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omments8.xml" ContentType="application/vnd.openxmlformats-officedocument.spreadsheetml.comments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comments11.xml" ContentType="application/vnd.openxmlformats-officedocument.spreadsheetml.comments+xml"/>
  <Override PartName="/xl/drawings/drawing16.xml" ContentType="application/vnd.openxmlformats-officedocument.drawing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comments13.xml" ContentType="application/vnd.openxmlformats-officedocument.spreadsheetml.comments+xml"/>
  <Override PartName="/xl/drawings/drawing18.xml" ContentType="application/vnd.openxmlformats-officedocument.drawing+xml"/>
  <Override PartName="/xl/comments14.xml" ContentType="application/vnd.openxmlformats-officedocument.spreadsheetml.comments+xml"/>
  <Override PartName="/xl/drawings/drawing19.xml" ContentType="application/vnd.openxmlformats-officedocument.drawing+xml"/>
  <Override PartName="/xl/comments15.xml" ContentType="application/vnd.openxmlformats-officedocument.spreadsheetml.comments+xml"/>
  <Override PartName="/xl/drawings/drawing20.xml" ContentType="application/vnd.openxmlformats-officedocument.drawing+xml"/>
  <Override PartName="/xl/comments16.xml" ContentType="application/vnd.openxmlformats-officedocument.spreadsheetml.comments+xml"/>
  <Override PartName="/xl/drawings/drawing21.xml" ContentType="application/vnd.openxmlformats-officedocument.drawing+xml"/>
  <Override PartName="/xl/comments17.xml" ContentType="application/vnd.openxmlformats-officedocument.spreadsheetml.comments+xml"/>
  <Override PartName="/xl/drawings/drawing22.xml" ContentType="application/vnd.openxmlformats-officedocument.drawing+xml"/>
  <Override PartName="/xl/comments18.xml" ContentType="application/vnd.openxmlformats-officedocument.spreadsheetml.comments+xml"/>
  <Override PartName="/xl/drawings/drawing23.xml" ContentType="application/vnd.openxmlformats-officedocument.drawing+xml"/>
  <Override PartName="/xl/comments19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20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21.xml" ContentType="application/vnd.openxmlformats-officedocument.spreadsheetml.comment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23\Rezultati liga\2017\"/>
    </mc:Choice>
  </mc:AlternateContent>
  <bookViews>
    <workbookView xWindow="0" yWindow="0" windowWidth="28800" windowHeight="12210" tabRatio="947" firstSheet="21" activeTab="29"/>
  </bookViews>
  <sheets>
    <sheet name="1. Ekipno" sheetId="1" r:id="rId1"/>
    <sheet name="1. pojedin" sheetId="2" r:id="rId2"/>
    <sheet name="2. Z - Ekipno" sheetId="3" r:id="rId3"/>
    <sheet name="2. Z - Pojedin" sheetId="4" r:id="rId4"/>
    <sheet name="2. S - Ekipno" sheetId="5" r:id="rId5"/>
    <sheet name="2. S - Pojedin" sheetId="6" r:id="rId6"/>
    <sheet name="2. I - Ekipno" sheetId="7" r:id="rId7"/>
    <sheet name="2. I - Pojedin" sheetId="8" r:id="rId8"/>
    <sheet name="3. I - Ekipno" sheetId="9" r:id="rId9"/>
    <sheet name="3. I - Pojedin" sheetId="10" r:id="rId10"/>
    <sheet name="3. S - ekipno" sheetId="11" r:id="rId11"/>
    <sheet name="3. S - pojedin" sheetId="12" r:id="rId12"/>
    <sheet name="3. Z - ekipno" sheetId="13" r:id="rId13"/>
    <sheet name="3. Z - Pojedin" sheetId="14" r:id="rId14"/>
    <sheet name="Seniorke Ekipno" sheetId="38" r:id="rId15"/>
    <sheet name="Seniorke Pojedin" sheetId="37" r:id="rId16"/>
    <sheet name="Invalidi" sheetId="29" r:id="rId17"/>
    <sheet name="Veterani" sheetId="30" r:id="rId18"/>
    <sheet name="Pojedin U 15" sheetId="33" r:id="rId19"/>
    <sheet name="Pojedin U 20" sheetId="34" r:id="rId20"/>
    <sheet name="Pojedin U 25" sheetId="35" r:id="rId21"/>
    <sheet name="Lov pastrva na jezeru" sheetId="22" r:id="rId22"/>
    <sheet name="Šarani" sheetId="23" r:id="rId23"/>
    <sheet name="Prirodni mamci" sheetId="24" r:id="rId24"/>
    <sheet name="Prir.mamci na jezeru" sheetId="41" r:id="rId25"/>
    <sheet name="Varalice" sheetId="39" r:id="rId26"/>
    <sheet name="Feeder POJEDIN" sheetId="31" r:id="rId27"/>
    <sheet name="Feeder EKIPNI" sheetId="32" r:id="rId28"/>
    <sheet name="Bass" sheetId="40" r:id="rId29"/>
    <sheet name="Međunarodna " sheetId="36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ANTONIJO_VIDMAR">#REF!</definedName>
    <definedName name="Excel_BuiltIn__FilterDatabase" localSheetId="0">'1. Ekipno'!$B$11:$AB$22</definedName>
    <definedName name="GORAN_OVČAR">#REF!</definedName>
    <definedName name="_xlnm.Print_Area" localSheetId="6">'2. I - Ekipno'!$A$1:$U$20</definedName>
    <definedName name="_xlnm.Print_Area" localSheetId="7">'2. I - Pojedin'!$A$1:$V$39</definedName>
    <definedName name="_xlnm.Print_Area" localSheetId="4">'2. S - Ekipno'!$A$1:$U$21</definedName>
    <definedName name="_xlnm.Print_Area" localSheetId="2">'2. Z - Ekipno'!$A$1:$U$21</definedName>
    <definedName name="_xlnm.Print_Area" localSheetId="3">'2. Z - Pojedin'!$A$10:$C$26</definedName>
    <definedName name="_xlnm.Print_Area" localSheetId="10">'3. S - ekipno'!$A$1:$U$21</definedName>
    <definedName name="_xlnm.Print_Area" localSheetId="11">'3. S - pojedin'!$A$1:$V$93</definedName>
    <definedName name="_xlnm.Print_Area" localSheetId="12">'3. Z - ekipno'!$A$1:$U$21</definedName>
    <definedName name="_xlnm.Print_Area" localSheetId="13">'3. Z - Pojedin'!$A$1:$V$87</definedName>
    <definedName name="_xlnm.Print_Area" localSheetId="28">Bass!$A$1:$U$26</definedName>
    <definedName name="_xlnm.Print_Area" localSheetId="16">Invalidi!$A$1:$V$95</definedName>
    <definedName name="_xlnm.Print_Area" localSheetId="29">'Međunarodna '!$B$1:$K$4</definedName>
    <definedName name="_xlnm.Print_Area" localSheetId="18">'Pojedin U 15'!$A$1:$W$49</definedName>
    <definedName name="_xlnm.Print_Area" localSheetId="19">'Pojedin U 20'!$A$1:$W$49</definedName>
    <definedName name="_xlnm.Print_Area" localSheetId="20">'Pojedin U 25'!$A$1:$W$49</definedName>
    <definedName name="_xlnm.Print_Area" localSheetId="14">'Seniorke Ekipno'!$A$1:$U$26</definedName>
    <definedName name="_xlnm.Print_Area" localSheetId="15">'Seniorke Pojedin'!$A$1:$V$95</definedName>
    <definedName name="_xlnm.Print_Area" localSheetId="22">Šarani!$A$1:$S$36</definedName>
    <definedName name="_xlnm.Print_Area" localSheetId="25">Varalice!$A$1:$V$41</definedName>
    <definedName name="_xlnm.Print_Area" localSheetId="17">Veterani!$A$1:$W$49</definedName>
    <definedName name="ŽELJKO_NOVAK">#REF!</definedName>
  </definedNames>
  <calcPr calcId="162913"/>
  <fileRecoveryPr autoRecover="0"/>
</workbook>
</file>

<file path=xl/calcChain.xml><?xml version="1.0" encoding="utf-8"?>
<calcChain xmlns="http://schemas.openxmlformats.org/spreadsheetml/2006/main">
  <c r="Z26" i="40" l="1"/>
  <c r="AA26" i="40" s="1"/>
  <c r="U26" i="40" s="1"/>
  <c r="Y26" i="40"/>
  <c r="W26" i="40"/>
  <c r="T26" i="40"/>
  <c r="X26" i="40" s="1"/>
  <c r="S26" i="40"/>
  <c r="Z25" i="40"/>
  <c r="AA25" i="40" s="1"/>
  <c r="U25" i="40" s="1"/>
  <c r="Y25" i="40"/>
  <c r="W25" i="40"/>
  <c r="T25" i="40"/>
  <c r="X25" i="40" s="1"/>
  <c r="S25" i="40"/>
  <c r="Z24" i="40"/>
  <c r="AA24" i="40" s="1"/>
  <c r="U24" i="40" s="1"/>
  <c r="Y24" i="40"/>
  <c r="W24" i="40"/>
  <c r="T24" i="40"/>
  <c r="X24" i="40" s="1"/>
  <c r="S24" i="40"/>
  <c r="Z23" i="40"/>
  <c r="AA23" i="40" s="1"/>
  <c r="U23" i="40" s="1"/>
  <c r="Y23" i="40"/>
  <c r="W23" i="40"/>
  <c r="T23" i="40"/>
  <c r="X23" i="40" s="1"/>
  <c r="S23" i="40"/>
  <c r="Z22" i="40"/>
  <c r="AA22" i="40" s="1"/>
  <c r="U22" i="40" s="1"/>
  <c r="Y22" i="40"/>
  <c r="W22" i="40"/>
  <c r="T22" i="40"/>
  <c r="X22" i="40" s="1"/>
  <c r="S22" i="40"/>
  <c r="Z21" i="40"/>
  <c r="AA21" i="40" s="1"/>
  <c r="U21" i="40" s="1"/>
  <c r="Y21" i="40"/>
  <c r="W21" i="40"/>
  <c r="T21" i="40"/>
  <c r="X21" i="40" s="1"/>
  <c r="S21" i="40"/>
  <c r="Z20" i="40"/>
  <c r="AA20" i="40" s="1"/>
  <c r="U20" i="40" s="1"/>
  <c r="Y20" i="40"/>
  <c r="W20" i="40"/>
  <c r="T20" i="40"/>
  <c r="X20" i="40" s="1"/>
  <c r="S20" i="40"/>
  <c r="Z19" i="40"/>
  <c r="AA19" i="40" s="1"/>
  <c r="U19" i="40" s="1"/>
  <c r="Y19" i="40"/>
  <c r="W19" i="40"/>
  <c r="T19" i="40"/>
  <c r="X19" i="40" s="1"/>
  <c r="S19" i="40"/>
  <c r="Y18" i="40"/>
  <c r="T18" i="40"/>
  <c r="X18" i="40" s="1"/>
  <c r="S18" i="40"/>
  <c r="W18" i="40" s="1"/>
  <c r="Z18" i="40" s="1"/>
  <c r="Y17" i="40"/>
  <c r="T17" i="40"/>
  <c r="X17" i="40" s="1"/>
  <c r="S17" i="40"/>
  <c r="W17" i="40" s="1"/>
  <c r="Z17" i="40" s="1"/>
  <c r="Y16" i="40"/>
  <c r="T16" i="40"/>
  <c r="X16" i="40" s="1"/>
  <c r="S16" i="40"/>
  <c r="W16" i="40" s="1"/>
  <c r="Z16" i="40" s="1"/>
  <c r="Y15" i="40"/>
  <c r="T15" i="40"/>
  <c r="X15" i="40" s="1"/>
  <c r="S15" i="40"/>
  <c r="W15" i="40" s="1"/>
  <c r="Y14" i="40"/>
  <c r="T14" i="40"/>
  <c r="X14" i="40" s="1"/>
  <c r="S14" i="40"/>
  <c r="W14" i="40" s="1"/>
  <c r="Z14" i="40" s="1"/>
  <c r="Y13" i="40"/>
  <c r="T13" i="40"/>
  <c r="X13" i="40" s="1"/>
  <c r="S13" i="40"/>
  <c r="W13" i="40" s="1"/>
  <c r="Z13" i="40" s="1"/>
  <c r="AA13" i="40" l="1"/>
  <c r="U13" i="40" s="1"/>
  <c r="Z15" i="40"/>
  <c r="AA15" i="40" s="1"/>
  <c r="U15" i="40" s="1"/>
  <c r="S42" i="39"/>
  <c r="Q42" i="39"/>
  <c r="O42" i="39"/>
  <c r="M42" i="39"/>
  <c r="K42" i="39"/>
  <c r="I42" i="39"/>
  <c r="G42" i="39"/>
  <c r="E42" i="39"/>
  <c r="U41" i="39"/>
  <c r="AC41" i="39" s="1"/>
  <c r="T41" i="39"/>
  <c r="AB41" i="39" s="1"/>
  <c r="U40" i="39"/>
  <c r="T40" i="39"/>
  <c r="AB40" i="39" s="1"/>
  <c r="AA39" i="39"/>
  <c r="V39" i="39" s="1"/>
  <c r="U39" i="39"/>
  <c r="AC39" i="39" s="1"/>
  <c r="T39" i="39"/>
  <c r="AB39" i="39" s="1"/>
  <c r="U38" i="39"/>
  <c r="AA38" i="39" s="1"/>
  <c r="V38" i="39" s="1"/>
  <c r="T38" i="39"/>
  <c r="AB38" i="39" s="1"/>
  <c r="U37" i="39"/>
  <c r="AC37" i="39" s="1"/>
  <c r="T37" i="39"/>
  <c r="AB37" i="39" s="1"/>
  <c r="U36" i="39"/>
  <c r="T36" i="39"/>
  <c r="AB36" i="39" s="1"/>
  <c r="AA35" i="39"/>
  <c r="V35" i="39" s="1"/>
  <c r="U35" i="39"/>
  <c r="AC35" i="39" s="1"/>
  <c r="T35" i="39"/>
  <c r="AB35" i="39" s="1"/>
  <c r="U34" i="39"/>
  <c r="AA34" i="39" s="1"/>
  <c r="V34" i="39" s="1"/>
  <c r="T34" i="39"/>
  <c r="AB34" i="39" s="1"/>
  <c r="U33" i="39"/>
  <c r="AC33" i="39" s="1"/>
  <c r="T33" i="39"/>
  <c r="AB33" i="39" s="1"/>
  <c r="U32" i="39"/>
  <c r="T32" i="39"/>
  <c r="AB32" i="39" s="1"/>
  <c r="AA31" i="39"/>
  <c r="V31" i="39" s="1"/>
  <c r="U31" i="39"/>
  <c r="AC31" i="39" s="1"/>
  <c r="T31" i="39"/>
  <c r="AB31" i="39" s="1"/>
  <c r="U30" i="39"/>
  <c r="AA30" i="39" s="1"/>
  <c r="V30" i="39" s="1"/>
  <c r="T30" i="39"/>
  <c r="AB30" i="39" s="1"/>
  <c r="U29" i="39"/>
  <c r="AC29" i="39" s="1"/>
  <c r="T29" i="39"/>
  <c r="AB29" i="39" s="1"/>
  <c r="U28" i="39"/>
  <c r="T28" i="39"/>
  <c r="U27" i="39"/>
  <c r="AC27" i="39" s="1"/>
  <c r="T27" i="39"/>
  <c r="U26" i="39"/>
  <c r="T26" i="39"/>
  <c r="U25" i="39"/>
  <c r="AC25" i="39" s="1"/>
  <c r="T25" i="39"/>
  <c r="U24" i="39"/>
  <c r="T24" i="39"/>
  <c r="U23" i="39"/>
  <c r="AC23" i="39" s="1"/>
  <c r="T23" i="39"/>
  <c r="U22" i="39"/>
  <c r="T22" i="39"/>
  <c r="U21" i="39"/>
  <c r="AC21" i="39" s="1"/>
  <c r="T21" i="39"/>
  <c r="U20" i="39"/>
  <c r="T20" i="39"/>
  <c r="U19" i="39"/>
  <c r="AC19" i="39" s="1"/>
  <c r="T19" i="39"/>
  <c r="U18" i="39"/>
  <c r="T18" i="39"/>
  <c r="U17" i="39"/>
  <c r="AC17" i="39" s="1"/>
  <c r="T17" i="39"/>
  <c r="U16" i="39"/>
  <c r="T16" i="39"/>
  <c r="U15" i="39"/>
  <c r="AC15" i="39" s="1"/>
  <c r="T15" i="39"/>
  <c r="U14" i="39"/>
  <c r="T14" i="39"/>
  <c r="U13" i="39"/>
  <c r="AC13" i="39" s="1"/>
  <c r="T13" i="39"/>
  <c r="U12" i="39"/>
  <c r="T12" i="39"/>
  <c r="AA18" i="40" l="1"/>
  <c r="U18" i="40" s="1"/>
  <c r="AA16" i="40"/>
  <c r="U16" i="40" s="1"/>
  <c r="AA14" i="40"/>
  <c r="U14" i="40" s="1"/>
  <c r="AA17" i="40"/>
  <c r="U17" i="40" s="1"/>
  <c r="AA29" i="39"/>
  <c r="V29" i="39" s="1"/>
  <c r="AA32" i="39"/>
  <c r="V32" i="39" s="1"/>
  <c r="AA33" i="39"/>
  <c r="V33" i="39" s="1"/>
  <c r="AA36" i="39"/>
  <c r="V36" i="39" s="1"/>
  <c r="AA37" i="39"/>
  <c r="V37" i="39" s="1"/>
  <c r="AA40" i="39"/>
  <c r="V40" i="39" s="1"/>
  <c r="U42" i="39"/>
  <c r="AB13" i="39"/>
  <c r="AB15" i="39"/>
  <c r="AB17" i="39"/>
  <c r="AB19" i="39"/>
  <c r="AB21" i="39"/>
  <c r="AB23" i="39"/>
  <c r="AB25" i="39"/>
  <c r="AB27" i="39"/>
  <c r="AB16" i="39"/>
  <c r="AC14" i="39"/>
  <c r="AB14" i="39" s="1"/>
  <c r="AC18" i="39"/>
  <c r="AB18" i="39" s="1"/>
  <c r="AC22" i="39"/>
  <c r="AB22" i="39" s="1"/>
  <c r="AC28" i="39"/>
  <c r="AB28" i="39" s="1"/>
  <c r="AC32" i="39"/>
  <c r="AC34" i="39"/>
  <c r="AC36" i="39"/>
  <c r="AC38" i="39"/>
  <c r="AC40" i="39"/>
  <c r="AA41" i="39"/>
  <c r="V41" i="39" s="1"/>
  <c r="AC12" i="39"/>
  <c r="AB12" i="39" s="1"/>
  <c r="AC16" i="39"/>
  <c r="AC20" i="39"/>
  <c r="AB20" i="39" s="1"/>
  <c r="AC24" i="39"/>
  <c r="AB24" i="39" s="1"/>
  <c r="AC26" i="39"/>
  <c r="AB26" i="39" s="1"/>
  <c r="AC30" i="39"/>
  <c r="AA20" i="39" l="1"/>
  <c r="V20" i="39" s="1"/>
  <c r="AA14" i="39"/>
  <c r="V14" i="39" s="1"/>
  <c r="AA28" i="39"/>
  <c r="V28" i="39" s="1"/>
  <c r="AA18" i="39"/>
  <c r="V18" i="39" s="1"/>
  <c r="AA19" i="39"/>
  <c r="V19" i="39" s="1"/>
  <c r="AA15" i="39"/>
  <c r="V15" i="39" s="1"/>
  <c r="AA23" i="39"/>
  <c r="V23" i="39" s="1"/>
  <c r="AA12" i="39"/>
  <c r="V12" i="39" s="1"/>
  <c r="AA25" i="39"/>
  <c r="V25" i="39" s="1"/>
  <c r="AA21" i="39"/>
  <c r="V21" i="39" s="1"/>
  <c r="AA17" i="39"/>
  <c r="V17" i="39" s="1"/>
  <c r="AA27" i="39"/>
  <c r="V27" i="39" s="1"/>
  <c r="AA16" i="39"/>
  <c r="V16" i="39" s="1"/>
  <c r="AA13" i="39"/>
  <c r="V13" i="39" s="1"/>
  <c r="AA22" i="39"/>
  <c r="V22" i="39" s="1"/>
  <c r="AA24" i="39"/>
  <c r="V24" i="39" s="1"/>
  <c r="AA26" i="39"/>
  <c r="V26" i="39" s="1"/>
  <c r="S13" i="38" l="1"/>
  <c r="W13" i="38" s="1"/>
  <c r="T13" i="38"/>
  <c r="X13" i="38" s="1"/>
  <c r="Y13" i="38"/>
  <c r="S14" i="38"/>
  <c r="W14" i="38" s="1"/>
  <c r="T14" i="38"/>
  <c r="X14" i="38" s="1"/>
  <c r="Y14" i="38"/>
  <c r="S17" i="38"/>
  <c r="T17" i="38"/>
  <c r="X15" i="38" s="1"/>
  <c r="Y15" i="38"/>
  <c r="S15" i="38"/>
  <c r="T15" i="38"/>
  <c r="Y16" i="38"/>
  <c r="S16" i="38"/>
  <c r="W17" i="38" s="1"/>
  <c r="T16" i="38"/>
  <c r="Y17" i="38"/>
  <c r="S18" i="38"/>
  <c r="W18" i="38" s="1"/>
  <c r="T18" i="38"/>
  <c r="X18" i="38" s="1"/>
  <c r="Y18" i="38"/>
  <c r="S19" i="38"/>
  <c r="W19" i="38" s="1"/>
  <c r="T19" i="38"/>
  <c r="X19" i="38" s="1"/>
  <c r="Y19" i="38"/>
  <c r="S20" i="38"/>
  <c r="W20" i="38" s="1"/>
  <c r="T20" i="38"/>
  <c r="X20" i="38"/>
  <c r="Y20" i="38"/>
  <c r="S21" i="38"/>
  <c r="W21" i="38" s="1"/>
  <c r="Z21" i="38" s="1"/>
  <c r="AA21" i="38" s="1"/>
  <c r="U21" i="38" s="1"/>
  <c r="T21" i="38"/>
  <c r="X21" i="38"/>
  <c r="Y21" i="38"/>
  <c r="S22" i="38"/>
  <c r="W22" i="38" s="1"/>
  <c r="Z22" i="38" s="1"/>
  <c r="AA22" i="38" s="1"/>
  <c r="U22" i="38" s="1"/>
  <c r="T22" i="38"/>
  <c r="X22" i="38"/>
  <c r="Y22" i="38"/>
  <c r="S23" i="38"/>
  <c r="W23" i="38" s="1"/>
  <c r="Z23" i="38" s="1"/>
  <c r="AA23" i="38" s="1"/>
  <c r="U23" i="38" s="1"/>
  <c r="T23" i="38"/>
  <c r="X23" i="38"/>
  <c r="Y23" i="38"/>
  <c r="S24" i="38"/>
  <c r="W24" i="38" s="1"/>
  <c r="Z24" i="38" s="1"/>
  <c r="AA24" i="38" s="1"/>
  <c r="U24" i="38" s="1"/>
  <c r="T24" i="38"/>
  <c r="X24" i="38"/>
  <c r="Y24" i="38"/>
  <c r="S25" i="38"/>
  <c r="W25" i="38" s="1"/>
  <c r="Z25" i="38" s="1"/>
  <c r="AA25" i="38" s="1"/>
  <c r="U25" i="38" s="1"/>
  <c r="T25" i="38"/>
  <c r="X25" i="38"/>
  <c r="Y25" i="38"/>
  <c r="S26" i="38"/>
  <c r="W26" i="38" s="1"/>
  <c r="Z26" i="38" s="1"/>
  <c r="AA26" i="38" s="1"/>
  <c r="U26" i="38" s="1"/>
  <c r="T26" i="38"/>
  <c r="X26" i="38"/>
  <c r="Y26" i="38"/>
  <c r="Z95" i="37"/>
  <c r="U95" i="37"/>
  <c r="Y95" i="37" s="1"/>
  <c r="T95" i="37"/>
  <c r="X95" i="37" s="1"/>
  <c r="AA95" i="37" s="1"/>
  <c r="AB95" i="37" s="1"/>
  <c r="V95" i="37" s="1"/>
  <c r="W95" i="37" s="1"/>
  <c r="Z94" i="37"/>
  <c r="U94" i="37"/>
  <c r="Y94" i="37" s="1"/>
  <c r="T94" i="37"/>
  <c r="X94" i="37" s="1"/>
  <c r="AA94" i="37" s="1"/>
  <c r="AB94" i="37" s="1"/>
  <c r="V94" i="37" s="1"/>
  <c r="W94" i="37" s="1"/>
  <c r="Z93" i="37"/>
  <c r="U93" i="37"/>
  <c r="Y93" i="37" s="1"/>
  <c r="T93" i="37"/>
  <c r="X93" i="37" s="1"/>
  <c r="AA93" i="37" s="1"/>
  <c r="AB93" i="37" s="1"/>
  <c r="V93" i="37" s="1"/>
  <c r="W93" i="37" s="1"/>
  <c r="Z92" i="37"/>
  <c r="U92" i="37"/>
  <c r="Y92" i="37" s="1"/>
  <c r="T92" i="37"/>
  <c r="X92" i="37" s="1"/>
  <c r="AA92" i="37" s="1"/>
  <c r="AB92" i="37" s="1"/>
  <c r="V92" i="37" s="1"/>
  <c r="W92" i="37" s="1"/>
  <c r="Z91" i="37"/>
  <c r="U91" i="37"/>
  <c r="Y91" i="37" s="1"/>
  <c r="T91" i="37"/>
  <c r="X91" i="37" s="1"/>
  <c r="AA91" i="37" s="1"/>
  <c r="AB91" i="37" s="1"/>
  <c r="V91" i="37" s="1"/>
  <c r="W91" i="37" s="1"/>
  <c r="Z90" i="37"/>
  <c r="U90" i="37"/>
  <c r="Y90" i="37" s="1"/>
  <c r="T90" i="37"/>
  <c r="X90" i="37" s="1"/>
  <c r="AA90" i="37" s="1"/>
  <c r="AB90" i="37" s="1"/>
  <c r="V90" i="37" s="1"/>
  <c r="W90" i="37" s="1"/>
  <c r="Z89" i="37"/>
  <c r="U89" i="37"/>
  <c r="Y89" i="37" s="1"/>
  <c r="T89" i="37"/>
  <c r="X89" i="37" s="1"/>
  <c r="AA89" i="37" s="1"/>
  <c r="AB89" i="37" s="1"/>
  <c r="V89" i="37" s="1"/>
  <c r="W89" i="37" s="1"/>
  <c r="Z88" i="37"/>
  <c r="U88" i="37"/>
  <c r="Y88" i="37" s="1"/>
  <c r="T88" i="37"/>
  <c r="X88" i="37" s="1"/>
  <c r="AA88" i="37" s="1"/>
  <c r="AB88" i="37" s="1"/>
  <c r="V88" i="37" s="1"/>
  <c r="W88" i="37" s="1"/>
  <c r="Z87" i="37"/>
  <c r="U87" i="37"/>
  <c r="Y87" i="37" s="1"/>
  <c r="T87" i="37"/>
  <c r="X87" i="37" s="1"/>
  <c r="AA87" i="37" s="1"/>
  <c r="AB87" i="37" s="1"/>
  <c r="V87" i="37" s="1"/>
  <c r="W87" i="37" s="1"/>
  <c r="Z86" i="37"/>
  <c r="U86" i="37"/>
  <c r="Y86" i="37" s="1"/>
  <c r="T86" i="37"/>
  <c r="X86" i="37" s="1"/>
  <c r="AA86" i="37" s="1"/>
  <c r="AB86" i="37" s="1"/>
  <c r="V86" i="37" s="1"/>
  <c r="W86" i="37" s="1"/>
  <c r="Z85" i="37"/>
  <c r="U85" i="37"/>
  <c r="Y85" i="37" s="1"/>
  <c r="T85" i="37"/>
  <c r="X85" i="37" s="1"/>
  <c r="AA85" i="37" s="1"/>
  <c r="AB85" i="37" s="1"/>
  <c r="V85" i="37" s="1"/>
  <c r="W85" i="37" s="1"/>
  <c r="Z84" i="37"/>
  <c r="U84" i="37"/>
  <c r="Y84" i="37" s="1"/>
  <c r="T84" i="37"/>
  <c r="X84" i="37" s="1"/>
  <c r="AA84" i="37" s="1"/>
  <c r="AB84" i="37" s="1"/>
  <c r="V84" i="37" s="1"/>
  <c r="W84" i="37" s="1"/>
  <c r="Z83" i="37"/>
  <c r="U83" i="37"/>
  <c r="Y83" i="37" s="1"/>
  <c r="T83" i="37"/>
  <c r="X83" i="37" s="1"/>
  <c r="AA83" i="37" s="1"/>
  <c r="AB83" i="37" s="1"/>
  <c r="V83" i="37" s="1"/>
  <c r="W83" i="37" s="1"/>
  <c r="Z82" i="37"/>
  <c r="U82" i="37"/>
  <c r="Y82" i="37" s="1"/>
  <c r="T82" i="37"/>
  <c r="X82" i="37" s="1"/>
  <c r="AA82" i="37" s="1"/>
  <c r="AB82" i="37" s="1"/>
  <c r="V82" i="37" s="1"/>
  <c r="W82" i="37" s="1"/>
  <c r="Z81" i="37"/>
  <c r="U81" i="37"/>
  <c r="Y81" i="37" s="1"/>
  <c r="T81" i="37"/>
  <c r="X81" i="37" s="1"/>
  <c r="AA81" i="37" s="1"/>
  <c r="AB81" i="37" s="1"/>
  <c r="V81" i="37" s="1"/>
  <c r="W81" i="37" s="1"/>
  <c r="Z80" i="37"/>
  <c r="U80" i="37"/>
  <c r="Y80" i="37" s="1"/>
  <c r="T80" i="37"/>
  <c r="X80" i="37" s="1"/>
  <c r="AA80" i="37" s="1"/>
  <c r="AB80" i="37" s="1"/>
  <c r="V80" i="37" s="1"/>
  <c r="W80" i="37" s="1"/>
  <c r="Z79" i="37"/>
  <c r="U79" i="37"/>
  <c r="Y79" i="37" s="1"/>
  <c r="T79" i="37"/>
  <c r="X79" i="37" s="1"/>
  <c r="AA79" i="37" s="1"/>
  <c r="AB79" i="37" s="1"/>
  <c r="V79" i="37" s="1"/>
  <c r="W79" i="37" s="1"/>
  <c r="Z78" i="37"/>
  <c r="U78" i="37"/>
  <c r="Y78" i="37" s="1"/>
  <c r="T78" i="37"/>
  <c r="X78" i="37" s="1"/>
  <c r="AA78" i="37" s="1"/>
  <c r="AB78" i="37" s="1"/>
  <c r="V78" i="37" s="1"/>
  <c r="W78" i="37" s="1"/>
  <c r="Z77" i="37"/>
  <c r="U77" i="37"/>
  <c r="Y77" i="37" s="1"/>
  <c r="T77" i="37"/>
  <c r="X77" i="37" s="1"/>
  <c r="AA77" i="37" s="1"/>
  <c r="AB77" i="37" s="1"/>
  <c r="V77" i="37" s="1"/>
  <c r="W77" i="37" s="1"/>
  <c r="Z76" i="37"/>
  <c r="U76" i="37"/>
  <c r="Y76" i="37" s="1"/>
  <c r="T76" i="37"/>
  <c r="X76" i="37" s="1"/>
  <c r="AA76" i="37" s="1"/>
  <c r="AB76" i="37" s="1"/>
  <c r="V76" i="37" s="1"/>
  <c r="W76" i="37" s="1"/>
  <c r="Z75" i="37"/>
  <c r="U75" i="37"/>
  <c r="Y75" i="37" s="1"/>
  <c r="T75" i="37"/>
  <c r="X75" i="37" s="1"/>
  <c r="AA75" i="37" s="1"/>
  <c r="AB75" i="37" s="1"/>
  <c r="V75" i="37" s="1"/>
  <c r="W75" i="37" s="1"/>
  <c r="Z74" i="37"/>
  <c r="U74" i="37"/>
  <c r="Y74" i="37" s="1"/>
  <c r="T74" i="37"/>
  <c r="X74" i="37" s="1"/>
  <c r="AA74" i="37" s="1"/>
  <c r="AB74" i="37" s="1"/>
  <c r="V74" i="37" s="1"/>
  <c r="W74" i="37" s="1"/>
  <c r="Z73" i="37"/>
  <c r="U73" i="37"/>
  <c r="Y73" i="37" s="1"/>
  <c r="T73" i="37"/>
  <c r="X73" i="37" s="1"/>
  <c r="AA73" i="37" s="1"/>
  <c r="AB73" i="37" s="1"/>
  <c r="V73" i="37" s="1"/>
  <c r="W73" i="37" s="1"/>
  <c r="Z72" i="37"/>
  <c r="U72" i="37"/>
  <c r="Y72" i="37" s="1"/>
  <c r="T72" i="37"/>
  <c r="X72" i="37" s="1"/>
  <c r="AA72" i="37" s="1"/>
  <c r="AB72" i="37" s="1"/>
  <c r="V72" i="37" s="1"/>
  <c r="W72" i="37" s="1"/>
  <c r="Z71" i="37"/>
  <c r="U71" i="37"/>
  <c r="Y71" i="37" s="1"/>
  <c r="T71" i="37"/>
  <c r="X71" i="37" s="1"/>
  <c r="AA71" i="37" s="1"/>
  <c r="AB71" i="37" s="1"/>
  <c r="V71" i="37" s="1"/>
  <c r="W71" i="37" s="1"/>
  <c r="Z70" i="37"/>
  <c r="U70" i="37"/>
  <c r="Y70" i="37" s="1"/>
  <c r="T70" i="37"/>
  <c r="X70" i="37" s="1"/>
  <c r="AA70" i="37" s="1"/>
  <c r="AB70" i="37" s="1"/>
  <c r="V70" i="37" s="1"/>
  <c r="W70" i="37" s="1"/>
  <c r="Z69" i="37"/>
  <c r="U69" i="37"/>
  <c r="Y69" i="37" s="1"/>
  <c r="T69" i="37"/>
  <c r="X69" i="37" s="1"/>
  <c r="AA69" i="37" s="1"/>
  <c r="AB69" i="37" s="1"/>
  <c r="V69" i="37" s="1"/>
  <c r="W69" i="37" s="1"/>
  <c r="Z68" i="37"/>
  <c r="U68" i="37"/>
  <c r="Y68" i="37" s="1"/>
  <c r="T68" i="37"/>
  <c r="X68" i="37" s="1"/>
  <c r="AA68" i="37" s="1"/>
  <c r="AB68" i="37" s="1"/>
  <c r="V68" i="37" s="1"/>
  <c r="W68" i="37" s="1"/>
  <c r="Z67" i="37"/>
  <c r="U67" i="37"/>
  <c r="Y67" i="37" s="1"/>
  <c r="T67" i="37"/>
  <c r="X67" i="37" s="1"/>
  <c r="AA67" i="37" s="1"/>
  <c r="AB67" i="37" s="1"/>
  <c r="V67" i="37" s="1"/>
  <c r="W67" i="37" s="1"/>
  <c r="Z66" i="37"/>
  <c r="U66" i="37"/>
  <c r="Y66" i="37" s="1"/>
  <c r="T66" i="37"/>
  <c r="X66" i="37" s="1"/>
  <c r="AA66" i="37" s="1"/>
  <c r="AB66" i="37" s="1"/>
  <c r="V66" i="37" s="1"/>
  <c r="W66" i="37" s="1"/>
  <c r="Z65" i="37"/>
  <c r="X65" i="37"/>
  <c r="AA65" i="37" s="1"/>
  <c r="AB65" i="37" s="1"/>
  <c r="V65" i="37" s="1"/>
  <c r="W65" i="37" s="1"/>
  <c r="U65" i="37"/>
  <c r="Y65" i="37" s="1"/>
  <c r="T65" i="37"/>
  <c r="Z64" i="37"/>
  <c r="U64" i="37"/>
  <c r="Y64" i="37" s="1"/>
  <c r="T64" i="37"/>
  <c r="X64" i="37" s="1"/>
  <c r="AA64" i="37" s="1"/>
  <c r="AB64" i="37" s="1"/>
  <c r="V64" i="37" s="1"/>
  <c r="W64" i="37" s="1"/>
  <c r="Z63" i="37"/>
  <c r="U63" i="37"/>
  <c r="Y63" i="37" s="1"/>
  <c r="T63" i="37"/>
  <c r="X63" i="37" s="1"/>
  <c r="AA63" i="37" s="1"/>
  <c r="AB63" i="37" s="1"/>
  <c r="V63" i="37" s="1"/>
  <c r="W63" i="37" s="1"/>
  <c r="Z62" i="37"/>
  <c r="U62" i="37"/>
  <c r="Y62" i="37" s="1"/>
  <c r="T62" i="37"/>
  <c r="X62" i="37" s="1"/>
  <c r="AA62" i="37" s="1"/>
  <c r="AB62" i="37" s="1"/>
  <c r="V62" i="37" s="1"/>
  <c r="W62" i="37" s="1"/>
  <c r="Z61" i="37"/>
  <c r="U61" i="37"/>
  <c r="Y61" i="37" s="1"/>
  <c r="T61" i="37"/>
  <c r="X61" i="37" s="1"/>
  <c r="AA61" i="37" s="1"/>
  <c r="AB61" i="37" s="1"/>
  <c r="V61" i="37" s="1"/>
  <c r="W61" i="37" s="1"/>
  <c r="Z60" i="37"/>
  <c r="U60" i="37"/>
  <c r="Y60" i="37" s="1"/>
  <c r="T60" i="37"/>
  <c r="X60" i="37" s="1"/>
  <c r="AA60" i="37" s="1"/>
  <c r="AB60" i="37" s="1"/>
  <c r="V60" i="37" s="1"/>
  <c r="W60" i="37" s="1"/>
  <c r="Z59" i="37"/>
  <c r="U59" i="37"/>
  <c r="Y59" i="37" s="1"/>
  <c r="T59" i="37"/>
  <c r="X59" i="37" s="1"/>
  <c r="AA59" i="37" s="1"/>
  <c r="AB59" i="37" s="1"/>
  <c r="V59" i="37" s="1"/>
  <c r="W59" i="37" s="1"/>
  <c r="Z58" i="37"/>
  <c r="U58" i="37"/>
  <c r="Y58" i="37" s="1"/>
  <c r="T58" i="37"/>
  <c r="X58" i="37" s="1"/>
  <c r="AA58" i="37" s="1"/>
  <c r="AB58" i="37" s="1"/>
  <c r="V58" i="37" s="1"/>
  <c r="W58" i="37" s="1"/>
  <c r="Z57" i="37"/>
  <c r="U57" i="37"/>
  <c r="Y57" i="37" s="1"/>
  <c r="T57" i="37"/>
  <c r="X57" i="37" s="1"/>
  <c r="AA57" i="37" s="1"/>
  <c r="AB57" i="37" s="1"/>
  <c r="V57" i="37" s="1"/>
  <c r="W57" i="37" s="1"/>
  <c r="Z56" i="37"/>
  <c r="U56" i="37"/>
  <c r="Y56" i="37" s="1"/>
  <c r="T56" i="37"/>
  <c r="X56" i="37" s="1"/>
  <c r="AA56" i="37" s="1"/>
  <c r="AB56" i="37" s="1"/>
  <c r="V56" i="37" s="1"/>
  <c r="W56" i="37" s="1"/>
  <c r="Z55" i="37"/>
  <c r="U55" i="37"/>
  <c r="Y55" i="37" s="1"/>
  <c r="T55" i="37"/>
  <c r="X55" i="37" s="1"/>
  <c r="AA55" i="37" s="1"/>
  <c r="AB55" i="37" s="1"/>
  <c r="V55" i="37" s="1"/>
  <c r="W55" i="37" s="1"/>
  <c r="Z54" i="37"/>
  <c r="U54" i="37"/>
  <c r="Y54" i="37" s="1"/>
  <c r="T54" i="37"/>
  <c r="X54" i="37" s="1"/>
  <c r="AA54" i="37" s="1"/>
  <c r="AB54" i="37" s="1"/>
  <c r="V54" i="37" s="1"/>
  <c r="W54" i="37" s="1"/>
  <c r="Z53" i="37"/>
  <c r="X53" i="37"/>
  <c r="AA53" i="37" s="1"/>
  <c r="AB53" i="37" s="1"/>
  <c r="V53" i="37" s="1"/>
  <c r="W53" i="37" s="1"/>
  <c r="U53" i="37"/>
  <c r="Y53" i="37" s="1"/>
  <c r="T53" i="37"/>
  <c r="Z52" i="37"/>
  <c r="Y52" i="37"/>
  <c r="U52" i="37"/>
  <c r="T52" i="37"/>
  <c r="X52" i="37" s="1"/>
  <c r="AA52" i="37" s="1"/>
  <c r="AB52" i="37" s="1"/>
  <c r="V52" i="37" s="1"/>
  <c r="W52" i="37" s="1"/>
  <c r="Z51" i="37"/>
  <c r="X51" i="37"/>
  <c r="AA51" i="37" s="1"/>
  <c r="AB51" i="37" s="1"/>
  <c r="V51" i="37" s="1"/>
  <c r="W51" i="37" s="1"/>
  <c r="U51" i="37"/>
  <c r="Y51" i="37" s="1"/>
  <c r="T51" i="37"/>
  <c r="Z50" i="37"/>
  <c r="U50" i="37"/>
  <c r="Y50" i="37" s="1"/>
  <c r="T50" i="37"/>
  <c r="X50" i="37" s="1"/>
  <c r="AA50" i="37" s="1"/>
  <c r="AB50" i="37" s="1"/>
  <c r="V50" i="37" s="1"/>
  <c r="W50" i="37" s="1"/>
  <c r="Z49" i="37"/>
  <c r="U49" i="37"/>
  <c r="Y49" i="37" s="1"/>
  <c r="T49" i="37"/>
  <c r="X49" i="37" s="1"/>
  <c r="AA49" i="37" s="1"/>
  <c r="AB49" i="37" s="1"/>
  <c r="V49" i="37" s="1"/>
  <c r="W49" i="37" s="1"/>
  <c r="Z48" i="37"/>
  <c r="Y48" i="37"/>
  <c r="U48" i="37"/>
  <c r="T48" i="37"/>
  <c r="X48" i="37" s="1"/>
  <c r="AA48" i="37" s="1"/>
  <c r="AB48" i="37" s="1"/>
  <c r="V48" i="37" s="1"/>
  <c r="W48" i="37" s="1"/>
  <c r="Z47" i="37"/>
  <c r="U47" i="37"/>
  <c r="Y47" i="37" s="1"/>
  <c r="T47" i="37"/>
  <c r="X47" i="37" s="1"/>
  <c r="AA47" i="37" s="1"/>
  <c r="AB47" i="37" s="1"/>
  <c r="V47" i="37" s="1"/>
  <c r="W47" i="37" s="1"/>
  <c r="Z46" i="37"/>
  <c r="U46" i="37"/>
  <c r="Y46" i="37" s="1"/>
  <c r="T46" i="37"/>
  <c r="X46" i="37" s="1"/>
  <c r="AA46" i="37" s="1"/>
  <c r="AB46" i="37" s="1"/>
  <c r="V46" i="37" s="1"/>
  <c r="W46" i="37" s="1"/>
  <c r="Z45" i="37"/>
  <c r="X45" i="37"/>
  <c r="AA45" i="37" s="1"/>
  <c r="AB45" i="37" s="1"/>
  <c r="V45" i="37" s="1"/>
  <c r="W45" i="37" s="1"/>
  <c r="U45" i="37"/>
  <c r="Y45" i="37" s="1"/>
  <c r="T45" i="37"/>
  <c r="Z44" i="37"/>
  <c r="Y44" i="37"/>
  <c r="U44" i="37"/>
  <c r="T44" i="37"/>
  <c r="X44" i="37" s="1"/>
  <c r="AA44" i="37" s="1"/>
  <c r="AB44" i="37" s="1"/>
  <c r="V44" i="37" s="1"/>
  <c r="W44" i="37" s="1"/>
  <c r="Z43" i="37"/>
  <c r="X43" i="37"/>
  <c r="AA43" i="37" s="1"/>
  <c r="AB43" i="37" s="1"/>
  <c r="V43" i="37" s="1"/>
  <c r="W43" i="37" s="1"/>
  <c r="U43" i="37"/>
  <c r="Y43" i="37" s="1"/>
  <c r="T43" i="37"/>
  <c r="Z42" i="37"/>
  <c r="U42" i="37"/>
  <c r="Y42" i="37" s="1"/>
  <c r="T42" i="37"/>
  <c r="X42" i="37" s="1"/>
  <c r="AA42" i="37" s="1"/>
  <c r="AB42" i="37" s="1"/>
  <c r="V42" i="37" s="1"/>
  <c r="W42" i="37" s="1"/>
  <c r="Z41" i="37"/>
  <c r="U41" i="37"/>
  <c r="Y41" i="37" s="1"/>
  <c r="T41" i="37"/>
  <c r="X41" i="37" s="1"/>
  <c r="AA41" i="37" s="1"/>
  <c r="AB41" i="37" s="1"/>
  <c r="V41" i="37" s="1"/>
  <c r="W41" i="37" s="1"/>
  <c r="Z40" i="37"/>
  <c r="Y40" i="37"/>
  <c r="U40" i="37"/>
  <c r="T40" i="37"/>
  <c r="X40" i="37" s="1"/>
  <c r="AA40" i="37" s="1"/>
  <c r="AB40" i="37" s="1"/>
  <c r="V40" i="37" s="1"/>
  <c r="W40" i="37" s="1"/>
  <c r="Z39" i="37"/>
  <c r="U39" i="37"/>
  <c r="Y39" i="37" s="1"/>
  <c r="T39" i="37"/>
  <c r="X39" i="37" s="1"/>
  <c r="AA39" i="37" s="1"/>
  <c r="AB39" i="37" s="1"/>
  <c r="V39" i="37" s="1"/>
  <c r="W39" i="37" s="1"/>
  <c r="Z38" i="37"/>
  <c r="U38" i="37"/>
  <c r="Y38" i="37" s="1"/>
  <c r="T38" i="37"/>
  <c r="X38" i="37" s="1"/>
  <c r="AA38" i="37" s="1"/>
  <c r="AB38" i="37" s="1"/>
  <c r="V38" i="37" s="1"/>
  <c r="W38" i="37" s="1"/>
  <c r="Z37" i="37"/>
  <c r="U37" i="37"/>
  <c r="Y37" i="37" s="1"/>
  <c r="T37" i="37"/>
  <c r="X37" i="37" s="1"/>
  <c r="AA37" i="37" s="1"/>
  <c r="AB37" i="37" s="1"/>
  <c r="V37" i="37" s="1"/>
  <c r="W37" i="37" s="1"/>
  <c r="Z36" i="37"/>
  <c r="U36" i="37"/>
  <c r="Y36" i="37" s="1"/>
  <c r="T36" i="37"/>
  <c r="X36" i="37" s="1"/>
  <c r="AA36" i="37" s="1"/>
  <c r="AB36" i="37" s="1"/>
  <c r="V36" i="37" s="1"/>
  <c r="W36" i="37" s="1"/>
  <c r="Z35" i="37"/>
  <c r="U35" i="37"/>
  <c r="Y35" i="37" s="1"/>
  <c r="T35" i="37"/>
  <c r="X35" i="37" s="1"/>
  <c r="AA35" i="37" s="1"/>
  <c r="AB35" i="37" s="1"/>
  <c r="V35" i="37" s="1"/>
  <c r="W35" i="37" s="1"/>
  <c r="Z34" i="37"/>
  <c r="U34" i="37"/>
  <c r="T34" i="37"/>
  <c r="Z33" i="37"/>
  <c r="U33" i="37"/>
  <c r="T33" i="37"/>
  <c r="Z32" i="37"/>
  <c r="U32" i="37"/>
  <c r="T32" i="37"/>
  <c r="Z31" i="37"/>
  <c r="U29" i="37"/>
  <c r="T29" i="37"/>
  <c r="Z30" i="37"/>
  <c r="U27" i="37"/>
  <c r="T27" i="37"/>
  <c r="Z29" i="37"/>
  <c r="U30" i="37"/>
  <c r="T30" i="37"/>
  <c r="Z28" i="37"/>
  <c r="U28" i="37"/>
  <c r="Y28" i="37" s="1"/>
  <c r="T28" i="37"/>
  <c r="Z27" i="37"/>
  <c r="U25" i="37"/>
  <c r="T25" i="37"/>
  <c r="Z26" i="37"/>
  <c r="U31" i="37"/>
  <c r="T31" i="37"/>
  <c r="Z25" i="37"/>
  <c r="U23" i="37"/>
  <c r="T23" i="37"/>
  <c r="Z24" i="37"/>
  <c r="U26" i="37"/>
  <c r="T26" i="37"/>
  <c r="Z23" i="37"/>
  <c r="U24" i="37"/>
  <c r="T24" i="37"/>
  <c r="Z22" i="37"/>
  <c r="U19" i="37"/>
  <c r="T19" i="37"/>
  <c r="Z21" i="37"/>
  <c r="U21" i="37"/>
  <c r="T21" i="37"/>
  <c r="Z20" i="37"/>
  <c r="U17" i="37"/>
  <c r="T17" i="37"/>
  <c r="Z19" i="37"/>
  <c r="U18" i="37"/>
  <c r="T18" i="37"/>
  <c r="Z18" i="37"/>
  <c r="U16" i="37"/>
  <c r="T16" i="37"/>
  <c r="Z17" i="37"/>
  <c r="U22" i="37"/>
  <c r="T22" i="37"/>
  <c r="Z16" i="37"/>
  <c r="U20" i="37"/>
  <c r="T20" i="37"/>
  <c r="Z15" i="37"/>
  <c r="U13" i="37"/>
  <c r="T13" i="37"/>
  <c r="Z14" i="37"/>
  <c r="U14" i="37"/>
  <c r="T14" i="37"/>
  <c r="Z13" i="37"/>
  <c r="U15" i="37"/>
  <c r="T15" i="37"/>
  <c r="Z12" i="37"/>
  <c r="U12" i="37"/>
  <c r="T12" i="37"/>
  <c r="Z11" i="37"/>
  <c r="U11" i="37"/>
  <c r="T11" i="37"/>
  <c r="Z10" i="37"/>
  <c r="U10" i="37"/>
  <c r="Y10" i="37" s="1"/>
  <c r="T10" i="37"/>
  <c r="X10" i="37" s="1"/>
  <c r="Z20" i="38" l="1"/>
  <c r="X17" i="38"/>
  <c r="W16" i="38"/>
  <c r="X15" i="37"/>
  <c r="Y16" i="37"/>
  <c r="X18" i="37"/>
  <c r="Y19" i="37"/>
  <c r="X26" i="37"/>
  <c r="X27" i="37"/>
  <c r="Y13" i="37"/>
  <c r="X12" i="37"/>
  <c r="X11" i="37"/>
  <c r="X19" i="37"/>
  <c r="X16" i="37"/>
  <c r="Y27" i="37"/>
  <c r="Y32" i="37"/>
  <c r="X31" i="37"/>
  <c r="Y11" i="37"/>
  <c r="Y12" i="37"/>
  <c r="Y24" i="37"/>
  <c r="X14" i="37"/>
  <c r="X34" i="37"/>
  <c r="Y20" i="37"/>
  <c r="AA10" i="37"/>
  <c r="Y15" i="37"/>
  <c r="X22" i="37"/>
  <c r="Y23" i="37"/>
  <c r="X30" i="37"/>
  <c r="AA30" i="37" s="1"/>
  <c r="Y31" i="37"/>
  <c r="AA31" i="37" s="1"/>
  <c r="X13" i="37"/>
  <c r="AA13" i="37" s="1"/>
  <c r="Y14" i="37"/>
  <c r="X17" i="37"/>
  <c r="Y18" i="37"/>
  <c r="X21" i="37"/>
  <c r="Y22" i="37"/>
  <c r="X25" i="37"/>
  <c r="Y26" i="37"/>
  <c r="X29" i="37"/>
  <c r="Y30" i="37"/>
  <c r="X33" i="37"/>
  <c r="Y34" i="37"/>
  <c r="X23" i="37"/>
  <c r="AA12" i="37"/>
  <c r="Y17" i="37"/>
  <c r="X20" i="37"/>
  <c r="Y21" i="37"/>
  <c r="X24" i="37"/>
  <c r="Y25" i="37"/>
  <c r="X28" i="37"/>
  <c r="AA28" i="37" s="1"/>
  <c r="Y29" i="37"/>
  <c r="X32" i="37"/>
  <c r="Y33" i="37"/>
  <c r="X16" i="38"/>
  <c r="Z16" i="38" s="1"/>
  <c r="W15" i="38"/>
  <c r="Z15" i="38" s="1"/>
  <c r="Z13" i="38"/>
  <c r="Z17" i="38"/>
  <c r="Z19" i="38"/>
  <c r="Z18" i="38"/>
  <c r="Z14" i="38"/>
  <c r="AA19" i="37"/>
  <c r="U40" i="14"/>
  <c r="T40" i="14"/>
  <c r="U41" i="14"/>
  <c r="T41" i="14"/>
  <c r="U45" i="14"/>
  <c r="T45" i="14"/>
  <c r="U37" i="14"/>
  <c r="T37" i="14"/>
  <c r="AA11" i="37" l="1"/>
  <c r="AA16" i="37"/>
  <c r="AA26" i="37"/>
  <c r="AA15" i="37"/>
  <c r="AA18" i="37"/>
  <c r="AA27" i="37"/>
  <c r="AA32" i="37"/>
  <c r="AA24" i="37"/>
  <c r="AA23" i="37"/>
  <c r="AA22" i="37"/>
  <c r="AA20" i="37"/>
  <c r="AA21" i="37"/>
  <c r="AA29" i="37"/>
  <c r="AA34" i="37"/>
  <c r="AA33" i="37"/>
  <c r="AA25" i="37"/>
  <c r="AA17" i="37"/>
  <c r="AA14" i="37"/>
  <c r="AA20" i="38"/>
  <c r="U20" i="38" s="1"/>
  <c r="AA14" i="38"/>
  <c r="U14" i="38" s="1"/>
  <c r="AA15" i="38"/>
  <c r="U15" i="38" s="1"/>
  <c r="AA19" i="38"/>
  <c r="U19" i="38" s="1"/>
  <c r="AA13" i="38"/>
  <c r="U13" i="38" s="1"/>
  <c r="AA17" i="38"/>
  <c r="U17" i="38" s="1"/>
  <c r="AA18" i="38"/>
  <c r="U18" i="38" s="1"/>
  <c r="AA16" i="38"/>
  <c r="U16" i="38" s="1"/>
  <c r="AD49" i="35"/>
  <c r="AE49" i="35" s="1"/>
  <c r="T49" i="35" s="1"/>
  <c r="AA49" i="35"/>
  <c r="V49" i="35"/>
  <c r="Z49" i="35" s="1"/>
  <c r="U49" i="35"/>
  <c r="Y49" i="35" s="1"/>
  <c r="AB49" i="35" s="1"/>
  <c r="AC49" i="35" s="1"/>
  <c r="W49" i="35" s="1"/>
  <c r="X49" i="35" s="1"/>
  <c r="AD48" i="35"/>
  <c r="AE48" i="35" s="1"/>
  <c r="T48" i="35" s="1"/>
  <c r="AA48" i="35"/>
  <c r="V48" i="35"/>
  <c r="Z48" i="35" s="1"/>
  <c r="U48" i="35"/>
  <c r="Y48" i="35" s="1"/>
  <c r="AB48" i="35" s="1"/>
  <c r="AC48" i="35" s="1"/>
  <c r="W48" i="35" s="1"/>
  <c r="X48" i="35" s="1"/>
  <c r="AD47" i="35"/>
  <c r="AE47" i="35" s="1"/>
  <c r="T47" i="35" s="1"/>
  <c r="AA47" i="35"/>
  <c r="V47" i="35"/>
  <c r="Z47" i="35" s="1"/>
  <c r="U47" i="35"/>
  <c r="Y47" i="35" s="1"/>
  <c r="AB47" i="35" s="1"/>
  <c r="AC47" i="35" s="1"/>
  <c r="W47" i="35" s="1"/>
  <c r="X47" i="35" s="1"/>
  <c r="AD46" i="35"/>
  <c r="AE46" i="35" s="1"/>
  <c r="T46" i="35" s="1"/>
  <c r="AA46" i="35"/>
  <c r="Y46" i="35"/>
  <c r="AB46" i="35" s="1"/>
  <c r="AC46" i="35" s="1"/>
  <c r="W46" i="35" s="1"/>
  <c r="X46" i="35" s="1"/>
  <c r="V46" i="35"/>
  <c r="Z46" i="35" s="1"/>
  <c r="U46" i="35"/>
  <c r="AD45" i="35"/>
  <c r="AE45" i="35" s="1"/>
  <c r="T45" i="35" s="1"/>
  <c r="AA45" i="35"/>
  <c r="Z45" i="35"/>
  <c r="V45" i="35"/>
  <c r="U45" i="35"/>
  <c r="Y45" i="35" s="1"/>
  <c r="AB45" i="35" s="1"/>
  <c r="AC45" i="35" s="1"/>
  <c r="W45" i="35" s="1"/>
  <c r="X45" i="35" s="1"/>
  <c r="AD44" i="35"/>
  <c r="AE44" i="35" s="1"/>
  <c r="T44" i="35" s="1"/>
  <c r="AA44" i="35"/>
  <c r="V44" i="35"/>
  <c r="Z44" i="35" s="1"/>
  <c r="U44" i="35"/>
  <c r="Y44" i="35" s="1"/>
  <c r="AB44" i="35" s="1"/>
  <c r="AC44" i="35" s="1"/>
  <c r="W44" i="35" s="1"/>
  <c r="X44" i="35" s="1"/>
  <c r="AD43" i="35"/>
  <c r="AE43" i="35" s="1"/>
  <c r="T43" i="35" s="1"/>
  <c r="AA43" i="35"/>
  <c r="V43" i="35"/>
  <c r="Z43" i="35" s="1"/>
  <c r="U43" i="35"/>
  <c r="Y43" i="35" s="1"/>
  <c r="AB43" i="35" s="1"/>
  <c r="AC43" i="35" s="1"/>
  <c r="W43" i="35" s="1"/>
  <c r="X43" i="35" s="1"/>
  <c r="AD42" i="35"/>
  <c r="AE42" i="35" s="1"/>
  <c r="T42" i="35" s="1"/>
  <c r="AA42" i="35"/>
  <c r="V42" i="35"/>
  <c r="Z42" i="35" s="1"/>
  <c r="U42" i="35"/>
  <c r="Y42" i="35" s="1"/>
  <c r="AB42" i="35" s="1"/>
  <c r="AC42" i="35" s="1"/>
  <c r="W42" i="35" s="1"/>
  <c r="X42" i="35" s="1"/>
  <c r="AD41" i="35"/>
  <c r="AE41" i="35" s="1"/>
  <c r="T41" i="35" s="1"/>
  <c r="AA41" i="35"/>
  <c r="V41" i="35"/>
  <c r="Z41" i="35" s="1"/>
  <c r="U41" i="35"/>
  <c r="Y41" i="35" s="1"/>
  <c r="AB41" i="35" s="1"/>
  <c r="AC41" i="35" s="1"/>
  <c r="W41" i="35" s="1"/>
  <c r="X41" i="35" s="1"/>
  <c r="AD40" i="35"/>
  <c r="AE40" i="35" s="1"/>
  <c r="T40" i="35" s="1"/>
  <c r="AA40" i="35"/>
  <c r="Y40" i="35"/>
  <c r="AB40" i="35" s="1"/>
  <c r="AC40" i="35" s="1"/>
  <c r="W40" i="35" s="1"/>
  <c r="X40" i="35" s="1"/>
  <c r="V40" i="35"/>
  <c r="Z40" i="35" s="1"/>
  <c r="U40" i="35"/>
  <c r="AD39" i="35"/>
  <c r="AE39" i="35" s="1"/>
  <c r="T39" i="35" s="1"/>
  <c r="AA39" i="35"/>
  <c r="V39" i="35"/>
  <c r="Z39" i="35" s="1"/>
  <c r="U39" i="35"/>
  <c r="Y39" i="35" s="1"/>
  <c r="AB39" i="35" s="1"/>
  <c r="AC39" i="35" s="1"/>
  <c r="W39" i="35" s="1"/>
  <c r="X39" i="35" s="1"/>
  <c r="AD38" i="35"/>
  <c r="AE38" i="35" s="1"/>
  <c r="T38" i="35" s="1"/>
  <c r="AA38" i="35"/>
  <c r="V38" i="35"/>
  <c r="Z38" i="35" s="1"/>
  <c r="U38" i="35"/>
  <c r="Y38" i="35" s="1"/>
  <c r="AB38" i="35" s="1"/>
  <c r="AC38" i="35" s="1"/>
  <c r="W38" i="35" s="1"/>
  <c r="X38" i="35" s="1"/>
  <c r="AD37" i="35"/>
  <c r="AE37" i="35" s="1"/>
  <c r="T37" i="35" s="1"/>
  <c r="AA37" i="35"/>
  <c r="V37" i="35"/>
  <c r="Z37" i="35" s="1"/>
  <c r="U37" i="35"/>
  <c r="Y37" i="35" s="1"/>
  <c r="AB37" i="35" s="1"/>
  <c r="AC37" i="35" s="1"/>
  <c r="W37" i="35" s="1"/>
  <c r="X37" i="35" s="1"/>
  <c r="AD36" i="35"/>
  <c r="AE36" i="35" s="1"/>
  <c r="T36" i="35" s="1"/>
  <c r="AA36" i="35"/>
  <c r="V36" i="35"/>
  <c r="Z36" i="35" s="1"/>
  <c r="U36" i="35"/>
  <c r="Y36" i="35" s="1"/>
  <c r="AB36" i="35" s="1"/>
  <c r="AC36" i="35" s="1"/>
  <c r="W36" i="35" s="1"/>
  <c r="X36" i="35" s="1"/>
  <c r="AD35" i="35"/>
  <c r="AE35" i="35" s="1"/>
  <c r="T35" i="35" s="1"/>
  <c r="AA35" i="35"/>
  <c r="Z35" i="35"/>
  <c r="V35" i="35"/>
  <c r="U35" i="35"/>
  <c r="Y35" i="35" s="1"/>
  <c r="AB35" i="35" s="1"/>
  <c r="AC35" i="35" s="1"/>
  <c r="W35" i="35" s="1"/>
  <c r="X35" i="35" s="1"/>
  <c r="AD34" i="35"/>
  <c r="AE34" i="35" s="1"/>
  <c r="T34" i="35" s="1"/>
  <c r="AA34" i="35"/>
  <c r="V34" i="35"/>
  <c r="Z34" i="35" s="1"/>
  <c r="U34" i="35"/>
  <c r="Y34" i="35" s="1"/>
  <c r="AB34" i="35" s="1"/>
  <c r="AC34" i="35" s="1"/>
  <c r="W34" i="35" s="1"/>
  <c r="X34" i="35" s="1"/>
  <c r="AD33" i="35"/>
  <c r="AE33" i="35" s="1"/>
  <c r="T33" i="35" s="1"/>
  <c r="AA33" i="35"/>
  <c r="V33" i="35"/>
  <c r="Z33" i="35" s="1"/>
  <c r="U33" i="35"/>
  <c r="Y33" i="35" s="1"/>
  <c r="AB33" i="35" s="1"/>
  <c r="AC33" i="35" s="1"/>
  <c r="W33" i="35" s="1"/>
  <c r="X33" i="35" s="1"/>
  <c r="AD32" i="35"/>
  <c r="AE32" i="35" s="1"/>
  <c r="T32" i="35" s="1"/>
  <c r="AA32" i="35"/>
  <c r="V32" i="35"/>
  <c r="Z32" i="35" s="1"/>
  <c r="U32" i="35"/>
  <c r="Y32" i="35" s="1"/>
  <c r="AB32" i="35" s="1"/>
  <c r="AC32" i="35" s="1"/>
  <c r="W32" i="35" s="1"/>
  <c r="X32" i="35" s="1"/>
  <c r="AD31" i="35"/>
  <c r="AE31" i="35" s="1"/>
  <c r="T31" i="35" s="1"/>
  <c r="AA31" i="35"/>
  <c r="V31" i="35"/>
  <c r="Z31" i="35" s="1"/>
  <c r="U31" i="35"/>
  <c r="Y31" i="35" s="1"/>
  <c r="AB31" i="35" s="1"/>
  <c r="AC31" i="35" s="1"/>
  <c r="W31" i="35" s="1"/>
  <c r="X31" i="35" s="1"/>
  <c r="AD30" i="35"/>
  <c r="AE30" i="35" s="1"/>
  <c r="T30" i="35" s="1"/>
  <c r="AA30" i="35"/>
  <c r="Y30" i="35"/>
  <c r="AB30" i="35" s="1"/>
  <c r="AC30" i="35" s="1"/>
  <c r="W30" i="35" s="1"/>
  <c r="X30" i="35" s="1"/>
  <c r="V30" i="35"/>
  <c r="Z30" i="35" s="1"/>
  <c r="U30" i="35"/>
  <c r="AD29" i="35"/>
  <c r="AE29" i="35" s="1"/>
  <c r="T29" i="35" s="1"/>
  <c r="AA29" i="35"/>
  <c r="Z29" i="35"/>
  <c r="V29" i="35"/>
  <c r="U29" i="35"/>
  <c r="Y29" i="35" s="1"/>
  <c r="AB29" i="35" s="1"/>
  <c r="AC29" i="35" s="1"/>
  <c r="W29" i="35" s="1"/>
  <c r="X29" i="35" s="1"/>
  <c r="AD28" i="35"/>
  <c r="AE28" i="35" s="1"/>
  <c r="T28" i="35" s="1"/>
  <c r="AA28" i="35"/>
  <c r="V28" i="35"/>
  <c r="Z28" i="35" s="1"/>
  <c r="U28" i="35"/>
  <c r="Y28" i="35" s="1"/>
  <c r="AB28" i="35" s="1"/>
  <c r="AC28" i="35" s="1"/>
  <c r="W28" i="35" s="1"/>
  <c r="X28" i="35" s="1"/>
  <c r="AD27" i="35"/>
  <c r="AE27" i="35" s="1"/>
  <c r="T27" i="35" s="1"/>
  <c r="AA27" i="35"/>
  <c r="V27" i="35"/>
  <c r="Z27" i="35" s="1"/>
  <c r="U27" i="35"/>
  <c r="Y27" i="35" s="1"/>
  <c r="AB27" i="35" s="1"/>
  <c r="AC27" i="35" s="1"/>
  <c r="W27" i="35" s="1"/>
  <c r="X27" i="35" s="1"/>
  <c r="AD26" i="35"/>
  <c r="AE26" i="35" s="1"/>
  <c r="T26" i="35" s="1"/>
  <c r="AA26" i="35"/>
  <c r="V26" i="35"/>
  <c r="Z26" i="35" s="1"/>
  <c r="U26" i="35"/>
  <c r="Y26" i="35" s="1"/>
  <c r="AB26" i="35" s="1"/>
  <c r="AC26" i="35" s="1"/>
  <c r="W26" i="35" s="1"/>
  <c r="X26" i="35" s="1"/>
  <c r="AD25" i="35"/>
  <c r="AE25" i="35" s="1"/>
  <c r="T25" i="35" s="1"/>
  <c r="AA25" i="35"/>
  <c r="V25" i="35"/>
  <c r="Z25" i="35" s="1"/>
  <c r="U25" i="35"/>
  <c r="Y25" i="35" s="1"/>
  <c r="AB25" i="35" s="1"/>
  <c r="AC25" i="35" s="1"/>
  <c r="W25" i="35" s="1"/>
  <c r="X25" i="35" s="1"/>
  <c r="AD24" i="35"/>
  <c r="AE24" i="35" s="1"/>
  <c r="T24" i="35" s="1"/>
  <c r="AA24" i="35"/>
  <c r="Y24" i="35"/>
  <c r="AB24" i="35" s="1"/>
  <c r="AC24" i="35" s="1"/>
  <c r="W24" i="35" s="1"/>
  <c r="X24" i="35" s="1"/>
  <c r="V24" i="35"/>
  <c r="Z24" i="35" s="1"/>
  <c r="U24" i="35"/>
  <c r="AD23" i="35"/>
  <c r="AE23" i="35" s="1"/>
  <c r="T23" i="35" s="1"/>
  <c r="AA23" i="35"/>
  <c r="V23" i="35"/>
  <c r="Z23" i="35" s="1"/>
  <c r="U23" i="35"/>
  <c r="Y23" i="35" s="1"/>
  <c r="AB23" i="35" s="1"/>
  <c r="AC23" i="35" s="1"/>
  <c r="W23" i="35" s="1"/>
  <c r="X23" i="35" s="1"/>
  <c r="AD22" i="35"/>
  <c r="AE22" i="35" s="1"/>
  <c r="T22" i="35" s="1"/>
  <c r="AA22" i="35"/>
  <c r="V22" i="35"/>
  <c r="Z22" i="35" s="1"/>
  <c r="U22" i="35"/>
  <c r="Y22" i="35" s="1"/>
  <c r="AB22" i="35" s="1"/>
  <c r="AC22" i="35" s="1"/>
  <c r="W22" i="35" s="1"/>
  <c r="X22" i="35" s="1"/>
  <c r="AD21" i="35"/>
  <c r="AE21" i="35" s="1"/>
  <c r="T21" i="35" s="1"/>
  <c r="AA21" i="35"/>
  <c r="V21" i="35"/>
  <c r="Z21" i="35" s="1"/>
  <c r="U21" i="35"/>
  <c r="Y21" i="35" s="1"/>
  <c r="AB21" i="35" s="1"/>
  <c r="AC21" i="35" s="1"/>
  <c r="W21" i="35" s="1"/>
  <c r="X21" i="35" s="1"/>
  <c r="AD20" i="35"/>
  <c r="AE20" i="35" s="1"/>
  <c r="T20" i="35" s="1"/>
  <c r="AA20" i="35"/>
  <c r="V20" i="35"/>
  <c r="Z20" i="35" s="1"/>
  <c r="U20" i="35"/>
  <c r="Y20" i="35" s="1"/>
  <c r="AB20" i="35" s="1"/>
  <c r="AC20" i="35" s="1"/>
  <c r="W20" i="35" s="1"/>
  <c r="X20" i="35" s="1"/>
  <c r="AD19" i="35"/>
  <c r="AE19" i="35" s="1"/>
  <c r="T19" i="35" s="1"/>
  <c r="AA19" i="35"/>
  <c r="V19" i="35"/>
  <c r="Z19" i="35" s="1"/>
  <c r="U19" i="35"/>
  <c r="Y19" i="35" s="1"/>
  <c r="AB19" i="35" s="1"/>
  <c r="AC19" i="35" s="1"/>
  <c r="W19" i="35" s="1"/>
  <c r="X19" i="35" s="1"/>
  <c r="AD18" i="35"/>
  <c r="AE18" i="35" s="1"/>
  <c r="T18" i="35" s="1"/>
  <c r="U18" i="35" s="1"/>
  <c r="Y18" i="35" s="1"/>
  <c r="AA18" i="35"/>
  <c r="V18" i="35"/>
  <c r="Z18" i="35" s="1"/>
  <c r="AD17" i="35"/>
  <c r="AE17" i="35" s="1"/>
  <c r="T17" i="35" s="1"/>
  <c r="U17" i="35" s="1"/>
  <c r="Y17" i="35" s="1"/>
  <c r="AA17" i="35"/>
  <c r="V17" i="35"/>
  <c r="Z17" i="35" s="1"/>
  <c r="AD16" i="35"/>
  <c r="AE16" i="35" s="1"/>
  <c r="T16" i="35" s="1"/>
  <c r="U16" i="35" s="1"/>
  <c r="Y16" i="35" s="1"/>
  <c r="AA16" i="35"/>
  <c r="V16" i="35"/>
  <c r="Z16" i="35" s="1"/>
  <c r="AD15" i="35"/>
  <c r="AE15" i="35" s="1"/>
  <c r="T15" i="35" s="1"/>
  <c r="U15" i="35" s="1"/>
  <c r="Y15" i="35" s="1"/>
  <c r="AA15" i="35"/>
  <c r="V15" i="35"/>
  <c r="Z15" i="35" s="1"/>
  <c r="AD14" i="35"/>
  <c r="AE14" i="35" s="1"/>
  <c r="T14" i="35" s="1"/>
  <c r="U14" i="35" s="1"/>
  <c r="Y14" i="35" s="1"/>
  <c r="AA14" i="35"/>
  <c r="V14" i="35"/>
  <c r="Z14" i="35" s="1"/>
  <c r="AD13" i="35"/>
  <c r="AE13" i="35" s="1"/>
  <c r="T13" i="35" s="1"/>
  <c r="U13" i="35" s="1"/>
  <c r="Y13" i="35" s="1"/>
  <c r="AA13" i="35"/>
  <c r="V13" i="35"/>
  <c r="Z13" i="35" s="1"/>
  <c r="AD12" i="35"/>
  <c r="AE12" i="35" s="1"/>
  <c r="T12" i="35" s="1"/>
  <c r="U12" i="35" s="1"/>
  <c r="Y12" i="35" s="1"/>
  <c r="AA12" i="35"/>
  <c r="V12" i="35"/>
  <c r="Z12" i="35" s="1"/>
  <c r="AD11" i="35"/>
  <c r="AE11" i="35" s="1"/>
  <c r="T11" i="35" s="1"/>
  <c r="U11" i="35" s="1"/>
  <c r="Y11" i="35" s="1"/>
  <c r="AA11" i="35"/>
  <c r="V11" i="35"/>
  <c r="Z11" i="35" s="1"/>
  <c r="AD10" i="35"/>
  <c r="AE10" i="35" s="1"/>
  <c r="T10" i="35" s="1"/>
  <c r="U10" i="35" s="1"/>
  <c r="Y10" i="35" s="1"/>
  <c r="AA10" i="35"/>
  <c r="V10" i="35"/>
  <c r="Z10" i="35" s="1"/>
  <c r="AD49" i="34"/>
  <c r="AE49" i="34" s="1"/>
  <c r="T49" i="34" s="1"/>
  <c r="AA49" i="34"/>
  <c r="V49" i="34"/>
  <c r="Z49" i="34" s="1"/>
  <c r="U49" i="34"/>
  <c r="Y49" i="34" s="1"/>
  <c r="AB49" i="34" s="1"/>
  <c r="AC49" i="34" s="1"/>
  <c r="W49" i="34" s="1"/>
  <c r="X49" i="34" s="1"/>
  <c r="AD48" i="34"/>
  <c r="AE48" i="34" s="1"/>
  <c r="T48" i="34" s="1"/>
  <c r="AA48" i="34"/>
  <c r="V48" i="34"/>
  <c r="Z48" i="34" s="1"/>
  <c r="U48" i="34"/>
  <c r="Y48" i="34" s="1"/>
  <c r="AB48" i="34" s="1"/>
  <c r="AC48" i="34" s="1"/>
  <c r="W48" i="34" s="1"/>
  <c r="X48" i="34" s="1"/>
  <c r="AD47" i="34"/>
  <c r="AE47" i="34" s="1"/>
  <c r="T47" i="34" s="1"/>
  <c r="AA47" i="34"/>
  <c r="V47" i="34"/>
  <c r="Z47" i="34" s="1"/>
  <c r="U47" i="34"/>
  <c r="Y47" i="34" s="1"/>
  <c r="AB47" i="34" s="1"/>
  <c r="AC47" i="34" s="1"/>
  <c r="W47" i="34" s="1"/>
  <c r="X47" i="34" s="1"/>
  <c r="AD46" i="34"/>
  <c r="AE46" i="34" s="1"/>
  <c r="T46" i="34" s="1"/>
  <c r="AA46" i="34"/>
  <c r="V46" i="34"/>
  <c r="Z46" i="34" s="1"/>
  <c r="U46" i="34"/>
  <c r="Y46" i="34" s="1"/>
  <c r="AB46" i="34" s="1"/>
  <c r="AC46" i="34" s="1"/>
  <c r="W46" i="34" s="1"/>
  <c r="X46" i="34" s="1"/>
  <c r="AD45" i="34"/>
  <c r="AE45" i="34" s="1"/>
  <c r="T45" i="34" s="1"/>
  <c r="AA45" i="34"/>
  <c r="V45" i="34"/>
  <c r="Z45" i="34" s="1"/>
  <c r="U45" i="34"/>
  <c r="Y45" i="34" s="1"/>
  <c r="AB45" i="34" s="1"/>
  <c r="AC45" i="34" s="1"/>
  <c r="W45" i="34" s="1"/>
  <c r="X45" i="34" s="1"/>
  <c r="AD44" i="34"/>
  <c r="AE44" i="34" s="1"/>
  <c r="T44" i="34" s="1"/>
  <c r="AA44" i="34"/>
  <c r="V44" i="34"/>
  <c r="Z44" i="34" s="1"/>
  <c r="U44" i="34"/>
  <c r="Y44" i="34" s="1"/>
  <c r="AB44" i="34" s="1"/>
  <c r="AC44" i="34" s="1"/>
  <c r="W44" i="34" s="1"/>
  <c r="X44" i="34" s="1"/>
  <c r="AD43" i="34"/>
  <c r="AE43" i="34" s="1"/>
  <c r="T43" i="34" s="1"/>
  <c r="AA43" i="34"/>
  <c r="Y43" i="34"/>
  <c r="AB43" i="34" s="1"/>
  <c r="AC43" i="34" s="1"/>
  <c r="W43" i="34" s="1"/>
  <c r="X43" i="34" s="1"/>
  <c r="V43" i="34"/>
  <c r="Z43" i="34" s="1"/>
  <c r="U43" i="34"/>
  <c r="AD42" i="34"/>
  <c r="AE42" i="34" s="1"/>
  <c r="T42" i="34" s="1"/>
  <c r="AA42" i="34"/>
  <c r="V42" i="34"/>
  <c r="Z42" i="34" s="1"/>
  <c r="U42" i="34"/>
  <c r="Y42" i="34" s="1"/>
  <c r="AB42" i="34" s="1"/>
  <c r="AC42" i="34" s="1"/>
  <c r="W42" i="34" s="1"/>
  <c r="X42" i="34" s="1"/>
  <c r="AD41" i="34"/>
  <c r="AE41" i="34" s="1"/>
  <c r="T41" i="34" s="1"/>
  <c r="AA41" i="34"/>
  <c r="Y41" i="34"/>
  <c r="AB41" i="34" s="1"/>
  <c r="AC41" i="34" s="1"/>
  <c r="W41" i="34" s="1"/>
  <c r="X41" i="34" s="1"/>
  <c r="V41" i="34"/>
  <c r="Z41" i="34" s="1"/>
  <c r="U41" i="34"/>
  <c r="AD40" i="34"/>
  <c r="AE40" i="34" s="1"/>
  <c r="T40" i="34" s="1"/>
  <c r="AA40" i="34"/>
  <c r="V40" i="34"/>
  <c r="Z40" i="34" s="1"/>
  <c r="U40" i="34"/>
  <c r="Y40" i="34" s="1"/>
  <c r="AB40" i="34" s="1"/>
  <c r="AC40" i="34" s="1"/>
  <c r="W40" i="34" s="1"/>
  <c r="X40" i="34" s="1"/>
  <c r="AD39" i="34"/>
  <c r="AE39" i="34" s="1"/>
  <c r="T39" i="34" s="1"/>
  <c r="AA39" i="34"/>
  <c r="V39" i="34"/>
  <c r="Z39" i="34" s="1"/>
  <c r="U39" i="34"/>
  <c r="Y39" i="34" s="1"/>
  <c r="AB39" i="34" s="1"/>
  <c r="AC39" i="34" s="1"/>
  <c r="W39" i="34" s="1"/>
  <c r="X39" i="34" s="1"/>
  <c r="AD38" i="34"/>
  <c r="AE38" i="34" s="1"/>
  <c r="T38" i="34" s="1"/>
  <c r="AA38" i="34"/>
  <c r="V38" i="34"/>
  <c r="Z38" i="34" s="1"/>
  <c r="U38" i="34"/>
  <c r="Y38" i="34" s="1"/>
  <c r="AB38" i="34" s="1"/>
  <c r="AC38" i="34" s="1"/>
  <c r="W38" i="34" s="1"/>
  <c r="X38" i="34" s="1"/>
  <c r="AD37" i="34"/>
  <c r="AE37" i="34" s="1"/>
  <c r="T37" i="34" s="1"/>
  <c r="AA37" i="34"/>
  <c r="V37" i="34"/>
  <c r="Z37" i="34" s="1"/>
  <c r="U37" i="34"/>
  <c r="Y37" i="34" s="1"/>
  <c r="AB37" i="34" s="1"/>
  <c r="AC37" i="34" s="1"/>
  <c r="W37" i="34" s="1"/>
  <c r="X37" i="34" s="1"/>
  <c r="AD36" i="34"/>
  <c r="AE36" i="34" s="1"/>
  <c r="T36" i="34" s="1"/>
  <c r="AA36" i="34"/>
  <c r="V36" i="34"/>
  <c r="Z36" i="34" s="1"/>
  <c r="U36" i="34"/>
  <c r="Y36" i="34" s="1"/>
  <c r="AB36" i="34" s="1"/>
  <c r="AC36" i="34" s="1"/>
  <c r="W36" i="34" s="1"/>
  <c r="X36" i="34" s="1"/>
  <c r="AD35" i="34"/>
  <c r="AE35" i="34" s="1"/>
  <c r="T35" i="34" s="1"/>
  <c r="AA35" i="34"/>
  <c r="V35" i="34"/>
  <c r="Z35" i="34" s="1"/>
  <c r="U35" i="34"/>
  <c r="Y35" i="34" s="1"/>
  <c r="AB35" i="34" s="1"/>
  <c r="AC35" i="34" s="1"/>
  <c r="W35" i="34" s="1"/>
  <c r="X35" i="34" s="1"/>
  <c r="AD34" i="34"/>
  <c r="AE34" i="34" s="1"/>
  <c r="T34" i="34" s="1"/>
  <c r="AA34" i="34"/>
  <c r="V34" i="34"/>
  <c r="Z34" i="34" s="1"/>
  <c r="U34" i="34"/>
  <c r="Y34" i="34" s="1"/>
  <c r="AB34" i="34" s="1"/>
  <c r="AC34" i="34" s="1"/>
  <c r="W34" i="34" s="1"/>
  <c r="X34" i="34" s="1"/>
  <c r="AD33" i="34"/>
  <c r="AE33" i="34" s="1"/>
  <c r="T33" i="34" s="1"/>
  <c r="AA33" i="34"/>
  <c r="Y33" i="34"/>
  <c r="AB33" i="34" s="1"/>
  <c r="AC33" i="34" s="1"/>
  <c r="W33" i="34" s="1"/>
  <c r="X33" i="34" s="1"/>
  <c r="V33" i="34"/>
  <c r="Z33" i="34" s="1"/>
  <c r="U33" i="34"/>
  <c r="AD32" i="34"/>
  <c r="AE32" i="34" s="1"/>
  <c r="T32" i="34" s="1"/>
  <c r="AA32" i="34"/>
  <c r="V32" i="34"/>
  <c r="Z32" i="34" s="1"/>
  <c r="U32" i="34"/>
  <c r="Y32" i="34" s="1"/>
  <c r="AB32" i="34" s="1"/>
  <c r="AC32" i="34" s="1"/>
  <c r="W32" i="34" s="1"/>
  <c r="X32" i="34" s="1"/>
  <c r="AD31" i="34"/>
  <c r="AE31" i="34" s="1"/>
  <c r="T31" i="34" s="1"/>
  <c r="U31" i="34" s="1"/>
  <c r="Y31" i="34" s="1"/>
  <c r="AA31" i="34"/>
  <c r="V31" i="34"/>
  <c r="Z31" i="34" s="1"/>
  <c r="AD30" i="34"/>
  <c r="AE30" i="34" s="1"/>
  <c r="T30" i="34" s="1"/>
  <c r="U30" i="34" s="1"/>
  <c r="Y30" i="34" s="1"/>
  <c r="AA30" i="34"/>
  <c r="V30" i="34"/>
  <c r="Z30" i="34" s="1"/>
  <c r="AD29" i="34"/>
  <c r="AE29" i="34" s="1"/>
  <c r="T29" i="34" s="1"/>
  <c r="U29" i="34" s="1"/>
  <c r="Y29" i="34" s="1"/>
  <c r="AA29" i="34"/>
  <c r="V29" i="34"/>
  <c r="Z29" i="34" s="1"/>
  <c r="AD28" i="34"/>
  <c r="AE28" i="34" s="1"/>
  <c r="T28" i="34" s="1"/>
  <c r="U28" i="34" s="1"/>
  <c r="Y28" i="34" s="1"/>
  <c r="AA28" i="34"/>
  <c r="V28" i="34"/>
  <c r="Z28" i="34" s="1"/>
  <c r="AD27" i="34"/>
  <c r="AE27" i="34" s="1"/>
  <c r="T27" i="34" s="1"/>
  <c r="U27" i="34" s="1"/>
  <c r="Y27" i="34" s="1"/>
  <c r="AA27" i="34"/>
  <c r="V27" i="34"/>
  <c r="Z27" i="34" s="1"/>
  <c r="AD26" i="34"/>
  <c r="AE26" i="34" s="1"/>
  <c r="T26" i="34" s="1"/>
  <c r="U26" i="34" s="1"/>
  <c r="Y26" i="34" s="1"/>
  <c r="AA26" i="34"/>
  <c r="V26" i="34"/>
  <c r="Z26" i="34" s="1"/>
  <c r="AD25" i="34"/>
  <c r="AE25" i="34" s="1"/>
  <c r="T25" i="34" s="1"/>
  <c r="U25" i="34" s="1"/>
  <c r="Y25" i="34" s="1"/>
  <c r="AA25" i="34"/>
  <c r="V25" i="34"/>
  <c r="Z25" i="34" s="1"/>
  <c r="AD24" i="34"/>
  <c r="AE24" i="34" s="1"/>
  <c r="T24" i="34" s="1"/>
  <c r="U24" i="34" s="1"/>
  <c r="Y24" i="34" s="1"/>
  <c r="AB24" i="34" s="1"/>
  <c r="AA24" i="34"/>
  <c r="V24" i="34"/>
  <c r="Z24" i="34" s="1"/>
  <c r="AD23" i="34"/>
  <c r="AE23" i="34" s="1"/>
  <c r="T23" i="34" s="1"/>
  <c r="U23" i="34" s="1"/>
  <c r="Y23" i="34" s="1"/>
  <c r="AA23" i="34"/>
  <c r="V23" i="34"/>
  <c r="Z23" i="34" s="1"/>
  <c r="AD22" i="34"/>
  <c r="AE22" i="34" s="1"/>
  <c r="T22" i="34" s="1"/>
  <c r="U22" i="34" s="1"/>
  <c r="Y22" i="34" s="1"/>
  <c r="AA22" i="34"/>
  <c r="V22" i="34"/>
  <c r="Z22" i="34" s="1"/>
  <c r="AE21" i="34"/>
  <c r="T21" i="34" s="1"/>
  <c r="U21" i="34" s="1"/>
  <c r="Y21" i="34" s="1"/>
  <c r="AD21" i="34"/>
  <c r="AA21" i="34"/>
  <c r="V21" i="34"/>
  <c r="Z21" i="34" s="1"/>
  <c r="AD20" i="34"/>
  <c r="AE20" i="34" s="1"/>
  <c r="T20" i="34" s="1"/>
  <c r="U20" i="34" s="1"/>
  <c r="Y20" i="34" s="1"/>
  <c r="AA20" i="34"/>
  <c r="V20" i="34"/>
  <c r="Z20" i="34" s="1"/>
  <c r="AD19" i="34"/>
  <c r="AE19" i="34" s="1"/>
  <c r="AA19" i="34"/>
  <c r="V19" i="34"/>
  <c r="Z19" i="34" s="1"/>
  <c r="U19" i="34"/>
  <c r="Y19" i="34" s="1"/>
  <c r="AD18" i="34"/>
  <c r="AE18" i="34" s="1"/>
  <c r="T18" i="34" s="1"/>
  <c r="U18" i="34" s="1"/>
  <c r="Y18" i="34" s="1"/>
  <c r="AA18" i="34"/>
  <c r="V18" i="34"/>
  <c r="Z18" i="34" s="1"/>
  <c r="AD17" i="34"/>
  <c r="AE17" i="34" s="1"/>
  <c r="T17" i="34" s="1"/>
  <c r="U17" i="34" s="1"/>
  <c r="Y17" i="34" s="1"/>
  <c r="AA17" i="34"/>
  <c r="V17" i="34"/>
  <c r="Z17" i="34" s="1"/>
  <c r="AD16" i="34"/>
  <c r="AE16" i="34" s="1"/>
  <c r="T16" i="34" s="1"/>
  <c r="U16" i="34" s="1"/>
  <c r="Y16" i="34" s="1"/>
  <c r="AA16" i="34"/>
  <c r="V16" i="34"/>
  <c r="Z16" i="34" s="1"/>
  <c r="AD15" i="34"/>
  <c r="AE15" i="34" s="1"/>
  <c r="T15" i="34" s="1"/>
  <c r="AA15" i="34"/>
  <c r="V15" i="34"/>
  <c r="Z15" i="34" s="1"/>
  <c r="U15" i="34"/>
  <c r="Y15" i="34" s="1"/>
  <c r="AB15" i="34" s="1"/>
  <c r="AD14" i="34"/>
  <c r="AE14" i="34" s="1"/>
  <c r="T14" i="34" s="1"/>
  <c r="U14" i="34" s="1"/>
  <c r="Y14" i="34" s="1"/>
  <c r="AA14" i="34"/>
  <c r="V14" i="34"/>
  <c r="Z14" i="34" s="1"/>
  <c r="AD13" i="34"/>
  <c r="AE13" i="34" s="1"/>
  <c r="T13" i="34" s="1"/>
  <c r="U13" i="34" s="1"/>
  <c r="Y13" i="34" s="1"/>
  <c r="AB13" i="34" s="1"/>
  <c r="AA13" i="34"/>
  <c r="V13" i="34"/>
  <c r="Z13" i="34" s="1"/>
  <c r="AD12" i="34"/>
  <c r="AE12" i="34" s="1"/>
  <c r="T12" i="34" s="1"/>
  <c r="U12" i="34" s="1"/>
  <c r="Y12" i="34" s="1"/>
  <c r="AA12" i="34"/>
  <c r="V12" i="34"/>
  <c r="Z12" i="34" s="1"/>
  <c r="AD11" i="34"/>
  <c r="AE11" i="34" s="1"/>
  <c r="T11" i="34" s="1"/>
  <c r="U11" i="34" s="1"/>
  <c r="Y11" i="34" s="1"/>
  <c r="AA11" i="34"/>
  <c r="V11" i="34"/>
  <c r="Z11" i="34" s="1"/>
  <c r="AD10" i="34"/>
  <c r="AE10" i="34" s="1"/>
  <c r="T10" i="34" s="1"/>
  <c r="U10" i="34" s="1"/>
  <c r="Y10" i="34" s="1"/>
  <c r="AA10" i="34"/>
  <c r="V10" i="34"/>
  <c r="Z10" i="34" s="1"/>
  <c r="V10" i="33"/>
  <c r="Z10" i="33" s="1"/>
  <c r="AA10" i="33"/>
  <c r="AD10" i="33"/>
  <c r="AE10" i="33" s="1"/>
  <c r="T10" i="33" s="1"/>
  <c r="U10" i="33" s="1"/>
  <c r="Y10" i="33" s="1"/>
  <c r="V11" i="33"/>
  <c r="Z11" i="33" s="1"/>
  <c r="AA11" i="33"/>
  <c r="AD11" i="33"/>
  <c r="AE11" i="33" s="1"/>
  <c r="T11" i="33" s="1"/>
  <c r="U11" i="33" s="1"/>
  <c r="Y11" i="33" s="1"/>
  <c r="V12" i="33"/>
  <c r="Z12" i="33" s="1"/>
  <c r="AA12" i="33"/>
  <c r="AD12" i="33"/>
  <c r="AE12" i="33" s="1"/>
  <c r="T12" i="33" s="1"/>
  <c r="U12" i="33" s="1"/>
  <c r="Y12" i="33" s="1"/>
  <c r="V13" i="33"/>
  <c r="Z13" i="33" s="1"/>
  <c r="AA13" i="33"/>
  <c r="AD13" i="33"/>
  <c r="AE13" i="33" s="1"/>
  <c r="T13" i="33" s="1"/>
  <c r="U13" i="33" s="1"/>
  <c r="Y13" i="33" s="1"/>
  <c r="V14" i="33"/>
  <c r="Z14" i="33" s="1"/>
  <c r="AA14" i="33"/>
  <c r="AD14" i="33"/>
  <c r="AE14" i="33" s="1"/>
  <c r="T14" i="33" s="1"/>
  <c r="U14" i="33" s="1"/>
  <c r="Y14" i="33" s="1"/>
  <c r="V15" i="33"/>
  <c r="Z15" i="33" s="1"/>
  <c r="AA15" i="33"/>
  <c r="AD15" i="33"/>
  <c r="AE15" i="33" s="1"/>
  <c r="T15" i="33" s="1"/>
  <c r="U15" i="33" s="1"/>
  <c r="Y15" i="33" s="1"/>
  <c r="V16" i="33"/>
  <c r="Z16" i="33" s="1"/>
  <c r="AA16" i="33"/>
  <c r="AD16" i="33"/>
  <c r="AE16" i="33" s="1"/>
  <c r="T16" i="33" s="1"/>
  <c r="U16" i="33" s="1"/>
  <c r="Y16" i="33" s="1"/>
  <c r="V17" i="33"/>
  <c r="Z17" i="33" s="1"/>
  <c r="AA17" i="33"/>
  <c r="AD17" i="33"/>
  <c r="AE17" i="33" s="1"/>
  <c r="T17" i="33" s="1"/>
  <c r="U17" i="33" s="1"/>
  <c r="Y17" i="33" s="1"/>
  <c r="V18" i="33"/>
  <c r="Z18" i="33" s="1"/>
  <c r="AA18" i="33"/>
  <c r="AD18" i="33"/>
  <c r="AE18" i="33" s="1"/>
  <c r="T18" i="33" s="1"/>
  <c r="U18" i="33" s="1"/>
  <c r="Y18" i="33" s="1"/>
  <c r="V19" i="33"/>
  <c r="Z19" i="33" s="1"/>
  <c r="AA19" i="33"/>
  <c r="AD19" i="33"/>
  <c r="AE19" i="33" s="1"/>
  <c r="T19" i="33" s="1"/>
  <c r="U19" i="33" s="1"/>
  <c r="Y19" i="33" s="1"/>
  <c r="V20" i="33"/>
  <c r="Z20" i="33" s="1"/>
  <c r="AA20" i="33"/>
  <c r="AD20" i="33"/>
  <c r="AE20" i="33" s="1"/>
  <c r="T20" i="33" s="1"/>
  <c r="U20" i="33" s="1"/>
  <c r="Y20" i="33" s="1"/>
  <c r="U21" i="33"/>
  <c r="Y21" i="33" s="1"/>
  <c r="AB21" i="33" s="1"/>
  <c r="AC21" i="33" s="1"/>
  <c r="W21" i="33" s="1"/>
  <c r="X21" i="33" s="1"/>
  <c r="V21" i="33"/>
  <c r="Z21" i="33" s="1"/>
  <c r="AA21" i="33"/>
  <c r="AD21" i="33"/>
  <c r="AE21" i="33" s="1"/>
  <c r="T21" i="33" s="1"/>
  <c r="U22" i="33"/>
  <c r="Y22" i="33" s="1"/>
  <c r="AB22" i="33" s="1"/>
  <c r="AC22" i="33" s="1"/>
  <c r="W22" i="33" s="1"/>
  <c r="X22" i="33" s="1"/>
  <c r="V22" i="33"/>
  <c r="Z22" i="33" s="1"/>
  <c r="AA22" i="33"/>
  <c r="AD22" i="33"/>
  <c r="AE22" i="33" s="1"/>
  <c r="T22" i="33" s="1"/>
  <c r="U23" i="33"/>
  <c r="V23" i="33"/>
  <c r="Z23" i="33" s="1"/>
  <c r="Y23" i="33"/>
  <c r="AB23" i="33" s="1"/>
  <c r="AC23" i="33" s="1"/>
  <c r="W23" i="33" s="1"/>
  <c r="X23" i="33" s="1"/>
  <c r="AA23" i="33"/>
  <c r="AD23" i="33"/>
  <c r="AE23" i="33" s="1"/>
  <c r="T23" i="33" s="1"/>
  <c r="U24" i="33"/>
  <c r="Y24" i="33" s="1"/>
  <c r="AB24" i="33" s="1"/>
  <c r="AC24" i="33" s="1"/>
  <c r="W24" i="33" s="1"/>
  <c r="X24" i="33" s="1"/>
  <c r="V24" i="33"/>
  <c r="Z24" i="33" s="1"/>
  <c r="AA24" i="33"/>
  <c r="AD24" i="33"/>
  <c r="AE24" i="33" s="1"/>
  <c r="T24" i="33" s="1"/>
  <c r="U25" i="33"/>
  <c r="Y25" i="33" s="1"/>
  <c r="AB25" i="33" s="1"/>
  <c r="AC25" i="33" s="1"/>
  <c r="W25" i="33" s="1"/>
  <c r="X25" i="33" s="1"/>
  <c r="V25" i="33"/>
  <c r="Z25" i="33" s="1"/>
  <c r="AA25" i="33"/>
  <c r="AD25" i="33"/>
  <c r="AE25" i="33" s="1"/>
  <c r="T25" i="33" s="1"/>
  <c r="U26" i="33"/>
  <c r="V26" i="33"/>
  <c r="Z26" i="33" s="1"/>
  <c r="Y26" i="33"/>
  <c r="AB26" i="33" s="1"/>
  <c r="AC26" i="33" s="1"/>
  <c r="W26" i="33" s="1"/>
  <c r="X26" i="33" s="1"/>
  <c r="AA26" i="33"/>
  <c r="AD26" i="33"/>
  <c r="AE26" i="33" s="1"/>
  <c r="T26" i="33" s="1"/>
  <c r="U27" i="33"/>
  <c r="Y27" i="33" s="1"/>
  <c r="AB27" i="33" s="1"/>
  <c r="AC27" i="33" s="1"/>
  <c r="W27" i="33" s="1"/>
  <c r="X27" i="33" s="1"/>
  <c r="V27" i="33"/>
  <c r="Z27" i="33" s="1"/>
  <c r="AA27" i="33"/>
  <c r="AD27" i="33"/>
  <c r="AE27" i="33" s="1"/>
  <c r="T27" i="33" s="1"/>
  <c r="U28" i="33"/>
  <c r="Y28" i="33" s="1"/>
  <c r="AB28" i="33" s="1"/>
  <c r="AC28" i="33" s="1"/>
  <c r="W28" i="33" s="1"/>
  <c r="X28" i="33" s="1"/>
  <c r="V28" i="33"/>
  <c r="Z28" i="33" s="1"/>
  <c r="AA28" i="33"/>
  <c r="AD28" i="33"/>
  <c r="AE28" i="33" s="1"/>
  <c r="T28" i="33" s="1"/>
  <c r="U29" i="33"/>
  <c r="Y29" i="33" s="1"/>
  <c r="AB29" i="33" s="1"/>
  <c r="AC29" i="33" s="1"/>
  <c r="W29" i="33" s="1"/>
  <c r="X29" i="33" s="1"/>
  <c r="V29" i="33"/>
  <c r="Z29" i="33" s="1"/>
  <c r="AA29" i="33"/>
  <c r="AD29" i="33"/>
  <c r="AE29" i="33" s="1"/>
  <c r="T29" i="33" s="1"/>
  <c r="U30" i="33"/>
  <c r="Y30" i="33" s="1"/>
  <c r="AB30" i="33" s="1"/>
  <c r="AC30" i="33" s="1"/>
  <c r="W30" i="33" s="1"/>
  <c r="X30" i="33" s="1"/>
  <c r="V30" i="33"/>
  <c r="Z30" i="33" s="1"/>
  <c r="AA30" i="33"/>
  <c r="AD30" i="33"/>
  <c r="AE30" i="33" s="1"/>
  <c r="T30" i="33" s="1"/>
  <c r="U31" i="33"/>
  <c r="V31" i="33"/>
  <c r="Z31" i="33" s="1"/>
  <c r="Y31" i="33"/>
  <c r="AB31" i="33" s="1"/>
  <c r="AC31" i="33" s="1"/>
  <c r="W31" i="33" s="1"/>
  <c r="X31" i="33" s="1"/>
  <c r="AA31" i="33"/>
  <c r="AD31" i="33"/>
  <c r="AE31" i="33" s="1"/>
  <c r="T31" i="33" s="1"/>
  <c r="U32" i="33"/>
  <c r="Y32" i="33" s="1"/>
  <c r="AB32" i="33" s="1"/>
  <c r="AC32" i="33" s="1"/>
  <c r="W32" i="33" s="1"/>
  <c r="X32" i="33" s="1"/>
  <c r="V32" i="33"/>
  <c r="Z32" i="33" s="1"/>
  <c r="AA32" i="33"/>
  <c r="AD32" i="33"/>
  <c r="AE32" i="33" s="1"/>
  <c r="T32" i="33" s="1"/>
  <c r="U33" i="33"/>
  <c r="Y33" i="33" s="1"/>
  <c r="AB33" i="33" s="1"/>
  <c r="AC33" i="33" s="1"/>
  <c r="W33" i="33" s="1"/>
  <c r="X33" i="33" s="1"/>
  <c r="V33" i="33"/>
  <c r="Z33" i="33" s="1"/>
  <c r="AA33" i="33"/>
  <c r="AD33" i="33"/>
  <c r="AE33" i="33" s="1"/>
  <c r="T33" i="33" s="1"/>
  <c r="U34" i="33"/>
  <c r="V34" i="33"/>
  <c r="Z34" i="33" s="1"/>
  <c r="Y34" i="33"/>
  <c r="AB34" i="33" s="1"/>
  <c r="AC34" i="33" s="1"/>
  <c r="W34" i="33" s="1"/>
  <c r="X34" i="33" s="1"/>
  <c r="AA34" i="33"/>
  <c r="AD34" i="33"/>
  <c r="AE34" i="33" s="1"/>
  <c r="T34" i="33" s="1"/>
  <c r="U35" i="33"/>
  <c r="Y35" i="33" s="1"/>
  <c r="AB35" i="33" s="1"/>
  <c r="AC35" i="33" s="1"/>
  <c r="W35" i="33" s="1"/>
  <c r="X35" i="33" s="1"/>
  <c r="V35" i="33"/>
  <c r="Z35" i="33" s="1"/>
  <c r="AA35" i="33"/>
  <c r="AD35" i="33"/>
  <c r="AE35" i="33" s="1"/>
  <c r="T35" i="33" s="1"/>
  <c r="U36" i="33"/>
  <c r="Y36" i="33" s="1"/>
  <c r="AB36" i="33" s="1"/>
  <c r="AC36" i="33" s="1"/>
  <c r="W36" i="33" s="1"/>
  <c r="X36" i="33" s="1"/>
  <c r="V36" i="33"/>
  <c r="Z36" i="33" s="1"/>
  <c r="AA36" i="33"/>
  <c r="AD36" i="33"/>
  <c r="AE36" i="33" s="1"/>
  <c r="T36" i="33" s="1"/>
  <c r="U37" i="33"/>
  <c r="Y37" i="33" s="1"/>
  <c r="AB37" i="33" s="1"/>
  <c r="AC37" i="33" s="1"/>
  <c r="W37" i="33" s="1"/>
  <c r="X37" i="33" s="1"/>
  <c r="V37" i="33"/>
  <c r="Z37" i="33" s="1"/>
  <c r="AA37" i="33"/>
  <c r="AD37" i="33"/>
  <c r="AE37" i="33" s="1"/>
  <c r="T37" i="33" s="1"/>
  <c r="U38" i="33"/>
  <c r="Y38" i="33" s="1"/>
  <c r="AB38" i="33" s="1"/>
  <c r="AC38" i="33" s="1"/>
  <c r="W38" i="33" s="1"/>
  <c r="X38" i="33" s="1"/>
  <c r="V38" i="33"/>
  <c r="Z38" i="33" s="1"/>
  <c r="AA38" i="33"/>
  <c r="AD38" i="33"/>
  <c r="AE38" i="33" s="1"/>
  <c r="T38" i="33" s="1"/>
  <c r="U39" i="33"/>
  <c r="Y39" i="33" s="1"/>
  <c r="AB39" i="33" s="1"/>
  <c r="AC39" i="33" s="1"/>
  <c r="W39" i="33" s="1"/>
  <c r="X39" i="33" s="1"/>
  <c r="V39" i="33"/>
  <c r="Z39" i="33" s="1"/>
  <c r="AA39" i="33"/>
  <c r="AD39" i="33"/>
  <c r="AE39" i="33" s="1"/>
  <c r="T39" i="33" s="1"/>
  <c r="U40" i="33"/>
  <c r="Y40" i="33" s="1"/>
  <c r="AB40" i="33" s="1"/>
  <c r="AC40" i="33" s="1"/>
  <c r="W40" i="33" s="1"/>
  <c r="X40" i="33" s="1"/>
  <c r="V40" i="33"/>
  <c r="Z40" i="33" s="1"/>
  <c r="AA40" i="33"/>
  <c r="AD40" i="33"/>
  <c r="AE40" i="33" s="1"/>
  <c r="T40" i="33" s="1"/>
  <c r="U41" i="33"/>
  <c r="Y41" i="33" s="1"/>
  <c r="AB41" i="33" s="1"/>
  <c r="AC41" i="33" s="1"/>
  <c r="W41" i="33" s="1"/>
  <c r="X41" i="33" s="1"/>
  <c r="V41" i="33"/>
  <c r="Z41" i="33"/>
  <c r="AA41" i="33"/>
  <c r="AD41" i="33"/>
  <c r="AE41" i="33" s="1"/>
  <c r="T41" i="33" s="1"/>
  <c r="U42" i="33"/>
  <c r="Y42" i="33" s="1"/>
  <c r="AB42" i="33" s="1"/>
  <c r="AC42" i="33" s="1"/>
  <c r="W42" i="33" s="1"/>
  <c r="X42" i="33" s="1"/>
  <c r="V42" i="33"/>
  <c r="Z42" i="33" s="1"/>
  <c r="AA42" i="33"/>
  <c r="AD42" i="33"/>
  <c r="AE42" i="33" s="1"/>
  <c r="T42" i="33" s="1"/>
  <c r="U43" i="33"/>
  <c r="Y43" i="33" s="1"/>
  <c r="AB43" i="33" s="1"/>
  <c r="AC43" i="33" s="1"/>
  <c r="W43" i="33" s="1"/>
  <c r="X43" i="33" s="1"/>
  <c r="V43" i="33"/>
  <c r="Z43" i="33" s="1"/>
  <c r="AA43" i="33"/>
  <c r="AD43" i="33"/>
  <c r="AE43" i="33" s="1"/>
  <c r="T43" i="33" s="1"/>
  <c r="U44" i="33"/>
  <c r="Y44" i="33" s="1"/>
  <c r="AB44" i="33" s="1"/>
  <c r="AC44" i="33" s="1"/>
  <c r="W44" i="33" s="1"/>
  <c r="X44" i="33" s="1"/>
  <c r="V44" i="33"/>
  <c r="Z44" i="33" s="1"/>
  <c r="AA44" i="33"/>
  <c r="AD44" i="33"/>
  <c r="AE44" i="33" s="1"/>
  <c r="T44" i="33" s="1"/>
  <c r="U45" i="33"/>
  <c r="Y45" i="33" s="1"/>
  <c r="AB45" i="33" s="1"/>
  <c r="AC45" i="33" s="1"/>
  <c r="W45" i="33" s="1"/>
  <c r="X45" i="33" s="1"/>
  <c r="V45" i="33"/>
  <c r="Z45" i="33" s="1"/>
  <c r="AA45" i="33"/>
  <c r="AD45" i="33"/>
  <c r="AE45" i="33" s="1"/>
  <c r="T45" i="33" s="1"/>
  <c r="U46" i="33"/>
  <c r="Y46" i="33" s="1"/>
  <c r="AB46" i="33" s="1"/>
  <c r="AC46" i="33" s="1"/>
  <c r="W46" i="33" s="1"/>
  <c r="X46" i="33" s="1"/>
  <c r="V46" i="33"/>
  <c r="Z46" i="33" s="1"/>
  <c r="AA46" i="33"/>
  <c r="AD46" i="33"/>
  <c r="AE46" i="33" s="1"/>
  <c r="T46" i="33" s="1"/>
  <c r="U47" i="33"/>
  <c r="Y47" i="33" s="1"/>
  <c r="AB47" i="33" s="1"/>
  <c r="AC47" i="33" s="1"/>
  <c r="W47" i="33" s="1"/>
  <c r="X47" i="33" s="1"/>
  <c r="V47" i="33"/>
  <c r="Z47" i="33"/>
  <c r="AA47" i="33"/>
  <c r="AD47" i="33"/>
  <c r="AE47" i="33" s="1"/>
  <c r="T47" i="33" s="1"/>
  <c r="U48" i="33"/>
  <c r="Y48" i="33" s="1"/>
  <c r="AB48" i="33" s="1"/>
  <c r="AC48" i="33" s="1"/>
  <c r="W48" i="33" s="1"/>
  <c r="X48" i="33" s="1"/>
  <c r="V48" i="33"/>
  <c r="Z48" i="33" s="1"/>
  <c r="AA48" i="33"/>
  <c r="AD48" i="33"/>
  <c r="AE48" i="33" s="1"/>
  <c r="T48" i="33" s="1"/>
  <c r="U49" i="33"/>
  <c r="Y49" i="33" s="1"/>
  <c r="AB49" i="33" s="1"/>
  <c r="AC49" i="33" s="1"/>
  <c r="W49" i="33" s="1"/>
  <c r="X49" i="33" s="1"/>
  <c r="V49" i="33"/>
  <c r="Z49" i="33" s="1"/>
  <c r="AA49" i="33"/>
  <c r="AD49" i="33"/>
  <c r="AE49" i="33" s="1"/>
  <c r="T49" i="33" s="1"/>
  <c r="AB12" i="33" l="1"/>
  <c r="AB12" i="34"/>
  <c r="AB17" i="34"/>
  <c r="AB29" i="34"/>
  <c r="AB17" i="33"/>
  <c r="AB13" i="33"/>
  <c r="AB11" i="34"/>
  <c r="AB22" i="34"/>
  <c r="AB25" i="34"/>
  <c r="AB11" i="35"/>
  <c r="AB15" i="35"/>
  <c r="AB32" i="37"/>
  <c r="V32" i="37" s="1"/>
  <c r="W32" i="37" s="1"/>
  <c r="AB25" i="37"/>
  <c r="V25" i="37" s="1"/>
  <c r="W25" i="37" s="1"/>
  <c r="AB29" i="37"/>
  <c r="V29" i="37" s="1"/>
  <c r="W29" i="37" s="1"/>
  <c r="AB33" i="37"/>
  <c r="V33" i="37" s="1"/>
  <c r="W33" i="37" s="1"/>
  <c r="AB27" i="37"/>
  <c r="V27" i="37" s="1"/>
  <c r="W27" i="37" s="1"/>
  <c r="AB10" i="37"/>
  <c r="V10" i="37" s="1"/>
  <c r="W10" i="37" s="1"/>
  <c r="AB14" i="37"/>
  <c r="V14" i="37" s="1"/>
  <c r="W14" i="37" s="1"/>
  <c r="AB30" i="37"/>
  <c r="V30" i="37" s="1"/>
  <c r="W30" i="37" s="1"/>
  <c r="AB12" i="37"/>
  <c r="V12" i="37" s="1"/>
  <c r="W12" i="37" s="1"/>
  <c r="AB21" i="37"/>
  <c r="V21" i="37" s="1"/>
  <c r="W21" i="37" s="1"/>
  <c r="AB11" i="37"/>
  <c r="V11" i="37" s="1"/>
  <c r="W11" i="37" s="1"/>
  <c r="AB18" i="37"/>
  <c r="V18" i="37" s="1"/>
  <c r="W18" i="37" s="1"/>
  <c r="AB31" i="37"/>
  <c r="V31" i="37" s="1"/>
  <c r="W31" i="37" s="1"/>
  <c r="AB28" i="37"/>
  <c r="V28" i="37" s="1"/>
  <c r="W28" i="37" s="1"/>
  <c r="AB19" i="37"/>
  <c r="V19" i="37" s="1"/>
  <c r="W19" i="37" s="1"/>
  <c r="AB23" i="37"/>
  <c r="V23" i="37" s="1"/>
  <c r="W23" i="37" s="1"/>
  <c r="AB17" i="37"/>
  <c r="V17" i="37" s="1"/>
  <c r="W17" i="37" s="1"/>
  <c r="AB20" i="37"/>
  <c r="V20" i="37" s="1"/>
  <c r="W20" i="37" s="1"/>
  <c r="AB34" i="37"/>
  <c r="V34" i="37" s="1"/>
  <c r="W34" i="37" s="1"/>
  <c r="AB13" i="37"/>
  <c r="V13" i="37" s="1"/>
  <c r="W13" i="37" s="1"/>
  <c r="AB22" i="37"/>
  <c r="V22" i="37" s="1"/>
  <c r="W22" i="37" s="1"/>
  <c r="AB16" i="37"/>
  <c r="V16" i="37" s="1"/>
  <c r="W16" i="37" s="1"/>
  <c r="AB24" i="37"/>
  <c r="V24" i="37" s="1"/>
  <c r="W24" i="37" s="1"/>
  <c r="AB15" i="37"/>
  <c r="V15" i="37" s="1"/>
  <c r="W15" i="37" s="1"/>
  <c r="AB26" i="37"/>
  <c r="V26" i="37" s="1"/>
  <c r="W26" i="37" s="1"/>
  <c r="AB30" i="34"/>
  <c r="AB20" i="33"/>
  <c r="AB16" i="33"/>
  <c r="AB14" i="33"/>
  <c r="AB16" i="34"/>
  <c r="AB26" i="34"/>
  <c r="AB27" i="34"/>
  <c r="AB31" i="34"/>
  <c r="AB19" i="33"/>
  <c r="AB15" i="33"/>
  <c r="AB10" i="34"/>
  <c r="AB18" i="34"/>
  <c r="AB23" i="34"/>
  <c r="AB28" i="34"/>
  <c r="AB11" i="33"/>
  <c r="AB10" i="33"/>
  <c r="AC15" i="33" s="1"/>
  <c r="W15" i="33" s="1"/>
  <c r="X15" i="33" s="1"/>
  <c r="AB14" i="34"/>
  <c r="AB12" i="35"/>
  <c r="AB16" i="35"/>
  <c r="AC15" i="35"/>
  <c r="W15" i="35" s="1"/>
  <c r="X15" i="35" s="1"/>
  <c r="AB10" i="35"/>
  <c r="AB14" i="35"/>
  <c r="AB18" i="35"/>
  <c r="AC18" i="35" s="1"/>
  <c r="W18" i="35" s="1"/>
  <c r="X18" i="35" s="1"/>
  <c r="AC11" i="35"/>
  <c r="W11" i="35" s="1"/>
  <c r="X11" i="35" s="1"/>
  <c r="AB13" i="35"/>
  <c r="AB17" i="35"/>
  <c r="AC12" i="35"/>
  <c r="W12" i="35" s="1"/>
  <c r="X12" i="35" s="1"/>
  <c r="AC16" i="35"/>
  <c r="W16" i="35" s="1"/>
  <c r="X16" i="35" s="1"/>
  <c r="AB19" i="34"/>
  <c r="AB20" i="34"/>
  <c r="AB21" i="34"/>
  <c r="AC10" i="33"/>
  <c r="W10" i="33" s="1"/>
  <c r="X10" i="33" s="1"/>
  <c r="AB18" i="33"/>
  <c r="U51" i="6"/>
  <c r="T51" i="6"/>
  <c r="U50" i="6"/>
  <c r="T50" i="6"/>
  <c r="AC25" i="34" l="1"/>
  <c r="W25" i="34" s="1"/>
  <c r="X25" i="34" s="1"/>
  <c r="AC31" i="34"/>
  <c r="W31" i="34" s="1"/>
  <c r="X31" i="34" s="1"/>
  <c r="AC14" i="33"/>
  <c r="W14" i="33" s="1"/>
  <c r="X14" i="33" s="1"/>
  <c r="AC11" i="33"/>
  <c r="W11" i="33" s="1"/>
  <c r="X11" i="33" s="1"/>
  <c r="AC12" i="33"/>
  <c r="W12" i="33" s="1"/>
  <c r="X12" i="33" s="1"/>
  <c r="AC17" i="33"/>
  <c r="W17" i="33" s="1"/>
  <c r="X17" i="33" s="1"/>
  <c r="AC20" i="34"/>
  <c r="W20" i="34" s="1"/>
  <c r="X20" i="34" s="1"/>
  <c r="AC18" i="33"/>
  <c r="W18" i="33" s="1"/>
  <c r="X18" i="33" s="1"/>
  <c r="AC17" i="35"/>
  <c r="W17" i="35" s="1"/>
  <c r="X17" i="35" s="1"/>
  <c r="AC14" i="35"/>
  <c r="W14" i="35" s="1"/>
  <c r="X14" i="35" s="1"/>
  <c r="AC13" i="35"/>
  <c r="W13" i="35" s="1"/>
  <c r="X13" i="35" s="1"/>
  <c r="AC10" i="35"/>
  <c r="W10" i="35" s="1"/>
  <c r="X10" i="35" s="1"/>
  <c r="AC12" i="34"/>
  <c r="W12" i="34" s="1"/>
  <c r="X12" i="34" s="1"/>
  <c r="AC23" i="34"/>
  <c r="W23" i="34" s="1"/>
  <c r="X23" i="34" s="1"/>
  <c r="AC27" i="34"/>
  <c r="W27" i="34" s="1"/>
  <c r="X27" i="34" s="1"/>
  <c r="AC24" i="34"/>
  <c r="W24" i="34" s="1"/>
  <c r="X24" i="34" s="1"/>
  <c r="AC29" i="34"/>
  <c r="W29" i="34" s="1"/>
  <c r="X29" i="34" s="1"/>
  <c r="AC11" i="34"/>
  <c r="W11" i="34" s="1"/>
  <c r="X11" i="34" s="1"/>
  <c r="AC17" i="34"/>
  <c r="W17" i="34" s="1"/>
  <c r="X17" i="34" s="1"/>
  <c r="AC26" i="34"/>
  <c r="W26" i="34" s="1"/>
  <c r="X26" i="34" s="1"/>
  <c r="AC30" i="34"/>
  <c r="W30" i="34" s="1"/>
  <c r="X30" i="34" s="1"/>
  <c r="AC19" i="34"/>
  <c r="W19" i="34" s="1"/>
  <c r="X19" i="34" s="1"/>
  <c r="AC18" i="34"/>
  <c r="W18" i="34" s="1"/>
  <c r="X18" i="34" s="1"/>
  <c r="AC14" i="34"/>
  <c r="W14" i="34" s="1"/>
  <c r="X14" i="34" s="1"/>
  <c r="AC21" i="34"/>
  <c r="W21" i="34" s="1"/>
  <c r="X21" i="34" s="1"/>
  <c r="AC28" i="34"/>
  <c r="W28" i="34" s="1"/>
  <c r="X28" i="34" s="1"/>
  <c r="AC22" i="34"/>
  <c r="W22" i="34" s="1"/>
  <c r="X22" i="34" s="1"/>
  <c r="AC15" i="34"/>
  <c r="W15" i="34" s="1"/>
  <c r="X15" i="34" s="1"/>
  <c r="AC13" i="34"/>
  <c r="W13" i="34" s="1"/>
  <c r="X13" i="34" s="1"/>
  <c r="AC16" i="34"/>
  <c r="W16" i="34" s="1"/>
  <c r="X16" i="34" s="1"/>
  <c r="AC10" i="34"/>
  <c r="W10" i="34" s="1"/>
  <c r="X10" i="34" s="1"/>
  <c r="AC16" i="33"/>
  <c r="W16" i="33" s="1"/>
  <c r="X16" i="33" s="1"/>
  <c r="AC13" i="33"/>
  <c r="W13" i="33" s="1"/>
  <c r="X13" i="33" s="1"/>
  <c r="AC19" i="33"/>
  <c r="W19" i="33" s="1"/>
  <c r="X19" i="33" s="1"/>
  <c r="AC20" i="33"/>
  <c r="W20" i="33" s="1"/>
  <c r="X20" i="33" s="1"/>
  <c r="E12" i="32"/>
  <c r="D12" i="32"/>
  <c r="C12" i="32"/>
  <c r="E11" i="32"/>
  <c r="D11" i="32"/>
  <c r="C11" i="32"/>
  <c r="E10" i="32"/>
  <c r="D10" i="32"/>
  <c r="C10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E4" i="32"/>
  <c r="D4" i="32"/>
  <c r="C4" i="32"/>
  <c r="H36" i="31" l="1"/>
  <c r="G36" i="31"/>
  <c r="H35" i="31"/>
  <c r="G35" i="31"/>
  <c r="H34" i="31"/>
  <c r="G34" i="31"/>
  <c r="H33" i="31"/>
  <c r="G33" i="31"/>
  <c r="H32" i="31"/>
  <c r="G32" i="31"/>
  <c r="H31" i="31"/>
  <c r="G31" i="31"/>
  <c r="H30" i="31"/>
  <c r="G30" i="31"/>
  <c r="H29" i="31"/>
  <c r="G29" i="31"/>
  <c r="H28" i="31"/>
  <c r="G28" i="31"/>
  <c r="H27" i="31"/>
  <c r="G27" i="31"/>
  <c r="H26" i="31"/>
  <c r="G26" i="31"/>
  <c r="H25" i="31"/>
  <c r="G25" i="31"/>
  <c r="H24" i="31"/>
  <c r="G24" i="31"/>
  <c r="H23" i="31"/>
  <c r="G23" i="31"/>
  <c r="H22" i="31"/>
  <c r="G22" i="31"/>
  <c r="H21" i="31"/>
  <c r="G21" i="31"/>
  <c r="H20" i="31"/>
  <c r="G20" i="31"/>
  <c r="H19" i="31"/>
  <c r="G19" i="31"/>
  <c r="H18" i="31"/>
  <c r="G18" i="31"/>
  <c r="H17" i="31"/>
  <c r="G17" i="31"/>
  <c r="H16" i="31"/>
  <c r="G16" i="31"/>
  <c r="H15" i="31"/>
  <c r="G15" i="31"/>
  <c r="H14" i="31"/>
  <c r="G14" i="31"/>
  <c r="H13" i="31"/>
  <c r="G13" i="31"/>
  <c r="H12" i="31"/>
  <c r="G12" i="31"/>
  <c r="H11" i="31"/>
  <c r="G11" i="31"/>
  <c r="H10" i="31"/>
  <c r="G10" i="31"/>
  <c r="H9" i="31"/>
  <c r="G9" i="31"/>
  <c r="H8" i="31"/>
  <c r="G8" i="31"/>
  <c r="H7" i="31"/>
  <c r="G7" i="31"/>
  <c r="H6" i="31"/>
  <c r="G6" i="31"/>
  <c r="AD49" i="30" l="1"/>
  <c r="AE49" i="30" s="1"/>
  <c r="T49" i="30" s="1"/>
  <c r="AA49" i="30"/>
  <c r="V49" i="30"/>
  <c r="Z49" i="30" s="1"/>
  <c r="U49" i="30"/>
  <c r="Y49" i="30" s="1"/>
  <c r="AB49" i="30" s="1"/>
  <c r="AC49" i="30" s="1"/>
  <c r="W49" i="30" s="1"/>
  <c r="X49" i="30" s="1"/>
  <c r="AD48" i="30"/>
  <c r="AE48" i="30" s="1"/>
  <c r="T48" i="30" s="1"/>
  <c r="AA48" i="30"/>
  <c r="V48" i="30"/>
  <c r="Z48" i="30" s="1"/>
  <c r="U48" i="30"/>
  <c r="Y48" i="30" s="1"/>
  <c r="AB48" i="30" s="1"/>
  <c r="AC48" i="30" s="1"/>
  <c r="W48" i="30" s="1"/>
  <c r="X48" i="30" s="1"/>
  <c r="AD47" i="30"/>
  <c r="AE47" i="30" s="1"/>
  <c r="T47" i="30" s="1"/>
  <c r="AA47" i="30"/>
  <c r="V47" i="30"/>
  <c r="Z47" i="30" s="1"/>
  <c r="U47" i="30"/>
  <c r="Y47" i="30" s="1"/>
  <c r="AB47" i="30" s="1"/>
  <c r="AC47" i="30" s="1"/>
  <c r="W47" i="30" s="1"/>
  <c r="X47" i="30" s="1"/>
  <c r="AD46" i="30"/>
  <c r="AE46" i="30" s="1"/>
  <c r="T46" i="30" s="1"/>
  <c r="AA46" i="30"/>
  <c r="V46" i="30"/>
  <c r="Z46" i="30" s="1"/>
  <c r="U46" i="30"/>
  <c r="Y46" i="30" s="1"/>
  <c r="AB46" i="30" s="1"/>
  <c r="AC46" i="30" s="1"/>
  <c r="W46" i="30" s="1"/>
  <c r="X46" i="30" s="1"/>
  <c r="AD45" i="30"/>
  <c r="AE45" i="30" s="1"/>
  <c r="T45" i="30" s="1"/>
  <c r="AA45" i="30"/>
  <c r="V45" i="30"/>
  <c r="Z45" i="30" s="1"/>
  <c r="U45" i="30"/>
  <c r="Y45" i="30" s="1"/>
  <c r="AB45" i="30" s="1"/>
  <c r="AC45" i="30" s="1"/>
  <c r="W45" i="30" s="1"/>
  <c r="X45" i="30" s="1"/>
  <c r="AD44" i="30"/>
  <c r="AE44" i="30" s="1"/>
  <c r="T44" i="30" s="1"/>
  <c r="AA44" i="30"/>
  <c r="V44" i="30"/>
  <c r="Z44" i="30" s="1"/>
  <c r="U44" i="30"/>
  <c r="Y44" i="30" s="1"/>
  <c r="AB44" i="30" s="1"/>
  <c r="AC44" i="30" s="1"/>
  <c r="W44" i="30" s="1"/>
  <c r="X44" i="30" s="1"/>
  <c r="AD43" i="30"/>
  <c r="AE43" i="30" s="1"/>
  <c r="T43" i="30" s="1"/>
  <c r="AA43" i="30"/>
  <c r="V43" i="30"/>
  <c r="Z43" i="30" s="1"/>
  <c r="U43" i="30"/>
  <c r="Y43" i="30" s="1"/>
  <c r="AB43" i="30" s="1"/>
  <c r="AC43" i="30" s="1"/>
  <c r="W43" i="30" s="1"/>
  <c r="X43" i="30" s="1"/>
  <c r="AD42" i="30"/>
  <c r="AE42" i="30" s="1"/>
  <c r="T42" i="30" s="1"/>
  <c r="AA42" i="30"/>
  <c r="V42" i="30"/>
  <c r="Z42" i="30" s="1"/>
  <c r="U42" i="30"/>
  <c r="Y42" i="30" s="1"/>
  <c r="AB42" i="30" s="1"/>
  <c r="AC42" i="30" s="1"/>
  <c r="W42" i="30" s="1"/>
  <c r="X42" i="30" s="1"/>
  <c r="AD41" i="30"/>
  <c r="AE41" i="30" s="1"/>
  <c r="T41" i="30" s="1"/>
  <c r="U41" i="30" s="1"/>
  <c r="Y41" i="30" s="1"/>
  <c r="AA41" i="30"/>
  <c r="V41" i="30"/>
  <c r="Z41" i="30" s="1"/>
  <c r="AD40" i="30"/>
  <c r="AE40" i="30" s="1"/>
  <c r="T40" i="30" s="1"/>
  <c r="U40" i="30" s="1"/>
  <c r="Y40" i="30" s="1"/>
  <c r="AA40" i="30"/>
  <c r="V40" i="30"/>
  <c r="Z40" i="30" s="1"/>
  <c r="AD39" i="30"/>
  <c r="AE39" i="30" s="1"/>
  <c r="T39" i="30" s="1"/>
  <c r="U39" i="30" s="1"/>
  <c r="Y39" i="30" s="1"/>
  <c r="AA39" i="30"/>
  <c r="V39" i="30"/>
  <c r="Z39" i="30" s="1"/>
  <c r="AD38" i="30"/>
  <c r="AE38" i="30" s="1"/>
  <c r="T38" i="30" s="1"/>
  <c r="U38" i="30" s="1"/>
  <c r="Y38" i="30" s="1"/>
  <c r="AA38" i="30"/>
  <c r="V38" i="30"/>
  <c r="Z38" i="30" s="1"/>
  <c r="AD37" i="30"/>
  <c r="AE37" i="30" s="1"/>
  <c r="T37" i="30" s="1"/>
  <c r="U37" i="30" s="1"/>
  <c r="Y37" i="30" s="1"/>
  <c r="AA37" i="30"/>
  <c r="V37" i="30"/>
  <c r="Z37" i="30" s="1"/>
  <c r="AD36" i="30"/>
  <c r="AE36" i="30" s="1"/>
  <c r="T36" i="30" s="1"/>
  <c r="U36" i="30" s="1"/>
  <c r="Y36" i="30" s="1"/>
  <c r="AA36" i="30"/>
  <c r="V36" i="30"/>
  <c r="Z36" i="30" s="1"/>
  <c r="AD35" i="30"/>
  <c r="AE35" i="30" s="1"/>
  <c r="T35" i="30" s="1"/>
  <c r="U35" i="30" s="1"/>
  <c r="Y35" i="30" s="1"/>
  <c r="AA35" i="30"/>
  <c r="V35" i="30"/>
  <c r="Z35" i="30" s="1"/>
  <c r="AD34" i="30"/>
  <c r="AE34" i="30" s="1"/>
  <c r="T34" i="30" s="1"/>
  <c r="U34" i="30" s="1"/>
  <c r="Y34" i="30" s="1"/>
  <c r="AA34" i="30"/>
  <c r="V34" i="30"/>
  <c r="Z34" i="30" s="1"/>
  <c r="AD33" i="30"/>
  <c r="AE33" i="30" s="1"/>
  <c r="T33" i="30" s="1"/>
  <c r="U33" i="30" s="1"/>
  <c r="Y33" i="30" s="1"/>
  <c r="AA33" i="30"/>
  <c r="V33" i="30"/>
  <c r="Z33" i="30" s="1"/>
  <c r="AD32" i="30"/>
  <c r="AE32" i="30" s="1"/>
  <c r="T32" i="30" s="1"/>
  <c r="U32" i="30" s="1"/>
  <c r="Y32" i="30" s="1"/>
  <c r="AA32" i="30"/>
  <c r="V32" i="30"/>
  <c r="Z32" i="30" s="1"/>
  <c r="AD31" i="30"/>
  <c r="AE31" i="30" s="1"/>
  <c r="T31" i="30" s="1"/>
  <c r="U31" i="30" s="1"/>
  <c r="Y31" i="30" s="1"/>
  <c r="AA31" i="30"/>
  <c r="V31" i="30"/>
  <c r="Z31" i="30" s="1"/>
  <c r="AD30" i="30"/>
  <c r="AE30" i="30" s="1"/>
  <c r="T30" i="30" s="1"/>
  <c r="U30" i="30" s="1"/>
  <c r="Y30" i="30" s="1"/>
  <c r="AA30" i="30"/>
  <c r="V30" i="30"/>
  <c r="Z30" i="30" s="1"/>
  <c r="AD29" i="30"/>
  <c r="AE29" i="30" s="1"/>
  <c r="T29" i="30" s="1"/>
  <c r="U29" i="30" s="1"/>
  <c r="Y29" i="30" s="1"/>
  <c r="AA29" i="30"/>
  <c r="V29" i="30"/>
  <c r="Z29" i="30" s="1"/>
  <c r="AD28" i="30"/>
  <c r="AE28" i="30" s="1"/>
  <c r="T28" i="30" s="1"/>
  <c r="U28" i="30" s="1"/>
  <c r="Y28" i="30" s="1"/>
  <c r="AA28" i="30"/>
  <c r="V28" i="30"/>
  <c r="Z28" i="30" s="1"/>
  <c r="AD27" i="30"/>
  <c r="AE27" i="30" s="1"/>
  <c r="T27" i="30" s="1"/>
  <c r="U27" i="30" s="1"/>
  <c r="Y27" i="30" s="1"/>
  <c r="AA27" i="30"/>
  <c r="V27" i="30"/>
  <c r="Z27" i="30" s="1"/>
  <c r="AD26" i="30"/>
  <c r="AE26" i="30" s="1"/>
  <c r="T26" i="30" s="1"/>
  <c r="U26" i="30" s="1"/>
  <c r="Y26" i="30" s="1"/>
  <c r="AA26" i="30"/>
  <c r="V26" i="30"/>
  <c r="Z26" i="30" s="1"/>
  <c r="AD25" i="30"/>
  <c r="AE25" i="30" s="1"/>
  <c r="T25" i="30" s="1"/>
  <c r="U25" i="30" s="1"/>
  <c r="Y25" i="30" s="1"/>
  <c r="AA25" i="30"/>
  <c r="V25" i="30"/>
  <c r="Z25" i="30" s="1"/>
  <c r="AD24" i="30"/>
  <c r="AE24" i="30" s="1"/>
  <c r="T24" i="30" s="1"/>
  <c r="U24" i="30" s="1"/>
  <c r="Y24" i="30" s="1"/>
  <c r="AB24" i="30" s="1"/>
  <c r="AA24" i="30"/>
  <c r="V24" i="30"/>
  <c r="Z24" i="30" s="1"/>
  <c r="AD23" i="30"/>
  <c r="AE23" i="30" s="1"/>
  <c r="T23" i="30" s="1"/>
  <c r="U23" i="30" s="1"/>
  <c r="Y23" i="30" s="1"/>
  <c r="AA23" i="30"/>
  <c r="V23" i="30"/>
  <c r="Z23" i="30" s="1"/>
  <c r="AD22" i="30"/>
  <c r="AE22" i="30" s="1"/>
  <c r="T22" i="30" s="1"/>
  <c r="U22" i="30" s="1"/>
  <c r="Y22" i="30" s="1"/>
  <c r="AA22" i="30"/>
  <c r="V22" i="30"/>
  <c r="Z22" i="30" s="1"/>
  <c r="AD21" i="30"/>
  <c r="AE21" i="30" s="1"/>
  <c r="T21" i="30" s="1"/>
  <c r="U21" i="30" s="1"/>
  <c r="Y21" i="30" s="1"/>
  <c r="AA21" i="30"/>
  <c r="V21" i="30"/>
  <c r="Z21" i="30" s="1"/>
  <c r="AD20" i="30"/>
  <c r="AE20" i="30" s="1"/>
  <c r="T20" i="30" s="1"/>
  <c r="U20" i="30" s="1"/>
  <c r="Y20" i="30" s="1"/>
  <c r="AA20" i="30"/>
  <c r="V20" i="30"/>
  <c r="Z20" i="30" s="1"/>
  <c r="AD19" i="30"/>
  <c r="AE19" i="30" s="1"/>
  <c r="T19" i="30" s="1"/>
  <c r="U19" i="30" s="1"/>
  <c r="Y19" i="30" s="1"/>
  <c r="AA19" i="30"/>
  <c r="V19" i="30"/>
  <c r="Z19" i="30" s="1"/>
  <c r="AD18" i="30"/>
  <c r="AE18" i="30" s="1"/>
  <c r="T18" i="30" s="1"/>
  <c r="U18" i="30" s="1"/>
  <c r="Y18" i="30" s="1"/>
  <c r="AA18" i="30"/>
  <c r="V18" i="30"/>
  <c r="Z18" i="30" s="1"/>
  <c r="AD17" i="30"/>
  <c r="AE17" i="30" s="1"/>
  <c r="T17" i="30" s="1"/>
  <c r="U17" i="30" s="1"/>
  <c r="Y17" i="30" s="1"/>
  <c r="AA17" i="30"/>
  <c r="V17" i="30"/>
  <c r="Z17" i="30" s="1"/>
  <c r="AD16" i="30"/>
  <c r="AE16" i="30" s="1"/>
  <c r="T16" i="30" s="1"/>
  <c r="U16" i="30" s="1"/>
  <c r="Y16" i="30" s="1"/>
  <c r="AA16" i="30"/>
  <c r="V16" i="30"/>
  <c r="Z16" i="30" s="1"/>
  <c r="AD15" i="30"/>
  <c r="AE15" i="30" s="1"/>
  <c r="T15" i="30" s="1"/>
  <c r="U15" i="30" s="1"/>
  <c r="Y15" i="30" s="1"/>
  <c r="AA15" i="30"/>
  <c r="V15" i="30"/>
  <c r="Z15" i="30" s="1"/>
  <c r="AD14" i="30"/>
  <c r="AE14" i="30" s="1"/>
  <c r="T14" i="30" s="1"/>
  <c r="U14" i="30" s="1"/>
  <c r="Y14" i="30" s="1"/>
  <c r="AA14" i="30"/>
  <c r="V14" i="30"/>
  <c r="Z14" i="30" s="1"/>
  <c r="AD13" i="30"/>
  <c r="AE13" i="30" s="1"/>
  <c r="T13" i="30" s="1"/>
  <c r="U13" i="30" s="1"/>
  <c r="Y13" i="30" s="1"/>
  <c r="AA13" i="30"/>
  <c r="V13" i="30"/>
  <c r="Z13" i="30" s="1"/>
  <c r="AD12" i="30"/>
  <c r="AE12" i="30" s="1"/>
  <c r="T12" i="30" s="1"/>
  <c r="U12" i="30" s="1"/>
  <c r="Y12" i="30" s="1"/>
  <c r="AA12" i="30"/>
  <c r="V12" i="30"/>
  <c r="Z12" i="30" s="1"/>
  <c r="AD11" i="30"/>
  <c r="AE11" i="30" s="1"/>
  <c r="T11" i="30" s="1"/>
  <c r="U11" i="30" s="1"/>
  <c r="Y11" i="30" s="1"/>
  <c r="AA11" i="30"/>
  <c r="V11" i="30"/>
  <c r="Z11" i="30" s="1"/>
  <c r="AD10" i="30"/>
  <c r="AE10" i="30" s="1"/>
  <c r="T10" i="30" s="1"/>
  <c r="U10" i="30" s="1"/>
  <c r="Y10" i="30" s="1"/>
  <c r="AA10" i="30"/>
  <c r="V10" i="30"/>
  <c r="Z10" i="30" s="1"/>
  <c r="Z95" i="29"/>
  <c r="U95" i="29"/>
  <c r="Y95" i="29" s="1"/>
  <c r="T95" i="29"/>
  <c r="X95" i="29" s="1"/>
  <c r="AA95" i="29" s="1"/>
  <c r="AB95" i="29" s="1"/>
  <c r="V95" i="29" s="1"/>
  <c r="W95" i="29" s="1"/>
  <c r="Z94" i="29"/>
  <c r="U94" i="29"/>
  <c r="Y94" i="29" s="1"/>
  <c r="T94" i="29"/>
  <c r="X94" i="29" s="1"/>
  <c r="AA94" i="29" s="1"/>
  <c r="AB94" i="29" s="1"/>
  <c r="V94" i="29" s="1"/>
  <c r="W94" i="29" s="1"/>
  <c r="Z93" i="29"/>
  <c r="U93" i="29"/>
  <c r="Y93" i="29" s="1"/>
  <c r="T93" i="29"/>
  <c r="X93" i="29" s="1"/>
  <c r="AA93" i="29" s="1"/>
  <c r="AB93" i="29" s="1"/>
  <c r="V93" i="29" s="1"/>
  <c r="W93" i="29" s="1"/>
  <c r="Z92" i="29"/>
  <c r="U92" i="29"/>
  <c r="Y92" i="29" s="1"/>
  <c r="T92" i="29"/>
  <c r="X92" i="29" s="1"/>
  <c r="AA92" i="29" s="1"/>
  <c r="AB92" i="29" s="1"/>
  <c r="V92" i="29" s="1"/>
  <c r="W92" i="29" s="1"/>
  <c r="Z91" i="29"/>
  <c r="U91" i="29"/>
  <c r="Y91" i="29" s="1"/>
  <c r="T91" i="29"/>
  <c r="X91" i="29" s="1"/>
  <c r="AA91" i="29" s="1"/>
  <c r="AB91" i="29" s="1"/>
  <c r="V91" i="29" s="1"/>
  <c r="W91" i="29" s="1"/>
  <c r="Z90" i="29"/>
  <c r="U90" i="29"/>
  <c r="Y90" i="29" s="1"/>
  <c r="T90" i="29"/>
  <c r="X90" i="29" s="1"/>
  <c r="AA90" i="29" s="1"/>
  <c r="AB90" i="29" s="1"/>
  <c r="V90" i="29" s="1"/>
  <c r="W90" i="29" s="1"/>
  <c r="Z89" i="29"/>
  <c r="U89" i="29"/>
  <c r="Y89" i="29" s="1"/>
  <c r="T89" i="29"/>
  <c r="X89" i="29" s="1"/>
  <c r="AA89" i="29" s="1"/>
  <c r="AB89" i="29" s="1"/>
  <c r="V89" i="29" s="1"/>
  <c r="W89" i="29" s="1"/>
  <c r="Z88" i="29"/>
  <c r="U88" i="29"/>
  <c r="Y88" i="29" s="1"/>
  <c r="T88" i="29"/>
  <c r="X88" i="29" s="1"/>
  <c r="AA88" i="29" s="1"/>
  <c r="AB88" i="29" s="1"/>
  <c r="V88" i="29" s="1"/>
  <c r="W88" i="29" s="1"/>
  <c r="Z87" i="29"/>
  <c r="U87" i="29"/>
  <c r="Y87" i="29" s="1"/>
  <c r="T87" i="29"/>
  <c r="X87" i="29" s="1"/>
  <c r="AA87" i="29" s="1"/>
  <c r="AB87" i="29" s="1"/>
  <c r="V87" i="29" s="1"/>
  <c r="W87" i="29" s="1"/>
  <c r="Z86" i="29"/>
  <c r="U86" i="29"/>
  <c r="Y86" i="29" s="1"/>
  <c r="T86" i="29"/>
  <c r="X86" i="29" s="1"/>
  <c r="AA86" i="29" s="1"/>
  <c r="AB86" i="29" s="1"/>
  <c r="V86" i="29" s="1"/>
  <c r="W86" i="29" s="1"/>
  <c r="Z85" i="29"/>
  <c r="U85" i="29"/>
  <c r="Y85" i="29" s="1"/>
  <c r="T85" i="29"/>
  <c r="X85" i="29" s="1"/>
  <c r="AA85" i="29" s="1"/>
  <c r="AB85" i="29" s="1"/>
  <c r="V85" i="29" s="1"/>
  <c r="W85" i="29" s="1"/>
  <c r="Z84" i="29"/>
  <c r="U84" i="29"/>
  <c r="Y84" i="29" s="1"/>
  <c r="T84" i="29"/>
  <c r="X84" i="29" s="1"/>
  <c r="AA84" i="29" s="1"/>
  <c r="AB84" i="29" s="1"/>
  <c r="V84" i="29" s="1"/>
  <c r="W84" i="29" s="1"/>
  <c r="Z83" i="29"/>
  <c r="U83" i="29"/>
  <c r="Y83" i="29" s="1"/>
  <c r="T83" i="29"/>
  <c r="X83" i="29" s="1"/>
  <c r="AA83" i="29" s="1"/>
  <c r="AB83" i="29" s="1"/>
  <c r="V83" i="29" s="1"/>
  <c r="W83" i="29" s="1"/>
  <c r="Z82" i="29"/>
  <c r="U82" i="29"/>
  <c r="Y82" i="29" s="1"/>
  <c r="T82" i="29"/>
  <c r="X82" i="29" s="1"/>
  <c r="AA82" i="29" s="1"/>
  <c r="AB82" i="29" s="1"/>
  <c r="V82" i="29" s="1"/>
  <c r="W82" i="29" s="1"/>
  <c r="Z81" i="29"/>
  <c r="U81" i="29"/>
  <c r="Y81" i="29" s="1"/>
  <c r="T81" i="29"/>
  <c r="X81" i="29" s="1"/>
  <c r="AA81" i="29" s="1"/>
  <c r="AB81" i="29" s="1"/>
  <c r="V81" i="29" s="1"/>
  <c r="W81" i="29" s="1"/>
  <c r="Z80" i="29"/>
  <c r="U80" i="29"/>
  <c r="Y80" i="29" s="1"/>
  <c r="T80" i="29"/>
  <c r="X80" i="29" s="1"/>
  <c r="AA80" i="29" s="1"/>
  <c r="AB80" i="29" s="1"/>
  <c r="V80" i="29" s="1"/>
  <c r="W80" i="29" s="1"/>
  <c r="Z79" i="29"/>
  <c r="U79" i="29"/>
  <c r="Y79" i="29" s="1"/>
  <c r="T79" i="29"/>
  <c r="X79" i="29" s="1"/>
  <c r="AA79" i="29" s="1"/>
  <c r="AB79" i="29" s="1"/>
  <c r="V79" i="29" s="1"/>
  <c r="W79" i="29" s="1"/>
  <c r="Z78" i="29"/>
  <c r="U78" i="29"/>
  <c r="Y78" i="29" s="1"/>
  <c r="T78" i="29"/>
  <c r="X78" i="29" s="1"/>
  <c r="AA78" i="29" s="1"/>
  <c r="AB78" i="29" s="1"/>
  <c r="V78" i="29" s="1"/>
  <c r="W78" i="29" s="1"/>
  <c r="Z77" i="29"/>
  <c r="U77" i="29"/>
  <c r="Y77" i="29" s="1"/>
  <c r="T77" i="29"/>
  <c r="X77" i="29" s="1"/>
  <c r="AA77" i="29" s="1"/>
  <c r="AB77" i="29" s="1"/>
  <c r="V77" i="29" s="1"/>
  <c r="W77" i="29" s="1"/>
  <c r="Z76" i="29"/>
  <c r="Y76" i="29"/>
  <c r="U76" i="29"/>
  <c r="T76" i="29"/>
  <c r="X76" i="29" s="1"/>
  <c r="AA76" i="29" s="1"/>
  <c r="AB76" i="29" s="1"/>
  <c r="V76" i="29" s="1"/>
  <c r="W76" i="29" s="1"/>
  <c r="Z75" i="29"/>
  <c r="U75" i="29"/>
  <c r="Y75" i="29" s="1"/>
  <c r="T75" i="29"/>
  <c r="X75" i="29" s="1"/>
  <c r="AA75" i="29" s="1"/>
  <c r="AB75" i="29" s="1"/>
  <c r="V75" i="29" s="1"/>
  <c r="W75" i="29" s="1"/>
  <c r="Z74" i="29"/>
  <c r="U74" i="29"/>
  <c r="Y74" i="29" s="1"/>
  <c r="T74" i="29"/>
  <c r="X74" i="29" s="1"/>
  <c r="AA74" i="29" s="1"/>
  <c r="AB74" i="29" s="1"/>
  <c r="V74" i="29" s="1"/>
  <c r="W74" i="29" s="1"/>
  <c r="Z73" i="29"/>
  <c r="U73" i="29"/>
  <c r="Y73" i="29" s="1"/>
  <c r="T73" i="29"/>
  <c r="X73" i="29" s="1"/>
  <c r="AA73" i="29" s="1"/>
  <c r="AB73" i="29" s="1"/>
  <c r="V73" i="29" s="1"/>
  <c r="W73" i="29" s="1"/>
  <c r="Z72" i="29"/>
  <c r="U72" i="29"/>
  <c r="Y72" i="29" s="1"/>
  <c r="T72" i="29"/>
  <c r="X72" i="29" s="1"/>
  <c r="AA72" i="29" s="1"/>
  <c r="AB72" i="29" s="1"/>
  <c r="V72" i="29" s="1"/>
  <c r="W72" i="29" s="1"/>
  <c r="Z71" i="29"/>
  <c r="U71" i="29"/>
  <c r="Y71" i="29" s="1"/>
  <c r="T71" i="29"/>
  <c r="X71" i="29" s="1"/>
  <c r="AA71" i="29" s="1"/>
  <c r="AB71" i="29" s="1"/>
  <c r="V71" i="29" s="1"/>
  <c r="W71" i="29" s="1"/>
  <c r="Z70" i="29"/>
  <c r="U70" i="29"/>
  <c r="Y70" i="29" s="1"/>
  <c r="T70" i="29"/>
  <c r="X70" i="29" s="1"/>
  <c r="AA70" i="29" s="1"/>
  <c r="AB70" i="29" s="1"/>
  <c r="V70" i="29" s="1"/>
  <c r="W70" i="29" s="1"/>
  <c r="Z69" i="29"/>
  <c r="U69" i="29"/>
  <c r="Y69" i="29" s="1"/>
  <c r="T69" i="29"/>
  <c r="X69" i="29" s="1"/>
  <c r="AA69" i="29" s="1"/>
  <c r="AB69" i="29" s="1"/>
  <c r="V69" i="29" s="1"/>
  <c r="W69" i="29" s="1"/>
  <c r="Z68" i="29"/>
  <c r="U68" i="29"/>
  <c r="Y68" i="29" s="1"/>
  <c r="T68" i="29"/>
  <c r="X68" i="29" s="1"/>
  <c r="AA68" i="29" s="1"/>
  <c r="AB68" i="29" s="1"/>
  <c r="V68" i="29" s="1"/>
  <c r="W68" i="29" s="1"/>
  <c r="Z67" i="29"/>
  <c r="V67" i="29"/>
  <c r="W67" i="29" s="1"/>
  <c r="U67" i="29"/>
  <c r="Y67" i="29" s="1"/>
  <c r="T67" i="29"/>
  <c r="X67" i="29" s="1"/>
  <c r="AA67" i="29" s="1"/>
  <c r="AB67" i="29" s="1"/>
  <c r="Z66" i="29"/>
  <c r="U66" i="29"/>
  <c r="Y66" i="29" s="1"/>
  <c r="T66" i="29"/>
  <c r="X66" i="29" s="1"/>
  <c r="AA66" i="29" s="1"/>
  <c r="AB66" i="29" s="1"/>
  <c r="V66" i="29" s="1"/>
  <c r="W66" i="29" s="1"/>
  <c r="Z65" i="29"/>
  <c r="U65" i="29"/>
  <c r="Y65" i="29" s="1"/>
  <c r="T65" i="29"/>
  <c r="X65" i="29" s="1"/>
  <c r="AA65" i="29" s="1"/>
  <c r="AB65" i="29" s="1"/>
  <c r="V65" i="29" s="1"/>
  <c r="W65" i="29" s="1"/>
  <c r="Z64" i="29"/>
  <c r="U64" i="29"/>
  <c r="Y64" i="29" s="1"/>
  <c r="T64" i="29"/>
  <c r="X64" i="29" s="1"/>
  <c r="AA64" i="29" s="1"/>
  <c r="AB64" i="29" s="1"/>
  <c r="V64" i="29" s="1"/>
  <c r="W64" i="29" s="1"/>
  <c r="Z63" i="29"/>
  <c r="U63" i="29"/>
  <c r="Y63" i="29" s="1"/>
  <c r="T63" i="29"/>
  <c r="X63" i="29" s="1"/>
  <c r="AA63" i="29" s="1"/>
  <c r="AB63" i="29" s="1"/>
  <c r="V63" i="29" s="1"/>
  <c r="W63" i="29" s="1"/>
  <c r="Z62" i="29"/>
  <c r="U62" i="29"/>
  <c r="Y62" i="29" s="1"/>
  <c r="T62" i="29"/>
  <c r="X62" i="29" s="1"/>
  <c r="AA62" i="29" s="1"/>
  <c r="AB62" i="29" s="1"/>
  <c r="V62" i="29" s="1"/>
  <c r="W62" i="29" s="1"/>
  <c r="Z61" i="29"/>
  <c r="U61" i="29"/>
  <c r="Y61" i="29" s="1"/>
  <c r="T61" i="29"/>
  <c r="X61" i="29" s="1"/>
  <c r="AA61" i="29" s="1"/>
  <c r="AB61" i="29" s="1"/>
  <c r="V61" i="29" s="1"/>
  <c r="W61" i="29" s="1"/>
  <c r="Z60" i="29"/>
  <c r="U60" i="29"/>
  <c r="Y60" i="29" s="1"/>
  <c r="T60" i="29"/>
  <c r="X60" i="29" s="1"/>
  <c r="AA60" i="29" s="1"/>
  <c r="AB60" i="29" s="1"/>
  <c r="V60" i="29" s="1"/>
  <c r="W60" i="29" s="1"/>
  <c r="Z59" i="29"/>
  <c r="U59" i="29"/>
  <c r="Y59" i="29" s="1"/>
  <c r="T59" i="29"/>
  <c r="X59" i="29" s="1"/>
  <c r="AA59" i="29" s="1"/>
  <c r="AB59" i="29" s="1"/>
  <c r="V59" i="29" s="1"/>
  <c r="W59" i="29" s="1"/>
  <c r="Z58" i="29"/>
  <c r="U58" i="29"/>
  <c r="Y58" i="29" s="1"/>
  <c r="T58" i="29"/>
  <c r="X58" i="29" s="1"/>
  <c r="AA58" i="29" s="1"/>
  <c r="AB58" i="29" s="1"/>
  <c r="V58" i="29" s="1"/>
  <c r="W58" i="29" s="1"/>
  <c r="Z57" i="29"/>
  <c r="U57" i="29"/>
  <c r="Y57" i="29" s="1"/>
  <c r="T57" i="29"/>
  <c r="X57" i="29" s="1"/>
  <c r="AA57" i="29" s="1"/>
  <c r="AB57" i="29" s="1"/>
  <c r="V57" i="29" s="1"/>
  <c r="W57" i="29" s="1"/>
  <c r="Z56" i="29"/>
  <c r="U56" i="29"/>
  <c r="Y56" i="29" s="1"/>
  <c r="T56" i="29"/>
  <c r="X56" i="29" s="1"/>
  <c r="AA56" i="29" s="1"/>
  <c r="AB56" i="29" s="1"/>
  <c r="V56" i="29" s="1"/>
  <c r="W56" i="29" s="1"/>
  <c r="Z55" i="29"/>
  <c r="U55" i="29"/>
  <c r="Y55" i="29" s="1"/>
  <c r="T55" i="29"/>
  <c r="X55" i="29" s="1"/>
  <c r="AA55" i="29" s="1"/>
  <c r="AB55" i="29" s="1"/>
  <c r="V55" i="29" s="1"/>
  <c r="W55" i="29" s="1"/>
  <c r="Z54" i="29"/>
  <c r="U54" i="29"/>
  <c r="Y54" i="29" s="1"/>
  <c r="T54" i="29"/>
  <c r="X54" i="29" s="1"/>
  <c r="AA54" i="29" s="1"/>
  <c r="AB54" i="29" s="1"/>
  <c r="V54" i="29" s="1"/>
  <c r="W54" i="29" s="1"/>
  <c r="Z53" i="29"/>
  <c r="U53" i="29"/>
  <c r="Y53" i="29" s="1"/>
  <c r="T53" i="29"/>
  <c r="X53" i="29" s="1"/>
  <c r="AA53" i="29" s="1"/>
  <c r="AB53" i="29" s="1"/>
  <c r="V53" i="29" s="1"/>
  <c r="W53" i="29" s="1"/>
  <c r="Z52" i="29"/>
  <c r="U52" i="29"/>
  <c r="Y52" i="29" s="1"/>
  <c r="T52" i="29"/>
  <c r="X52" i="29" s="1"/>
  <c r="AA52" i="29" s="1"/>
  <c r="AB52" i="29" s="1"/>
  <c r="V52" i="29" s="1"/>
  <c r="W52" i="29" s="1"/>
  <c r="Z51" i="29"/>
  <c r="U51" i="29"/>
  <c r="Y51" i="29" s="1"/>
  <c r="T51" i="29"/>
  <c r="X51" i="29" s="1"/>
  <c r="AA51" i="29" s="1"/>
  <c r="AB51" i="29" s="1"/>
  <c r="V51" i="29" s="1"/>
  <c r="W51" i="29" s="1"/>
  <c r="Z50" i="29"/>
  <c r="U50" i="29"/>
  <c r="Y50" i="29" s="1"/>
  <c r="T50" i="29"/>
  <c r="X50" i="29" s="1"/>
  <c r="AA50" i="29" s="1"/>
  <c r="AB50" i="29" s="1"/>
  <c r="V50" i="29" s="1"/>
  <c r="W50" i="29" s="1"/>
  <c r="Z49" i="29"/>
  <c r="U49" i="29"/>
  <c r="Y49" i="29" s="1"/>
  <c r="T49" i="29"/>
  <c r="X49" i="29" s="1"/>
  <c r="AA49" i="29" s="1"/>
  <c r="AB49" i="29" s="1"/>
  <c r="V49" i="29" s="1"/>
  <c r="W49" i="29" s="1"/>
  <c r="Z48" i="29"/>
  <c r="U48" i="29"/>
  <c r="Y48" i="29" s="1"/>
  <c r="T48" i="29"/>
  <c r="X48" i="29" s="1"/>
  <c r="AA48" i="29" s="1"/>
  <c r="AB48" i="29" s="1"/>
  <c r="V48" i="29" s="1"/>
  <c r="W48" i="29" s="1"/>
  <c r="Z47" i="29"/>
  <c r="U47" i="29"/>
  <c r="Y47" i="29" s="1"/>
  <c r="T47" i="29"/>
  <c r="X47" i="29" s="1"/>
  <c r="AA47" i="29" s="1"/>
  <c r="AB47" i="29" s="1"/>
  <c r="V47" i="29" s="1"/>
  <c r="W47" i="29" s="1"/>
  <c r="Z46" i="29"/>
  <c r="U46" i="29"/>
  <c r="Y46" i="29" s="1"/>
  <c r="T46" i="29"/>
  <c r="X46" i="29" s="1"/>
  <c r="AA46" i="29" s="1"/>
  <c r="AB46" i="29" s="1"/>
  <c r="V46" i="29" s="1"/>
  <c r="W46" i="29" s="1"/>
  <c r="Z45" i="29"/>
  <c r="X45" i="29"/>
  <c r="AA45" i="29" s="1"/>
  <c r="AB45" i="29" s="1"/>
  <c r="V45" i="29" s="1"/>
  <c r="W45" i="29" s="1"/>
  <c r="U45" i="29"/>
  <c r="Y45" i="29" s="1"/>
  <c r="T45" i="29"/>
  <c r="Z44" i="29"/>
  <c r="Y44" i="29"/>
  <c r="U44" i="29"/>
  <c r="T44" i="29"/>
  <c r="X44" i="29" s="1"/>
  <c r="AA44" i="29" s="1"/>
  <c r="AB44" i="29" s="1"/>
  <c r="V44" i="29" s="1"/>
  <c r="W44" i="29" s="1"/>
  <c r="Z43" i="29"/>
  <c r="U43" i="29"/>
  <c r="Y43" i="29" s="1"/>
  <c r="T43" i="29"/>
  <c r="X43" i="29" s="1"/>
  <c r="AA43" i="29" s="1"/>
  <c r="AB43" i="29" s="1"/>
  <c r="V43" i="29" s="1"/>
  <c r="W43" i="29" s="1"/>
  <c r="Z42" i="29"/>
  <c r="U42" i="29"/>
  <c r="Y42" i="29" s="1"/>
  <c r="T42" i="29"/>
  <c r="X42" i="29" s="1"/>
  <c r="AA42" i="29" s="1"/>
  <c r="AB42" i="29" s="1"/>
  <c r="V42" i="29" s="1"/>
  <c r="W42" i="29" s="1"/>
  <c r="Z41" i="29"/>
  <c r="U41" i="29"/>
  <c r="Y41" i="29" s="1"/>
  <c r="T41" i="29"/>
  <c r="X41" i="29" s="1"/>
  <c r="AA41" i="29" s="1"/>
  <c r="AB41" i="29" s="1"/>
  <c r="V41" i="29" s="1"/>
  <c r="W41" i="29" s="1"/>
  <c r="Z40" i="29"/>
  <c r="U40" i="29"/>
  <c r="Y40" i="29" s="1"/>
  <c r="T40" i="29"/>
  <c r="X40" i="29" s="1"/>
  <c r="AA40" i="29" s="1"/>
  <c r="AB40" i="29" s="1"/>
  <c r="V40" i="29" s="1"/>
  <c r="W40" i="29" s="1"/>
  <c r="Z39" i="29"/>
  <c r="U39" i="29"/>
  <c r="Y39" i="29" s="1"/>
  <c r="T39" i="29"/>
  <c r="X39" i="29" s="1"/>
  <c r="AA39" i="29" s="1"/>
  <c r="AB39" i="29" s="1"/>
  <c r="V39" i="29" s="1"/>
  <c r="W39" i="29" s="1"/>
  <c r="Z38" i="29"/>
  <c r="U38" i="29"/>
  <c r="Y38" i="29" s="1"/>
  <c r="T38" i="29"/>
  <c r="X38" i="29" s="1"/>
  <c r="AA38" i="29" s="1"/>
  <c r="AB38" i="29" s="1"/>
  <c r="V38" i="29" s="1"/>
  <c r="W38" i="29" s="1"/>
  <c r="Z37" i="29"/>
  <c r="U37" i="29"/>
  <c r="Y37" i="29" s="1"/>
  <c r="T37" i="29"/>
  <c r="X37" i="29" s="1"/>
  <c r="AA37" i="29" s="1"/>
  <c r="AB37" i="29" s="1"/>
  <c r="V37" i="29" s="1"/>
  <c r="W37" i="29" s="1"/>
  <c r="Z36" i="29"/>
  <c r="U36" i="29"/>
  <c r="Y36" i="29" s="1"/>
  <c r="T36" i="29"/>
  <c r="X36" i="29" s="1"/>
  <c r="AA36" i="29" s="1"/>
  <c r="AB36" i="29" s="1"/>
  <c r="V36" i="29" s="1"/>
  <c r="W36" i="29" s="1"/>
  <c r="Z35" i="29"/>
  <c r="U35" i="29"/>
  <c r="Y35" i="29" s="1"/>
  <c r="T35" i="29"/>
  <c r="X35" i="29" s="1"/>
  <c r="AA35" i="29" s="1"/>
  <c r="AB35" i="29" s="1"/>
  <c r="V35" i="29" s="1"/>
  <c r="W35" i="29" s="1"/>
  <c r="Z34" i="29"/>
  <c r="U34" i="29"/>
  <c r="Y34" i="29" s="1"/>
  <c r="T34" i="29"/>
  <c r="X34" i="29" s="1"/>
  <c r="AA34" i="29" s="1"/>
  <c r="AB34" i="29" s="1"/>
  <c r="V34" i="29" s="1"/>
  <c r="W34" i="29" s="1"/>
  <c r="Z33" i="29"/>
  <c r="U33" i="29"/>
  <c r="Y33" i="29" s="1"/>
  <c r="T33" i="29"/>
  <c r="X33" i="29" s="1"/>
  <c r="AA33" i="29" s="1"/>
  <c r="AB33" i="29" s="1"/>
  <c r="V33" i="29" s="1"/>
  <c r="W33" i="29" s="1"/>
  <c r="Z32" i="29"/>
  <c r="U32" i="29"/>
  <c r="Y32" i="29" s="1"/>
  <c r="T32" i="29"/>
  <c r="X32" i="29" s="1"/>
  <c r="AA32" i="29" s="1"/>
  <c r="AB32" i="29" s="1"/>
  <c r="V32" i="29" s="1"/>
  <c r="W32" i="29" s="1"/>
  <c r="Z31" i="29"/>
  <c r="U31" i="29"/>
  <c r="Y31" i="29" s="1"/>
  <c r="T31" i="29"/>
  <c r="X31" i="29" s="1"/>
  <c r="AA31" i="29" s="1"/>
  <c r="AB31" i="29" s="1"/>
  <c r="V31" i="29" s="1"/>
  <c r="W31" i="29" s="1"/>
  <c r="Z30" i="29"/>
  <c r="U30" i="29"/>
  <c r="Y30" i="29" s="1"/>
  <c r="T30" i="29"/>
  <c r="X30" i="29" s="1"/>
  <c r="AA30" i="29" s="1"/>
  <c r="AB30" i="29" s="1"/>
  <c r="V30" i="29" s="1"/>
  <c r="W30" i="29" s="1"/>
  <c r="Z29" i="29"/>
  <c r="U29" i="29"/>
  <c r="Y29" i="29" s="1"/>
  <c r="T29" i="29"/>
  <c r="X29" i="29" s="1"/>
  <c r="AA29" i="29" s="1"/>
  <c r="AB29" i="29" s="1"/>
  <c r="V29" i="29" s="1"/>
  <c r="W29" i="29" s="1"/>
  <c r="Z28" i="29"/>
  <c r="U28" i="29"/>
  <c r="Y28" i="29" s="1"/>
  <c r="T28" i="29"/>
  <c r="X28" i="29" s="1"/>
  <c r="AA28" i="29" s="1"/>
  <c r="AB28" i="29" s="1"/>
  <c r="V28" i="29" s="1"/>
  <c r="W28" i="29" s="1"/>
  <c r="Z27" i="29"/>
  <c r="U27" i="29"/>
  <c r="Y27" i="29" s="1"/>
  <c r="T27" i="29"/>
  <c r="X27" i="29" s="1"/>
  <c r="AA27" i="29" s="1"/>
  <c r="AB27" i="29" s="1"/>
  <c r="V27" i="29" s="1"/>
  <c r="W27" i="29" s="1"/>
  <c r="Z26" i="29"/>
  <c r="U26" i="29"/>
  <c r="Y26" i="29" s="1"/>
  <c r="T26" i="29"/>
  <c r="X26" i="29" s="1"/>
  <c r="AA26" i="29" s="1"/>
  <c r="AB26" i="29" s="1"/>
  <c r="V26" i="29" s="1"/>
  <c r="W26" i="29" s="1"/>
  <c r="Z25" i="29"/>
  <c r="U25" i="29"/>
  <c r="Y25" i="29" s="1"/>
  <c r="T25" i="29"/>
  <c r="X25" i="29" s="1"/>
  <c r="AA25" i="29" s="1"/>
  <c r="AB25" i="29" s="1"/>
  <c r="V25" i="29" s="1"/>
  <c r="W25" i="29" s="1"/>
  <c r="Z24" i="29"/>
  <c r="U24" i="29"/>
  <c r="Y24" i="29" s="1"/>
  <c r="T24" i="29"/>
  <c r="X24" i="29" s="1"/>
  <c r="AA24" i="29" s="1"/>
  <c r="AB24" i="29" s="1"/>
  <c r="V24" i="29" s="1"/>
  <c r="W24" i="29" s="1"/>
  <c r="Z23" i="29"/>
  <c r="U23" i="29"/>
  <c r="Y23" i="29" s="1"/>
  <c r="T23" i="29"/>
  <c r="X23" i="29" s="1"/>
  <c r="AA23" i="29" s="1"/>
  <c r="AB23" i="29" s="1"/>
  <c r="V23" i="29" s="1"/>
  <c r="W23" i="29" s="1"/>
  <c r="Z22" i="29"/>
  <c r="U22" i="29"/>
  <c r="Y22" i="29" s="1"/>
  <c r="T22" i="29"/>
  <c r="X22" i="29" s="1"/>
  <c r="AA22" i="29" s="1"/>
  <c r="AB22" i="29" s="1"/>
  <c r="V22" i="29" s="1"/>
  <c r="W22" i="29" s="1"/>
  <c r="Z21" i="29"/>
  <c r="U21" i="29"/>
  <c r="Y21" i="29" s="1"/>
  <c r="T21" i="29"/>
  <c r="X21" i="29" s="1"/>
  <c r="AA21" i="29" s="1"/>
  <c r="AB21" i="29" s="1"/>
  <c r="V21" i="29" s="1"/>
  <c r="W21" i="29" s="1"/>
  <c r="Z20" i="29"/>
  <c r="U20" i="29"/>
  <c r="Y20" i="29" s="1"/>
  <c r="T20" i="29"/>
  <c r="X20" i="29" s="1"/>
  <c r="AA20" i="29" s="1"/>
  <c r="AB20" i="29" s="1"/>
  <c r="V20" i="29" s="1"/>
  <c r="W20" i="29" s="1"/>
  <c r="Z19" i="29"/>
  <c r="U19" i="29"/>
  <c r="Y19" i="29" s="1"/>
  <c r="T19" i="29"/>
  <c r="X19" i="29" s="1"/>
  <c r="AA19" i="29" s="1"/>
  <c r="AB19" i="29" s="1"/>
  <c r="V19" i="29" s="1"/>
  <c r="W19" i="29" s="1"/>
  <c r="Z18" i="29"/>
  <c r="U18" i="29"/>
  <c r="Y18" i="29" s="1"/>
  <c r="T18" i="29"/>
  <c r="X18" i="29" s="1"/>
  <c r="AA18" i="29" s="1"/>
  <c r="AB18" i="29" s="1"/>
  <c r="V18" i="29" s="1"/>
  <c r="W18" i="29" s="1"/>
  <c r="Z17" i="29"/>
  <c r="U17" i="29"/>
  <c r="Y17" i="29" s="1"/>
  <c r="T17" i="29"/>
  <c r="X17" i="29" s="1"/>
  <c r="Z16" i="29"/>
  <c r="U16" i="29"/>
  <c r="Y16" i="29" s="1"/>
  <c r="T16" i="29"/>
  <c r="X16" i="29" s="1"/>
  <c r="Z15" i="29"/>
  <c r="U15" i="29"/>
  <c r="Y15" i="29" s="1"/>
  <c r="T15" i="29"/>
  <c r="X15" i="29" s="1"/>
  <c r="Z14" i="29"/>
  <c r="U14" i="29"/>
  <c r="Y14" i="29" s="1"/>
  <c r="T14" i="29"/>
  <c r="X14" i="29" s="1"/>
  <c r="Z13" i="29"/>
  <c r="U13" i="29"/>
  <c r="Y13" i="29" s="1"/>
  <c r="T13" i="29"/>
  <c r="X13" i="29" s="1"/>
  <c r="Z12" i="29"/>
  <c r="U12" i="29"/>
  <c r="Y12" i="29" s="1"/>
  <c r="T12" i="29"/>
  <c r="X12" i="29" s="1"/>
  <c r="Z11" i="29"/>
  <c r="U11" i="29"/>
  <c r="Y11" i="29" s="1"/>
  <c r="T11" i="29"/>
  <c r="X11" i="29" s="1"/>
  <c r="Z10" i="29"/>
  <c r="U10" i="29"/>
  <c r="Y10" i="29" s="1"/>
  <c r="T10" i="29"/>
  <c r="X10" i="29" s="1"/>
  <c r="U49" i="8"/>
  <c r="U45" i="8"/>
  <c r="AA11" i="29" l="1"/>
  <c r="AA13" i="29"/>
  <c r="AA15" i="29"/>
  <c r="AA14" i="29"/>
  <c r="AB13" i="30"/>
  <c r="AB17" i="30"/>
  <c r="AB21" i="30"/>
  <c r="AB22" i="30"/>
  <c r="AA12" i="29"/>
  <c r="AA17" i="29"/>
  <c r="AB12" i="30"/>
  <c r="AB16" i="30"/>
  <c r="AB20" i="30"/>
  <c r="AB25" i="30"/>
  <c r="AB26" i="30"/>
  <c r="AB27" i="30"/>
  <c r="AB30" i="30"/>
  <c r="AB31" i="30"/>
  <c r="AA16" i="29"/>
  <c r="AB28" i="30"/>
  <c r="AB10" i="30"/>
  <c r="AB14" i="30"/>
  <c r="AB18" i="30"/>
  <c r="AB23" i="30"/>
  <c r="AB29" i="30"/>
  <c r="AB11" i="30"/>
  <c r="AB15" i="30"/>
  <c r="AB19" i="30"/>
  <c r="AB32" i="30"/>
  <c r="AB33" i="30"/>
  <c r="AB34" i="30"/>
  <c r="AB35" i="30"/>
  <c r="AB36" i="30"/>
  <c r="AB37" i="30"/>
  <c r="AB38" i="30"/>
  <c r="AB39" i="30"/>
  <c r="AB40" i="30"/>
  <c r="AB41" i="30"/>
  <c r="AA10" i="29"/>
  <c r="AB10" i="29" s="1"/>
  <c r="V10" i="29" s="1"/>
  <c r="W10" i="29" s="1"/>
  <c r="T49" i="8"/>
  <c r="AC69" i="2"/>
  <c r="AB69" i="2"/>
  <c r="AC66" i="2"/>
  <c r="AB66" i="2"/>
  <c r="AC62" i="2"/>
  <c r="AB62" i="2"/>
  <c r="AC64" i="2"/>
  <c r="AB64" i="2"/>
  <c r="U47" i="8"/>
  <c r="T47" i="8"/>
  <c r="U48" i="8"/>
  <c r="T48" i="8"/>
  <c r="T44" i="10"/>
  <c r="S44" i="10"/>
  <c r="U36" i="12"/>
  <c r="T36" i="12"/>
  <c r="AC37" i="30" l="1"/>
  <c r="W37" i="30" s="1"/>
  <c r="X37" i="30" s="1"/>
  <c r="AC41" i="30"/>
  <c r="W41" i="30" s="1"/>
  <c r="X41" i="30" s="1"/>
  <c r="AC21" i="30"/>
  <c r="W21" i="30" s="1"/>
  <c r="X21" i="30" s="1"/>
  <c r="AC15" i="30"/>
  <c r="W15" i="30" s="1"/>
  <c r="X15" i="30" s="1"/>
  <c r="AC13" i="30"/>
  <c r="W13" i="30" s="1"/>
  <c r="X13" i="30" s="1"/>
  <c r="AC18" i="30"/>
  <c r="W18" i="30" s="1"/>
  <c r="X18" i="30" s="1"/>
  <c r="AC40" i="30"/>
  <c r="W40" i="30" s="1"/>
  <c r="X40" i="30" s="1"/>
  <c r="AC36" i="30"/>
  <c r="W36" i="30" s="1"/>
  <c r="X36" i="30" s="1"/>
  <c r="AC32" i="30"/>
  <c r="W32" i="30" s="1"/>
  <c r="X32" i="30" s="1"/>
  <c r="AC11" i="30"/>
  <c r="W11" i="30" s="1"/>
  <c r="X11" i="30" s="1"/>
  <c r="AC16" i="30"/>
  <c r="W16" i="30" s="1"/>
  <c r="X16" i="30" s="1"/>
  <c r="AC31" i="30"/>
  <c r="W31" i="30" s="1"/>
  <c r="X31" i="30" s="1"/>
  <c r="AC14" i="30"/>
  <c r="W14" i="30" s="1"/>
  <c r="X14" i="30" s="1"/>
  <c r="AC33" i="30"/>
  <c r="W33" i="30" s="1"/>
  <c r="X33" i="30" s="1"/>
  <c r="AC20" i="30"/>
  <c r="W20" i="30" s="1"/>
  <c r="X20" i="30" s="1"/>
  <c r="AC12" i="30"/>
  <c r="W12" i="30" s="1"/>
  <c r="X12" i="30" s="1"/>
  <c r="AC39" i="30"/>
  <c r="W39" i="30" s="1"/>
  <c r="X39" i="30" s="1"/>
  <c r="AC35" i="30"/>
  <c r="W35" i="30" s="1"/>
  <c r="X35" i="30" s="1"/>
  <c r="AC28" i="30"/>
  <c r="W28" i="30" s="1"/>
  <c r="X28" i="30" s="1"/>
  <c r="AC30" i="30"/>
  <c r="W30" i="30" s="1"/>
  <c r="X30" i="30" s="1"/>
  <c r="AC24" i="30"/>
  <c r="W24" i="30" s="1"/>
  <c r="X24" i="30" s="1"/>
  <c r="AC27" i="30"/>
  <c r="W27" i="30" s="1"/>
  <c r="X27" i="30" s="1"/>
  <c r="AC29" i="30"/>
  <c r="W29" i="30" s="1"/>
  <c r="X29" i="30" s="1"/>
  <c r="AC10" i="30"/>
  <c r="W10" i="30" s="1"/>
  <c r="X10" i="30" s="1"/>
  <c r="AC38" i="30"/>
  <c r="W38" i="30" s="1"/>
  <c r="X38" i="30" s="1"/>
  <c r="AC34" i="30"/>
  <c r="W34" i="30" s="1"/>
  <c r="X34" i="30" s="1"/>
  <c r="AC19" i="30"/>
  <c r="W19" i="30" s="1"/>
  <c r="X19" i="30" s="1"/>
  <c r="AC26" i="30"/>
  <c r="W26" i="30" s="1"/>
  <c r="X26" i="30" s="1"/>
  <c r="AC17" i="30"/>
  <c r="W17" i="30" s="1"/>
  <c r="X17" i="30" s="1"/>
  <c r="AC25" i="30"/>
  <c r="W25" i="30" s="1"/>
  <c r="X25" i="30" s="1"/>
  <c r="AC23" i="30"/>
  <c r="W23" i="30" s="1"/>
  <c r="X23" i="30" s="1"/>
  <c r="AC22" i="30"/>
  <c r="W22" i="30" s="1"/>
  <c r="X22" i="30" s="1"/>
  <c r="AB14" i="29"/>
  <c r="V14" i="29" s="1"/>
  <c r="W14" i="29" s="1"/>
  <c r="AB17" i="29"/>
  <c r="V17" i="29" s="1"/>
  <c r="W17" i="29" s="1"/>
  <c r="AB11" i="29"/>
  <c r="V11" i="29" s="1"/>
  <c r="W11" i="29" s="1"/>
  <c r="AB16" i="29"/>
  <c r="V16" i="29" s="1"/>
  <c r="W16" i="29" s="1"/>
  <c r="AB12" i="29"/>
  <c r="V12" i="29" s="1"/>
  <c r="W12" i="29" s="1"/>
  <c r="AB13" i="29"/>
  <c r="V13" i="29" s="1"/>
  <c r="W13" i="29" s="1"/>
  <c r="AB15" i="29"/>
  <c r="V15" i="29" s="1"/>
  <c r="W15" i="29" s="1"/>
  <c r="M30" i="23"/>
  <c r="J30" i="23"/>
  <c r="G30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P13" i="23"/>
  <c r="O13" i="23"/>
  <c r="P12" i="23"/>
  <c r="O12" i="23"/>
  <c r="P11" i="23"/>
  <c r="O11" i="23"/>
  <c r="Z87" i="14"/>
  <c r="Y87" i="14"/>
  <c r="X87" i="14"/>
  <c r="AA87" i="14" s="1"/>
  <c r="AB87" i="14" s="1"/>
  <c r="W87" i="14"/>
  <c r="Z86" i="14"/>
  <c r="Y86" i="14"/>
  <c r="X86" i="14"/>
  <c r="AA86" i="14" s="1"/>
  <c r="AB86" i="14" s="1"/>
  <c r="W86" i="14"/>
  <c r="Z85" i="14"/>
  <c r="Y85" i="14"/>
  <c r="X85" i="14"/>
  <c r="AA85" i="14" s="1"/>
  <c r="AB85" i="14" s="1"/>
  <c r="W85" i="14"/>
  <c r="Z84" i="14"/>
  <c r="Y84" i="14"/>
  <c r="X84" i="14"/>
  <c r="AA84" i="14" s="1"/>
  <c r="AB84" i="14" s="1"/>
  <c r="W84" i="14"/>
  <c r="Z83" i="14"/>
  <c r="Y83" i="14"/>
  <c r="X83" i="14"/>
  <c r="AA83" i="14" s="1"/>
  <c r="AB83" i="14" s="1"/>
  <c r="W83" i="14"/>
  <c r="Z82" i="14"/>
  <c r="Y82" i="14"/>
  <c r="X82" i="14"/>
  <c r="AA82" i="14" s="1"/>
  <c r="AB82" i="14" s="1"/>
  <c r="W82" i="14"/>
  <c r="Z81" i="14"/>
  <c r="Y81" i="14"/>
  <c r="X81" i="14"/>
  <c r="AA81" i="14" s="1"/>
  <c r="AB81" i="14" s="1"/>
  <c r="W81" i="14"/>
  <c r="Z80" i="14"/>
  <c r="Y80" i="14"/>
  <c r="X80" i="14"/>
  <c r="AA80" i="14" s="1"/>
  <c r="AB80" i="14" s="1"/>
  <c r="W80" i="14"/>
  <c r="Z79" i="14"/>
  <c r="U79" i="14"/>
  <c r="Y79" i="14" s="1"/>
  <c r="T79" i="14"/>
  <c r="X79" i="14" s="1"/>
  <c r="AA79" i="14" s="1"/>
  <c r="AB79" i="14" s="1"/>
  <c r="V79" i="14" s="1"/>
  <c r="W79" i="14" s="1"/>
  <c r="Z78" i="14"/>
  <c r="U78" i="14"/>
  <c r="Y78" i="14" s="1"/>
  <c r="T78" i="14"/>
  <c r="X78" i="14" s="1"/>
  <c r="AA78" i="14" s="1"/>
  <c r="AB78" i="14" s="1"/>
  <c r="V78" i="14" s="1"/>
  <c r="W78" i="14" s="1"/>
  <c r="Z77" i="14"/>
  <c r="U77" i="14"/>
  <c r="Y77" i="14" s="1"/>
  <c r="T77" i="14"/>
  <c r="X77" i="14" s="1"/>
  <c r="AA77" i="14" s="1"/>
  <c r="AB77" i="14" s="1"/>
  <c r="V77" i="14" s="1"/>
  <c r="W77" i="14" s="1"/>
  <c r="Z76" i="14"/>
  <c r="U76" i="14"/>
  <c r="Y76" i="14" s="1"/>
  <c r="T76" i="14"/>
  <c r="X76" i="14" s="1"/>
  <c r="AA76" i="14" s="1"/>
  <c r="AB76" i="14" s="1"/>
  <c r="V76" i="14" s="1"/>
  <c r="W76" i="14" s="1"/>
  <c r="Z75" i="14"/>
  <c r="U75" i="14"/>
  <c r="Y75" i="14" s="1"/>
  <c r="T75" i="14"/>
  <c r="X75" i="14" s="1"/>
  <c r="AA75" i="14" s="1"/>
  <c r="AB75" i="14" s="1"/>
  <c r="V75" i="14" s="1"/>
  <c r="W75" i="14" s="1"/>
  <c r="Z74" i="14"/>
  <c r="U74" i="14"/>
  <c r="Y74" i="14" s="1"/>
  <c r="T74" i="14"/>
  <c r="X74" i="14" s="1"/>
  <c r="AA74" i="14" s="1"/>
  <c r="AB74" i="14" s="1"/>
  <c r="V74" i="14" s="1"/>
  <c r="W74" i="14" s="1"/>
  <c r="Z73" i="14"/>
  <c r="U73" i="14"/>
  <c r="Y73" i="14" s="1"/>
  <c r="T73" i="14"/>
  <c r="X73" i="14" s="1"/>
  <c r="AA73" i="14" s="1"/>
  <c r="AB73" i="14" s="1"/>
  <c r="V73" i="14" s="1"/>
  <c r="W73" i="14" s="1"/>
  <c r="Z72" i="14"/>
  <c r="U72" i="14"/>
  <c r="Y72" i="14" s="1"/>
  <c r="T72" i="14"/>
  <c r="X72" i="14" s="1"/>
  <c r="AA72" i="14" s="1"/>
  <c r="AB72" i="14" s="1"/>
  <c r="V72" i="14" s="1"/>
  <c r="W72" i="14" s="1"/>
  <c r="Z71" i="14"/>
  <c r="U71" i="14"/>
  <c r="Y71" i="14" s="1"/>
  <c r="T71" i="14"/>
  <c r="X71" i="14" s="1"/>
  <c r="AA71" i="14" s="1"/>
  <c r="AB71" i="14" s="1"/>
  <c r="V71" i="14" s="1"/>
  <c r="W71" i="14" s="1"/>
  <c r="Z70" i="14"/>
  <c r="U70" i="14"/>
  <c r="Y70" i="14" s="1"/>
  <c r="T70" i="14"/>
  <c r="X70" i="14" s="1"/>
  <c r="AA70" i="14" s="1"/>
  <c r="AB70" i="14" s="1"/>
  <c r="V70" i="14" s="1"/>
  <c r="W70" i="14" s="1"/>
  <c r="Z69" i="14"/>
  <c r="U69" i="14"/>
  <c r="Y69" i="14" s="1"/>
  <c r="T69" i="14"/>
  <c r="X69" i="14" s="1"/>
  <c r="AA69" i="14" s="1"/>
  <c r="AB69" i="14" s="1"/>
  <c r="V69" i="14" s="1"/>
  <c r="W69" i="14" s="1"/>
  <c r="Z68" i="14"/>
  <c r="U68" i="14"/>
  <c r="Y68" i="14" s="1"/>
  <c r="T68" i="14"/>
  <c r="X68" i="14" s="1"/>
  <c r="AA68" i="14" s="1"/>
  <c r="AB68" i="14" s="1"/>
  <c r="V68" i="14" s="1"/>
  <c r="W68" i="14" s="1"/>
  <c r="Z67" i="14"/>
  <c r="U67" i="14"/>
  <c r="Y67" i="14" s="1"/>
  <c r="T67" i="14"/>
  <c r="X67" i="14" s="1"/>
  <c r="AA67" i="14" s="1"/>
  <c r="AB67" i="14" s="1"/>
  <c r="V67" i="14" s="1"/>
  <c r="W67" i="14" s="1"/>
  <c r="Z66" i="14"/>
  <c r="U66" i="14"/>
  <c r="Y66" i="14" s="1"/>
  <c r="T66" i="14"/>
  <c r="X66" i="14" s="1"/>
  <c r="AA66" i="14" s="1"/>
  <c r="AB66" i="14" s="1"/>
  <c r="V66" i="14" s="1"/>
  <c r="W66" i="14" s="1"/>
  <c r="Z65" i="14"/>
  <c r="U65" i="14"/>
  <c r="Y65" i="14" s="1"/>
  <c r="T65" i="14"/>
  <c r="X65" i="14" s="1"/>
  <c r="AA65" i="14" s="1"/>
  <c r="AB65" i="14" s="1"/>
  <c r="V65" i="14" s="1"/>
  <c r="W65" i="14" s="1"/>
  <c r="Z64" i="14"/>
  <c r="U64" i="14"/>
  <c r="Y64" i="14" s="1"/>
  <c r="T64" i="14"/>
  <c r="X64" i="14" s="1"/>
  <c r="AA64" i="14" s="1"/>
  <c r="AB64" i="14" s="1"/>
  <c r="V64" i="14" s="1"/>
  <c r="W64" i="14" s="1"/>
  <c r="Z63" i="14"/>
  <c r="U63" i="14"/>
  <c r="Y63" i="14" s="1"/>
  <c r="T63" i="14"/>
  <c r="X63" i="14" s="1"/>
  <c r="AA63" i="14" s="1"/>
  <c r="AB63" i="14" s="1"/>
  <c r="V63" i="14" s="1"/>
  <c r="W63" i="14" s="1"/>
  <c r="Z62" i="14"/>
  <c r="U62" i="14"/>
  <c r="Y62" i="14" s="1"/>
  <c r="T62" i="14"/>
  <c r="X62" i="14" s="1"/>
  <c r="AA62" i="14" s="1"/>
  <c r="AB62" i="14" s="1"/>
  <c r="V62" i="14" s="1"/>
  <c r="W62" i="14" s="1"/>
  <c r="Z61" i="14"/>
  <c r="U61" i="14"/>
  <c r="Y61" i="14" s="1"/>
  <c r="T61" i="14"/>
  <c r="X61" i="14" s="1"/>
  <c r="AA61" i="14" s="1"/>
  <c r="AB61" i="14" s="1"/>
  <c r="V61" i="14" s="1"/>
  <c r="W61" i="14" s="1"/>
  <c r="Z60" i="14"/>
  <c r="U60" i="14"/>
  <c r="Y60" i="14" s="1"/>
  <c r="T60" i="14"/>
  <c r="X60" i="14" s="1"/>
  <c r="AA60" i="14" s="1"/>
  <c r="AB60" i="14" s="1"/>
  <c r="V60" i="14" s="1"/>
  <c r="W60" i="14" s="1"/>
  <c r="Z59" i="14"/>
  <c r="U59" i="14"/>
  <c r="Y59" i="14" s="1"/>
  <c r="T59" i="14"/>
  <c r="X59" i="14" s="1"/>
  <c r="AA59" i="14" s="1"/>
  <c r="AB59" i="14" s="1"/>
  <c r="V59" i="14" s="1"/>
  <c r="W59" i="14" s="1"/>
  <c r="Z58" i="14"/>
  <c r="U58" i="14"/>
  <c r="Y58" i="14" s="1"/>
  <c r="T58" i="14"/>
  <c r="X58" i="14" s="1"/>
  <c r="AA58" i="14" s="1"/>
  <c r="AB58" i="14" s="1"/>
  <c r="V58" i="14" s="1"/>
  <c r="W58" i="14" s="1"/>
  <c r="Z57" i="14"/>
  <c r="U57" i="14"/>
  <c r="Y57" i="14" s="1"/>
  <c r="T57" i="14"/>
  <c r="X57" i="14" s="1"/>
  <c r="AA57" i="14" s="1"/>
  <c r="AB57" i="14" s="1"/>
  <c r="V57" i="14" s="1"/>
  <c r="W57" i="14" s="1"/>
  <c r="Z56" i="14"/>
  <c r="U56" i="14"/>
  <c r="Y56" i="14" s="1"/>
  <c r="T56" i="14"/>
  <c r="X56" i="14" s="1"/>
  <c r="AA56" i="14" s="1"/>
  <c r="AB56" i="14" s="1"/>
  <c r="V56" i="14" s="1"/>
  <c r="W56" i="14" s="1"/>
  <c r="Z55" i="14"/>
  <c r="U55" i="14"/>
  <c r="Y55" i="14" s="1"/>
  <c r="T55" i="14"/>
  <c r="X55" i="14" s="1"/>
  <c r="AA55" i="14" s="1"/>
  <c r="AB55" i="14" s="1"/>
  <c r="V55" i="14" s="1"/>
  <c r="W55" i="14" s="1"/>
  <c r="Z54" i="14"/>
  <c r="U54" i="14"/>
  <c r="Y54" i="14" s="1"/>
  <c r="T54" i="14"/>
  <c r="X54" i="14" s="1"/>
  <c r="AA54" i="14" s="1"/>
  <c r="AB54" i="14" s="1"/>
  <c r="V54" i="14" s="1"/>
  <c r="W54" i="14" s="1"/>
  <c r="Z53" i="14"/>
  <c r="U53" i="14"/>
  <c r="Y53" i="14" s="1"/>
  <c r="T53" i="14"/>
  <c r="X53" i="14" s="1"/>
  <c r="AA53" i="14" s="1"/>
  <c r="AB53" i="14" s="1"/>
  <c r="V53" i="14" s="1"/>
  <c r="W53" i="14" s="1"/>
  <c r="Z52" i="14"/>
  <c r="U52" i="14"/>
  <c r="Y52" i="14" s="1"/>
  <c r="T52" i="14"/>
  <c r="X52" i="14" s="1"/>
  <c r="AA52" i="14" s="1"/>
  <c r="AB52" i="14" s="1"/>
  <c r="V52" i="14" s="1"/>
  <c r="W52" i="14" s="1"/>
  <c r="Z51" i="14"/>
  <c r="U51" i="14"/>
  <c r="Y51" i="14" s="1"/>
  <c r="T51" i="14"/>
  <c r="X51" i="14" s="1"/>
  <c r="AA51" i="14" s="1"/>
  <c r="AB51" i="14" s="1"/>
  <c r="V51" i="14" s="1"/>
  <c r="W51" i="14" s="1"/>
  <c r="Z50" i="14"/>
  <c r="U50" i="14"/>
  <c r="Y50" i="14" s="1"/>
  <c r="T50" i="14"/>
  <c r="X50" i="14" s="1"/>
  <c r="AA50" i="14" s="1"/>
  <c r="AB50" i="14" s="1"/>
  <c r="V50" i="14" s="1"/>
  <c r="W50" i="14" s="1"/>
  <c r="Z49" i="14"/>
  <c r="U49" i="14"/>
  <c r="Y49" i="14" s="1"/>
  <c r="T49" i="14"/>
  <c r="X49" i="14" s="1"/>
  <c r="AA49" i="14" s="1"/>
  <c r="AB49" i="14" s="1"/>
  <c r="V49" i="14" s="1"/>
  <c r="W49" i="14" s="1"/>
  <c r="Z48" i="14"/>
  <c r="U48" i="14"/>
  <c r="Y48" i="14" s="1"/>
  <c r="T48" i="14"/>
  <c r="X48" i="14" s="1"/>
  <c r="AA48" i="14" s="1"/>
  <c r="AB48" i="14" s="1"/>
  <c r="V48" i="14" s="1"/>
  <c r="W48" i="14" s="1"/>
  <c r="Z47" i="14"/>
  <c r="U47" i="14"/>
  <c r="Y47" i="14" s="1"/>
  <c r="T47" i="14"/>
  <c r="X47" i="14" s="1"/>
  <c r="AA47" i="14" s="1"/>
  <c r="AB47" i="14" s="1"/>
  <c r="V47" i="14" s="1"/>
  <c r="W47" i="14" s="1"/>
  <c r="Z46" i="14"/>
  <c r="Z45" i="14"/>
  <c r="Y45" i="14"/>
  <c r="X45" i="14"/>
  <c r="Z44" i="14"/>
  <c r="Z43" i="14"/>
  <c r="Z42" i="14"/>
  <c r="W42" i="14"/>
  <c r="U35" i="14"/>
  <c r="T35" i="14"/>
  <c r="Z41" i="14"/>
  <c r="W41" i="14"/>
  <c r="U28" i="14"/>
  <c r="Y41" i="14" s="1"/>
  <c r="T28" i="14"/>
  <c r="X41" i="14" s="1"/>
  <c r="Z40" i="14"/>
  <c r="W40" i="14"/>
  <c r="U42" i="14"/>
  <c r="Y40" i="14" s="1"/>
  <c r="T42" i="14"/>
  <c r="X40" i="14" s="1"/>
  <c r="Z39" i="14"/>
  <c r="W39" i="14"/>
  <c r="U39" i="14"/>
  <c r="Y39" i="14" s="1"/>
  <c r="T39" i="14"/>
  <c r="X39" i="14" s="1"/>
  <c r="Z38" i="14"/>
  <c r="W38" i="14"/>
  <c r="U38" i="14"/>
  <c r="Y38" i="14" s="1"/>
  <c r="T38" i="14"/>
  <c r="X38" i="14" s="1"/>
  <c r="Z37" i="14"/>
  <c r="W37" i="14"/>
  <c r="U26" i="14"/>
  <c r="Y37" i="14" s="1"/>
  <c r="T26" i="14"/>
  <c r="X37" i="14" s="1"/>
  <c r="Z36" i="14"/>
  <c r="W36" i="14"/>
  <c r="U34" i="14"/>
  <c r="T34" i="14"/>
  <c r="Z35" i="14"/>
  <c r="W35" i="14"/>
  <c r="U46" i="14"/>
  <c r="Y35" i="14" s="1"/>
  <c r="T46" i="14"/>
  <c r="X35" i="14" s="1"/>
  <c r="Z34" i="14"/>
  <c r="W34" i="14"/>
  <c r="U30" i="14"/>
  <c r="Y34" i="14" s="1"/>
  <c r="T30" i="14"/>
  <c r="X34" i="14" s="1"/>
  <c r="Z33" i="14"/>
  <c r="W33" i="14"/>
  <c r="U31" i="14"/>
  <c r="T31" i="14"/>
  <c r="Z32" i="14"/>
  <c r="W32" i="14"/>
  <c r="U44" i="14"/>
  <c r="Y44" i="14" s="1"/>
  <c r="T44" i="14"/>
  <c r="X44" i="14" s="1"/>
  <c r="Z31" i="14"/>
  <c r="W31" i="14"/>
  <c r="U43" i="14"/>
  <c r="Y31" i="14" s="1"/>
  <c r="T43" i="14"/>
  <c r="X31" i="14" s="1"/>
  <c r="Z30" i="14"/>
  <c r="W30" i="14"/>
  <c r="U10" i="14"/>
  <c r="Y30" i="14" s="1"/>
  <c r="T10" i="14"/>
  <c r="X30" i="14" s="1"/>
  <c r="Z29" i="14"/>
  <c r="W29" i="14"/>
  <c r="U27" i="14"/>
  <c r="T27" i="14"/>
  <c r="Z28" i="14"/>
  <c r="W28" i="14"/>
  <c r="U17" i="14"/>
  <c r="Y28" i="14" s="1"/>
  <c r="T17" i="14"/>
  <c r="X28" i="14" s="1"/>
  <c r="Z27" i="14"/>
  <c r="W27" i="14"/>
  <c r="U21" i="14"/>
  <c r="Y27" i="14" s="1"/>
  <c r="T21" i="14"/>
  <c r="X27" i="14" s="1"/>
  <c r="Z26" i="14"/>
  <c r="W26" i="14"/>
  <c r="U32" i="14"/>
  <c r="Y26" i="14" s="1"/>
  <c r="T32" i="14"/>
  <c r="X26" i="14" s="1"/>
  <c r="Z25" i="14"/>
  <c r="W25" i="14"/>
  <c r="U22" i="14"/>
  <c r="T22" i="14"/>
  <c r="Z24" i="14"/>
  <c r="W24" i="14"/>
  <c r="U20" i="14"/>
  <c r="T20" i="14"/>
  <c r="Z23" i="14"/>
  <c r="W23" i="14"/>
  <c r="U13" i="14"/>
  <c r="T13" i="14"/>
  <c r="Z22" i="14"/>
  <c r="W22" i="14"/>
  <c r="U14" i="14"/>
  <c r="Y22" i="14" s="1"/>
  <c r="T14" i="14"/>
  <c r="X22" i="14" s="1"/>
  <c r="Z21" i="14"/>
  <c r="W21" i="14"/>
  <c r="U18" i="14"/>
  <c r="Y21" i="14" s="1"/>
  <c r="T18" i="14"/>
  <c r="X21" i="14" s="1"/>
  <c r="Z20" i="14"/>
  <c r="W20" i="14"/>
  <c r="U11" i="14"/>
  <c r="Y20" i="14" s="1"/>
  <c r="T11" i="14"/>
  <c r="X20" i="14" s="1"/>
  <c r="Z19" i="14"/>
  <c r="W19" i="14"/>
  <c r="U12" i="14"/>
  <c r="T12" i="14"/>
  <c r="Z18" i="14"/>
  <c r="W18" i="14"/>
  <c r="U36" i="14"/>
  <c r="Y18" i="14" s="1"/>
  <c r="T36" i="14"/>
  <c r="X18" i="14" s="1"/>
  <c r="Z17" i="14"/>
  <c r="W17" i="14"/>
  <c r="U15" i="14"/>
  <c r="Y17" i="14" s="1"/>
  <c r="T15" i="14"/>
  <c r="X17" i="14" s="1"/>
  <c r="Z16" i="14"/>
  <c r="W16" i="14"/>
  <c r="U19" i="14"/>
  <c r="T19" i="14"/>
  <c r="Z15" i="14"/>
  <c r="W15" i="14"/>
  <c r="U16" i="14"/>
  <c r="Y15" i="14" s="1"/>
  <c r="T16" i="14"/>
  <c r="X15" i="14" s="1"/>
  <c r="Z14" i="14"/>
  <c r="W14" i="14"/>
  <c r="U33" i="14"/>
  <c r="Y14" i="14" s="1"/>
  <c r="T33" i="14"/>
  <c r="X14" i="14" s="1"/>
  <c r="Z13" i="14"/>
  <c r="W13" i="14"/>
  <c r="U25" i="14"/>
  <c r="Y13" i="14" s="1"/>
  <c r="T25" i="14"/>
  <c r="X13" i="14" s="1"/>
  <c r="Z12" i="14"/>
  <c r="W12" i="14"/>
  <c r="U24" i="14"/>
  <c r="Y12" i="14" s="1"/>
  <c r="T24" i="14"/>
  <c r="X12" i="14" s="1"/>
  <c r="Z11" i="14"/>
  <c r="W11" i="14"/>
  <c r="U29" i="14"/>
  <c r="Y11" i="14" s="1"/>
  <c r="T29" i="14"/>
  <c r="X11" i="14" s="1"/>
  <c r="Z10" i="14"/>
  <c r="W10" i="14"/>
  <c r="U23" i="14"/>
  <c r="Y10" i="14" s="1"/>
  <c r="T23" i="14"/>
  <c r="X10" i="14" s="1"/>
  <c r="Y21" i="13"/>
  <c r="T21" i="13"/>
  <c r="X21" i="13" s="1"/>
  <c r="S21" i="13"/>
  <c r="W21" i="13" s="1"/>
  <c r="Z21" i="13" s="1"/>
  <c r="AA21" i="13" s="1"/>
  <c r="U21" i="13" s="1"/>
  <c r="Y20" i="13"/>
  <c r="T20" i="13"/>
  <c r="X20" i="13" s="1"/>
  <c r="S20" i="13"/>
  <c r="W20" i="13" s="1"/>
  <c r="Y19" i="13"/>
  <c r="T19" i="13"/>
  <c r="X19" i="13" s="1"/>
  <c r="S19" i="13"/>
  <c r="W19" i="13" s="1"/>
  <c r="Y18" i="13"/>
  <c r="T18" i="13"/>
  <c r="X18" i="13" s="1"/>
  <c r="S18" i="13"/>
  <c r="W18" i="13" s="1"/>
  <c r="Y17" i="13"/>
  <c r="T15" i="13"/>
  <c r="S15" i="13"/>
  <c r="W17" i="13" s="1"/>
  <c r="Y16" i="13"/>
  <c r="T17" i="13"/>
  <c r="S17" i="13"/>
  <c r="Y15" i="13"/>
  <c r="T14" i="13"/>
  <c r="S14" i="13"/>
  <c r="Y14" i="13"/>
  <c r="T16" i="13"/>
  <c r="S16" i="13"/>
  <c r="Y13" i="13"/>
  <c r="T13" i="13"/>
  <c r="X13" i="13" s="1"/>
  <c r="S13" i="13"/>
  <c r="W13" i="13" s="1"/>
  <c r="Z93" i="12"/>
  <c r="U93" i="12"/>
  <c r="Y93" i="12" s="1"/>
  <c r="T93" i="12"/>
  <c r="X93" i="12" s="1"/>
  <c r="AA93" i="12" s="1"/>
  <c r="AB93" i="12" s="1"/>
  <c r="V93" i="12" s="1"/>
  <c r="W93" i="12" s="1"/>
  <c r="Z92" i="12"/>
  <c r="U92" i="12"/>
  <c r="Y92" i="12" s="1"/>
  <c r="T92" i="12"/>
  <c r="X92" i="12" s="1"/>
  <c r="AA92" i="12" s="1"/>
  <c r="AB92" i="12" s="1"/>
  <c r="V92" i="12" s="1"/>
  <c r="W92" i="12" s="1"/>
  <c r="Z91" i="12"/>
  <c r="U91" i="12"/>
  <c r="Y91" i="12" s="1"/>
  <c r="T91" i="12"/>
  <c r="X91" i="12" s="1"/>
  <c r="AA91" i="12" s="1"/>
  <c r="AB91" i="12" s="1"/>
  <c r="V91" i="12" s="1"/>
  <c r="W91" i="12" s="1"/>
  <c r="Z90" i="12"/>
  <c r="U90" i="12"/>
  <c r="Y90" i="12" s="1"/>
  <c r="T90" i="12"/>
  <c r="X90" i="12" s="1"/>
  <c r="AA90" i="12" s="1"/>
  <c r="AB90" i="12" s="1"/>
  <c r="V90" i="12" s="1"/>
  <c r="W90" i="12" s="1"/>
  <c r="Z89" i="12"/>
  <c r="U89" i="12"/>
  <c r="Y89" i="12" s="1"/>
  <c r="T89" i="12"/>
  <c r="X89" i="12" s="1"/>
  <c r="AA89" i="12" s="1"/>
  <c r="AB89" i="12" s="1"/>
  <c r="V89" i="12" s="1"/>
  <c r="W89" i="12" s="1"/>
  <c r="Z88" i="12"/>
  <c r="U88" i="12"/>
  <c r="Y88" i="12" s="1"/>
  <c r="T88" i="12"/>
  <c r="X88" i="12" s="1"/>
  <c r="AA88" i="12" s="1"/>
  <c r="AB88" i="12" s="1"/>
  <c r="V88" i="12" s="1"/>
  <c r="W88" i="12" s="1"/>
  <c r="Z87" i="12"/>
  <c r="U87" i="12"/>
  <c r="Y87" i="12" s="1"/>
  <c r="T87" i="12"/>
  <c r="X87" i="12" s="1"/>
  <c r="AA87" i="12" s="1"/>
  <c r="AB87" i="12" s="1"/>
  <c r="V87" i="12" s="1"/>
  <c r="W87" i="12" s="1"/>
  <c r="Z86" i="12"/>
  <c r="U86" i="12"/>
  <c r="Y86" i="12" s="1"/>
  <c r="T86" i="12"/>
  <c r="X86" i="12" s="1"/>
  <c r="AA86" i="12" s="1"/>
  <c r="AB86" i="12" s="1"/>
  <c r="V86" i="12" s="1"/>
  <c r="W86" i="12" s="1"/>
  <c r="Z85" i="12"/>
  <c r="U85" i="12"/>
  <c r="Y85" i="12" s="1"/>
  <c r="T85" i="12"/>
  <c r="X85" i="12" s="1"/>
  <c r="AA85" i="12" s="1"/>
  <c r="AB85" i="12" s="1"/>
  <c r="V85" i="12" s="1"/>
  <c r="W85" i="12" s="1"/>
  <c r="Z84" i="12"/>
  <c r="U84" i="12"/>
  <c r="Y84" i="12" s="1"/>
  <c r="T84" i="12"/>
  <c r="X84" i="12" s="1"/>
  <c r="AA84" i="12" s="1"/>
  <c r="AB84" i="12" s="1"/>
  <c r="V84" i="12" s="1"/>
  <c r="W84" i="12" s="1"/>
  <c r="Z83" i="12"/>
  <c r="U83" i="12"/>
  <c r="Y83" i="12" s="1"/>
  <c r="T83" i="12"/>
  <c r="X83" i="12" s="1"/>
  <c r="AA83" i="12" s="1"/>
  <c r="AB83" i="12" s="1"/>
  <c r="V83" i="12" s="1"/>
  <c r="W83" i="12" s="1"/>
  <c r="Z82" i="12"/>
  <c r="U82" i="12"/>
  <c r="Y82" i="12" s="1"/>
  <c r="T82" i="12"/>
  <c r="X82" i="12" s="1"/>
  <c r="AA82" i="12" s="1"/>
  <c r="AB82" i="12" s="1"/>
  <c r="V82" i="12" s="1"/>
  <c r="W82" i="12" s="1"/>
  <c r="Z81" i="12"/>
  <c r="U81" i="12"/>
  <c r="Y81" i="12" s="1"/>
  <c r="T81" i="12"/>
  <c r="X81" i="12" s="1"/>
  <c r="AA81" i="12" s="1"/>
  <c r="AB81" i="12" s="1"/>
  <c r="V81" i="12" s="1"/>
  <c r="W81" i="12" s="1"/>
  <c r="Z80" i="12"/>
  <c r="U80" i="12"/>
  <c r="Y80" i="12" s="1"/>
  <c r="T80" i="12"/>
  <c r="X80" i="12" s="1"/>
  <c r="AA80" i="12" s="1"/>
  <c r="AB80" i="12" s="1"/>
  <c r="V80" i="12" s="1"/>
  <c r="W80" i="12" s="1"/>
  <c r="Z79" i="12"/>
  <c r="U79" i="12"/>
  <c r="Y79" i="12" s="1"/>
  <c r="T79" i="12"/>
  <c r="X79" i="12" s="1"/>
  <c r="AA79" i="12" s="1"/>
  <c r="AB79" i="12" s="1"/>
  <c r="V79" i="12" s="1"/>
  <c r="W79" i="12" s="1"/>
  <c r="Z78" i="12"/>
  <c r="U78" i="12"/>
  <c r="Y78" i="12" s="1"/>
  <c r="T78" i="12"/>
  <c r="X78" i="12" s="1"/>
  <c r="AA78" i="12" s="1"/>
  <c r="AB78" i="12" s="1"/>
  <c r="V78" i="12" s="1"/>
  <c r="W78" i="12" s="1"/>
  <c r="Z77" i="12"/>
  <c r="U77" i="12"/>
  <c r="Y77" i="12" s="1"/>
  <c r="T77" i="12"/>
  <c r="X77" i="12" s="1"/>
  <c r="AA77" i="12" s="1"/>
  <c r="AB77" i="12" s="1"/>
  <c r="V77" i="12" s="1"/>
  <c r="W77" i="12" s="1"/>
  <c r="Z76" i="12"/>
  <c r="U76" i="12"/>
  <c r="Y76" i="12" s="1"/>
  <c r="T76" i="12"/>
  <c r="X76" i="12" s="1"/>
  <c r="AA76" i="12" s="1"/>
  <c r="AB76" i="12" s="1"/>
  <c r="V76" i="12" s="1"/>
  <c r="W76" i="12" s="1"/>
  <c r="Z75" i="12"/>
  <c r="U75" i="12"/>
  <c r="Y75" i="12" s="1"/>
  <c r="T75" i="12"/>
  <c r="X75" i="12" s="1"/>
  <c r="AA75" i="12" s="1"/>
  <c r="AB75" i="12" s="1"/>
  <c r="V75" i="12" s="1"/>
  <c r="W75" i="12" s="1"/>
  <c r="Z74" i="12"/>
  <c r="U74" i="12"/>
  <c r="Y74" i="12" s="1"/>
  <c r="T74" i="12"/>
  <c r="X74" i="12" s="1"/>
  <c r="AA74" i="12" s="1"/>
  <c r="AB74" i="12" s="1"/>
  <c r="V74" i="12" s="1"/>
  <c r="W74" i="12" s="1"/>
  <c r="Z73" i="12"/>
  <c r="U73" i="12"/>
  <c r="Y73" i="12" s="1"/>
  <c r="T73" i="12"/>
  <c r="X73" i="12" s="1"/>
  <c r="AA73" i="12" s="1"/>
  <c r="AB73" i="12" s="1"/>
  <c r="V73" i="12" s="1"/>
  <c r="W73" i="12" s="1"/>
  <c r="Z72" i="12"/>
  <c r="U72" i="12"/>
  <c r="Y72" i="12" s="1"/>
  <c r="T72" i="12"/>
  <c r="X72" i="12" s="1"/>
  <c r="AA72" i="12" s="1"/>
  <c r="AB72" i="12" s="1"/>
  <c r="V72" i="12" s="1"/>
  <c r="W72" i="12" s="1"/>
  <c r="Z71" i="12"/>
  <c r="U71" i="12"/>
  <c r="Y71" i="12" s="1"/>
  <c r="T71" i="12"/>
  <c r="X71" i="12" s="1"/>
  <c r="AA71" i="12" s="1"/>
  <c r="AB71" i="12" s="1"/>
  <c r="V71" i="12" s="1"/>
  <c r="W71" i="12" s="1"/>
  <c r="Z70" i="12"/>
  <c r="U70" i="12"/>
  <c r="Y70" i="12" s="1"/>
  <c r="T70" i="12"/>
  <c r="X70" i="12" s="1"/>
  <c r="AA70" i="12" s="1"/>
  <c r="AB70" i="12" s="1"/>
  <c r="V70" i="12" s="1"/>
  <c r="W70" i="12" s="1"/>
  <c r="Z69" i="12"/>
  <c r="U69" i="12"/>
  <c r="Y69" i="12" s="1"/>
  <c r="T69" i="12"/>
  <c r="X69" i="12" s="1"/>
  <c r="AA69" i="12" s="1"/>
  <c r="AB69" i="12" s="1"/>
  <c r="V69" i="12" s="1"/>
  <c r="W69" i="12" s="1"/>
  <c r="Z68" i="12"/>
  <c r="U68" i="12"/>
  <c r="Y68" i="12" s="1"/>
  <c r="T68" i="12"/>
  <c r="X68" i="12" s="1"/>
  <c r="AA68" i="12" s="1"/>
  <c r="AB68" i="12" s="1"/>
  <c r="V68" i="12" s="1"/>
  <c r="W68" i="12" s="1"/>
  <c r="Z67" i="12"/>
  <c r="U67" i="12"/>
  <c r="Y67" i="12" s="1"/>
  <c r="T67" i="12"/>
  <c r="X67" i="12" s="1"/>
  <c r="AA67" i="12" s="1"/>
  <c r="AB67" i="12" s="1"/>
  <c r="V67" i="12" s="1"/>
  <c r="W67" i="12" s="1"/>
  <c r="Z66" i="12"/>
  <c r="U66" i="12"/>
  <c r="Y66" i="12" s="1"/>
  <c r="T66" i="12"/>
  <c r="X66" i="12" s="1"/>
  <c r="AA66" i="12" s="1"/>
  <c r="AB66" i="12" s="1"/>
  <c r="V66" i="12" s="1"/>
  <c r="W66" i="12" s="1"/>
  <c r="Z65" i="12"/>
  <c r="U65" i="12"/>
  <c r="Y65" i="12" s="1"/>
  <c r="T65" i="12"/>
  <c r="X65" i="12" s="1"/>
  <c r="AA65" i="12" s="1"/>
  <c r="AB65" i="12" s="1"/>
  <c r="V65" i="12" s="1"/>
  <c r="W65" i="12" s="1"/>
  <c r="Z64" i="12"/>
  <c r="U64" i="12"/>
  <c r="Y64" i="12" s="1"/>
  <c r="T64" i="12"/>
  <c r="X64" i="12" s="1"/>
  <c r="AA64" i="12" s="1"/>
  <c r="AB64" i="12" s="1"/>
  <c r="V64" i="12" s="1"/>
  <c r="W64" i="12" s="1"/>
  <c r="Z63" i="12"/>
  <c r="U63" i="12"/>
  <c r="Y63" i="12" s="1"/>
  <c r="T63" i="12"/>
  <c r="X63" i="12" s="1"/>
  <c r="AA63" i="12" s="1"/>
  <c r="AB63" i="12" s="1"/>
  <c r="V63" i="12" s="1"/>
  <c r="W63" i="12" s="1"/>
  <c r="Z62" i="12"/>
  <c r="U62" i="12"/>
  <c r="Y62" i="12" s="1"/>
  <c r="T62" i="12"/>
  <c r="X62" i="12" s="1"/>
  <c r="AA62" i="12" s="1"/>
  <c r="AB62" i="12" s="1"/>
  <c r="V62" i="12" s="1"/>
  <c r="W62" i="12" s="1"/>
  <c r="Z61" i="12"/>
  <c r="U61" i="12"/>
  <c r="Y61" i="12" s="1"/>
  <c r="T61" i="12"/>
  <c r="X61" i="12" s="1"/>
  <c r="AA61" i="12" s="1"/>
  <c r="AB61" i="12" s="1"/>
  <c r="V61" i="12" s="1"/>
  <c r="W61" i="12" s="1"/>
  <c r="Z60" i="12"/>
  <c r="U60" i="12"/>
  <c r="Y60" i="12" s="1"/>
  <c r="T60" i="12"/>
  <c r="X60" i="12" s="1"/>
  <c r="AA60" i="12" s="1"/>
  <c r="AB60" i="12" s="1"/>
  <c r="V60" i="12" s="1"/>
  <c r="W60" i="12" s="1"/>
  <c r="Z59" i="12"/>
  <c r="U59" i="12"/>
  <c r="Y59" i="12" s="1"/>
  <c r="T59" i="12"/>
  <c r="X59" i="12" s="1"/>
  <c r="AA59" i="12" s="1"/>
  <c r="AB59" i="12" s="1"/>
  <c r="V59" i="12" s="1"/>
  <c r="W59" i="12" s="1"/>
  <c r="Z58" i="12"/>
  <c r="U58" i="12"/>
  <c r="Y58" i="12" s="1"/>
  <c r="T58" i="12"/>
  <c r="X58" i="12" s="1"/>
  <c r="AA58" i="12" s="1"/>
  <c r="AB58" i="12" s="1"/>
  <c r="V58" i="12" s="1"/>
  <c r="W58" i="12" s="1"/>
  <c r="Z57" i="12"/>
  <c r="U57" i="12"/>
  <c r="Y57" i="12" s="1"/>
  <c r="T57" i="12"/>
  <c r="X57" i="12" s="1"/>
  <c r="AA57" i="12" s="1"/>
  <c r="AB57" i="12" s="1"/>
  <c r="V57" i="12" s="1"/>
  <c r="W57" i="12" s="1"/>
  <c r="Z56" i="12"/>
  <c r="U56" i="12"/>
  <c r="Y56" i="12" s="1"/>
  <c r="T56" i="12"/>
  <c r="X56" i="12" s="1"/>
  <c r="AA56" i="12" s="1"/>
  <c r="AB56" i="12" s="1"/>
  <c r="V56" i="12" s="1"/>
  <c r="W56" i="12" s="1"/>
  <c r="Z55" i="12"/>
  <c r="U55" i="12"/>
  <c r="Y55" i="12" s="1"/>
  <c r="T55" i="12"/>
  <c r="X55" i="12" s="1"/>
  <c r="AA55" i="12" s="1"/>
  <c r="AB55" i="12" s="1"/>
  <c r="V55" i="12" s="1"/>
  <c r="W55" i="12" s="1"/>
  <c r="Z54" i="12"/>
  <c r="U54" i="12"/>
  <c r="Y54" i="12" s="1"/>
  <c r="T54" i="12"/>
  <c r="X54" i="12" s="1"/>
  <c r="AA54" i="12" s="1"/>
  <c r="AB54" i="12" s="1"/>
  <c r="V54" i="12" s="1"/>
  <c r="W54" i="12" s="1"/>
  <c r="Z53" i="12"/>
  <c r="U53" i="12"/>
  <c r="Y53" i="12" s="1"/>
  <c r="T53" i="12"/>
  <c r="X53" i="12" s="1"/>
  <c r="AA53" i="12" s="1"/>
  <c r="AB53" i="12" s="1"/>
  <c r="V53" i="12" s="1"/>
  <c r="W53" i="12" s="1"/>
  <c r="Z52" i="12"/>
  <c r="U52" i="12"/>
  <c r="Y52" i="12" s="1"/>
  <c r="T52" i="12"/>
  <c r="X52" i="12" s="1"/>
  <c r="AA52" i="12" s="1"/>
  <c r="AB52" i="12" s="1"/>
  <c r="V52" i="12" s="1"/>
  <c r="W52" i="12" s="1"/>
  <c r="Z51" i="12"/>
  <c r="U51" i="12"/>
  <c r="Y51" i="12" s="1"/>
  <c r="T51" i="12"/>
  <c r="X51" i="12" s="1"/>
  <c r="AA51" i="12" s="1"/>
  <c r="AB51" i="12" s="1"/>
  <c r="V51" i="12" s="1"/>
  <c r="W51" i="12" s="1"/>
  <c r="Z50" i="12"/>
  <c r="U50" i="12"/>
  <c r="Y50" i="12" s="1"/>
  <c r="T50" i="12"/>
  <c r="X50" i="12" s="1"/>
  <c r="AA50" i="12" s="1"/>
  <c r="AB50" i="12" s="1"/>
  <c r="V50" i="12" s="1"/>
  <c r="W50" i="12" s="1"/>
  <c r="Z49" i="12"/>
  <c r="U49" i="12"/>
  <c r="Y49" i="12" s="1"/>
  <c r="T49" i="12"/>
  <c r="X49" i="12" s="1"/>
  <c r="AA49" i="12" s="1"/>
  <c r="AB49" i="12" s="1"/>
  <c r="V49" i="12" s="1"/>
  <c r="W49" i="12" s="1"/>
  <c r="Z48" i="12"/>
  <c r="U48" i="12"/>
  <c r="Y48" i="12" s="1"/>
  <c r="T48" i="12"/>
  <c r="X48" i="12" s="1"/>
  <c r="AA48" i="12" s="1"/>
  <c r="AB48" i="12" s="1"/>
  <c r="V48" i="12" s="1"/>
  <c r="W48" i="12" s="1"/>
  <c r="Z47" i="12"/>
  <c r="U47" i="12"/>
  <c r="Y47" i="12" s="1"/>
  <c r="T47" i="12"/>
  <c r="X47" i="12" s="1"/>
  <c r="AA47" i="12" s="1"/>
  <c r="AB47" i="12" s="1"/>
  <c r="V47" i="12" s="1"/>
  <c r="W47" i="12" s="1"/>
  <c r="Z46" i="12"/>
  <c r="U46" i="12"/>
  <c r="Y46" i="12" s="1"/>
  <c r="T46" i="12"/>
  <c r="X46" i="12" s="1"/>
  <c r="AA46" i="12" s="1"/>
  <c r="AB46" i="12" s="1"/>
  <c r="V46" i="12" s="1"/>
  <c r="W46" i="12" s="1"/>
  <c r="Z45" i="12"/>
  <c r="U45" i="12"/>
  <c r="Y45" i="12" s="1"/>
  <c r="T45" i="12"/>
  <c r="X45" i="12" s="1"/>
  <c r="AA45" i="12" s="1"/>
  <c r="AB45" i="12" s="1"/>
  <c r="V45" i="12" s="1"/>
  <c r="W45" i="12" s="1"/>
  <c r="Z44" i="12"/>
  <c r="U44" i="12"/>
  <c r="Y44" i="12" s="1"/>
  <c r="T44" i="12"/>
  <c r="X44" i="12" s="1"/>
  <c r="AA44" i="12" s="1"/>
  <c r="AB44" i="12" s="1"/>
  <c r="V44" i="12" s="1"/>
  <c r="W44" i="12" s="1"/>
  <c r="Z43" i="12"/>
  <c r="U43" i="12"/>
  <c r="Y43" i="12" s="1"/>
  <c r="T43" i="12"/>
  <c r="X43" i="12" s="1"/>
  <c r="AA43" i="12" s="1"/>
  <c r="AB43" i="12" s="1"/>
  <c r="V43" i="12" s="1"/>
  <c r="W43" i="12" s="1"/>
  <c r="Z42" i="12"/>
  <c r="U42" i="12"/>
  <c r="Y42" i="12" s="1"/>
  <c r="T42" i="12"/>
  <c r="X42" i="12" s="1"/>
  <c r="AA42" i="12" s="1"/>
  <c r="AB42" i="12" s="1"/>
  <c r="V42" i="12" s="1"/>
  <c r="W42" i="12" s="1"/>
  <c r="Z41" i="12"/>
  <c r="U41" i="12"/>
  <c r="Y41" i="12" s="1"/>
  <c r="T41" i="12"/>
  <c r="X41" i="12" s="1"/>
  <c r="AA41" i="12" s="1"/>
  <c r="AB41" i="12" s="1"/>
  <c r="V41" i="12" s="1"/>
  <c r="W41" i="12" s="1"/>
  <c r="Z40" i="12"/>
  <c r="U40" i="12"/>
  <c r="Y40" i="12" s="1"/>
  <c r="T40" i="12"/>
  <c r="X40" i="12" s="1"/>
  <c r="AA40" i="12" s="1"/>
  <c r="AB40" i="12" s="1"/>
  <c r="V40" i="12" s="1"/>
  <c r="W40" i="12" s="1"/>
  <c r="Z39" i="12"/>
  <c r="U39" i="12"/>
  <c r="Y39" i="12" s="1"/>
  <c r="T39" i="12"/>
  <c r="X39" i="12" s="1"/>
  <c r="AA39" i="12" s="1"/>
  <c r="AB39" i="12" s="1"/>
  <c r="V39" i="12" s="1"/>
  <c r="W39" i="12" s="1"/>
  <c r="Z38" i="12"/>
  <c r="U38" i="12"/>
  <c r="Y38" i="12" s="1"/>
  <c r="T38" i="12"/>
  <c r="X38" i="12" s="1"/>
  <c r="AA38" i="12" s="1"/>
  <c r="AB38" i="12" s="1"/>
  <c r="V38" i="12" s="1"/>
  <c r="W38" i="12" s="1"/>
  <c r="Z37" i="12"/>
  <c r="U37" i="12"/>
  <c r="Y37" i="12" s="1"/>
  <c r="T37" i="12"/>
  <c r="X37" i="12" s="1"/>
  <c r="AA37" i="12" s="1"/>
  <c r="AB37" i="12" s="1"/>
  <c r="V37" i="12" s="1"/>
  <c r="W37" i="12" s="1"/>
  <c r="Z36" i="12"/>
  <c r="Y36" i="12"/>
  <c r="X36" i="12"/>
  <c r="Z35" i="12"/>
  <c r="U35" i="12"/>
  <c r="Y35" i="12" s="1"/>
  <c r="T35" i="12"/>
  <c r="X35" i="12" s="1"/>
  <c r="Z34" i="12"/>
  <c r="U12" i="12"/>
  <c r="T12" i="12"/>
  <c r="Z33" i="12"/>
  <c r="U16" i="12"/>
  <c r="T16" i="12"/>
  <c r="Z32" i="12"/>
  <c r="U10" i="12"/>
  <c r="T10" i="12"/>
  <c r="Z31" i="12"/>
  <c r="U24" i="12"/>
  <c r="T24" i="12"/>
  <c r="Z30" i="12"/>
  <c r="U22" i="12"/>
  <c r="T22" i="12"/>
  <c r="Z29" i="12"/>
  <c r="U19" i="12"/>
  <c r="Y29" i="12" s="1"/>
  <c r="T19" i="12"/>
  <c r="Z28" i="12"/>
  <c r="U32" i="12"/>
  <c r="Y28" i="12" s="1"/>
  <c r="T32" i="12"/>
  <c r="Z27" i="12"/>
  <c r="U31" i="12"/>
  <c r="T31" i="12"/>
  <c r="Z26" i="12"/>
  <c r="U27" i="12"/>
  <c r="T27" i="12"/>
  <c r="Z25" i="12"/>
  <c r="U33" i="12"/>
  <c r="T33" i="12"/>
  <c r="Z24" i="12"/>
  <c r="U30" i="12"/>
  <c r="Y24" i="12" s="1"/>
  <c r="T30" i="12"/>
  <c r="X24" i="12" s="1"/>
  <c r="Z23" i="12"/>
  <c r="U29" i="12"/>
  <c r="T29" i="12"/>
  <c r="Z22" i="12"/>
  <c r="U34" i="12"/>
  <c r="Y22" i="12" s="1"/>
  <c r="T34" i="12"/>
  <c r="X22" i="12" s="1"/>
  <c r="Z21" i="12"/>
  <c r="U26" i="12"/>
  <c r="T26" i="12"/>
  <c r="Z20" i="12"/>
  <c r="U21" i="12"/>
  <c r="T21" i="12"/>
  <c r="Z19" i="12"/>
  <c r="U28" i="12"/>
  <c r="T28" i="12"/>
  <c r="Z18" i="12"/>
  <c r="U23" i="12"/>
  <c r="T23" i="12"/>
  <c r="Z17" i="12"/>
  <c r="U18" i="12"/>
  <c r="T18" i="12"/>
  <c r="Z16" i="12"/>
  <c r="U14" i="12"/>
  <c r="T14" i="12"/>
  <c r="Z15" i="12"/>
  <c r="U20" i="12"/>
  <c r="T20" i="12"/>
  <c r="Z14" i="12"/>
  <c r="U25" i="12"/>
  <c r="T25" i="12"/>
  <c r="Z13" i="12"/>
  <c r="U17" i="12"/>
  <c r="T17" i="12"/>
  <c r="Z12" i="12"/>
  <c r="U15" i="12"/>
  <c r="T15" i="12"/>
  <c r="X12" i="12" s="1"/>
  <c r="Z11" i="12"/>
  <c r="U11" i="12"/>
  <c r="Y11" i="12" s="1"/>
  <c r="T11" i="12"/>
  <c r="X11" i="12" s="1"/>
  <c r="Z10" i="12"/>
  <c r="U13" i="12"/>
  <c r="T13" i="12"/>
  <c r="Y21" i="11"/>
  <c r="W21" i="11"/>
  <c r="Z21" i="11" s="1"/>
  <c r="AA21" i="11" s="1"/>
  <c r="U21" i="11" s="1"/>
  <c r="T21" i="11"/>
  <c r="X21" i="11" s="1"/>
  <c r="S21" i="11"/>
  <c r="Y20" i="11"/>
  <c r="T18" i="11"/>
  <c r="S18" i="11"/>
  <c r="Y19" i="11"/>
  <c r="T20" i="11"/>
  <c r="S20" i="11"/>
  <c r="Y18" i="11"/>
  <c r="T19" i="11"/>
  <c r="S19" i="11"/>
  <c r="W18" i="11" s="1"/>
  <c r="Y17" i="11"/>
  <c r="T16" i="11"/>
  <c r="S16" i="11"/>
  <c r="Y16" i="11"/>
  <c r="T17" i="11"/>
  <c r="X16" i="11" s="1"/>
  <c r="S17" i="11"/>
  <c r="Y15" i="11"/>
  <c r="T15" i="11"/>
  <c r="X15" i="11" s="1"/>
  <c r="S15" i="11"/>
  <c r="W15" i="11" s="1"/>
  <c r="Y14" i="11"/>
  <c r="T14" i="11"/>
  <c r="X14" i="11" s="1"/>
  <c r="S14" i="11"/>
  <c r="W14" i="11" s="1"/>
  <c r="Y13" i="11"/>
  <c r="T13" i="11"/>
  <c r="X13" i="11" s="1"/>
  <c r="S13" i="11"/>
  <c r="W13" i="11" s="1"/>
  <c r="T41" i="10"/>
  <c r="S41" i="10"/>
  <c r="T40" i="10"/>
  <c r="S40" i="10"/>
  <c r="T43" i="10"/>
  <c r="S43" i="10"/>
  <c r="T29" i="10"/>
  <c r="S29" i="10"/>
  <c r="T32" i="10"/>
  <c r="S32" i="10"/>
  <c r="T31" i="10"/>
  <c r="S31" i="10"/>
  <c r="T33" i="10"/>
  <c r="S33" i="10"/>
  <c r="T38" i="10"/>
  <c r="S38" i="10"/>
  <c r="T28" i="10"/>
  <c r="S28" i="10"/>
  <c r="T11" i="10"/>
  <c r="S11" i="10"/>
  <c r="T27" i="10"/>
  <c r="S27" i="10"/>
  <c r="T18" i="10"/>
  <c r="S18" i="10"/>
  <c r="T42" i="10"/>
  <c r="S42" i="10"/>
  <c r="T37" i="10"/>
  <c r="S37" i="10"/>
  <c r="T30" i="10"/>
  <c r="S30" i="10"/>
  <c r="T23" i="10"/>
  <c r="S23" i="10"/>
  <c r="T12" i="10"/>
  <c r="S12" i="10"/>
  <c r="T13" i="10"/>
  <c r="S13" i="10"/>
  <c r="T16" i="10"/>
  <c r="S16" i="10"/>
  <c r="T19" i="10"/>
  <c r="S19" i="10"/>
  <c r="T14" i="10"/>
  <c r="S14" i="10"/>
  <c r="T36" i="10"/>
  <c r="S36" i="10"/>
  <c r="T20" i="10"/>
  <c r="S20" i="10"/>
  <c r="T35" i="10"/>
  <c r="S35" i="10"/>
  <c r="T22" i="10"/>
  <c r="S22" i="10"/>
  <c r="T24" i="10"/>
  <c r="S24" i="10"/>
  <c r="T17" i="10"/>
  <c r="S17" i="10"/>
  <c r="T39" i="10"/>
  <c r="S39" i="10"/>
  <c r="T21" i="10"/>
  <c r="S21" i="10"/>
  <c r="T15" i="10"/>
  <c r="S15" i="10"/>
  <c r="T34" i="10"/>
  <c r="S34" i="10"/>
  <c r="T10" i="10"/>
  <c r="S10" i="10"/>
  <c r="T25" i="10"/>
  <c r="S25" i="10"/>
  <c r="T26" i="10"/>
  <c r="S26" i="10"/>
  <c r="T20" i="9"/>
  <c r="S20" i="9"/>
  <c r="T19" i="9"/>
  <c r="S19" i="9"/>
  <c r="T18" i="9"/>
  <c r="S18" i="9"/>
  <c r="T17" i="9"/>
  <c r="S17" i="9"/>
  <c r="T15" i="9"/>
  <c r="S15" i="9"/>
  <c r="T16" i="9"/>
  <c r="S16" i="9"/>
  <c r="T14" i="9"/>
  <c r="S14" i="9"/>
  <c r="T13" i="9"/>
  <c r="S13" i="9"/>
  <c r="T45" i="8"/>
  <c r="U50" i="8"/>
  <c r="T50" i="8"/>
  <c r="U38" i="8"/>
  <c r="T38" i="8"/>
  <c r="U41" i="8"/>
  <c r="T41" i="8"/>
  <c r="U40" i="8"/>
  <c r="T40" i="8"/>
  <c r="U31" i="8"/>
  <c r="T31" i="8"/>
  <c r="U17" i="8"/>
  <c r="T17" i="8"/>
  <c r="U27" i="8"/>
  <c r="Y27" i="8" s="1"/>
  <c r="T27" i="8"/>
  <c r="U29" i="8"/>
  <c r="T29" i="8"/>
  <c r="U44" i="8"/>
  <c r="T44" i="8"/>
  <c r="Z37" i="8"/>
  <c r="U14" i="8"/>
  <c r="T14" i="8"/>
  <c r="Z36" i="8"/>
  <c r="W36" i="8"/>
  <c r="U15" i="8"/>
  <c r="T15" i="8"/>
  <c r="Z35" i="8"/>
  <c r="W35" i="8"/>
  <c r="U25" i="8"/>
  <c r="T25" i="8"/>
  <c r="Z34" i="8"/>
  <c r="W34" i="8"/>
  <c r="U36" i="8"/>
  <c r="T36" i="8"/>
  <c r="Z33" i="8"/>
  <c r="W33" i="8"/>
  <c r="U30" i="8"/>
  <c r="T30" i="8"/>
  <c r="Z32" i="8"/>
  <c r="W32" i="8"/>
  <c r="U12" i="8"/>
  <c r="Y12" i="8" s="1"/>
  <c r="T12" i="8"/>
  <c r="Z31" i="8"/>
  <c r="W31" i="8"/>
  <c r="U24" i="8"/>
  <c r="T24" i="8"/>
  <c r="X31" i="8" s="1"/>
  <c r="Z30" i="8"/>
  <c r="W30" i="8"/>
  <c r="U26" i="8"/>
  <c r="Y30" i="8" s="1"/>
  <c r="T26" i="8"/>
  <c r="X30" i="8" s="1"/>
  <c r="Z29" i="8"/>
  <c r="W29" i="8"/>
  <c r="U20" i="8"/>
  <c r="T20" i="8"/>
  <c r="X29" i="8" s="1"/>
  <c r="Z28" i="8"/>
  <c r="W28" i="8"/>
  <c r="U11" i="8"/>
  <c r="T11" i="8"/>
  <c r="Z27" i="8"/>
  <c r="W27" i="8"/>
  <c r="U46" i="8"/>
  <c r="T46" i="8"/>
  <c r="X27" i="8" s="1"/>
  <c r="Z26" i="8"/>
  <c r="W26" i="8"/>
  <c r="U35" i="8"/>
  <c r="Y26" i="8" s="1"/>
  <c r="T35" i="8"/>
  <c r="Z25" i="8"/>
  <c r="W25" i="8"/>
  <c r="U37" i="8"/>
  <c r="Y25" i="8" s="1"/>
  <c r="T37" i="8"/>
  <c r="Z24" i="8"/>
  <c r="W24" i="8"/>
  <c r="U22" i="8"/>
  <c r="Y24" i="8" s="1"/>
  <c r="T22" i="8"/>
  <c r="Z23" i="8"/>
  <c r="W23" i="8"/>
  <c r="U42" i="8"/>
  <c r="T42" i="8"/>
  <c r="Z22" i="8"/>
  <c r="W22" i="8"/>
  <c r="U16" i="8"/>
  <c r="T16" i="8"/>
  <c r="X22" i="8" s="1"/>
  <c r="Z21" i="8"/>
  <c r="W21" i="8"/>
  <c r="U43" i="8"/>
  <c r="T43" i="8"/>
  <c r="Z20" i="8"/>
  <c r="W20" i="8"/>
  <c r="U28" i="8"/>
  <c r="T28" i="8"/>
  <c r="Z19" i="8"/>
  <c r="W19" i="8"/>
  <c r="U32" i="8"/>
  <c r="T32" i="8"/>
  <c r="Z18" i="8"/>
  <c r="U21" i="8"/>
  <c r="T21" i="8"/>
  <c r="Z17" i="8"/>
  <c r="W17" i="8"/>
  <c r="U18" i="8"/>
  <c r="Y17" i="8" s="1"/>
  <c r="T18" i="8"/>
  <c r="Z16" i="8"/>
  <c r="W16" i="8"/>
  <c r="U23" i="8"/>
  <c r="T23" i="8"/>
  <c r="Z15" i="8"/>
  <c r="W15" i="8"/>
  <c r="U19" i="8"/>
  <c r="T19" i="8"/>
  <c r="Z14" i="8"/>
  <c r="W14" i="8"/>
  <c r="U34" i="8"/>
  <c r="T34" i="8"/>
  <c r="Z13" i="8"/>
  <c r="W13" i="8"/>
  <c r="U33" i="8"/>
  <c r="T33" i="8"/>
  <c r="Z12" i="8"/>
  <c r="W12" i="8"/>
  <c r="U39" i="8"/>
  <c r="T39" i="8"/>
  <c r="Z11" i="8"/>
  <c r="W11" i="8"/>
  <c r="U13" i="8"/>
  <c r="T13" i="8"/>
  <c r="Y20" i="7"/>
  <c r="T20" i="7"/>
  <c r="X20" i="7" s="1"/>
  <c r="S20" i="7"/>
  <c r="W20" i="7" s="1"/>
  <c r="Y19" i="7"/>
  <c r="T19" i="7"/>
  <c r="X19" i="7" s="1"/>
  <c r="S19" i="7"/>
  <c r="W19" i="7" s="1"/>
  <c r="Y18" i="7"/>
  <c r="T17" i="7"/>
  <c r="S17" i="7"/>
  <c r="Y17" i="7"/>
  <c r="T18" i="7"/>
  <c r="S18" i="7"/>
  <c r="Y16" i="7"/>
  <c r="T16" i="7"/>
  <c r="X16" i="7" s="1"/>
  <c r="S16" i="7"/>
  <c r="W16" i="7" s="1"/>
  <c r="Y15" i="7"/>
  <c r="T14" i="7"/>
  <c r="S14" i="7"/>
  <c r="Y14" i="7"/>
  <c r="T15" i="7"/>
  <c r="S15" i="7"/>
  <c r="Y13" i="7"/>
  <c r="T13" i="7"/>
  <c r="X13" i="7" s="1"/>
  <c r="S13" i="7"/>
  <c r="W13" i="7" s="1"/>
  <c r="Z78" i="6"/>
  <c r="U78" i="6"/>
  <c r="Y78" i="6" s="1"/>
  <c r="T78" i="6"/>
  <c r="X78" i="6" s="1"/>
  <c r="AA78" i="6" s="1"/>
  <c r="AB78" i="6" s="1"/>
  <c r="V78" i="6" s="1"/>
  <c r="W78" i="6" s="1"/>
  <c r="Z77" i="6"/>
  <c r="U77" i="6"/>
  <c r="Y77" i="6" s="1"/>
  <c r="T77" i="6"/>
  <c r="X77" i="6" s="1"/>
  <c r="AA77" i="6" s="1"/>
  <c r="AB77" i="6" s="1"/>
  <c r="V77" i="6" s="1"/>
  <c r="W77" i="6" s="1"/>
  <c r="Z76" i="6"/>
  <c r="U76" i="6"/>
  <c r="Y76" i="6" s="1"/>
  <c r="T76" i="6"/>
  <c r="X76" i="6" s="1"/>
  <c r="AA76" i="6" s="1"/>
  <c r="AB76" i="6" s="1"/>
  <c r="V76" i="6" s="1"/>
  <c r="W76" i="6" s="1"/>
  <c r="Z75" i="6"/>
  <c r="U75" i="6"/>
  <c r="Y75" i="6" s="1"/>
  <c r="T75" i="6"/>
  <c r="X75" i="6" s="1"/>
  <c r="AA75" i="6" s="1"/>
  <c r="AB75" i="6" s="1"/>
  <c r="V75" i="6" s="1"/>
  <c r="W75" i="6" s="1"/>
  <c r="Z74" i="6"/>
  <c r="U74" i="6"/>
  <c r="Y74" i="6" s="1"/>
  <c r="T74" i="6"/>
  <c r="X74" i="6" s="1"/>
  <c r="AA74" i="6" s="1"/>
  <c r="AB74" i="6" s="1"/>
  <c r="V74" i="6" s="1"/>
  <c r="W74" i="6" s="1"/>
  <c r="Z73" i="6"/>
  <c r="U73" i="6"/>
  <c r="Y73" i="6" s="1"/>
  <c r="T73" i="6"/>
  <c r="X73" i="6" s="1"/>
  <c r="AA73" i="6" s="1"/>
  <c r="AB73" i="6" s="1"/>
  <c r="V73" i="6" s="1"/>
  <c r="W73" i="6" s="1"/>
  <c r="Z72" i="6"/>
  <c r="U72" i="6"/>
  <c r="Y72" i="6" s="1"/>
  <c r="T72" i="6"/>
  <c r="X72" i="6" s="1"/>
  <c r="AA72" i="6" s="1"/>
  <c r="AB72" i="6" s="1"/>
  <c r="V72" i="6" s="1"/>
  <c r="W72" i="6" s="1"/>
  <c r="Z71" i="6"/>
  <c r="U71" i="6"/>
  <c r="Y71" i="6" s="1"/>
  <c r="T71" i="6"/>
  <c r="X71" i="6" s="1"/>
  <c r="AA71" i="6" s="1"/>
  <c r="AB71" i="6" s="1"/>
  <c r="V71" i="6" s="1"/>
  <c r="W71" i="6" s="1"/>
  <c r="Z70" i="6"/>
  <c r="U70" i="6"/>
  <c r="Y70" i="6" s="1"/>
  <c r="T70" i="6"/>
  <c r="X70" i="6" s="1"/>
  <c r="AA70" i="6" s="1"/>
  <c r="AB70" i="6" s="1"/>
  <c r="V70" i="6" s="1"/>
  <c r="W70" i="6" s="1"/>
  <c r="Z69" i="6"/>
  <c r="U69" i="6"/>
  <c r="Y69" i="6" s="1"/>
  <c r="T69" i="6"/>
  <c r="X69" i="6" s="1"/>
  <c r="AA69" i="6" s="1"/>
  <c r="AB69" i="6" s="1"/>
  <c r="V69" i="6" s="1"/>
  <c r="W69" i="6" s="1"/>
  <c r="Z68" i="6"/>
  <c r="W68" i="6"/>
  <c r="U68" i="6"/>
  <c r="Y68" i="6" s="1"/>
  <c r="T68" i="6"/>
  <c r="X68" i="6" s="1"/>
  <c r="AA68" i="6" s="1"/>
  <c r="AB68" i="6" s="1"/>
  <c r="Z67" i="6"/>
  <c r="W67" i="6"/>
  <c r="U67" i="6"/>
  <c r="Y67" i="6" s="1"/>
  <c r="T67" i="6"/>
  <c r="X67" i="6" s="1"/>
  <c r="AA67" i="6" s="1"/>
  <c r="AB67" i="6" s="1"/>
  <c r="Z66" i="6"/>
  <c r="W66" i="6"/>
  <c r="U66" i="6"/>
  <c r="Y66" i="6" s="1"/>
  <c r="T66" i="6"/>
  <c r="X66" i="6" s="1"/>
  <c r="AA66" i="6" s="1"/>
  <c r="AB66" i="6" s="1"/>
  <c r="Z65" i="6"/>
  <c r="W65" i="6"/>
  <c r="U65" i="6"/>
  <c r="Y65" i="6" s="1"/>
  <c r="T65" i="6"/>
  <c r="X65" i="6" s="1"/>
  <c r="AA65" i="6" s="1"/>
  <c r="AB65" i="6" s="1"/>
  <c r="Z64" i="6"/>
  <c r="W64" i="6"/>
  <c r="U64" i="6"/>
  <c r="Y64" i="6" s="1"/>
  <c r="T64" i="6"/>
  <c r="X64" i="6" s="1"/>
  <c r="AA64" i="6" s="1"/>
  <c r="AB64" i="6" s="1"/>
  <c r="Z63" i="6"/>
  <c r="W63" i="6"/>
  <c r="U63" i="6"/>
  <c r="Y63" i="6" s="1"/>
  <c r="T63" i="6"/>
  <c r="X63" i="6" s="1"/>
  <c r="AA63" i="6" s="1"/>
  <c r="AB63" i="6" s="1"/>
  <c r="Z62" i="6"/>
  <c r="X62" i="6"/>
  <c r="AA62" i="6" s="1"/>
  <c r="AB62" i="6" s="1"/>
  <c r="W62" i="6"/>
  <c r="U62" i="6"/>
  <c r="Y62" i="6" s="1"/>
  <c r="T62" i="6"/>
  <c r="Z61" i="6"/>
  <c r="W61" i="6"/>
  <c r="U61" i="6"/>
  <c r="Y61" i="6" s="1"/>
  <c r="T61" i="6"/>
  <c r="X61" i="6" s="1"/>
  <c r="AA61" i="6" s="1"/>
  <c r="AB61" i="6" s="1"/>
  <c r="Z60" i="6"/>
  <c r="W60" i="6"/>
  <c r="U60" i="6"/>
  <c r="Y60" i="6" s="1"/>
  <c r="T60" i="6"/>
  <c r="X60" i="6" s="1"/>
  <c r="AA60" i="6" s="1"/>
  <c r="AB60" i="6" s="1"/>
  <c r="Z59" i="6"/>
  <c r="W59" i="6"/>
  <c r="U59" i="6"/>
  <c r="Y59" i="6" s="1"/>
  <c r="T59" i="6"/>
  <c r="X59" i="6" s="1"/>
  <c r="AA59" i="6" s="1"/>
  <c r="AB59" i="6" s="1"/>
  <c r="Z58" i="6"/>
  <c r="W58" i="6"/>
  <c r="U58" i="6"/>
  <c r="Y58" i="6" s="1"/>
  <c r="T58" i="6"/>
  <c r="X58" i="6" s="1"/>
  <c r="AA58" i="6" s="1"/>
  <c r="AB58" i="6" s="1"/>
  <c r="Z57" i="6"/>
  <c r="W57" i="6"/>
  <c r="U57" i="6"/>
  <c r="Y57" i="6" s="1"/>
  <c r="T57" i="6"/>
  <c r="X57" i="6" s="1"/>
  <c r="AA57" i="6" s="1"/>
  <c r="AB57" i="6" s="1"/>
  <c r="Z56" i="6"/>
  <c r="W56" i="6"/>
  <c r="U56" i="6"/>
  <c r="Y56" i="6" s="1"/>
  <c r="T56" i="6"/>
  <c r="X56" i="6" s="1"/>
  <c r="AA56" i="6" s="1"/>
  <c r="AB56" i="6" s="1"/>
  <c r="Z55" i="6"/>
  <c r="W55" i="6"/>
  <c r="U55" i="6"/>
  <c r="Y55" i="6" s="1"/>
  <c r="T55" i="6"/>
  <c r="X55" i="6" s="1"/>
  <c r="AA55" i="6" s="1"/>
  <c r="AB55" i="6" s="1"/>
  <c r="Z54" i="6"/>
  <c r="W54" i="6"/>
  <c r="U54" i="6"/>
  <c r="Y54" i="6" s="1"/>
  <c r="T54" i="6"/>
  <c r="X54" i="6" s="1"/>
  <c r="AA54" i="6" s="1"/>
  <c r="AB54" i="6" s="1"/>
  <c r="Z53" i="6"/>
  <c r="W53" i="6"/>
  <c r="U53" i="6"/>
  <c r="Y53" i="6" s="1"/>
  <c r="T53" i="6"/>
  <c r="X53" i="6" s="1"/>
  <c r="AA53" i="6" s="1"/>
  <c r="AB53" i="6" s="1"/>
  <c r="Z52" i="6"/>
  <c r="W52" i="6"/>
  <c r="U52" i="6"/>
  <c r="Y52" i="6" s="1"/>
  <c r="T52" i="6"/>
  <c r="X52" i="6" s="1"/>
  <c r="AA52" i="6" s="1"/>
  <c r="AB52" i="6" s="1"/>
  <c r="Z51" i="6"/>
  <c r="W51" i="6"/>
  <c r="Y51" i="6"/>
  <c r="X51" i="6"/>
  <c r="Z50" i="6"/>
  <c r="W50" i="6"/>
  <c r="Y50" i="6"/>
  <c r="X50" i="6"/>
  <c r="Z49" i="6"/>
  <c r="W49" i="6"/>
  <c r="U34" i="6"/>
  <c r="T34" i="6"/>
  <c r="Z48" i="6"/>
  <c r="W48" i="6"/>
  <c r="U43" i="6"/>
  <c r="T43" i="6"/>
  <c r="Z47" i="6"/>
  <c r="W47" i="6"/>
  <c r="U42" i="6"/>
  <c r="T42" i="6"/>
  <c r="Z46" i="6"/>
  <c r="W46" i="6"/>
  <c r="U44" i="6"/>
  <c r="T44" i="6"/>
  <c r="Z45" i="6"/>
  <c r="W45" i="6"/>
  <c r="U38" i="6"/>
  <c r="T38" i="6"/>
  <c r="Z44" i="6"/>
  <c r="W44" i="6"/>
  <c r="U37" i="6"/>
  <c r="Y44" i="6" s="1"/>
  <c r="T37" i="6"/>
  <c r="X44" i="6" s="1"/>
  <c r="Z43" i="6"/>
  <c r="W43" i="6"/>
  <c r="U46" i="6"/>
  <c r="Y43" i="6" s="1"/>
  <c r="T46" i="6"/>
  <c r="X43" i="6" s="1"/>
  <c r="Z42" i="6"/>
  <c r="W42" i="6"/>
  <c r="U32" i="6"/>
  <c r="Y42" i="6" s="1"/>
  <c r="T32" i="6"/>
  <c r="X42" i="6" s="1"/>
  <c r="Z41" i="6"/>
  <c r="W41" i="6"/>
  <c r="U40" i="6"/>
  <c r="T40" i="6"/>
  <c r="Z40" i="6"/>
  <c r="W40" i="6"/>
  <c r="U27" i="6"/>
  <c r="Y40" i="6" s="1"/>
  <c r="T27" i="6"/>
  <c r="X40" i="6" s="1"/>
  <c r="Z39" i="6"/>
  <c r="W39" i="6"/>
  <c r="U48" i="6"/>
  <c r="T48" i="6"/>
  <c r="Z38" i="6"/>
  <c r="W38" i="6"/>
  <c r="U25" i="6"/>
  <c r="Y38" i="6" s="1"/>
  <c r="T25" i="6"/>
  <c r="X38" i="6" s="1"/>
  <c r="Z37" i="6"/>
  <c r="W37" i="6"/>
  <c r="U17" i="6"/>
  <c r="Y37" i="6" s="1"/>
  <c r="T17" i="6"/>
  <c r="X37" i="6" s="1"/>
  <c r="Z36" i="6"/>
  <c r="W36" i="6"/>
  <c r="U19" i="6"/>
  <c r="T19" i="6"/>
  <c r="Z35" i="6"/>
  <c r="W35" i="6"/>
  <c r="U15" i="6"/>
  <c r="T15" i="6"/>
  <c r="Z34" i="6"/>
  <c r="W34" i="6"/>
  <c r="U11" i="6"/>
  <c r="Y34" i="6" s="1"/>
  <c r="T11" i="6"/>
  <c r="X34" i="6" s="1"/>
  <c r="Z33" i="6"/>
  <c r="W33" i="6"/>
  <c r="U47" i="6"/>
  <c r="T47" i="6"/>
  <c r="Z32" i="6"/>
  <c r="W32" i="6"/>
  <c r="U30" i="6"/>
  <c r="Y32" i="6" s="1"/>
  <c r="T30" i="6"/>
  <c r="X32" i="6" s="1"/>
  <c r="Z31" i="6"/>
  <c r="W31" i="6"/>
  <c r="U18" i="6"/>
  <c r="T18" i="6"/>
  <c r="Z30" i="6"/>
  <c r="W30" i="6"/>
  <c r="U10" i="6"/>
  <c r="Y30" i="6" s="1"/>
  <c r="T10" i="6"/>
  <c r="X30" i="6" s="1"/>
  <c r="Z29" i="6"/>
  <c r="W29" i="6"/>
  <c r="U24" i="6"/>
  <c r="T24" i="6"/>
  <c r="Z28" i="6"/>
  <c r="W28" i="6"/>
  <c r="U20" i="6"/>
  <c r="T20" i="6"/>
  <c r="Z27" i="6"/>
  <c r="W27" i="6"/>
  <c r="U49" i="6"/>
  <c r="Y27" i="6" s="1"/>
  <c r="T49" i="6"/>
  <c r="X27" i="6" s="1"/>
  <c r="Z26" i="6"/>
  <c r="W26" i="6"/>
  <c r="U23" i="6"/>
  <c r="T23" i="6"/>
  <c r="Z25" i="6"/>
  <c r="W25" i="6"/>
  <c r="U33" i="6"/>
  <c r="Y25" i="6" s="1"/>
  <c r="T33" i="6"/>
  <c r="X25" i="6" s="1"/>
  <c r="Z24" i="6"/>
  <c r="W24" i="6"/>
  <c r="U13" i="6"/>
  <c r="Y24" i="6" s="1"/>
  <c r="T13" i="6"/>
  <c r="X24" i="6" s="1"/>
  <c r="Z23" i="6"/>
  <c r="W23" i="6"/>
  <c r="U12" i="6"/>
  <c r="Y23" i="6" s="1"/>
  <c r="T12" i="6"/>
  <c r="X23" i="6" s="1"/>
  <c r="Z22" i="6"/>
  <c r="W22" i="6"/>
  <c r="U16" i="6"/>
  <c r="T16" i="6"/>
  <c r="Z21" i="6"/>
  <c r="W21" i="6"/>
  <c r="U26" i="6"/>
  <c r="T26" i="6"/>
  <c r="Z20" i="6"/>
  <c r="W20" i="6"/>
  <c r="U36" i="6"/>
  <c r="Y20" i="6" s="1"/>
  <c r="T36" i="6"/>
  <c r="X20" i="6" s="1"/>
  <c r="Z19" i="6"/>
  <c r="W19" i="6"/>
  <c r="U28" i="6"/>
  <c r="Y19" i="6" s="1"/>
  <c r="T28" i="6"/>
  <c r="X19" i="6" s="1"/>
  <c r="Z18" i="6"/>
  <c r="W18" i="6"/>
  <c r="U14" i="6"/>
  <c r="Y18" i="6" s="1"/>
  <c r="T14" i="6"/>
  <c r="X18" i="6" s="1"/>
  <c r="Z17" i="6"/>
  <c r="W17" i="6"/>
  <c r="U29" i="6"/>
  <c r="Y17" i="6" s="1"/>
  <c r="T29" i="6"/>
  <c r="X17" i="6" s="1"/>
  <c r="Z16" i="6"/>
  <c r="W16" i="6"/>
  <c r="U45" i="6"/>
  <c r="Y16" i="6" s="1"/>
  <c r="T45" i="6"/>
  <c r="X16" i="6" s="1"/>
  <c r="Z15" i="6"/>
  <c r="W15" i="6"/>
  <c r="U39" i="6"/>
  <c r="Y15" i="6" s="1"/>
  <c r="T39" i="6"/>
  <c r="X15" i="6" s="1"/>
  <c r="Z14" i="6"/>
  <c r="W14" i="6"/>
  <c r="U21" i="6"/>
  <c r="Y14" i="6" s="1"/>
  <c r="T21" i="6"/>
  <c r="X14" i="6" s="1"/>
  <c r="Z13" i="6"/>
  <c r="W13" i="6"/>
  <c r="U41" i="6"/>
  <c r="Y13" i="6" s="1"/>
  <c r="T41" i="6"/>
  <c r="X13" i="6" s="1"/>
  <c r="Z12" i="6"/>
  <c r="W12" i="6"/>
  <c r="U22" i="6"/>
  <c r="Y12" i="6" s="1"/>
  <c r="T22" i="6"/>
  <c r="X12" i="6" s="1"/>
  <c r="Z11" i="6"/>
  <c r="W11" i="6"/>
  <c r="U31" i="6"/>
  <c r="Y11" i="6" s="1"/>
  <c r="T31" i="6"/>
  <c r="X11" i="6" s="1"/>
  <c r="Z10" i="6"/>
  <c r="W10" i="6"/>
  <c r="U35" i="6"/>
  <c r="Y10" i="6" s="1"/>
  <c r="T35" i="6"/>
  <c r="X10" i="6" s="1"/>
  <c r="Y21" i="5"/>
  <c r="T21" i="5"/>
  <c r="X21" i="5" s="1"/>
  <c r="S21" i="5"/>
  <c r="W21" i="5" s="1"/>
  <c r="Z21" i="5" s="1"/>
  <c r="AA21" i="5" s="1"/>
  <c r="U21" i="5" s="1"/>
  <c r="Y20" i="5"/>
  <c r="T20" i="5"/>
  <c r="X20" i="5" s="1"/>
  <c r="S20" i="5"/>
  <c r="W20" i="5" s="1"/>
  <c r="Y19" i="5"/>
  <c r="T19" i="5"/>
  <c r="X19" i="5" s="1"/>
  <c r="S19" i="5"/>
  <c r="W19" i="5" s="1"/>
  <c r="Y18" i="5"/>
  <c r="T18" i="5"/>
  <c r="X18" i="5" s="1"/>
  <c r="S18" i="5"/>
  <c r="W18" i="5" s="1"/>
  <c r="Y17" i="5"/>
  <c r="T17" i="5"/>
  <c r="X17" i="5" s="1"/>
  <c r="S17" i="5"/>
  <c r="W17" i="5" s="1"/>
  <c r="Y16" i="5"/>
  <c r="T15" i="5"/>
  <c r="S15" i="5"/>
  <c r="Y15" i="5"/>
  <c r="T16" i="5"/>
  <c r="X15" i="5" s="1"/>
  <c r="S16" i="5"/>
  <c r="Y14" i="5"/>
  <c r="T14" i="5"/>
  <c r="X14" i="5" s="1"/>
  <c r="S14" i="5"/>
  <c r="W14" i="5" s="1"/>
  <c r="Y13" i="5"/>
  <c r="T13" i="5"/>
  <c r="X13" i="5" s="1"/>
  <c r="S13" i="5"/>
  <c r="W13" i="5" s="1"/>
  <c r="Z58" i="4"/>
  <c r="U58" i="4"/>
  <c r="Y58" i="4" s="1"/>
  <c r="T58" i="4"/>
  <c r="X58" i="4" s="1"/>
  <c r="AA58" i="4" s="1"/>
  <c r="AB58" i="4" s="1"/>
  <c r="V58" i="4" s="1"/>
  <c r="W58" i="4" s="1"/>
  <c r="Z57" i="4"/>
  <c r="U57" i="4"/>
  <c r="Y57" i="4" s="1"/>
  <c r="T57" i="4"/>
  <c r="X57" i="4" s="1"/>
  <c r="AA57" i="4" s="1"/>
  <c r="AB57" i="4" s="1"/>
  <c r="V57" i="4" s="1"/>
  <c r="W57" i="4" s="1"/>
  <c r="Z56" i="4"/>
  <c r="U56" i="4"/>
  <c r="Y56" i="4" s="1"/>
  <c r="T56" i="4"/>
  <c r="X56" i="4" s="1"/>
  <c r="AA56" i="4" s="1"/>
  <c r="AB56" i="4" s="1"/>
  <c r="V56" i="4" s="1"/>
  <c r="W56" i="4" s="1"/>
  <c r="Z55" i="4"/>
  <c r="U55" i="4"/>
  <c r="Y55" i="4" s="1"/>
  <c r="T55" i="4"/>
  <c r="X55" i="4" s="1"/>
  <c r="AA55" i="4" s="1"/>
  <c r="AB55" i="4" s="1"/>
  <c r="V55" i="4" s="1"/>
  <c r="W55" i="4" s="1"/>
  <c r="Z54" i="4"/>
  <c r="U54" i="4"/>
  <c r="Y54" i="4" s="1"/>
  <c r="T54" i="4"/>
  <c r="X54" i="4" s="1"/>
  <c r="AA54" i="4" s="1"/>
  <c r="AB54" i="4" s="1"/>
  <c r="V54" i="4" s="1"/>
  <c r="W54" i="4" s="1"/>
  <c r="Z53" i="4"/>
  <c r="U53" i="4"/>
  <c r="Y53" i="4" s="1"/>
  <c r="T53" i="4"/>
  <c r="X53" i="4" s="1"/>
  <c r="AA53" i="4" s="1"/>
  <c r="AB53" i="4" s="1"/>
  <c r="V53" i="4" s="1"/>
  <c r="W53" i="4" s="1"/>
  <c r="Z52" i="4"/>
  <c r="Y52" i="4"/>
  <c r="W52" i="4"/>
  <c r="X52" i="4"/>
  <c r="Z51" i="4"/>
  <c r="W51" i="4"/>
  <c r="Y51" i="4"/>
  <c r="X51" i="4"/>
  <c r="Z50" i="4"/>
  <c r="W50" i="4"/>
  <c r="Y50" i="4"/>
  <c r="X50" i="4"/>
  <c r="Z49" i="4"/>
  <c r="W49" i="4"/>
  <c r="Y49" i="4"/>
  <c r="X49" i="4"/>
  <c r="Z48" i="4"/>
  <c r="W48" i="4"/>
  <c r="U48" i="4"/>
  <c r="Y48" i="4" s="1"/>
  <c r="T48" i="4"/>
  <c r="X48" i="4" s="1"/>
  <c r="Z47" i="4"/>
  <c r="W47" i="4"/>
  <c r="U44" i="4"/>
  <c r="T44" i="4"/>
  <c r="Z46" i="4"/>
  <c r="W46" i="4"/>
  <c r="U46" i="4"/>
  <c r="Y46" i="4" s="1"/>
  <c r="T46" i="4"/>
  <c r="X46" i="4" s="1"/>
  <c r="Z45" i="4"/>
  <c r="W45" i="4"/>
  <c r="U45" i="4"/>
  <c r="Y45" i="4" s="1"/>
  <c r="T45" i="4"/>
  <c r="X45" i="4" s="1"/>
  <c r="Z44" i="4"/>
  <c r="W44" i="4"/>
  <c r="U24" i="4"/>
  <c r="Y44" i="4" s="1"/>
  <c r="T24" i="4"/>
  <c r="X44" i="4" s="1"/>
  <c r="Z43" i="4"/>
  <c r="W43" i="4"/>
  <c r="U32" i="4"/>
  <c r="T32" i="4"/>
  <c r="Z42" i="4"/>
  <c r="W42" i="4"/>
  <c r="U27" i="4"/>
  <c r="T27" i="4"/>
  <c r="Z41" i="4"/>
  <c r="W41" i="4"/>
  <c r="U21" i="4"/>
  <c r="T21" i="4"/>
  <c r="Z40" i="4"/>
  <c r="W40" i="4"/>
  <c r="U28" i="4"/>
  <c r="T28" i="4"/>
  <c r="Z39" i="4"/>
  <c r="W39" i="4"/>
  <c r="U42" i="4"/>
  <c r="T42" i="4"/>
  <c r="Z38" i="4"/>
  <c r="W38" i="4"/>
  <c r="U41" i="4"/>
  <c r="T41" i="4"/>
  <c r="Z37" i="4"/>
  <c r="W37" i="4"/>
  <c r="U15" i="4"/>
  <c r="T15" i="4"/>
  <c r="Z36" i="4"/>
  <c r="W36" i="4"/>
  <c r="U47" i="4"/>
  <c r="T47" i="4"/>
  <c r="Z35" i="4"/>
  <c r="W35" i="4"/>
  <c r="U11" i="4"/>
  <c r="Y35" i="4" s="1"/>
  <c r="T11" i="4"/>
  <c r="Z34" i="4"/>
  <c r="W34" i="4"/>
  <c r="U17" i="4"/>
  <c r="Y34" i="4" s="1"/>
  <c r="T17" i="4"/>
  <c r="Z33" i="4"/>
  <c r="W33" i="4"/>
  <c r="U31" i="4"/>
  <c r="T31" i="4"/>
  <c r="Z32" i="4"/>
  <c r="W32" i="4"/>
  <c r="U10" i="4"/>
  <c r="Y32" i="4" s="1"/>
  <c r="T10" i="4"/>
  <c r="Z31" i="4"/>
  <c r="W31" i="4"/>
  <c r="U22" i="4"/>
  <c r="Y31" i="4" s="1"/>
  <c r="T22" i="4"/>
  <c r="X31" i="4" s="1"/>
  <c r="Z30" i="4"/>
  <c r="W30" i="4"/>
  <c r="U33" i="4"/>
  <c r="Y30" i="4" s="1"/>
  <c r="T33" i="4"/>
  <c r="Z29" i="4"/>
  <c r="W29" i="4"/>
  <c r="U36" i="4"/>
  <c r="T36" i="4"/>
  <c r="Z28" i="4"/>
  <c r="W28" i="4"/>
  <c r="U37" i="4"/>
  <c r="Y28" i="4" s="1"/>
  <c r="T37" i="4"/>
  <c r="Z27" i="4"/>
  <c r="W27" i="4"/>
  <c r="U12" i="4"/>
  <c r="Y27" i="4" s="1"/>
  <c r="T12" i="4"/>
  <c r="Z26" i="4"/>
  <c r="W26" i="4"/>
  <c r="U29" i="4"/>
  <c r="Y26" i="4" s="1"/>
  <c r="T29" i="4"/>
  <c r="Z25" i="4"/>
  <c r="W25" i="4"/>
  <c r="U20" i="4"/>
  <c r="Y25" i="4" s="1"/>
  <c r="T20" i="4"/>
  <c r="Z24" i="4"/>
  <c r="W24" i="4"/>
  <c r="U39" i="4"/>
  <c r="Y24" i="4" s="1"/>
  <c r="T39" i="4"/>
  <c r="U35" i="4"/>
  <c r="T35" i="4"/>
  <c r="Z22" i="4"/>
  <c r="W22" i="4"/>
  <c r="U40" i="4"/>
  <c r="T40" i="4"/>
  <c r="Z21" i="4"/>
  <c r="W21" i="4"/>
  <c r="U34" i="4"/>
  <c r="T34" i="4"/>
  <c r="Z20" i="4"/>
  <c r="W20" i="4"/>
  <c r="U25" i="4"/>
  <c r="T25" i="4"/>
  <c r="Z19" i="4"/>
  <c r="U30" i="4"/>
  <c r="T30" i="4"/>
  <c r="Z18" i="4"/>
  <c r="W18" i="4"/>
  <c r="U43" i="4"/>
  <c r="T43" i="4"/>
  <c r="Z17" i="4"/>
  <c r="W17" i="4"/>
  <c r="U14" i="4"/>
  <c r="T14" i="4"/>
  <c r="Z16" i="4"/>
  <c r="W16" i="4"/>
  <c r="U19" i="4"/>
  <c r="T19" i="4"/>
  <c r="Z15" i="4"/>
  <c r="W15" i="4"/>
  <c r="U26" i="4"/>
  <c r="T26" i="4"/>
  <c r="Z14" i="4"/>
  <c r="X14" i="4"/>
  <c r="W14" i="4"/>
  <c r="U38" i="4"/>
  <c r="T38" i="4"/>
  <c r="Z13" i="4"/>
  <c r="W13" i="4"/>
  <c r="U16" i="4"/>
  <c r="T16" i="4"/>
  <c r="Z12" i="4"/>
  <c r="W12" i="4"/>
  <c r="U18" i="4"/>
  <c r="T18" i="4"/>
  <c r="U23" i="4"/>
  <c r="T23" i="4"/>
  <c r="Z10" i="4"/>
  <c r="W10" i="4"/>
  <c r="U13" i="4"/>
  <c r="Y10" i="4" s="1"/>
  <c r="T13" i="4"/>
  <c r="X10" i="4" s="1"/>
  <c r="Y21" i="3"/>
  <c r="T21" i="3"/>
  <c r="X21" i="3" s="1"/>
  <c r="S21" i="3"/>
  <c r="W21" i="3" s="1"/>
  <c r="Z21" i="3" s="1"/>
  <c r="AA21" i="3" s="1"/>
  <c r="U21" i="3" s="1"/>
  <c r="Y20" i="3"/>
  <c r="T20" i="3"/>
  <c r="X20" i="3" s="1"/>
  <c r="S20" i="3"/>
  <c r="W20" i="3" s="1"/>
  <c r="Y19" i="3"/>
  <c r="T19" i="3"/>
  <c r="X19" i="3" s="1"/>
  <c r="S19" i="3"/>
  <c r="W19" i="3" s="1"/>
  <c r="Y18" i="3"/>
  <c r="T18" i="3"/>
  <c r="X18" i="3" s="1"/>
  <c r="S18" i="3"/>
  <c r="W18" i="3" s="1"/>
  <c r="Y17" i="3"/>
  <c r="T16" i="3"/>
  <c r="X17" i="3" s="1"/>
  <c r="S16" i="3"/>
  <c r="Y16" i="3"/>
  <c r="T17" i="3"/>
  <c r="S17" i="3"/>
  <c r="Y15" i="3"/>
  <c r="T15" i="3"/>
  <c r="X15" i="3" s="1"/>
  <c r="S15" i="3"/>
  <c r="W15" i="3" s="1"/>
  <c r="Y14" i="3"/>
  <c r="T13" i="3"/>
  <c r="S13" i="3"/>
  <c r="Y13" i="3"/>
  <c r="T14" i="3"/>
  <c r="S14" i="3"/>
  <c r="AC76" i="2"/>
  <c r="AB76" i="2"/>
  <c r="AC75" i="2"/>
  <c r="AB75" i="2"/>
  <c r="AC74" i="2"/>
  <c r="AB74" i="2"/>
  <c r="AC73" i="2"/>
  <c r="AC72" i="2"/>
  <c r="AC71" i="2"/>
  <c r="AC70" i="2"/>
  <c r="AC65" i="2"/>
  <c r="AB65" i="2"/>
  <c r="AC57" i="2"/>
  <c r="AB57" i="2"/>
  <c r="AC68" i="2"/>
  <c r="AB68" i="2"/>
  <c r="AC61" i="2"/>
  <c r="AB61" i="2"/>
  <c r="AC50" i="2"/>
  <c r="AB50" i="2"/>
  <c r="AC67" i="2"/>
  <c r="AB67" i="2"/>
  <c r="AC60" i="2"/>
  <c r="AB60" i="2"/>
  <c r="AC44" i="2"/>
  <c r="AB44" i="2"/>
  <c r="AC41" i="2"/>
  <c r="AB41" i="2"/>
  <c r="AC58" i="2"/>
  <c r="AB58" i="2"/>
  <c r="AC21" i="2"/>
  <c r="AB21" i="2"/>
  <c r="AC31" i="2"/>
  <c r="AB31" i="2"/>
  <c r="AC11" i="2"/>
  <c r="AB11" i="2"/>
  <c r="AC9" i="2"/>
  <c r="AB9" i="2"/>
  <c r="AC37" i="2"/>
  <c r="AB37" i="2"/>
  <c r="AC30" i="2"/>
  <c r="AB30" i="2"/>
  <c r="AC25" i="2"/>
  <c r="AB25" i="2"/>
  <c r="AC26" i="2"/>
  <c r="AB26" i="2"/>
  <c r="AC51" i="2"/>
  <c r="AB51" i="2"/>
  <c r="AC34" i="2"/>
  <c r="AB34" i="2"/>
  <c r="AC48" i="2"/>
  <c r="AB48" i="2"/>
  <c r="AC17" i="2"/>
  <c r="AB17" i="2"/>
  <c r="AC56" i="2"/>
  <c r="AB56" i="2"/>
  <c r="AC55" i="2"/>
  <c r="AB55" i="2"/>
  <c r="AC14" i="2"/>
  <c r="AB14" i="2"/>
  <c r="AC52" i="2"/>
  <c r="AB52" i="2"/>
  <c r="AC42" i="2"/>
  <c r="AB42" i="2"/>
  <c r="AC39" i="2"/>
  <c r="AB39" i="2"/>
  <c r="AC24" i="2"/>
  <c r="AB24" i="2"/>
  <c r="AC15" i="2"/>
  <c r="AB15" i="2"/>
  <c r="AC35" i="2"/>
  <c r="AB35" i="2"/>
  <c r="AC53" i="2"/>
  <c r="AB53" i="2"/>
  <c r="AC63" i="2"/>
  <c r="AB63" i="2"/>
  <c r="AC22" i="2"/>
  <c r="AB22" i="2"/>
  <c r="AC18" i="2"/>
  <c r="AB18" i="2"/>
  <c r="AC46" i="2"/>
  <c r="AB46" i="2"/>
  <c r="AC33" i="2"/>
  <c r="AB33" i="2"/>
  <c r="AC43" i="2"/>
  <c r="AB43" i="2"/>
  <c r="AC47" i="2"/>
  <c r="AB47" i="2"/>
  <c r="AC32" i="2"/>
  <c r="AB32" i="2"/>
  <c r="AC59" i="2"/>
  <c r="AB59" i="2"/>
  <c r="AC27" i="2"/>
  <c r="AB27" i="2"/>
  <c r="AC28" i="2"/>
  <c r="AB28" i="2"/>
  <c r="AC54" i="2"/>
  <c r="AB54" i="2"/>
  <c r="AC49" i="2"/>
  <c r="AB49" i="2"/>
  <c r="AC45" i="2"/>
  <c r="AB45" i="2"/>
  <c r="AC23" i="2"/>
  <c r="AB23" i="2"/>
  <c r="AC38" i="2"/>
  <c r="AB38" i="2"/>
  <c r="AC12" i="2"/>
  <c r="AB12" i="2"/>
  <c r="AC16" i="2"/>
  <c r="AB16" i="2"/>
  <c r="AC36" i="2"/>
  <c r="AB36" i="2"/>
  <c r="AC20" i="2"/>
  <c r="AB20" i="2"/>
  <c r="AC8" i="2"/>
  <c r="AB8" i="2"/>
  <c r="AC10" i="2"/>
  <c r="AB10" i="2"/>
  <c r="AC29" i="2"/>
  <c r="AB29" i="2"/>
  <c r="AC40" i="2"/>
  <c r="AB40" i="2"/>
  <c r="AC19" i="2"/>
  <c r="AB19" i="2"/>
  <c r="AC13" i="2"/>
  <c r="AB13" i="2"/>
  <c r="AB22" i="1"/>
  <c r="AA22" i="1"/>
  <c r="AB20" i="1"/>
  <c r="AA20" i="1"/>
  <c r="AB21" i="1"/>
  <c r="AA21" i="1"/>
  <c r="AB19" i="1"/>
  <c r="AA19" i="1"/>
  <c r="AB18" i="1"/>
  <c r="AA18" i="1"/>
  <c r="AB17" i="1"/>
  <c r="AA17" i="1"/>
  <c r="AB15" i="1"/>
  <c r="AA15" i="1"/>
  <c r="AB16" i="1"/>
  <c r="AA16" i="1"/>
  <c r="AB14" i="1"/>
  <c r="AA14" i="1"/>
  <c r="AB13" i="1"/>
  <c r="AA13" i="1"/>
  <c r="AB12" i="1"/>
  <c r="AA12" i="1"/>
  <c r="AB11" i="1"/>
  <c r="AA11" i="1"/>
  <c r="T32" i="23" l="1"/>
  <c r="X38" i="4"/>
  <c r="X14" i="13"/>
  <c r="W16" i="13"/>
  <c r="X17" i="13"/>
  <c r="Y46" i="14"/>
  <c r="W15" i="13"/>
  <c r="Z15" i="13" s="1"/>
  <c r="X16" i="13"/>
  <c r="W14" i="13"/>
  <c r="X15" i="13"/>
  <c r="X16" i="14"/>
  <c r="X19" i="14"/>
  <c r="X23" i="14"/>
  <c r="X24" i="14"/>
  <c r="X25" i="14"/>
  <c r="AA25" i="14" s="1"/>
  <c r="X29" i="14"/>
  <c r="X32" i="14"/>
  <c r="X33" i="14"/>
  <c r="X36" i="14"/>
  <c r="AA36" i="14" s="1"/>
  <c r="X42" i="14"/>
  <c r="X43" i="14"/>
  <c r="Y16" i="14"/>
  <c r="Y19" i="14"/>
  <c r="AA19" i="14" s="1"/>
  <c r="Y23" i="14"/>
  <c r="Y24" i="14"/>
  <c r="Y25" i="14"/>
  <c r="Y29" i="14"/>
  <c r="AA29" i="14" s="1"/>
  <c r="Y32" i="14"/>
  <c r="Y33" i="14"/>
  <c r="Y36" i="14"/>
  <c r="Y42" i="14"/>
  <c r="Y43" i="14"/>
  <c r="X46" i="14"/>
  <c r="AA46" i="14"/>
  <c r="AA45" i="14"/>
  <c r="AA44" i="14"/>
  <c r="AA43" i="14"/>
  <c r="W16" i="5"/>
  <c r="X19" i="8"/>
  <c r="X21" i="8"/>
  <c r="W19" i="11"/>
  <c r="X20" i="11"/>
  <c r="X20" i="12"/>
  <c r="Y21" i="12"/>
  <c r="X28" i="12"/>
  <c r="Z16" i="13"/>
  <c r="X22" i="6"/>
  <c r="X41" i="6"/>
  <c r="X47" i="6"/>
  <c r="X21" i="6"/>
  <c r="X29" i="6"/>
  <c r="X39" i="6"/>
  <c r="X45" i="6"/>
  <c r="X48" i="6"/>
  <c r="Y21" i="6"/>
  <c r="Y22" i="6"/>
  <c r="Y31" i="6"/>
  <c r="Y35" i="6"/>
  <c r="Y39" i="6"/>
  <c r="Y41" i="6"/>
  <c r="Y45" i="6"/>
  <c r="Y46" i="6"/>
  <c r="Y47" i="6"/>
  <c r="Y48" i="6"/>
  <c r="AA48" i="6" s="1"/>
  <c r="Y49" i="6"/>
  <c r="X26" i="6"/>
  <c r="X28" i="6"/>
  <c r="X31" i="6"/>
  <c r="X33" i="6"/>
  <c r="X35" i="6"/>
  <c r="X36" i="6"/>
  <c r="X46" i="6"/>
  <c r="X49" i="6"/>
  <c r="AA49" i="6" s="1"/>
  <c r="Y26" i="6"/>
  <c r="Y28" i="6"/>
  <c r="Y29" i="6"/>
  <c r="Y33" i="6"/>
  <c r="Y36" i="6"/>
  <c r="W15" i="5"/>
  <c r="X16" i="5"/>
  <c r="AA51" i="6"/>
  <c r="AB51" i="6" s="1"/>
  <c r="AA50" i="6"/>
  <c r="W14" i="3"/>
  <c r="X37" i="4"/>
  <c r="X39" i="4"/>
  <c r="X47" i="4"/>
  <c r="Z20" i="13"/>
  <c r="X13" i="3"/>
  <c r="W16" i="3"/>
  <c r="X12" i="4"/>
  <c r="X13" i="4"/>
  <c r="X20" i="4"/>
  <c r="X21" i="4"/>
  <c r="X23" i="4"/>
  <c r="Y13" i="8"/>
  <c r="Y14" i="8"/>
  <c r="Y15" i="8"/>
  <c r="Y16" i="8"/>
  <c r="X10" i="12"/>
  <c r="Y14" i="4"/>
  <c r="X17" i="4"/>
  <c r="Y21" i="4"/>
  <c r="AA10" i="6"/>
  <c r="AA11" i="6"/>
  <c r="AA12" i="6"/>
  <c r="AA13" i="6"/>
  <c r="AA14" i="6"/>
  <c r="AA15" i="6"/>
  <c r="AA16" i="6"/>
  <c r="AA17" i="6"/>
  <c r="AA18" i="6"/>
  <c r="AA19" i="6"/>
  <c r="AA20" i="6"/>
  <c r="AA21" i="6"/>
  <c r="AA23" i="6"/>
  <c r="AA24" i="6"/>
  <c r="AA25" i="6"/>
  <c r="AA27" i="6"/>
  <c r="AA28" i="6"/>
  <c r="AA29" i="6"/>
  <c r="AA30" i="6"/>
  <c r="AA32" i="6"/>
  <c r="AA34" i="6"/>
  <c r="AA35" i="6"/>
  <c r="AA36" i="6"/>
  <c r="AA37" i="6"/>
  <c r="AA38" i="6"/>
  <c r="AA40" i="6"/>
  <c r="AA41" i="6"/>
  <c r="AA42" i="6"/>
  <c r="X15" i="7"/>
  <c r="W18" i="7"/>
  <c r="Y10" i="12"/>
  <c r="X14" i="12"/>
  <c r="Y15" i="12"/>
  <c r="X17" i="12"/>
  <c r="X16" i="12"/>
  <c r="Y17" i="12"/>
  <c r="Y25" i="12"/>
  <c r="Y12" i="12"/>
  <c r="AA12" i="12" s="1"/>
  <c r="X19" i="12"/>
  <c r="X18" i="12"/>
  <c r="Y19" i="12"/>
  <c r="Y23" i="12"/>
  <c r="X26" i="12"/>
  <c r="Y27" i="12"/>
  <c r="X30" i="12"/>
  <c r="Y31" i="12"/>
  <c r="X34" i="12"/>
  <c r="X13" i="12"/>
  <c r="Y14" i="12"/>
  <c r="AA14" i="12" s="1"/>
  <c r="Y18" i="12"/>
  <c r="AA18" i="12" s="1"/>
  <c r="X21" i="12"/>
  <c r="AA21" i="12" s="1"/>
  <c r="X25" i="12"/>
  <c r="Y26" i="12"/>
  <c r="X29" i="12"/>
  <c r="AA29" i="12" s="1"/>
  <c r="Y30" i="12"/>
  <c r="X33" i="12"/>
  <c r="Y34" i="12"/>
  <c r="Y13" i="12"/>
  <c r="AA13" i="12" s="1"/>
  <c r="X32" i="12"/>
  <c r="Y33" i="12"/>
  <c r="X15" i="12"/>
  <c r="AA15" i="12" s="1"/>
  <c r="Y16" i="12"/>
  <c r="Y20" i="12"/>
  <c r="AA20" i="12" s="1"/>
  <c r="X23" i="12"/>
  <c r="X27" i="12"/>
  <c r="AA27" i="12" s="1"/>
  <c r="X31" i="12"/>
  <c r="AA31" i="12" s="1"/>
  <c r="Y32" i="12"/>
  <c r="W16" i="11"/>
  <c r="X19" i="11"/>
  <c r="W17" i="11"/>
  <c r="X18" i="11"/>
  <c r="Z18" i="11" s="1"/>
  <c r="X17" i="11"/>
  <c r="W20" i="11"/>
  <c r="X23" i="8"/>
  <c r="X28" i="8"/>
  <c r="X32" i="8"/>
  <c r="X33" i="8"/>
  <c r="X34" i="8"/>
  <c r="X35" i="8"/>
  <c r="AA35" i="8" s="1"/>
  <c r="X37" i="8"/>
  <c r="Y29" i="8"/>
  <c r="Y32" i="8"/>
  <c r="X36" i="8"/>
  <c r="Y23" i="8"/>
  <c r="Y31" i="8"/>
  <c r="AA31" i="8" s="1"/>
  <c r="Y33" i="8"/>
  <c r="Y34" i="8"/>
  <c r="Y35" i="8"/>
  <c r="Y36" i="8"/>
  <c r="X11" i="8"/>
  <c r="X12" i="8"/>
  <c r="AA12" i="8" s="1"/>
  <c r="X20" i="8"/>
  <c r="Y11" i="8"/>
  <c r="X13" i="8"/>
  <c r="AA13" i="8" s="1"/>
  <c r="X14" i="8"/>
  <c r="X15" i="8"/>
  <c r="X16" i="8"/>
  <c r="X17" i="8"/>
  <c r="X18" i="8"/>
  <c r="Y19" i="8"/>
  <c r="AA19" i="8" s="1"/>
  <c r="Y20" i="8"/>
  <c r="Y21" i="8"/>
  <c r="AA21" i="8" s="1"/>
  <c r="Y22" i="8"/>
  <c r="AA22" i="8" s="1"/>
  <c r="X24" i="8"/>
  <c r="X25" i="8"/>
  <c r="AA25" i="8" s="1"/>
  <c r="X26" i="8"/>
  <c r="X38" i="8"/>
  <c r="W15" i="7"/>
  <c r="X18" i="7"/>
  <c r="X17" i="7"/>
  <c r="W14" i="7"/>
  <c r="X14" i="7"/>
  <c r="W17" i="7"/>
  <c r="Y33" i="4"/>
  <c r="Y12" i="4"/>
  <c r="AA12" i="4" s="1"/>
  <c r="Y13" i="4"/>
  <c r="X15" i="4"/>
  <c r="Y20" i="4"/>
  <c r="AA20" i="4" s="1"/>
  <c r="Y15" i="4"/>
  <c r="Y16" i="4"/>
  <c r="Y17" i="4"/>
  <c r="X24" i="4"/>
  <c r="X25" i="4"/>
  <c r="AA25" i="4" s="1"/>
  <c r="X26" i="4"/>
  <c r="X27" i="4"/>
  <c r="X28" i="4"/>
  <c r="X29" i="4"/>
  <c r="X30" i="4"/>
  <c r="AA30" i="4" s="1"/>
  <c r="X32" i="4"/>
  <c r="X33" i="4"/>
  <c r="X34" i="4"/>
  <c r="AA34" i="4" s="1"/>
  <c r="X35" i="4"/>
  <c r="X36" i="4"/>
  <c r="Y39" i="4"/>
  <c r="Y37" i="4"/>
  <c r="AA37" i="4" s="1"/>
  <c r="Y38" i="4"/>
  <c r="AA38" i="4" s="1"/>
  <c r="X40" i="4"/>
  <c r="X41" i="4"/>
  <c r="X42" i="4"/>
  <c r="X43" i="4"/>
  <c r="Y29" i="4"/>
  <c r="X16" i="4"/>
  <c r="X19" i="4"/>
  <c r="Y36" i="4"/>
  <c r="Y40" i="4"/>
  <c r="Y41" i="4"/>
  <c r="Y42" i="4"/>
  <c r="Y43" i="4"/>
  <c r="Y47" i="4"/>
  <c r="X16" i="3"/>
  <c r="W13" i="3"/>
  <c r="X14" i="3"/>
  <c r="Z14" i="3" s="1"/>
  <c r="W17" i="3"/>
  <c r="AA26" i="8"/>
  <c r="AA14" i="8"/>
  <c r="Z19" i="7"/>
  <c r="Z15" i="7"/>
  <c r="AA22" i="12"/>
  <c r="AA36" i="12"/>
  <c r="AA33" i="12"/>
  <c r="AA14" i="4"/>
  <c r="AA17" i="4"/>
  <c r="AA13" i="4"/>
  <c r="Z19" i="3"/>
  <c r="Z15" i="3"/>
  <c r="Z14" i="5"/>
  <c r="Z18" i="3"/>
  <c r="AA26" i="6"/>
  <c r="AA43" i="6"/>
  <c r="AA44" i="6"/>
  <c r="AA46" i="6"/>
  <c r="AA47" i="6"/>
  <c r="Z16" i="7"/>
  <c r="Z18" i="7"/>
  <c r="Z18" i="5"/>
  <c r="Z13" i="5"/>
  <c r="Z15" i="5"/>
  <c r="Z16" i="5"/>
  <c r="Z17" i="5"/>
  <c r="Z19" i="5"/>
  <c r="Z20" i="5"/>
  <c r="Z13" i="7"/>
  <c r="AA24" i="8"/>
  <c r="AA21" i="4"/>
  <c r="AA27" i="4"/>
  <c r="AA31" i="4"/>
  <c r="AA35" i="4"/>
  <c r="AA39" i="4"/>
  <c r="AA47" i="4"/>
  <c r="AA51" i="4"/>
  <c r="AA23" i="8"/>
  <c r="Z15" i="11"/>
  <c r="Z19" i="11"/>
  <c r="AA15" i="8"/>
  <c r="AA10" i="14"/>
  <c r="AA11" i="14"/>
  <c r="AA12" i="14"/>
  <c r="AA13" i="14"/>
  <c r="AA14" i="14"/>
  <c r="AA15" i="14"/>
  <c r="AA17" i="14"/>
  <c r="AA18" i="14"/>
  <c r="AA20" i="14"/>
  <c r="AA21" i="14"/>
  <c r="AA22" i="14"/>
  <c r="AA24" i="14"/>
  <c r="AA26" i="14"/>
  <c r="AA27" i="14"/>
  <c r="AA28" i="14"/>
  <c r="AA30" i="14"/>
  <c r="AA31" i="14"/>
  <c r="AA32" i="14"/>
  <c r="AA33" i="14"/>
  <c r="AA34" i="14"/>
  <c r="AA35" i="14"/>
  <c r="AA37" i="14"/>
  <c r="AA38" i="14"/>
  <c r="AA39" i="14"/>
  <c r="AA40" i="14"/>
  <c r="AA41" i="14"/>
  <c r="AA42" i="14"/>
  <c r="AA29" i="8"/>
  <c r="Z19" i="13"/>
  <c r="AA17" i="8"/>
  <c r="AA27" i="8"/>
  <c r="AA30" i="8"/>
  <c r="AA34" i="8"/>
  <c r="Z13" i="11"/>
  <c r="Z16" i="11"/>
  <c r="Z20" i="11"/>
  <c r="AA10" i="12"/>
  <c r="AA28" i="4"/>
  <c r="AA36" i="4"/>
  <c r="AA44" i="4"/>
  <c r="AA48" i="4"/>
  <c r="Z17" i="3"/>
  <c r="AA49" i="4"/>
  <c r="AA24" i="4"/>
  <c r="AA32" i="4"/>
  <c r="AA40" i="4"/>
  <c r="AA52" i="4"/>
  <c r="Z13" i="3"/>
  <c r="AA10" i="4"/>
  <c r="AA33" i="4"/>
  <c r="AA41" i="4"/>
  <c r="AA45" i="4"/>
  <c r="Z16" i="3"/>
  <c r="Z20" i="3"/>
  <c r="AA26" i="4"/>
  <c r="AA42" i="4"/>
  <c r="AA46" i="4"/>
  <c r="AA50" i="4"/>
  <c r="AA24" i="12"/>
  <c r="AA28" i="12"/>
  <c r="Z14" i="11"/>
  <c r="AA11" i="12"/>
  <c r="AA35" i="12"/>
  <c r="Z13" i="13"/>
  <c r="Z14" i="13"/>
  <c r="Z17" i="13"/>
  <c r="Z18" i="13"/>
  <c r="Z20" i="7"/>
  <c r="Z17" i="7" l="1"/>
  <c r="AA33" i="8"/>
  <c r="AA17" i="12"/>
  <c r="AA16" i="14"/>
  <c r="AB45" i="14" s="1"/>
  <c r="W45" i="14" s="1"/>
  <c r="AA29" i="4"/>
  <c r="AA15" i="4"/>
  <c r="AA23" i="14"/>
  <c r="AB46" i="14"/>
  <c r="W46" i="14" s="1"/>
  <c r="AB44" i="14"/>
  <c r="W44" i="14" s="1"/>
  <c r="AB18" i="14"/>
  <c r="AB43" i="14"/>
  <c r="W43" i="14" s="1"/>
  <c r="AB34" i="14"/>
  <c r="AA31" i="6"/>
  <c r="AA39" i="6"/>
  <c r="AA22" i="6"/>
  <c r="AB38" i="6" s="1"/>
  <c r="AB41" i="14"/>
  <c r="AB37" i="14"/>
  <c r="AA32" i="12"/>
  <c r="AA33" i="6"/>
  <c r="AB50" i="6" s="1"/>
  <c r="AA45" i="6"/>
  <c r="AA15" i="5"/>
  <c r="AB44" i="6"/>
  <c r="AB19" i="6"/>
  <c r="AB27" i="6"/>
  <c r="AB22" i="6"/>
  <c r="AB13" i="6"/>
  <c r="AA16" i="5"/>
  <c r="AA20" i="5"/>
  <c r="AB25" i="14"/>
  <c r="AB11" i="14"/>
  <c r="AA14" i="5"/>
  <c r="AB12" i="6"/>
  <c r="AB30" i="14"/>
  <c r="AB14" i="14"/>
  <c r="AB30" i="6"/>
  <c r="AA16" i="12"/>
  <c r="AA23" i="12"/>
  <c r="AB33" i="14"/>
  <c r="AB17" i="14"/>
  <c r="AB42" i="14"/>
  <c r="AB26" i="14"/>
  <c r="AB10" i="14"/>
  <c r="AA16" i="8"/>
  <c r="AA26" i="12"/>
  <c r="AA30" i="12"/>
  <c r="AA19" i="12"/>
  <c r="AB29" i="14"/>
  <c r="AB21" i="14"/>
  <c r="AB38" i="14"/>
  <c r="AB22" i="14"/>
  <c r="AB45" i="6"/>
  <c r="AB49" i="6"/>
  <c r="AB16" i="6"/>
  <c r="AA43" i="4"/>
  <c r="AA16" i="4"/>
  <c r="AA32" i="8"/>
  <c r="AA25" i="12"/>
  <c r="AA34" i="12"/>
  <c r="Z17" i="11"/>
  <c r="AA19" i="11" s="1"/>
  <c r="AA20" i="8"/>
  <c r="AA11" i="8"/>
  <c r="AA36" i="8"/>
  <c r="Z14" i="7"/>
  <c r="AA16" i="7" s="1"/>
  <c r="AA20" i="3"/>
  <c r="U20" i="3" s="1"/>
  <c r="AA19" i="13"/>
  <c r="AB41" i="6"/>
  <c r="AB33" i="6"/>
  <c r="AB25" i="6"/>
  <c r="AB17" i="6"/>
  <c r="AB10" i="6"/>
  <c r="AB13" i="14"/>
  <c r="AA19" i="5"/>
  <c r="AA13" i="5"/>
  <c r="AB43" i="6"/>
  <c r="AB36" i="6"/>
  <c r="AB28" i="6"/>
  <c r="AB20" i="6"/>
  <c r="AB11" i="6"/>
  <c r="AA20" i="13"/>
  <c r="AB11" i="8"/>
  <c r="AB47" i="4"/>
  <c r="AB47" i="6"/>
  <c r="AB39" i="6"/>
  <c r="AB31" i="6"/>
  <c r="AB23" i="6"/>
  <c r="AB15" i="6"/>
  <c r="AB40" i="14"/>
  <c r="AB36" i="14"/>
  <c r="AB32" i="14"/>
  <c r="AB28" i="14"/>
  <c r="AB24" i="14"/>
  <c r="AB20" i="14"/>
  <c r="AB16" i="14"/>
  <c r="AB12" i="14"/>
  <c r="AB19" i="8"/>
  <c r="AA17" i="5"/>
  <c r="AB42" i="6"/>
  <c r="AB34" i="6"/>
  <c r="AB26" i="6"/>
  <c r="AB18" i="6"/>
  <c r="AA18" i="13"/>
  <c r="AB17" i="8"/>
  <c r="AA18" i="5"/>
  <c r="AA15" i="3"/>
  <c r="U15" i="3" s="1"/>
  <c r="AB46" i="6"/>
  <c r="AB37" i="6"/>
  <c r="AB29" i="6"/>
  <c r="AB21" i="6"/>
  <c r="AB14" i="6"/>
  <c r="AB39" i="14"/>
  <c r="AB35" i="14"/>
  <c r="AB31" i="14"/>
  <c r="AB27" i="14"/>
  <c r="AB23" i="14"/>
  <c r="AB19" i="14"/>
  <c r="AB15" i="14"/>
  <c r="AB48" i="6"/>
  <c r="AB40" i="6"/>
  <c r="AB32" i="6"/>
  <c r="AB24" i="6"/>
  <c r="AB35" i="4"/>
  <c r="AA17" i="3"/>
  <c r="AA18" i="3"/>
  <c r="U18" i="3" s="1"/>
  <c r="AA19" i="3"/>
  <c r="U19" i="3" s="1"/>
  <c r="AA17" i="13"/>
  <c r="AA15" i="13"/>
  <c r="AB50" i="4"/>
  <c r="AA16" i="3"/>
  <c r="AB25" i="4"/>
  <c r="AB52" i="4"/>
  <c r="AA15" i="7"/>
  <c r="AB49" i="4"/>
  <c r="AA14" i="3"/>
  <c r="AA14" i="13"/>
  <c r="AB30" i="4"/>
  <c r="AB17" i="4"/>
  <c r="AB14" i="4"/>
  <c r="AB51" i="4"/>
  <c r="AA16" i="13"/>
  <c r="AA19" i="7"/>
  <c r="AB39" i="4"/>
  <c r="AA20" i="7"/>
  <c r="AA13" i="13"/>
  <c r="AB12" i="12"/>
  <c r="V12" i="12" s="1"/>
  <c r="W12" i="12" s="1"/>
  <c r="AB41" i="4"/>
  <c r="AA13" i="3"/>
  <c r="AA20" i="11"/>
  <c r="AB29" i="4"/>
  <c r="AB31" i="4"/>
  <c r="AB33" i="4" l="1"/>
  <c r="AB35" i="6"/>
  <c r="AB21" i="8"/>
  <c r="AB35" i="12"/>
  <c r="V35" i="12" s="1"/>
  <c r="W35" i="12" s="1"/>
  <c r="AB33" i="12"/>
  <c r="V33" i="12" s="1"/>
  <c r="W33" i="12" s="1"/>
  <c r="AB34" i="12"/>
  <c r="V34" i="12" s="1"/>
  <c r="W34" i="12" s="1"/>
  <c r="AB32" i="4"/>
  <c r="AB26" i="4"/>
  <c r="AA18" i="11"/>
  <c r="AA16" i="11"/>
  <c r="AB37" i="4"/>
  <c r="AB16" i="4"/>
  <c r="AB12" i="4"/>
  <c r="AB46" i="4"/>
  <c r="AB20" i="12"/>
  <c r="V20" i="12" s="1"/>
  <c r="W20" i="12" s="1"/>
  <c r="AB44" i="4"/>
  <c r="AB27" i="4"/>
  <c r="AB31" i="12"/>
  <c r="V31" i="12" s="1"/>
  <c r="W31" i="12" s="1"/>
  <c r="AB48" i="4"/>
  <c r="AB24" i="4"/>
  <c r="AA17" i="7"/>
  <c r="AB24" i="8"/>
  <c r="AB16" i="8"/>
  <c r="AB36" i="12"/>
  <c r="V36" i="12" s="1"/>
  <c r="W36" i="12" s="1"/>
  <c r="AB28" i="4"/>
  <c r="AA18" i="7"/>
  <c r="AA13" i="7"/>
  <c r="AB26" i="12"/>
  <c r="V26" i="12" s="1"/>
  <c r="W26" i="12" s="1"/>
  <c r="AB21" i="4"/>
  <c r="AB10" i="4"/>
  <c r="AB30" i="12"/>
  <c r="V30" i="12" s="1"/>
  <c r="W30" i="12" s="1"/>
  <c r="AB34" i="4"/>
  <c r="AA14" i="7"/>
  <c r="AB13" i="12"/>
  <c r="V13" i="12" s="1"/>
  <c r="W13" i="12" s="1"/>
  <c r="AA13" i="11"/>
  <c r="AB10" i="12"/>
  <c r="V10" i="12" s="1"/>
  <c r="W10" i="12" s="1"/>
  <c r="AB38" i="4"/>
  <c r="AB19" i="12"/>
  <c r="V19" i="12" s="1"/>
  <c r="W19" i="12" s="1"/>
  <c r="AB42" i="4"/>
  <c r="AB15" i="4"/>
  <c r="AB43" i="4"/>
  <c r="U14" i="3"/>
  <c r="AB32" i="12"/>
  <c r="V32" i="12" s="1"/>
  <c r="W32" i="12" s="1"/>
  <c r="AB20" i="4"/>
  <c r="AB36" i="4"/>
  <c r="AB40" i="4"/>
  <c r="AB13" i="4"/>
  <c r="AB45" i="4"/>
  <c r="AB11" i="12"/>
  <c r="V11" i="12" s="1"/>
  <c r="W11" i="12" s="1"/>
  <c r="AA15" i="11"/>
  <c r="AB24" i="12"/>
  <c r="V24" i="12" s="1"/>
  <c r="W24" i="12" s="1"/>
  <c r="AB17" i="12"/>
  <c r="V17" i="12" s="1"/>
  <c r="W17" i="12" s="1"/>
  <c r="AB28" i="12"/>
  <c r="V28" i="12" s="1"/>
  <c r="W28" i="12" s="1"/>
  <c r="AA14" i="11"/>
  <c r="AB29" i="12"/>
  <c r="V29" i="12" s="1"/>
  <c r="W29" i="12" s="1"/>
  <c r="AB27" i="12"/>
  <c r="V27" i="12" s="1"/>
  <c r="W27" i="12" s="1"/>
  <c r="AB18" i="12"/>
  <c r="V18" i="12" s="1"/>
  <c r="W18" i="12" s="1"/>
  <c r="AB25" i="12"/>
  <c r="V25" i="12" s="1"/>
  <c r="W25" i="12" s="1"/>
  <c r="AB22" i="12"/>
  <c r="V22" i="12" s="1"/>
  <c r="W22" i="12" s="1"/>
  <c r="AB21" i="12"/>
  <c r="V21" i="12" s="1"/>
  <c r="W21" i="12" s="1"/>
  <c r="AB23" i="12"/>
  <c r="V23" i="12" s="1"/>
  <c r="W23" i="12" s="1"/>
  <c r="AB16" i="12"/>
  <c r="V16" i="12" s="1"/>
  <c r="W16" i="12" s="1"/>
  <c r="AB15" i="12"/>
  <c r="V15" i="12" s="1"/>
  <c r="W15" i="12" s="1"/>
  <c r="AB14" i="12"/>
  <c r="V14" i="12" s="1"/>
  <c r="W14" i="12" s="1"/>
  <c r="AA17" i="11"/>
  <c r="AB15" i="8"/>
  <c r="AB32" i="8"/>
  <c r="AB20" i="8"/>
  <c r="AB33" i="8"/>
  <c r="AB35" i="8"/>
  <c r="AB27" i="8"/>
  <c r="AB31" i="8"/>
  <c r="AB34" i="8"/>
  <c r="AB36" i="8"/>
  <c r="AB12" i="8"/>
  <c r="AB22" i="8"/>
  <c r="AB25" i="8"/>
  <c r="AB23" i="8"/>
  <c r="AB26" i="8"/>
  <c r="AB13" i="8"/>
  <c r="AB14" i="8"/>
  <c r="AB30" i="8"/>
  <c r="AB29" i="8"/>
  <c r="U17" i="3"/>
  <c r="U13" i="3"/>
  <c r="U16" i="3"/>
</calcChain>
</file>

<file path=xl/comments1.xml><?xml version="1.0" encoding="utf-8"?>
<comments xmlns="http://schemas.openxmlformats.org/spreadsheetml/2006/main">
  <authors>
    <author/>
  </authors>
  <commentList>
    <comment ref="R2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Q1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11.xml><?xml version="1.0" encoding="utf-8"?>
<comments xmlns="http://schemas.openxmlformats.org/spreadsheetml/2006/main">
  <authors>
    <author>MladenČačić</author>
  </authors>
  <commentList>
    <comment ref="R2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MladenČačić</author>
  </authors>
  <commentList>
    <comment ref="Q1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P3" authorId="0" shapeId="0">
      <text>
        <r>
          <rPr>
            <b/>
            <sz val="8"/>
            <color rgb="FF000000"/>
            <rFont val="Tahoma"/>
            <family val="2"/>
            <charset val="238"/>
          </rPr>
          <t>Mladen Čačić:</t>
        </r>
        <r>
          <rPr>
            <sz val="8"/>
            <color rgb="FF000000"/>
            <rFont val="Tahoma"/>
            <family val="2"/>
            <charset val="238"/>
          </rPr>
          <t>Ovdje je potrebno samo sortirati klikom na grb HSL i na prvom kolu upisati mjesto i datum održavanja pojedinog kola lige.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T5" authorId="0" shapeId="0">
      <text>
        <r>
          <rPr>
            <b/>
            <sz val="9"/>
            <color rgb="FF000000"/>
            <rFont val="Tahoma"/>
            <family val="2"/>
            <charset val="238"/>
          </rPr>
          <t>Mladen Čačić:</t>
        </r>
        <r>
          <rPr>
            <sz val="9"/>
            <color rgb="FF000000"/>
            <rFont val="Tahoma"/>
            <family val="2"/>
            <charset val="238"/>
          </rPr>
          <t>ovdje se označava sa X kada ekipa nakon završetka natjecanja dobije crveni karton. Plasmane je moguće sortirati od 1 do zadnjeg klikom na grb HŠRS. Prikaz sortiranih plasmana je na "Ukupni plasman HŠL"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Q1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20.xml><?xml version="1.0" encoding="utf-8"?>
<comments xmlns="http://schemas.openxmlformats.org/spreadsheetml/2006/main">
  <authors>
    <author>korisnik</author>
  </authors>
  <commentList>
    <comment ref="R2" authorId="0" shapeId="0">
      <text>
        <r>
          <rPr>
            <b/>
            <sz val="9"/>
            <color indexed="81"/>
            <rFont val="Tahoma"/>
            <family val="2"/>
            <charset val="238"/>
          </rPr>
          <t>Mladen Čačić:</t>
        </r>
        <r>
          <rPr>
            <sz val="9"/>
            <color indexed="81"/>
            <rFont val="Tahoma"/>
            <family val="2"/>
            <charset val="238"/>
          </rPr>
          <t xml:space="preserve">
U tabelu upisujete natjecatelje, nazive ekipa i broj bodova i broj riba nakon svakog kola. U kolone ukupno ne upisujete ništa.
Po završetku unosa kliknite na grb HŠRS da bi rezultate sortirali rastučim redom.</t>
        </r>
      </text>
    </comment>
  </commentList>
</comments>
</file>

<file path=xl/comments21.xml><?xml version="1.0" encoding="utf-8"?>
<comments xmlns="http://schemas.openxmlformats.org/spreadsheetml/2006/main">
  <authors>
    <author>MladenČačić</author>
  </authors>
  <commentList>
    <comment ref="R2" authorId="0" shapeId="0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R2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Q1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R2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Q1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R2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Q1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R2" authorId="0" shapeId="0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<sst xmlns="http://schemas.openxmlformats.org/spreadsheetml/2006/main" count="3164" uniqueCount="985">
  <si>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</si>
  <si>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</si>
  <si>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</si>
  <si>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</si>
  <si>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</si>
  <si>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</si>
  <si>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</si>
  <si>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</si>
  <si>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</si>
  <si>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</si>
  <si>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</si>
  <si>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</si>
  <si>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</si>
  <si>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</si>
  <si>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IX. kolo</t>
  </si>
  <si>
    <t>X. kolo</t>
  </si>
  <si>
    <t>XI. kolo</t>
  </si>
  <si>
    <t>XII. kolo</t>
  </si>
  <si>
    <t>UKUPNO</t>
  </si>
  <si>
    <t>Rakitje       22.04.2017</t>
  </si>
  <si>
    <t>Rakitje       23.04.2016</t>
  </si>
  <si>
    <t>Sava Županja     13.05.2017.</t>
  </si>
  <si>
    <t>Sava Županja     14.05.2017.</t>
  </si>
  <si>
    <t>Banova Jaruga   17.06.2017.</t>
  </si>
  <si>
    <t>Banova Jaruga    18.06.2017.</t>
  </si>
  <si>
    <t>Kanal HE Dubrava    08.07.2017.</t>
  </si>
  <si>
    <t>Kanal HE Dubrava    09.07.2017.</t>
  </si>
  <si>
    <t>Banova Jaruga    19.08.2017.</t>
  </si>
  <si>
    <t>Banova Jaruga   20.08.2017.</t>
  </si>
  <si>
    <t>Kanal HE Dubrava    16.09.2017.</t>
  </si>
  <si>
    <t>Kanal HE Dubrava     17.09.2017.</t>
  </si>
  <si>
    <t>bod</t>
  </si>
  <si>
    <t>grama</t>
  </si>
  <si>
    <t>težina</t>
  </si>
  <si>
    <t>PLASMAN</t>
  </si>
  <si>
    <t>Bjelka GME Sunja</t>
  </si>
  <si>
    <t>Varaždin Interland Van Den Eynde</t>
  </si>
  <si>
    <t>Glavatica Pfeifer TTI Sensas Prelog</t>
  </si>
  <si>
    <t>Štuka Torčec Tamaracom</t>
  </si>
  <si>
    <t>Som Kotoriba</t>
  </si>
  <si>
    <t>Zagreb Topfishing Garbolino Bait- Tech</t>
  </si>
  <si>
    <t>Sava Županja</t>
  </si>
  <si>
    <t>Klen Sveta Marija</t>
  </si>
  <si>
    <t>Rak Rakitje</t>
  </si>
  <si>
    <t>Šaran Zaprešić</t>
  </si>
  <si>
    <t>B Šport Koprivnica</t>
  </si>
  <si>
    <t>Bačica ELDA Cernik</t>
  </si>
  <si>
    <t>POJEDINAČNI PLASMAN</t>
  </si>
  <si>
    <t>IME I PREZIME</t>
  </si>
  <si>
    <t>Danijel Picer</t>
  </si>
  <si>
    <t>Štuka Torčec</t>
  </si>
  <si>
    <t xml:space="preserve"> </t>
  </si>
  <si>
    <t>Goran Matijašić</t>
  </si>
  <si>
    <t>Emil Lukman</t>
  </si>
  <si>
    <t>Goran Štargl</t>
  </si>
  <si>
    <t>Dejan Vondrak</t>
  </si>
  <si>
    <t>Sandi Matijašević</t>
  </si>
  <si>
    <t>Dino Hrenar</t>
  </si>
  <si>
    <t>Domagoj Ceković</t>
  </si>
  <si>
    <t>Alan Perko</t>
  </si>
  <si>
    <t>Željko Raženj</t>
  </si>
  <si>
    <t>Ivan Turković</t>
  </si>
  <si>
    <t>Matija Lončar</t>
  </si>
  <si>
    <t>Goran Funes</t>
  </si>
  <si>
    <t>Slavko Abrić</t>
  </si>
  <si>
    <t>Stjepan Meseš</t>
  </si>
  <si>
    <t>Damir Dević</t>
  </si>
  <si>
    <t>Igor Mihalac</t>
  </si>
  <si>
    <t>Tomislav Klarić</t>
  </si>
  <si>
    <t>Mihael Pongrac</t>
  </si>
  <si>
    <t>Dominik Peter</t>
  </si>
  <si>
    <t>Davor Florijanić</t>
  </si>
  <si>
    <t>B-Šport Koprivnica</t>
  </si>
  <si>
    <t>Mario Lončar</t>
  </si>
  <si>
    <t>Miroslav Škoda</t>
  </si>
  <si>
    <t>Erwin Škoda</t>
  </si>
  <si>
    <t>Martin Vrčković</t>
  </si>
  <si>
    <t>Mauricio Papanti</t>
  </si>
  <si>
    <t>Matej Imprić</t>
  </si>
  <si>
    <t>Željko Guliš</t>
  </si>
  <si>
    <t>Željko Vrankić</t>
  </si>
  <si>
    <t>Ante Klanac</t>
  </si>
  <si>
    <t>Mladen Dogan</t>
  </si>
  <si>
    <t>Zvonimir Lešić</t>
  </si>
  <si>
    <t>Zoran Lipić</t>
  </si>
  <si>
    <t>Ivica Jakupak</t>
  </si>
  <si>
    <t>Ivica Horvat</t>
  </si>
  <si>
    <t>Vanja Radmanić</t>
  </si>
  <si>
    <t>Mensur Rošić</t>
  </si>
  <si>
    <t>Josip Kutlić</t>
  </si>
  <si>
    <t>Dejan Sofić</t>
  </si>
  <si>
    <t>Nenad Viboh</t>
  </si>
  <si>
    <t>Dražen Štajduhar</t>
  </si>
  <si>
    <t>Topfishing Garb. Moss. Zagreb</t>
  </si>
  <si>
    <t>Matija Kraševac</t>
  </si>
  <si>
    <t>Ivan Kovač</t>
  </si>
  <si>
    <t>Željko Baltić</t>
  </si>
  <si>
    <t>Kristijan Kosmačin</t>
  </si>
  <si>
    <t>Ivica Bonino Hasan</t>
  </si>
  <si>
    <t>Matija Lisjak</t>
  </si>
  <si>
    <t>Damir Škorić</t>
  </si>
  <si>
    <t>Darko Orehovec</t>
  </si>
  <si>
    <t>Oliver Pogorelec</t>
  </si>
  <si>
    <t>Želimir Pavlic</t>
  </si>
  <si>
    <t>Dalibor Novoselac</t>
  </si>
  <si>
    <t>Elvis Šinko</t>
  </si>
  <si>
    <t>Mihael Guliš</t>
  </si>
  <si>
    <t>Mladen Kečkeš</t>
  </si>
  <si>
    <t>Hrvoje Kovač</t>
  </si>
  <si>
    <t xml:space="preserve">Dražen Kos </t>
  </si>
  <si>
    <t>Marijan Mađerić</t>
  </si>
  <si>
    <t>PRVENSTVO HRVATSKE - II. LIGA 2017 - ZAPAD - SENIORI</t>
  </si>
  <si>
    <t>Jarun   13.05.2017.</t>
  </si>
  <si>
    <t>Jarun   14.05.2017.</t>
  </si>
  <si>
    <t>Jarun   17.06.2017.</t>
  </si>
  <si>
    <t>Jarun    18.06.2017.</t>
  </si>
  <si>
    <t>Veleševec     08.07.2017.</t>
  </si>
  <si>
    <t>Veleševec    09.07.2017.</t>
  </si>
  <si>
    <t>Ivanec   20.08.2017.</t>
  </si>
  <si>
    <t>Ivanec    17.09.2017.</t>
  </si>
  <si>
    <t>TPK . Zagreb</t>
  </si>
  <si>
    <t>Ivanec</t>
  </si>
  <si>
    <t>Trnje-Jagi</t>
  </si>
  <si>
    <t>Odra   Velika Gorica</t>
  </si>
  <si>
    <t>Amur     Vrbovec</t>
  </si>
  <si>
    <t>Novi Marof</t>
  </si>
  <si>
    <t>Sveti Petar</t>
  </si>
  <si>
    <t>Peščenica - Zagreb</t>
  </si>
  <si>
    <t>PRVENSTVO HRVATSKE - II. LIGA - ZAPAD 2017 - SENIORI</t>
  </si>
  <si>
    <t>Branko Matijević</t>
  </si>
  <si>
    <t>Luka Hrupek</t>
  </si>
  <si>
    <t>Nikola Geček</t>
  </si>
  <si>
    <t>Nikola Banić</t>
  </si>
  <si>
    <t>Mario Češi</t>
  </si>
  <si>
    <t>Zlatko Cmrk</t>
  </si>
  <si>
    <t>Goran Bukal</t>
  </si>
  <si>
    <t>Miljenko Maltar</t>
  </si>
  <si>
    <t>Željko Fileš</t>
  </si>
  <si>
    <t>Pešćenica</t>
  </si>
  <si>
    <t>Zoran Štefanić</t>
  </si>
  <si>
    <t>Željko Kljajić</t>
  </si>
  <si>
    <t>Darko Pažulić</t>
  </si>
  <si>
    <t>Peter Dimitrovski</t>
  </si>
  <si>
    <t>Božidar Magdić</t>
  </si>
  <si>
    <t>Mirko Gostović</t>
  </si>
  <si>
    <t>Vladimir Hartek</t>
  </si>
  <si>
    <t>Nikola Španić</t>
  </si>
  <si>
    <t>Odra V.Gorica</t>
  </si>
  <si>
    <t>Bariša Gogić</t>
  </si>
  <si>
    <t>Jadranko Ceković</t>
  </si>
  <si>
    <t>Nevenko Munjić</t>
  </si>
  <si>
    <t>Zlatko Poparić</t>
  </si>
  <si>
    <t>TPK Zagreb</t>
  </si>
  <si>
    <t>Zlatko Kraljević</t>
  </si>
  <si>
    <t>Dalibor Agbaba</t>
  </si>
  <si>
    <t>Anđelo Orač</t>
  </si>
  <si>
    <t>Anđelko Suša</t>
  </si>
  <si>
    <t>Trnje-Jagi Zagreb</t>
  </si>
  <si>
    <t>Marin Jakelić</t>
  </si>
  <si>
    <t>Zlatko Židanić</t>
  </si>
  <si>
    <t>Tihomir Vukić</t>
  </si>
  <si>
    <t>Mladen Blažeković</t>
  </si>
  <si>
    <t>Bogati Krešimir</t>
  </si>
  <si>
    <t>Amur Vrbovec</t>
  </si>
  <si>
    <t>Šimek Franjo</t>
  </si>
  <si>
    <t>Jelen Boris</t>
  </si>
  <si>
    <t>Vladimir Ivezić</t>
  </si>
  <si>
    <t>Dubravko Ruklin</t>
  </si>
  <si>
    <t>Karlo Trčak</t>
  </si>
  <si>
    <t>Željko Geček</t>
  </si>
  <si>
    <t>Mario Celizić</t>
  </si>
  <si>
    <t>Mario Pučko</t>
  </si>
  <si>
    <t>Damir Habunek</t>
  </si>
  <si>
    <t>PRVENSTVO HRVATSKE - II. LIGA 2017 - SJEVER - SENIORI</t>
  </si>
  <si>
    <t>Garešnica  22.04.2017.</t>
  </si>
  <si>
    <t>Garešnica  23.04.2017.</t>
  </si>
  <si>
    <t>Žabnik   13.05.2017.</t>
  </si>
  <si>
    <t>Žabnik    14.05.2017.</t>
  </si>
  <si>
    <t>Ivanec    08.07.2017.</t>
  </si>
  <si>
    <t>Ivanec    09.07.2017.</t>
  </si>
  <si>
    <t>Kanal HE Dubrava    20.08.2017.</t>
  </si>
  <si>
    <t>Podturen    17.09.2017.</t>
  </si>
  <si>
    <t>Linjak    Palovec</t>
  </si>
  <si>
    <t>Mura Mursko Središće</t>
  </si>
  <si>
    <t>Ilova    Garešnica</t>
  </si>
  <si>
    <t>Ostriž       Novakovec</t>
  </si>
  <si>
    <t>Drava         Donji Mihaljevec</t>
  </si>
  <si>
    <t>Bistra       Repaš</t>
  </si>
  <si>
    <t>Štuka      Čazma</t>
  </si>
  <si>
    <t>PRVENSTVO HRVATSKE - II. LIGA - SJEVER 2017 - SENIORI</t>
  </si>
  <si>
    <t>Darijan Patačko</t>
  </si>
  <si>
    <t>Bistra Repaš</t>
  </si>
  <si>
    <t>Petar Pregiban</t>
  </si>
  <si>
    <t>Mario Sabolić</t>
  </si>
  <si>
    <t>Damir Horvat</t>
  </si>
  <si>
    <t>Josip Orehov</t>
  </si>
  <si>
    <t>Drava, D. Mihaljevec</t>
  </si>
  <si>
    <t>Kristijan Matas</t>
  </si>
  <si>
    <t>Filip Bartolić</t>
  </si>
  <si>
    <t>Kristijan Komorski</t>
  </si>
  <si>
    <t>Renato Hynek</t>
  </si>
  <si>
    <t>Ilova Garešnica</t>
  </si>
  <si>
    <t>Dražen Bengez</t>
  </si>
  <si>
    <t>Siniša Finek</t>
  </si>
  <si>
    <t>Ljubomir Žuljić</t>
  </si>
  <si>
    <t>Linjak Palovec</t>
  </si>
  <si>
    <t>Filip Halić</t>
  </si>
  <si>
    <t>Goran Lipić</t>
  </si>
  <si>
    <t>Zvjezdan Mađerić</t>
  </si>
  <si>
    <t>Mura M. Središće</t>
  </si>
  <si>
    <t>Josip Čeki</t>
  </si>
  <si>
    <t>Boško Jagec</t>
  </si>
  <si>
    <t>Nenad Jurinić</t>
  </si>
  <si>
    <t>Ivan Blažon</t>
  </si>
  <si>
    <t>Ostriž Novakovec</t>
  </si>
  <si>
    <t>Mladen Mesarek</t>
  </si>
  <si>
    <t>Dragutin Tot</t>
  </si>
  <si>
    <t>Karla Mesarek</t>
  </si>
  <si>
    <t>Miljenko Brezovec</t>
  </si>
  <si>
    <t>Josip Fink</t>
  </si>
  <si>
    <t>Alan Petrušanec</t>
  </si>
  <si>
    <t>Zoran Posavec</t>
  </si>
  <si>
    <t>Darko Sedlar</t>
  </si>
  <si>
    <t>Štuka Čazma</t>
  </si>
  <si>
    <t>Šalamunec Đuro</t>
  </si>
  <si>
    <t>Ugrinović Vanja</t>
  </si>
  <si>
    <t>Horvatinović Darko</t>
  </si>
  <si>
    <t>Pero Kerhač</t>
  </si>
  <si>
    <t>Marijan Mutak</t>
  </si>
  <si>
    <t>Saša Majić</t>
  </si>
  <si>
    <t>Drago Petrović</t>
  </si>
  <si>
    <t>Matija Mišulin</t>
  </si>
  <si>
    <t>Ivica Bartolić</t>
  </si>
  <si>
    <t>Miro Mesarić</t>
  </si>
  <si>
    <t>PRVENSTVO HRVATSKE - II. LIGA 2017 - ISTOK - SENIORI</t>
  </si>
  <si>
    <t>D. Miholjac   22.04.2017.</t>
  </si>
  <si>
    <t>D. Miholjac    23.04.2017.</t>
  </si>
  <si>
    <t>Mačkovac   17.06.2017.</t>
  </si>
  <si>
    <t>Mačkovac   18.06.2017.</t>
  </si>
  <si>
    <t>Osijek   08.07.2017.</t>
  </si>
  <si>
    <t>Osijek   09.07.2017.</t>
  </si>
  <si>
    <t>Repnjak      20.08.2017.</t>
  </si>
  <si>
    <t>Repnjak  17.09.2017.</t>
  </si>
  <si>
    <t>.</t>
  </si>
  <si>
    <t>Klen          Slatina</t>
  </si>
  <si>
    <t>Belišće   Belišće</t>
  </si>
  <si>
    <t>Amur Darda Interland</t>
  </si>
  <si>
    <t>Udica D. Miholjac</t>
  </si>
  <si>
    <t>Mrena               N. Gradiška</t>
  </si>
  <si>
    <t>Gakovac      Novi Bezdan</t>
  </si>
  <si>
    <t>ORŠK Osijek</t>
  </si>
  <si>
    <t>Karas     Rokovci Andrijaševci</t>
  </si>
  <si>
    <t>PRVENSTVO HRVATSKE - II. LIGA - ISTOK 2017 - SENIORI</t>
  </si>
  <si>
    <t>Franjo Balentović</t>
  </si>
  <si>
    <t>Željko Krpan</t>
  </si>
  <si>
    <t>Atila Nađ</t>
  </si>
  <si>
    <t>Darko Jedinak</t>
  </si>
  <si>
    <t>Matija Vidaković</t>
  </si>
  <si>
    <t>Belišće Belišće</t>
  </si>
  <si>
    <t>Josip Harangozo</t>
  </si>
  <si>
    <t>Zlatko Papišta</t>
  </si>
  <si>
    <t>Dragan Strišković</t>
  </si>
  <si>
    <t>Tibor Živić</t>
  </si>
  <si>
    <t>Gakovac N. Bezdan</t>
  </si>
  <si>
    <t>Atila Živić</t>
  </si>
  <si>
    <t>Zlatko Stanimirović</t>
  </si>
  <si>
    <t>Tihomir Ištvanović</t>
  </si>
  <si>
    <t>Dražen Jovanović</t>
  </si>
  <si>
    <t>Antun Simon</t>
  </si>
  <si>
    <t>Karas  Rok.-Andrij.</t>
  </si>
  <si>
    <t>Dražen Osrečki</t>
  </si>
  <si>
    <t>Ivica Bičanić</t>
  </si>
  <si>
    <t>Željko Sabadoš</t>
  </si>
  <si>
    <t>Adrijano Idek</t>
  </si>
  <si>
    <t>Klen Slatina</t>
  </si>
  <si>
    <t>Željko Vilk</t>
  </si>
  <si>
    <t>Robert Keller</t>
  </si>
  <si>
    <t>Jovica Beneš</t>
  </si>
  <si>
    <t>Mario Pejaković</t>
  </si>
  <si>
    <t>Mrena N.Gradiška</t>
  </si>
  <si>
    <t>Pero Haršić</t>
  </si>
  <si>
    <t>Zvonko Pejaković</t>
  </si>
  <si>
    <t>Franjo Krejči</t>
  </si>
  <si>
    <t>Darko Kobijak</t>
  </si>
  <si>
    <t>Siniša Vereš</t>
  </si>
  <si>
    <t>Davor Merda</t>
  </si>
  <si>
    <t>Danijel Perković</t>
  </si>
  <si>
    <t>Dragan Gužvić</t>
  </si>
  <si>
    <t>Miroslav Molnar</t>
  </si>
  <si>
    <t>Tihomir Ronta</t>
  </si>
  <si>
    <t>Antonio Juras</t>
  </si>
  <si>
    <t>Zlatko Kobašević</t>
  </si>
  <si>
    <t>Novica Hostić</t>
  </si>
  <si>
    <t>Dražen Hajnal</t>
  </si>
  <si>
    <t>Josip Slačanac</t>
  </si>
  <si>
    <t>Mirko Ivaniš</t>
  </si>
  <si>
    <t xml:space="preserve">                  PRVENSTVO HRVATSKE - III. LIGA 2017 - ISTOK - SENIORI</t>
  </si>
  <si>
    <t>Vinkovci   13.05.2017.</t>
  </si>
  <si>
    <t>Repnjak    14.05.2017.</t>
  </si>
  <si>
    <t>Slatina    17.06.2017.</t>
  </si>
  <si>
    <t>Požega   18.06.2017.</t>
  </si>
  <si>
    <t>Sl. Brod    08.07.2017.</t>
  </si>
  <si>
    <t>Sl. Brod   09.07.2017.</t>
  </si>
  <si>
    <t>Osijek    20.08.2017.</t>
  </si>
  <si>
    <t>Mačkovac    17.09.2017.</t>
  </si>
  <si>
    <t>PLASM</t>
  </si>
  <si>
    <t>Šaran - Bicko Selo</t>
  </si>
  <si>
    <t>Esseker Osijek</t>
  </si>
  <si>
    <t>Požega</t>
  </si>
  <si>
    <t>Klen   N.Gradiška</t>
  </si>
  <si>
    <t>Karas - Šag</t>
  </si>
  <si>
    <t xml:space="preserve">Starovirac Otok </t>
  </si>
  <si>
    <t>Šaran Bakić</t>
  </si>
  <si>
    <t>Som   Sl.  Brod</t>
  </si>
  <si>
    <t xml:space="preserve">                               HRVATSKI ŠPORTSKO</t>
  </si>
  <si>
    <t xml:space="preserve">                                      RIBOLOVNI SAVEZ</t>
  </si>
  <si>
    <t xml:space="preserve">                             PRVENSTVO HRVATSKE - III. LIGA - ISTOK 2017 - SENIORI</t>
  </si>
  <si>
    <t>Željko Matanović</t>
  </si>
  <si>
    <t>Nikica Medarić</t>
  </si>
  <si>
    <t>Oto Čamagajevac</t>
  </si>
  <si>
    <t>Ivica Vichta</t>
  </si>
  <si>
    <t>Karas Šag</t>
  </si>
  <si>
    <t>Zoran Pepić</t>
  </si>
  <si>
    <t>Dominik Zemljak</t>
  </si>
  <si>
    <t>Mario Pandutić</t>
  </si>
  <si>
    <t>Željko Ljubić</t>
  </si>
  <si>
    <t>Starovirac Otok</t>
  </si>
  <si>
    <t>Marin Varzić</t>
  </si>
  <si>
    <t>Željko Jurić</t>
  </si>
  <si>
    <t>Bernard Štefanović</t>
  </si>
  <si>
    <t>Mario Matić</t>
  </si>
  <si>
    <t>Damir Kireta</t>
  </si>
  <si>
    <t>Dejan Bojčić</t>
  </si>
  <si>
    <t>Šaran Bicko Selo</t>
  </si>
  <si>
    <t>Tomislav Božić</t>
  </si>
  <si>
    <t>Marin Radman</t>
  </si>
  <si>
    <t>Tomislav Gajer</t>
  </si>
  <si>
    <t>Daniel Pulić</t>
  </si>
  <si>
    <t>Dražen Soldo</t>
  </si>
  <si>
    <t>Mato Odobašić</t>
  </si>
  <si>
    <t>Som Sl. Brod</t>
  </si>
  <si>
    <t>Boško Odobašić</t>
  </si>
  <si>
    <t>Ivan Širić</t>
  </si>
  <si>
    <t>Ivica Derjanović</t>
  </si>
  <si>
    <t>Klen N. Gradiška</t>
  </si>
  <si>
    <t>Tomislav Trobić</t>
  </si>
  <si>
    <t>Zvonimir Jakovac</t>
  </si>
  <si>
    <t>Hrvoje Antolović</t>
  </si>
  <si>
    <t>Mateo Vichta</t>
  </si>
  <si>
    <t>Renato Butka</t>
  </si>
  <si>
    <t>Damir Tretinjak</t>
  </si>
  <si>
    <t>Leon Funes</t>
  </si>
  <si>
    <t>Branko Karlović</t>
  </si>
  <si>
    <t>Jozo Pranjić</t>
  </si>
  <si>
    <t>Damijan Pepić</t>
  </si>
  <si>
    <t>Dragomir Šlibar</t>
  </si>
  <si>
    <t>PRVENSTVO HRVATSKE - III. LIGA 2017 - SJEVER - SENIORI</t>
  </si>
  <si>
    <t>Koprivnica   13.05.2017.</t>
  </si>
  <si>
    <t>Koprivnica    14.05.2017.</t>
  </si>
  <si>
    <t>Kanal HE Dubrava 17.06.2017.</t>
  </si>
  <si>
    <t>Kanal HE Dubrava 18.06.2017.</t>
  </si>
  <si>
    <t>Kanal HE Dubrava 08.07.2017.</t>
  </si>
  <si>
    <t>Kanal HE Dubrava 09.07.2017.</t>
  </si>
  <si>
    <t>Kanal HE Dubrava 20.08.2017.</t>
  </si>
  <si>
    <t>Drava Hrženica   17.09.2017.</t>
  </si>
  <si>
    <t>TSH        Čakovec</t>
  </si>
  <si>
    <t>Karas     Kuzminec</t>
  </si>
  <si>
    <t>Koprivnica Koprivnica</t>
  </si>
  <si>
    <t>Karas Peklenica</t>
  </si>
  <si>
    <t>Ribica Turčišće</t>
  </si>
  <si>
    <t>Peski Đurđevac</t>
  </si>
  <si>
    <t>Podravka Koprivnica</t>
  </si>
  <si>
    <t>Ludbreg Ludbreg</t>
  </si>
  <si>
    <t>PRVENSTVO HRVATSKE - III. LIGA - SJEVER 2017 - SENIORI</t>
  </si>
  <si>
    <t>Miroslav Kramar</t>
  </si>
  <si>
    <t>Karas Kuzminec</t>
  </si>
  <si>
    <t>Leon Međimorec</t>
  </si>
  <si>
    <t>Goran Gašpir</t>
  </si>
  <si>
    <t>Darko Oreški</t>
  </si>
  <si>
    <t>Dean Novak</t>
  </si>
  <si>
    <t>Ivan Šoštarić</t>
  </si>
  <si>
    <t>Vlado Stubičar</t>
  </si>
  <si>
    <t>Ivan Međimorec</t>
  </si>
  <si>
    <t>Želimir Kolarić</t>
  </si>
  <si>
    <t>Dražen Filipović</t>
  </si>
  <si>
    <t>Goroslav Grabarić</t>
  </si>
  <si>
    <t>Damir Zrinski</t>
  </si>
  <si>
    <t>Saša Vrabec</t>
  </si>
  <si>
    <t>Branko Prpoš</t>
  </si>
  <si>
    <t>Dino Jeftimov</t>
  </si>
  <si>
    <t>Ivica Vrabec</t>
  </si>
  <si>
    <t>Stjepan Picer</t>
  </si>
  <si>
    <t>Krunoslav Blažek</t>
  </si>
  <si>
    <t>Vedran Blažek</t>
  </si>
  <si>
    <t>Ivan Sabol</t>
  </si>
  <si>
    <t>Krunoslav Marić</t>
  </si>
  <si>
    <t>Boris Klarić</t>
  </si>
  <si>
    <t>Miljenko Perko</t>
  </si>
  <si>
    <t>TSH Čakovec</t>
  </si>
  <si>
    <t>Rajmond Pokrivač</t>
  </si>
  <si>
    <t>Nenad Nađ</t>
  </si>
  <si>
    <t>Darko Rakić</t>
  </si>
  <si>
    <t>PRVENSTVO HRVATSKE - III. LIGA 2015. - ZAPAD - SENIORI</t>
  </si>
  <si>
    <t>Zapad  Seniori</t>
  </si>
  <si>
    <t>Bajer Vrbovec   13.05.2017.</t>
  </si>
  <si>
    <t>Bajer Vrbovec  14.05.2017.</t>
  </si>
  <si>
    <t>St. Toplice  08.07.2017.</t>
  </si>
  <si>
    <t>St. Toplice  09.07.2017.</t>
  </si>
  <si>
    <t>Bajer Fužine  19.08.2017.</t>
  </si>
  <si>
    <t>Bajer Fužine  20.08.2017.</t>
  </si>
  <si>
    <t>Šumbar   17.09.2017.</t>
  </si>
  <si>
    <t>Korana Karlovac</t>
  </si>
  <si>
    <t>Štuka Poljanski Lug</t>
  </si>
  <si>
    <t>Stubaki S.Toplice</t>
  </si>
  <si>
    <t>Bajer Fužine</t>
  </si>
  <si>
    <t>Ozalj</t>
  </si>
  <si>
    <t>Vukšinac</t>
  </si>
  <si>
    <t>Alfa Zagreb</t>
  </si>
  <si>
    <t>UŠRIDRRH</t>
  </si>
  <si>
    <t>PRVENSTVO HRVATSKE - III. LIGA - ZAPAD 2015. - SENIORI</t>
  </si>
  <si>
    <r>
      <rPr>
        <sz val="20"/>
        <rFont val="Arial"/>
        <family val="2"/>
        <charset val="238"/>
      </rPr>
      <t>Zapad 2017 / seniori</t>
    </r>
    <r>
      <rPr>
        <sz val="10"/>
        <rFont val="Arial"/>
        <family val="2"/>
        <charset val="238"/>
      </rPr>
      <t/>
    </r>
  </si>
  <si>
    <t xml:space="preserve">Šišić Amir </t>
  </si>
  <si>
    <t>Dananić Mario</t>
  </si>
  <si>
    <t>Brundić Mario</t>
  </si>
  <si>
    <t>Tomislav Mladen</t>
  </si>
  <si>
    <t>Mihael Truščec</t>
  </si>
  <si>
    <t>Vlado Petrinčić</t>
  </si>
  <si>
    <t>Cindrić Ivan</t>
  </si>
  <si>
    <t>Kristijan Stolnik</t>
  </si>
  <si>
    <t xml:space="preserve">Polić Zlatko </t>
  </si>
  <si>
    <t xml:space="preserve">Puljar Željko </t>
  </si>
  <si>
    <t>Sambol Božidar</t>
  </si>
  <si>
    <t>Vuksan Alen</t>
  </si>
  <si>
    <t>Petek Ivan</t>
  </si>
  <si>
    <t>Stubaki</t>
  </si>
  <si>
    <t>Breber Krešo</t>
  </si>
  <si>
    <t>Martinčić Željko</t>
  </si>
  <si>
    <t>q</t>
  </si>
  <si>
    <t>Vjekoslav Putak Ivić</t>
  </si>
  <si>
    <t>Petar Putak Ivić</t>
  </si>
  <si>
    <t>Branko Pečaver</t>
  </si>
  <si>
    <t>Jelen Roman</t>
  </si>
  <si>
    <t>Štuka Polj. Lug</t>
  </si>
  <si>
    <t>Jakunić Anđelko</t>
  </si>
  <si>
    <t>Jelen Marko</t>
  </si>
  <si>
    <t>Bokulić Branko</t>
  </si>
  <si>
    <t>Jurinec Zdravko</t>
  </si>
  <si>
    <t>Pintarić Stjepan</t>
  </si>
  <si>
    <t>Fuček Slavko</t>
  </si>
  <si>
    <t>Kamba Josip</t>
  </si>
  <si>
    <t>Josip Matko</t>
  </si>
  <si>
    <t>Kristijan Lesinger</t>
  </si>
  <si>
    <t>Danijela Krčmar</t>
  </si>
  <si>
    <t>Antun Derniković</t>
  </si>
  <si>
    <t>Vinko Vusić</t>
  </si>
  <si>
    <t>Nino Grudić</t>
  </si>
  <si>
    <t>Davor Radović</t>
  </si>
  <si>
    <t>MUTAK MARIJANA</t>
  </si>
  <si>
    <t>JAGEC IVA</t>
  </si>
  <si>
    <t>PRVENSTVO HRVATSKE  2017 - LIGA INVALIDA</t>
  </si>
  <si>
    <t>29.04.2017. Garešnica</t>
  </si>
  <si>
    <t>30.04.2017. Garešnica</t>
  </si>
  <si>
    <t>24.06.2017. Žabnik</t>
  </si>
  <si>
    <t>25.06.2017. Žabnik</t>
  </si>
  <si>
    <t>01.10.2017. Ivanec</t>
  </si>
  <si>
    <t>02.10.2017. Ivanec</t>
  </si>
  <si>
    <t>PRVENSTVO HRVATSKE  2017 - LIGA VETERANA</t>
  </si>
  <si>
    <t>najslabiji rezultat</t>
  </si>
  <si>
    <t>max</t>
  </si>
  <si>
    <t>Krejči Franjo</t>
  </si>
  <si>
    <t>Jurić Marijan</t>
  </si>
  <si>
    <t>Magdić Božidar</t>
  </si>
  <si>
    <t>Sveti Petar Zagreb</t>
  </si>
  <si>
    <t>Ruklić Damir</t>
  </si>
  <si>
    <t>Filipašić Drago</t>
  </si>
  <si>
    <t>Stubaki Stubičke Toplice</t>
  </si>
  <si>
    <t>Petreković Ivica</t>
  </si>
  <si>
    <t>Minanov Mišo</t>
  </si>
  <si>
    <t>Agram Zagreb</t>
  </si>
  <si>
    <t>Kutlić Marko</t>
  </si>
  <si>
    <t>Puljić Goran</t>
  </si>
  <si>
    <t>Pokrivač Rajmond</t>
  </si>
  <si>
    <t>Hunjak Tihomir</t>
  </si>
  <si>
    <t>Meseš Stjepan</t>
  </si>
  <si>
    <t>Pregiban Anđelko</t>
  </si>
  <si>
    <t>Žabec Lug Zabočki</t>
  </si>
  <si>
    <t>Lisjak Marijan</t>
  </si>
  <si>
    <t>Halić Marijan</t>
  </si>
  <si>
    <t>Linjak Ivanovec</t>
  </si>
  <si>
    <t>Kutica Stjepan</t>
  </si>
  <si>
    <t>Krešić Tvrtko</t>
  </si>
  <si>
    <t>Križevci Križevci</t>
  </si>
  <si>
    <t>Pfeifer Zoran</t>
  </si>
  <si>
    <t>Matijević Branko</t>
  </si>
  <si>
    <t>Ivanec Ivanec</t>
  </si>
  <si>
    <t>Abrić Slavko</t>
  </si>
  <si>
    <t>Kovač Mladen</t>
  </si>
  <si>
    <t>Breški Mladen</t>
  </si>
  <si>
    <t>Hartek Vladimir</t>
  </si>
  <si>
    <t>Ivezić Vladimir</t>
  </si>
  <si>
    <t>Kovač Ivan</t>
  </si>
  <si>
    <t>Šimunek Franjo</t>
  </si>
  <si>
    <t>Ivezić Marijan</t>
  </si>
  <si>
    <t>Međimorec Ivan</t>
  </si>
  <si>
    <t>Hlevnjak Marijan</t>
  </si>
  <si>
    <t>Merda Davor</t>
  </si>
  <si>
    <t>Amur Darda</t>
  </si>
  <si>
    <t>PRVENSTVO HRVATSKE  2017 - MLADEŽ U 15</t>
  </si>
  <si>
    <t>Žabnik    29.04.2017.</t>
  </si>
  <si>
    <t>Žabnik      30.04.2017.</t>
  </si>
  <si>
    <t>B. Jaruga     20.05.2017.</t>
  </si>
  <si>
    <t>B. Jaruga     21.05.2017.</t>
  </si>
  <si>
    <t>B. Jaruga     24.06.2017.</t>
  </si>
  <si>
    <t>B. Jaruga     25.06.2017.</t>
  </si>
  <si>
    <t>MESAREK MARTA</t>
  </si>
  <si>
    <t>OSTRIŽ Novakovec</t>
  </si>
  <si>
    <t>KOMORSKI ADRIJANA</t>
  </si>
  <si>
    <t>DRAVA D.Mihaljevec</t>
  </si>
  <si>
    <t>HORVAT MARKO</t>
  </si>
  <si>
    <t>SOM Kotoriba</t>
  </si>
  <si>
    <t>STRBAD KARLO</t>
  </si>
  <si>
    <t>KLEN Sv. Marija</t>
  </si>
  <si>
    <t>TANČAK TOMISLAV</t>
  </si>
  <si>
    <t>MRENA XTRA BAITS</t>
  </si>
  <si>
    <t>MULC FILIP</t>
  </si>
  <si>
    <t>MRENA Nova Gradiška</t>
  </si>
  <si>
    <t>ŽILI ANDREJ</t>
  </si>
  <si>
    <t>IL0VA Garešnica</t>
  </si>
  <si>
    <t>OREHOV MATIJA</t>
  </si>
  <si>
    <t>GLAVATICA Prelog</t>
  </si>
  <si>
    <t>ZORIČIĆ ŠIME</t>
  </si>
  <si>
    <t>PETROVIĆ JAKOV</t>
  </si>
  <si>
    <t>KUNIĆ DORIJAN</t>
  </si>
  <si>
    <t>ŠARAN Zaprešić</t>
  </si>
  <si>
    <t>PRVENSTVO HRVATSKE  2017 - MLADEŽ U 20</t>
  </si>
  <si>
    <t>ŠKODA ERWIN</t>
  </si>
  <si>
    <t>B-ŠPORT Koprivnica</t>
  </si>
  <si>
    <t>DRAŽIĆ MATKO</t>
  </si>
  <si>
    <t>BJELKA Sunja</t>
  </si>
  <si>
    <t>ŠUKER LUKA</t>
  </si>
  <si>
    <t>ŠTUKA Petrinja</t>
  </si>
  <si>
    <t>FRINČIĆ VITO</t>
  </si>
  <si>
    <t>JEZERA Bedekovčina</t>
  </si>
  <si>
    <t>STRBAD SARA</t>
  </si>
  <si>
    <t>DRAVA Donji Mihaljevec</t>
  </si>
  <si>
    <t>JUREŠA LEON</t>
  </si>
  <si>
    <t>PEŠČENICA Zagreb</t>
  </si>
  <si>
    <t>ČORBA IVAN</t>
  </si>
  <si>
    <t>DUGO SELO</t>
  </si>
  <si>
    <t>VINKOVIĆ MARKO</t>
  </si>
  <si>
    <t>PIŠKOR Zagreb</t>
  </si>
  <si>
    <t>RADOVIĆ LUKA</t>
  </si>
  <si>
    <t>OZALJ Ozalj</t>
  </si>
  <si>
    <t>MURA Mursko Središće</t>
  </si>
  <si>
    <t>FILAP ALAN</t>
  </si>
  <si>
    <t>RAK Rakitje</t>
  </si>
  <si>
    <t>HERCEG FILIP</t>
  </si>
  <si>
    <t>KLEN OROSLAVJE</t>
  </si>
  <si>
    <t>PUTAK IVIĆ PETAR</t>
  </si>
  <si>
    <t>GREDIČAK OLIVER</t>
  </si>
  <si>
    <t>TRČAK KARLO</t>
  </si>
  <si>
    <t>TRUPKOVIĆ DOMINIK</t>
  </si>
  <si>
    <t>VARAŽDIN INTERLAND</t>
  </si>
  <si>
    <t>KRISTIĆ LUKA</t>
  </si>
  <si>
    <t>ŽIVKOVIĆ KARLO</t>
  </si>
  <si>
    <t>PETNJA Sibanj</t>
  </si>
  <si>
    <t>SZABO LUKA</t>
  </si>
  <si>
    <t>KLEN Nova Gradiška</t>
  </si>
  <si>
    <t>GOLUBIĆ MARKO</t>
  </si>
  <si>
    <t>KLEN Sveta Marija</t>
  </si>
  <si>
    <t>VIŠNJIĆ EMA</t>
  </si>
  <si>
    <t>PRVENSTVO HRVATSKE  2017 - MLADEŽ U 25</t>
  </si>
  <si>
    <t>PERKO ALAN</t>
  </si>
  <si>
    <t>HRENAR DINO</t>
  </si>
  <si>
    <t>BJELKA GME Sunja</t>
  </si>
  <si>
    <t>PEJAKOVIĆ MARIO</t>
  </si>
  <si>
    <t>PONGRAC MIHAEL</t>
  </si>
  <si>
    <t>MEĐIMUREC LEON</t>
  </si>
  <si>
    <t>KARAS Kuzminec</t>
  </si>
  <si>
    <t>PETER DOMINIK</t>
  </si>
  <si>
    <t>FUNES LEON</t>
  </si>
  <si>
    <t>PUTAK IVIĆ VJEKOSLAV</t>
  </si>
  <si>
    <t>MINANOV IVAN</t>
  </si>
  <si>
    <t>SMUĐ Sisak</t>
  </si>
  <si>
    <t>LOV PASTRVA NA  JEZERU 2017.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</si>
  <si>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</si>
  <si>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</si>
  <si>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</si>
  <si>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</si>
  <si>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</si>
  <si>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</si>
  <si>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</si>
  <si>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</si>
  <si>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>Boris Grubić</t>
  </si>
  <si>
    <t>Smuđ Sisak</t>
  </si>
  <si>
    <t>Pešćenica Zagreb</t>
  </si>
  <si>
    <t>Vladimir Sever</t>
  </si>
  <si>
    <t>Bjelovar Bjelovar</t>
  </si>
  <si>
    <t>Siniša Slavinić</t>
  </si>
  <si>
    <t>Trnje Zagreb</t>
  </si>
  <si>
    <t>Slavko Meister</t>
  </si>
  <si>
    <t>Miloš Grubić</t>
  </si>
  <si>
    <t>Miroslav Krištofić</t>
  </si>
  <si>
    <t>Hrvatska Šaranska Liga - Prvenstvo Hrvatske  2017</t>
  </si>
  <si>
    <t>Ekipa</t>
  </si>
  <si>
    <t>JOŠAVA 21. - 23.04.2017.</t>
  </si>
  <si>
    <t>ONTARIO 12. - 14. 05. 2017.</t>
  </si>
  <si>
    <t>POPLOČENO 02.- 04.06.2017.</t>
  </si>
  <si>
    <t>LAPOVAC 30.06. - 02.07.2017.</t>
  </si>
  <si>
    <t>Težina</t>
  </si>
  <si>
    <t>Najteža riba</t>
  </si>
  <si>
    <t>Crveni karton</t>
  </si>
  <si>
    <t>KARAS - Bilje</t>
  </si>
  <si>
    <t>ŠARAN - Zaprešić</t>
  </si>
  <si>
    <t xml:space="preserve">UŠRIDRRH - Korda Hrvatska </t>
  </si>
  <si>
    <t>AMUR PETROKEMIJA - Kutina</t>
  </si>
  <si>
    <t>ŠARAN - Našice 2</t>
  </si>
  <si>
    <t>PIKOR - Zagreb</t>
  </si>
  <si>
    <t>ČEPIN - M Baits International</t>
  </si>
  <si>
    <t>ŠARAN - Našice 1</t>
  </si>
  <si>
    <t>SLAVONAC - Lipik</t>
  </si>
  <si>
    <t>ĐAKOVO - ZŠRU</t>
  </si>
  <si>
    <t xml:space="preserve">JASTREBARSKO - Carpista </t>
  </si>
  <si>
    <t>ŠARAN -  Požega -Vallis Aurea</t>
  </si>
  <si>
    <t>KARAS -  Novska - MK Magic Fishing</t>
  </si>
  <si>
    <t>ŠARAN -  Našice 3</t>
  </si>
  <si>
    <t>U Našicama,02.07.2017.</t>
  </si>
  <si>
    <t>Vrhovni sudac :</t>
  </si>
  <si>
    <t>Povjerenik:</t>
  </si>
  <si>
    <t>Siniša Fijala</t>
  </si>
  <si>
    <t>Mile Beslić</t>
  </si>
  <si>
    <t>Lov pastrve prirodnim mamcima</t>
  </si>
  <si>
    <t>UKUPNI PLASMAN LIGE  2017</t>
  </si>
  <si>
    <t>Bednja</t>
  </si>
  <si>
    <t>01.04.2017.</t>
  </si>
  <si>
    <t>02.04.2017.</t>
  </si>
  <si>
    <t>08.04.2017.</t>
  </si>
  <si>
    <t>09.04.2017.</t>
  </si>
  <si>
    <t xml:space="preserve"> TPK Zagreb</t>
  </si>
  <si>
    <t>Saša Borošić</t>
  </si>
  <si>
    <t>Darko Jurešić</t>
  </si>
  <si>
    <t>Marko Minanov</t>
  </si>
  <si>
    <t>Sesvete Sesvete</t>
  </si>
  <si>
    <t>Česma Bjelovar</t>
  </si>
  <si>
    <t>Delegat HŠRS - Z. Rakarić</t>
  </si>
  <si>
    <t>Vrhovni sudac - S. Pintarić</t>
  </si>
  <si>
    <t>RIBOLOV PREDATORA S OBALE UMJETNIM MAMCIMA</t>
  </si>
  <si>
    <t>UKUPNI PLASMAN LIGE ZA 2017. GODINU</t>
  </si>
  <si>
    <t>Riječina</t>
  </si>
  <si>
    <t>Čabranka</t>
  </si>
  <si>
    <t>Ogulin</t>
  </si>
  <si>
    <t>18..03.2017</t>
  </si>
  <si>
    <t>Matijašić Mario</t>
  </si>
  <si>
    <t>Ogulin,Ogulin</t>
  </si>
  <si>
    <t>Šiljeg Boris</t>
  </si>
  <si>
    <t>Krka,Knin</t>
  </si>
  <si>
    <t>Boras Mijo</t>
  </si>
  <si>
    <t>Pešćenica,Zagreb</t>
  </si>
  <si>
    <t>Kuk Željko</t>
  </si>
  <si>
    <t>Pešut Ivan</t>
  </si>
  <si>
    <t>Mrežnica D.Resa</t>
  </si>
  <si>
    <t>Subašić Jasmin</t>
  </si>
  <si>
    <t>Samobor,Samobor</t>
  </si>
  <si>
    <t>Hanžeković Mirko</t>
  </si>
  <si>
    <t>Šoderica,Koprivnica</t>
  </si>
  <si>
    <t>Mrkonja Anto</t>
  </si>
  <si>
    <t>Kuzmić Hrvoje</t>
  </si>
  <si>
    <t>Miladić Martin</t>
  </si>
  <si>
    <t>Piškor,N.Zagreb</t>
  </si>
  <si>
    <t>Hunjadi Mihael</t>
  </si>
  <si>
    <t>Štuka,D.Dubrava</t>
  </si>
  <si>
    <t>Despotušić Nikola</t>
  </si>
  <si>
    <t>Žrnovnica,Split</t>
  </si>
  <si>
    <t>Špoljar Nikola</t>
  </si>
  <si>
    <t>Kraljić Danijel</t>
  </si>
  <si>
    <t>Klen,Sv.Marija</t>
  </si>
  <si>
    <t>Čenan Ivan</t>
  </si>
  <si>
    <t>Galović Nikola</t>
  </si>
  <si>
    <t>Krolo Toni</t>
  </si>
  <si>
    <t>RAK RAKITJE</t>
  </si>
  <si>
    <t>PEŠČENICA ZAGREB</t>
  </si>
  <si>
    <t>ZAGREB TOPFISHING FFT</t>
  </si>
  <si>
    <t>GLAVATICA PRELOG</t>
  </si>
  <si>
    <t>ODRA VELIKA GORICA</t>
  </si>
  <si>
    <t>SESVETE SESVETE</t>
  </si>
  <si>
    <t>KORANA KARLOVAC</t>
  </si>
  <si>
    <t>+</t>
  </si>
  <si>
    <t xml:space="preserve">  POJEDINAČNI  POREDAK  NATJECATELJA LIGE - LOV RIBE NA HRANILICU  U  2017.  GODINI</t>
  </si>
  <si>
    <t>=</t>
  </si>
  <si>
    <t>-</t>
  </si>
  <si>
    <t>red.       broj</t>
  </si>
  <si>
    <t>PROŠLO KOLO</t>
  </si>
  <si>
    <t>NOVO</t>
  </si>
  <si>
    <t>društvo</t>
  </si>
  <si>
    <t>prezime</t>
  </si>
  <si>
    <t>ime</t>
  </si>
  <si>
    <t>ukupno  rama</t>
  </si>
  <si>
    <t>neg.   bod.</t>
  </si>
  <si>
    <t>1. Kolo</t>
  </si>
  <si>
    <t>2. Kolo</t>
  </si>
  <si>
    <t>3. Kolo</t>
  </si>
  <si>
    <t>4. Kolo</t>
  </si>
  <si>
    <t>5. Kolo</t>
  </si>
  <si>
    <t>6. Kolo</t>
  </si>
  <si>
    <t>7. Kolo</t>
  </si>
  <si>
    <t>8. Kolo</t>
  </si>
  <si>
    <t>BIČANIĆ</t>
  </si>
  <si>
    <t>TOMISLAV</t>
  </si>
  <si>
    <t>ČOKRLIĆ</t>
  </si>
  <si>
    <t>DRAŽEN</t>
  </si>
  <si>
    <t>BOROJEVIĆ</t>
  </si>
  <si>
    <t>MILJENKO</t>
  </si>
  <si>
    <t>HABEK</t>
  </si>
  <si>
    <t>IGOR</t>
  </si>
  <si>
    <t>VUJNOVIĆ</t>
  </si>
  <si>
    <t>NIKOLA</t>
  </si>
  <si>
    <t>JASTREBARSKO JASTREBARSKO</t>
  </si>
  <si>
    <t>NOVOSEL</t>
  </si>
  <si>
    <t>PETAR</t>
  </si>
  <si>
    <t>ŽAGAR</t>
  </si>
  <si>
    <t>NINOSLAV</t>
  </si>
  <si>
    <t>ŠIPEK</t>
  </si>
  <si>
    <t>TOMICA</t>
  </si>
  <si>
    <t>HORVATIĆ</t>
  </si>
  <si>
    <t>ANTONIO</t>
  </si>
  <si>
    <t>JOSKIĆ</t>
  </si>
  <si>
    <t>MARKO</t>
  </si>
  <si>
    <t>ISLAMOVIĆ</t>
  </si>
  <si>
    <t>ASMIR</t>
  </si>
  <si>
    <t>FRESL</t>
  </si>
  <si>
    <t>KRISTIJAN</t>
  </si>
  <si>
    <t>BERDIK</t>
  </si>
  <si>
    <t>IVAN</t>
  </si>
  <si>
    <t>TOKIĆ</t>
  </si>
  <si>
    <t>ROBERT</t>
  </si>
  <si>
    <t>NOVAK</t>
  </si>
  <si>
    <t xml:space="preserve">NOVOSEL </t>
  </si>
  <si>
    <t>PETRINA</t>
  </si>
  <si>
    <t>DUŠAN</t>
  </si>
  <si>
    <t>SRAGA</t>
  </si>
  <si>
    <t>MARIN</t>
  </si>
  <si>
    <t>JANUS</t>
  </si>
  <si>
    <t>DARIO</t>
  </si>
  <si>
    <t>JANTOL</t>
  </si>
  <si>
    <t>LUKA</t>
  </si>
  <si>
    <t>NIKŠIĆ</t>
  </si>
  <si>
    <t>KREŠIMIR</t>
  </si>
  <si>
    <t>JAKUPAK</t>
  </si>
  <si>
    <t>VEDRAN</t>
  </si>
  <si>
    <t>MARIJAN</t>
  </si>
  <si>
    <t>KOLMANIĆ</t>
  </si>
  <si>
    <t>DAVOR</t>
  </si>
  <si>
    <t>RISEK</t>
  </si>
  <si>
    <t>FERENČINA</t>
  </si>
  <si>
    <t>NEVEN</t>
  </si>
  <si>
    <t>BAKRAN</t>
  </si>
  <si>
    <t>ZVONIMIR</t>
  </si>
  <si>
    <t>HLPG - 2017. GODINA</t>
  </si>
  <si>
    <t>10.06.2017. Crkveni Bok</t>
  </si>
  <si>
    <t>11.06.2017. Crkveni Bok</t>
  </si>
  <si>
    <t xml:space="preserve"> PIŠKOR-TRABUCCO</t>
  </si>
  <si>
    <t>HES-SISAK</t>
  </si>
  <si>
    <t>JEZERA-BED. FAVORITE</t>
  </si>
  <si>
    <t>SLOGA-OR. SAVAGEAR</t>
  </si>
  <si>
    <t>KORANA-KA. SAKURA</t>
  </si>
  <si>
    <t>PETNJA   SIBINJ</t>
  </si>
  <si>
    <t/>
  </si>
  <si>
    <t>Granešina</t>
  </si>
  <si>
    <t>Dragutin Drk</t>
  </si>
  <si>
    <t>Ljubomir Števinović</t>
  </si>
  <si>
    <t>Željko Sorić</t>
  </si>
  <si>
    <t>Mile Valentić</t>
  </si>
  <si>
    <t>Zdravko Vrbanek</t>
  </si>
  <si>
    <t>Kruno Milić</t>
  </si>
  <si>
    <t>Nikola Filipašić</t>
  </si>
  <si>
    <t>Branko Radovanović</t>
  </si>
  <si>
    <t>Ozalj       16.09.2017.</t>
  </si>
  <si>
    <t xml:space="preserve">Iz  I  lige seniora ispadaju: </t>
  </si>
  <si>
    <t>B - Šport iz Koprivnice</t>
  </si>
  <si>
    <t>Šaran iz Zaprešića</t>
  </si>
  <si>
    <t>Bačica ELDA iz Cernika</t>
  </si>
  <si>
    <t xml:space="preserve">  </t>
  </si>
  <si>
    <t>U  I  ligu  ulazi:       Ivanec iz Ivanca</t>
  </si>
  <si>
    <t>Iz  II  lige zapad  ispada    Peščenica iz Zagreba</t>
  </si>
  <si>
    <t xml:space="preserve">U  I  ligu seniora ulazi:   </t>
  </si>
  <si>
    <t>Klen iz Slatine</t>
  </si>
  <si>
    <t>Iz  II  ispada:</t>
  </si>
  <si>
    <t>Karas iz Rokovaca /Andrijaševaca</t>
  </si>
  <si>
    <t>U  II ligu ulazi</t>
  </si>
  <si>
    <t>Šaran iz Bickog Sela</t>
  </si>
  <si>
    <t>U  II  ligu ulazi</t>
  </si>
  <si>
    <t>TSH iz Čakovca</t>
  </si>
  <si>
    <t>Bonino Hasan Ivica</t>
  </si>
  <si>
    <t>Varždin Interland Varaždin</t>
  </si>
  <si>
    <t>Geček Nikola</t>
  </si>
  <si>
    <t>Kljaić Željko</t>
  </si>
  <si>
    <t>Rošić Mensur</t>
  </si>
  <si>
    <t>Filipović Dražen</t>
  </si>
  <si>
    <t>Poparić Zlatko</t>
  </si>
  <si>
    <t>Fišer Franjo</t>
  </si>
  <si>
    <t>Varaždin Interland Varaždin</t>
  </si>
  <si>
    <t>Topfishing Gar. Bait.Tech. Zagreb</t>
  </si>
  <si>
    <t>Bačica Elda Cernik</t>
  </si>
  <si>
    <t>Glavatica Pfeifer Sensas Prelog</t>
  </si>
  <si>
    <t>Mrena Nova Gradiška</t>
  </si>
  <si>
    <t>JELEKOVIĆ</t>
  </si>
  <si>
    <t>GAVEZ</t>
  </si>
  <si>
    <t>DORIJAN</t>
  </si>
  <si>
    <t>BEGANOVIĆ</t>
  </si>
  <si>
    <t>DRAGUTIN</t>
  </si>
  <si>
    <t xml:space="preserve"> EKIPNI POREDAK LIGE - LOV RIBE NA HRANILICU U 2017. GODINI</t>
  </si>
  <si>
    <t xml:space="preserve">  POREDAK  DRUŠTAVA  </t>
  </si>
  <si>
    <t>03.04. (nedjelja)                GAREŠNICA</t>
  </si>
  <si>
    <t>30.04. (nedjelja)              VELEŠEVAC</t>
  </si>
  <si>
    <t>14.05. (nedjelja)                       RAKITJE</t>
  </si>
  <si>
    <t>28.05. (nedjelja)                       IVANEC</t>
  </si>
  <si>
    <t xml:space="preserve">18.06. (nedjelja)                  KARLOVAC                  </t>
  </si>
  <si>
    <t xml:space="preserve">27.08. (nedjelja)                          VELEŠEVAC                                    </t>
  </si>
  <si>
    <t>03.09.(nedjelja) PRELOG</t>
  </si>
  <si>
    <t>17.09.(nedjelja)               RAKITJE</t>
  </si>
  <si>
    <t>No.</t>
  </si>
  <si>
    <t>DRUŠTVO</t>
  </si>
  <si>
    <t>UKUPNO GRAMA</t>
  </si>
  <si>
    <t>NEGATIVNIH BODOVA</t>
  </si>
  <si>
    <t xml:space="preserve">ZBROJ PLASMANA </t>
  </si>
  <si>
    <t xml:space="preserve">1. KOLO </t>
  </si>
  <si>
    <t xml:space="preserve">2. KOLO </t>
  </si>
  <si>
    <t xml:space="preserve">3. KOLO </t>
  </si>
  <si>
    <t xml:space="preserve">4. KOLO </t>
  </si>
  <si>
    <t xml:space="preserve">5. KOLO </t>
  </si>
  <si>
    <t xml:space="preserve">6. KOLO </t>
  </si>
  <si>
    <t>7.KOLO</t>
  </si>
  <si>
    <t>8.KOLO</t>
  </si>
  <si>
    <t>1</t>
  </si>
  <si>
    <t>2</t>
  </si>
  <si>
    <t>3</t>
  </si>
  <si>
    <t>JASTREBARSKO</t>
  </si>
  <si>
    <t>4</t>
  </si>
  <si>
    <t>5</t>
  </si>
  <si>
    <t>6</t>
  </si>
  <si>
    <t>7</t>
  </si>
  <si>
    <t>8</t>
  </si>
  <si>
    <t>9</t>
  </si>
  <si>
    <t>10</t>
  </si>
  <si>
    <t>UKUPNO  U  SVIM  KOLIMA (GRAMA)</t>
  </si>
  <si>
    <t>PROSJEK PO NATJECANJU (GRAMA)</t>
  </si>
  <si>
    <t>Goran Kelava</t>
  </si>
  <si>
    <t>U  I  ligu ulazi</t>
  </si>
  <si>
    <t>Linjak iz Palovca</t>
  </si>
  <si>
    <t>Iz  II  lige ispada</t>
  </si>
  <si>
    <t>Štuka iz Čazme</t>
  </si>
  <si>
    <t xml:space="preserve"> U  II ligu ulazi</t>
  </si>
  <si>
    <t>Korana iz Karlovca</t>
  </si>
  <si>
    <t>D.Dubrava  01.10.2017.</t>
  </si>
  <si>
    <t>D.Dubrava  30.09.2017.</t>
  </si>
  <si>
    <t>D.Dubrava 30.09.2017.</t>
  </si>
  <si>
    <t xml:space="preserve">                    Plasmani ekipa i pojedinaca na međunarodnim natjecanjima:</t>
  </si>
  <si>
    <t xml:space="preserve">    Kuzmić.  68. Mirko Hanžeković, 70. Mijo Boras </t>
  </si>
  <si>
    <t xml:space="preserve">    Trener 1  -  Željko Kuk,  trener 2 - Anto Mrkonja, Delegat - Jasmin Subašić</t>
  </si>
  <si>
    <t xml:space="preserve">    Kapetan 1. –  Željko Raženj     Kapetan 2 – Ivan Fehir      Direktor - Zoran Pfeifer</t>
  </si>
  <si>
    <t xml:space="preserve">    Direktor – Zoran Pfeifer,   Kapetan 1 – Dražen Štajduhar, Kapetan 2 - Ivan Kovač, </t>
  </si>
  <si>
    <t xml:space="preserve">    30.06.- 02.07.2017. godine. Ekipa HŠRS zauzela je  10.  mjesto (od 10). U pojedinačnoj</t>
  </si>
  <si>
    <t xml:space="preserve">    konkurenciji natjecatelji su : 44. Boris Grubić, 32. Anđelo Orač, 29. Zlatko Poparć, 42. Željko</t>
  </si>
  <si>
    <t xml:space="preserve">    Kljajić, 30. Darko Pažulić </t>
  </si>
  <si>
    <t xml:space="preserve">    Kapetan 1. Saša Borošić  kapetan, 2 - Marko Minanov, delegat  Slavko Meister, </t>
  </si>
  <si>
    <t xml:space="preserve">    Direktor: Zoran Pfeifer   Kapetan 1 – Martin Vrčković     Kapetan 2- Dragutin Filipašić</t>
  </si>
  <si>
    <r>
      <t xml:space="preserve">a) </t>
    </r>
    <r>
      <rPr>
        <b/>
        <sz val="10"/>
        <rFont val="Arial"/>
        <family val="1"/>
        <charset val="238"/>
      </rPr>
      <t>Svjetsko prvenstvo u lovu pastrve varalicom</t>
    </r>
    <r>
      <rPr>
        <sz val="10"/>
        <rFont val="Arial"/>
        <family val="1"/>
        <charset val="238"/>
      </rPr>
      <t xml:space="preserve"> –  Ossana (Italija) od  30.05.- 05.06.2017.</t>
    </r>
  </si>
  <si>
    <r>
      <t xml:space="preserve">    godine. </t>
    </r>
    <r>
      <rPr>
        <sz val="10"/>
        <color indexed="8"/>
        <rFont val="Arial"/>
        <family val="1"/>
        <charset val="238"/>
      </rPr>
      <t>Reprezentacija HŠRS zauzela je 9. mjesto (od 16). U pojedinačnoj konkurenciji</t>
    </r>
  </si>
  <si>
    <r>
      <t xml:space="preserve">    natjecatelji su izborili slijedeće plasmane:</t>
    </r>
    <r>
      <rPr>
        <sz val="10"/>
        <rFont val="Arial"/>
        <family val="1"/>
        <charset val="238"/>
      </rPr>
      <t xml:space="preserve"> 1. Boris Šiljeg, 21. Mario Matijašić, Hrvoje</t>
    </r>
  </si>
  <si>
    <t>Dubravko Krašina</t>
  </si>
  <si>
    <t>Šefik Bosnić</t>
  </si>
  <si>
    <t>Damir Basar</t>
  </si>
  <si>
    <t>PRVENSTVO HRVATSKE SENIORKE</t>
  </si>
  <si>
    <t>Garešnica,      3.6.2017.</t>
  </si>
  <si>
    <t>Garešnica,     4.6.2017.</t>
  </si>
  <si>
    <t>Žabnik,       22.7.2017.</t>
  </si>
  <si>
    <t>Žabnik,       23.7,2017.</t>
  </si>
  <si>
    <t>Ivanec,       2.9.2017.</t>
  </si>
  <si>
    <t>Ivanec, 3.9.2017.</t>
  </si>
  <si>
    <t>Banova Jaruga, 23.9.2017.</t>
  </si>
  <si>
    <t>Banova Jaruga, 24.9.2019.</t>
  </si>
  <si>
    <t>Matea Minanov</t>
  </si>
  <si>
    <t>Jadranka Guliš</t>
  </si>
  <si>
    <t>Koprivnica, Koprivnica</t>
  </si>
  <si>
    <t>Ivanka Škoda</t>
  </si>
  <si>
    <t>Klen, Sveta Marija</t>
  </si>
  <si>
    <t>Paula Pongrac</t>
  </si>
  <si>
    <t>Natalija Žganec</t>
  </si>
  <si>
    <t>Vesna Radanović</t>
  </si>
  <si>
    <t>Tatjana Štajduhar</t>
  </si>
  <si>
    <t>Marijana Mutak</t>
  </si>
  <si>
    <t>Mura, Mursko Središće</t>
  </si>
  <si>
    <t>Sanja Oreški</t>
  </si>
  <si>
    <t>Ivanec I, Ivanec</t>
  </si>
  <si>
    <t>Ivona Majsec</t>
  </si>
  <si>
    <t xml:space="preserve">Martina Mišar </t>
  </si>
  <si>
    <t>Vanda Kos</t>
  </si>
  <si>
    <t>Ribomanija Turopolje</t>
  </si>
  <si>
    <t>Valentina Dolenec</t>
  </si>
  <si>
    <t>Štuka, Poljanski Lug</t>
  </si>
  <si>
    <t>Marija Remenarić</t>
  </si>
  <si>
    <t>Slavica Futivić</t>
  </si>
  <si>
    <t>Lea Kramar</t>
  </si>
  <si>
    <t>Ivanec II, Ivanec</t>
  </si>
  <si>
    <t>Iva Jagec</t>
  </si>
  <si>
    <t>Ljiljana Knezović</t>
  </si>
  <si>
    <t>Petra Tomić</t>
  </si>
  <si>
    <t>Ivana Minanov</t>
  </si>
  <si>
    <t>Renata Ivezić</t>
  </si>
  <si>
    <t>Nikolina Friščić</t>
  </si>
  <si>
    <t>Silvija Lovrentijev</t>
  </si>
  <si>
    <t>Marija Jug</t>
  </si>
  <si>
    <t>Ivanec II         Ivanec</t>
  </si>
  <si>
    <t>Štuka        Poljanski Lug</t>
  </si>
  <si>
    <t>Mura    Mursko Središće</t>
  </si>
  <si>
    <t>Ivanec I         Ivanec</t>
  </si>
  <si>
    <t>Agram         Zagreb</t>
  </si>
  <si>
    <t>Klen                    Sveta Marija</t>
  </si>
  <si>
    <t>Banova Jaruga, 24.9.2017.</t>
  </si>
  <si>
    <t>Ivanec,       3.9.2017.</t>
  </si>
  <si>
    <t>Ivanec,      2.9.2017.</t>
  </si>
  <si>
    <t>Žabnik,     23.7.2017.</t>
  </si>
  <si>
    <t>Žabnik,  22.7.2017.</t>
  </si>
  <si>
    <t>Garešnica, 4.6.2017.</t>
  </si>
  <si>
    <t>Garešnica, 3.6.2017.</t>
  </si>
  <si>
    <t>Knin</t>
  </si>
  <si>
    <t>p</t>
  </si>
  <si>
    <t>x</t>
  </si>
  <si>
    <t>y</t>
  </si>
  <si>
    <t xml:space="preserve">    Reprezentacija HŠRS zauzela je 8 mjesto ( od 38).U pojedinačnoj konkurenciji natjecatelji</t>
  </si>
  <si>
    <t xml:space="preserve">    su izborili slijedeće plasmane: 32. Željko Raženj, 40. Alan Perko, 48. Ivica Bonino Hasan</t>
  </si>
  <si>
    <t xml:space="preserve">    63. Kristijan Kosmačin, 65. Željko Vrankić, </t>
  </si>
  <si>
    <t xml:space="preserve">    Reprezentacija HŠRS zauzela je  6.  mjesto (od 17). U pojedinačnoj konkurenciji</t>
  </si>
  <si>
    <t xml:space="preserve">    natjecateljke su izborile slijedeće plasmane: 4. Paula Pongrac, 11. Natalija Žganec,</t>
  </si>
  <si>
    <t xml:space="preserve">    25. Ivanka Škoda, 39. Vanda Kos, 62. Tatjana Štajduhar,</t>
  </si>
  <si>
    <t xml:space="preserve">    Reprezentacija je zauzela 6.  mjesto (od  26). U konkurenciji parova natjecatelji su: 9. Dalibor</t>
  </si>
  <si>
    <t xml:space="preserve">    Banaj i Hrvoje Jakopčević, 26. Martin Hohoš i Ivan Brenc, 36. Goran Pastulović i Željko Lesar</t>
  </si>
  <si>
    <t xml:space="preserve">    Kapetani 1: - Željko Nakić  kapetan 2. - Tomislav Bogdan, Delegat – Mile Beslić</t>
  </si>
  <si>
    <r>
      <t xml:space="preserve">b) </t>
    </r>
    <r>
      <rPr>
        <b/>
        <sz val="10"/>
        <color indexed="8"/>
        <rFont val="Arial"/>
        <family val="1"/>
        <charset val="238"/>
      </rPr>
      <t xml:space="preserve">Svjetsko prvenstvo za invalide </t>
    </r>
    <r>
      <rPr>
        <sz val="10"/>
        <color indexed="8"/>
        <rFont val="Arial"/>
        <family val="1"/>
        <charset val="238"/>
      </rPr>
      <t xml:space="preserve"> - Kanjiza (Srbija) od 05.-10.06.2017. godine </t>
    </r>
  </si>
  <si>
    <t xml:space="preserve">    Reprezentacija HŠRS zauzela je  2.  mjesto (od 10). U pojedinačnoj konkurenciji natjecatelji su</t>
  </si>
  <si>
    <t xml:space="preserve">    izborili slijedeće plasmane: 5. Ivica Bonino Hasan, 9. Nikola Geček, 20. Željko Kljajić</t>
  </si>
  <si>
    <t xml:space="preserve">    21. Mensur Rošić</t>
  </si>
  <si>
    <t xml:space="preserve">    Kapetan 1. - Željko Geček, kapetan 2 – Dražen Filipović, menager – Kristijan Kosmačin </t>
  </si>
  <si>
    <r>
      <t xml:space="preserve">c) </t>
    </r>
    <r>
      <rPr>
        <b/>
        <sz val="10"/>
        <color indexed="8"/>
        <rFont val="Arial"/>
        <family val="1"/>
        <charset val="238"/>
      </rPr>
      <t xml:space="preserve">Svjetsko prvenstvo za veterane </t>
    </r>
    <r>
      <rPr>
        <sz val="10"/>
        <color indexed="8"/>
        <rFont val="Arial"/>
        <family val="1"/>
        <charset val="238"/>
      </rPr>
      <t xml:space="preserve"> - Kanjiza (Srbija) od 05.-10.06.2017. godine </t>
    </r>
  </si>
  <si>
    <t xml:space="preserve">    Reprezentacija HŠRS zauzela je  9.  mjesto (od 16). U pojedinačnoj konkurenciji natjecatelji su</t>
  </si>
  <si>
    <t xml:space="preserve">    izborili slijedeće plasmane: 21. Tihomir Hunjak, 32. Rajmond Pokrivač, 52. Mišo Minanov, 57. Goran Puljić</t>
  </si>
  <si>
    <t xml:space="preserve">    69. Drago Filipašić</t>
  </si>
  <si>
    <t xml:space="preserve">    Kapetan 1. – Marko Kutlić, delegat – Zoran Pfeifer </t>
  </si>
  <si>
    <t xml:space="preserve">     godine. Reprezentacija HŠRS zauzela je 10  mjesto (od  10) . U pojedinačnoj konkurenciji</t>
  </si>
  <si>
    <t xml:space="preserve">     natjecatelji su izborili slijedeće plasmane: 14. Marko Horvat, 30. Marta Mesarek,</t>
  </si>
  <si>
    <t xml:space="preserve">    35. Matija Orehov, 37. Karlo Strbad, 45. Andrej Žili</t>
  </si>
  <si>
    <t xml:space="preserve">     Kapetan 1 - Zlatko Paučnik, kapetan 2 -  Matija Kraševac,  direktor - Zoran Pfeifer    </t>
  </si>
  <si>
    <t xml:space="preserve">     godine  Reprezentacija HŠRS zauzela je 10. (od 13) mjesto. U pojedinačnoj konkurenciji</t>
  </si>
  <si>
    <t xml:space="preserve">     natjecatelji su izborili slijedeće plasmane: 17. Erwin Škoda, 29. Karlo Trčak, 38. Alan Filep,</t>
  </si>
  <si>
    <t xml:space="preserve">    48. Vjekoslav Putak Ivić, 52. Marijana Mutak</t>
  </si>
  <si>
    <t xml:space="preserve">     Kapetan 1 - Miroslav Škoda, kapetan 2 - Ivica Vrabec  direktor - Zoran Pfeifer</t>
  </si>
  <si>
    <t xml:space="preserve">     godine .Reprezentacija HŠRS zauzela je 8 mjesto (od 13). U pojedinačnoj konkurenciji</t>
  </si>
  <si>
    <t xml:space="preserve">     natjecatelji su izborili slijedeće plasmane: 8. Dino Hrenar, 13. Alan Perko, 33. Leon</t>
  </si>
  <si>
    <t xml:space="preserve">     Međimurec, 51. Mihael Pongrac, 57. Marko Pejaković</t>
  </si>
  <si>
    <r>
      <t xml:space="preserve">e) </t>
    </r>
    <r>
      <rPr>
        <b/>
        <sz val="10"/>
        <color indexed="8"/>
        <rFont val="Arial"/>
        <family val="1"/>
        <charset val="238"/>
      </rPr>
      <t>Svjetsko prvenstvo za mladeži u lovu ribe (U 15)</t>
    </r>
    <r>
      <rPr>
        <sz val="10"/>
        <color indexed="8"/>
        <rFont val="Arial"/>
        <family val="1"/>
        <charset val="238"/>
      </rPr>
      <t xml:space="preserve">  - Inniscarra Cork (Irska) od 12.-13.08.2017.</t>
    </r>
  </si>
  <si>
    <r>
      <t xml:space="preserve">d) </t>
    </r>
    <r>
      <rPr>
        <b/>
        <sz val="10"/>
        <color indexed="8"/>
        <rFont val="Arial"/>
        <family val="1"/>
        <charset val="238"/>
      </rPr>
      <t>Svjetsko prvenstvo za mladeži u lovu ribe (U 20)</t>
    </r>
    <r>
      <rPr>
        <sz val="10"/>
        <color indexed="8"/>
        <rFont val="Arial"/>
        <family val="1"/>
        <charset val="238"/>
      </rPr>
      <t xml:space="preserve">  - Inniscarra Cork (Irska) od 12.-13.08.2017.</t>
    </r>
  </si>
  <si>
    <t xml:space="preserve">   </t>
  </si>
  <si>
    <r>
      <t xml:space="preserve">f) </t>
    </r>
    <r>
      <rPr>
        <b/>
        <sz val="10"/>
        <color indexed="8"/>
        <rFont val="Arial"/>
        <family val="1"/>
        <charset val="238"/>
      </rPr>
      <t>Svjetsko prvenstvo za mladeži u lovu ribe (U 25)</t>
    </r>
    <r>
      <rPr>
        <sz val="10"/>
        <color indexed="8"/>
        <rFont val="Arial"/>
        <family val="1"/>
        <charset val="238"/>
      </rPr>
      <t xml:space="preserve">  - Inniscarra Cork (Irska) od 12.-13.08.2017.</t>
    </r>
  </si>
  <si>
    <r>
      <t xml:space="preserve">g) </t>
    </r>
    <r>
      <rPr>
        <b/>
        <sz val="10"/>
        <color indexed="8"/>
        <rFont val="Arial"/>
        <family val="1"/>
        <charset val="238"/>
      </rPr>
      <t xml:space="preserve">Svjetsko prvenstvo za seniorke u lovu ribe – </t>
    </r>
    <r>
      <rPr>
        <sz val="10"/>
        <color indexed="8"/>
        <rFont val="Arial"/>
        <family val="1"/>
        <charset val="238"/>
      </rPr>
      <t xml:space="preserve"> Alcsi-szigeti (Mađarska) od 26.-27.08.2017.godine.</t>
    </r>
  </si>
  <si>
    <r>
      <t>i) Svjetsko prvenstvo u lovu pastrve prirodnim mamcima</t>
    </r>
    <r>
      <rPr>
        <sz val="10"/>
        <color indexed="8"/>
        <rFont val="Arial"/>
        <family val="1"/>
        <charset val="238"/>
      </rPr>
      <t xml:space="preserve"> - Arreau (Francuska) od</t>
    </r>
  </si>
  <si>
    <r>
      <t xml:space="preserve">h) </t>
    </r>
    <r>
      <rPr>
        <b/>
        <sz val="10"/>
        <color indexed="8"/>
        <rFont val="Arial"/>
        <family val="1"/>
        <charset val="238"/>
      </rPr>
      <t>Svjetsko prvenstvo u CASTINGU za seniore</t>
    </r>
    <r>
      <rPr>
        <sz val="10"/>
        <color indexed="8"/>
        <rFont val="Arial"/>
        <family val="1"/>
        <charset val="238"/>
      </rPr>
      <t xml:space="preserve"> –  Szamotuly (Poljska) od  30.08.-03.09.2017. godine.</t>
    </r>
  </si>
  <si>
    <t xml:space="preserve">     U pojedinačnoj konkurenciji natjecatelji su izborili slijedeće plasmane: </t>
  </si>
  <si>
    <t xml:space="preserve">     Reprezentacija HŠRS u petoboju za seniorke osvojila je 6. mjesto (od 6), a seniora 7. mjesto (od 14).</t>
  </si>
  <si>
    <t xml:space="preserve">     Seniorke: 17. Sanja Macanić, 19. Lea Turk  (od 20)  </t>
  </si>
  <si>
    <t xml:space="preserve">     Seniori: 32. Goran Ožbolt, 39. Marino Turk, 45. Sandi Zbašnik, 56. Denis Zbašnik (od 60)</t>
  </si>
  <si>
    <r>
      <t xml:space="preserve">j) </t>
    </r>
    <r>
      <rPr>
        <b/>
        <sz val="10"/>
        <color indexed="8"/>
        <rFont val="Arial"/>
        <family val="1"/>
        <charset val="238"/>
      </rPr>
      <t xml:space="preserve">Svjetsko prvenstvo za seniore u lovu ribe – </t>
    </r>
    <r>
      <rPr>
        <sz val="10"/>
        <color indexed="8"/>
        <rFont val="Arial"/>
        <family val="1"/>
        <charset val="238"/>
      </rPr>
      <t xml:space="preserve"> Ronquieres (Belgija) od  09.-10.09.2017.godine.</t>
    </r>
  </si>
  <si>
    <r>
      <t xml:space="preserve">k) </t>
    </r>
    <r>
      <rPr>
        <b/>
        <sz val="10"/>
        <color indexed="8"/>
        <rFont val="Arial"/>
        <family val="1"/>
        <charset val="238"/>
      </rPr>
      <t>Svjetsko prvenstvo u lovu šarana</t>
    </r>
    <r>
      <rPr>
        <sz val="10"/>
        <color indexed="8"/>
        <rFont val="Arial"/>
        <family val="1"/>
        <charset val="238"/>
      </rPr>
      <t xml:space="preserve">  - Kaposvar (Mađarska) od 20.-23.09.2017. godine</t>
    </r>
  </si>
  <si>
    <t xml:space="preserve">    Rez. Ivan Medić i Filip Novosel</t>
  </si>
  <si>
    <t>l) Svjetsko prvenstvo  u lovu pastrvskog grgeča - Vaal river (South Africa) od 02.-08.10.2017. god.</t>
  </si>
  <si>
    <t>8.7.2017.   Crkveni Bok</t>
  </si>
  <si>
    <t>9.7.2017.   Crkveni Bok</t>
  </si>
  <si>
    <t>16.9.2017. Crkveni Bok</t>
  </si>
  <si>
    <t>17.9.2017.  Crkveni Bok</t>
  </si>
  <si>
    <t>04.11.2017.</t>
  </si>
  <si>
    <t>05.11.2017.</t>
  </si>
  <si>
    <t>11.11.2017.</t>
  </si>
  <si>
    <t>12.11.2017.</t>
  </si>
  <si>
    <t>Slavko Fuček</t>
  </si>
  <si>
    <t xml:space="preserve">   Reprezentacija HŠRS zauzela je 13. mjesto (od 13). U pojedinačnoj konkurenciji 31. Samir</t>
  </si>
  <si>
    <t xml:space="preserve">  Alijanović i Anđelko Jazvić, 35. Siniša Pavlović i Daniel Vignjević, 39. Robert  Berger i Boris Leskovar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</si>
</sst>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dd/mm/yyyy"/>
    <numFmt numFmtId="166" formatCode="d/m/;@"/>
    <numFmt numFmtId="167" formatCode="0.0"/>
    <numFmt numFmtId="168" formatCode="0.0;[Red]0.0"/>
    <numFmt numFmtId="169" formatCode="0\ &quot;g&quot;"/>
  </numFmts>
  <fonts count="137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Times New Roman"/>
      <family val="1"/>
      <charset val="238"/>
    </font>
    <font>
      <sz val="13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sz val="20"/>
      <name val="Arial"/>
      <family val="2"/>
      <charset val="238"/>
    </font>
    <font>
      <sz val="20"/>
      <name val="Castellar"/>
      <family val="1"/>
      <charset val="238"/>
    </font>
    <font>
      <b/>
      <sz val="8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CC99FF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sz val="10"/>
      <name val="Arial"/>
    </font>
    <font>
      <b/>
      <sz val="11"/>
      <color indexed="8"/>
      <name val="Arial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color indexed="10"/>
      <name val="Arial CE"/>
      <family val="2"/>
      <charset val="238"/>
    </font>
    <font>
      <b/>
      <sz val="14"/>
      <color indexed="10"/>
      <name val="Arial CE"/>
      <charset val="238"/>
    </font>
    <font>
      <b/>
      <sz val="22"/>
      <color indexed="10"/>
      <name val="Arial CE"/>
      <charset val="238"/>
    </font>
    <font>
      <b/>
      <sz val="11"/>
      <color indexed="8"/>
      <name val="Arial CE"/>
      <family val="2"/>
      <charset val="238"/>
    </font>
    <font>
      <b/>
      <sz val="16"/>
      <color indexed="10"/>
      <name val="Arial CE"/>
      <family val="2"/>
      <charset val="238"/>
    </font>
    <font>
      <b/>
      <sz val="16"/>
      <color indexed="10"/>
      <name val="Arial"/>
      <family val="2"/>
      <charset val="238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sz val="12"/>
      <color indexed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24"/>
      <name val="Arial"/>
      <family val="2"/>
      <charset val="238"/>
    </font>
    <font>
      <sz val="10"/>
      <name val="Arial"/>
      <charset val="238"/>
    </font>
    <font>
      <b/>
      <sz val="10"/>
      <name val="Arial"/>
      <family val="1"/>
      <charset val="238"/>
    </font>
    <font>
      <sz val="10"/>
      <name val="Arial"/>
      <family val="1"/>
      <charset val="238"/>
    </font>
    <font>
      <sz val="10"/>
      <color indexed="8"/>
      <name val="Arial"/>
      <family val="1"/>
      <charset val="238"/>
    </font>
    <font>
      <b/>
      <sz val="10"/>
      <color indexed="8"/>
      <name val="Arial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4"/>
      <name val="Aharoni"/>
      <charset val="177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20"/>
      <name val="Castellar"/>
      <family val="1"/>
    </font>
    <font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Times New Roman"/>
      <family val="1"/>
    </font>
    <font>
      <sz val="10"/>
      <color indexed="8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8"/>
      <name val="Arial"/>
    </font>
    <font>
      <sz val="12"/>
      <name val="Arial"/>
    </font>
    <font>
      <sz val="8"/>
      <color indexed="81"/>
      <name val="Tahoma"/>
      <charset val="238"/>
    </font>
  </fonts>
  <fills count="3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rgb="FF993300"/>
      </patternFill>
    </fill>
    <fill>
      <patternFill patternType="solid">
        <fgColor theme="6" tint="0.39997558519241921"/>
        <bgColor rgb="FFCCFFFF"/>
      </patternFill>
    </fill>
    <fill>
      <patternFill patternType="solid">
        <fgColor theme="6" tint="0.39997558519241921"/>
        <bgColor rgb="FFFFFFCC"/>
      </patternFill>
    </fill>
    <fill>
      <patternFill patternType="solid">
        <fgColor indexed="43"/>
        <bgColor indexed="64"/>
      </patternFill>
    </fill>
  </fills>
  <borders count="17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 applyBorder="0" applyAlignment="0" applyProtection="0"/>
    <xf numFmtId="0" fontId="62" fillId="0" borderId="0"/>
    <xf numFmtId="0" fontId="1" fillId="0" borderId="0">
      <alignment horizontal="center" vertical="center" wrapText="1"/>
    </xf>
    <xf numFmtId="0" fontId="36" fillId="0" borderId="0"/>
    <xf numFmtId="0" fontId="102" fillId="0" borderId="0"/>
    <xf numFmtId="0" fontId="62" fillId="0" borderId="0"/>
    <xf numFmtId="0" fontId="36" fillId="0" borderId="0"/>
    <xf numFmtId="0" fontId="36" fillId="0" borderId="0"/>
  </cellStyleXfs>
  <cellXfs count="1778">
    <xf numFmtId="0" fontId="0" fillId="0" borderId="0" xfId="0"/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36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4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top"/>
    </xf>
    <xf numFmtId="0" fontId="36" fillId="0" borderId="0" xfId="1" applyNumberFormat="1" applyFont="1" applyFill="1" applyBorder="1"/>
    <xf numFmtId="0" fontId="9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3" fontId="9" fillId="0" borderId="1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8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0" fontId="9" fillId="0" borderId="23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3" fontId="9" fillId="0" borderId="30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3" fontId="9" fillId="0" borderId="32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3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5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7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3" fontId="0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8" fillId="0" borderId="40" xfId="1" applyNumberFormat="1" applyFont="1" applyFill="1" applyBorder="1" applyAlignment="1">
      <alignment horizontal="center"/>
    </xf>
    <xf numFmtId="0" fontId="0" fillId="0" borderId="40" xfId="1" applyNumberFormat="1" applyFont="1" applyFill="1" applyBorder="1"/>
    <xf numFmtId="3" fontId="0" fillId="0" borderId="40" xfId="1" applyNumberFormat="1" applyFont="1" applyFill="1" applyBorder="1"/>
    <xf numFmtId="0" fontId="0" fillId="0" borderId="0" xfId="1" applyNumberFormat="1" applyFont="1" applyFill="1" applyBorder="1"/>
    <xf numFmtId="0" fontId="0" fillId="0" borderId="0" xfId="1" applyNumberFormat="1" applyFont="1" applyFill="1" applyBorder="1" applyAlignment="1"/>
    <xf numFmtId="0" fontId="0" fillId="0" borderId="0" xfId="1" applyNumberFormat="1" applyFont="1" applyFill="1" applyBorder="1" applyAlignment="1"/>
    <xf numFmtId="0" fontId="9" fillId="0" borderId="43" xfId="1" applyNumberFormat="1" applyFont="1" applyFill="1" applyBorder="1" applyAlignment="1" applyProtection="1">
      <alignment horizontal="center" vertical="center"/>
      <protection hidden="1"/>
    </xf>
    <xf numFmtId="0" fontId="3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8" xfId="1" applyNumberFormat="1" applyFont="1" applyFill="1" applyBorder="1" applyAlignment="1" applyProtection="1">
      <alignment horizontal="center" vertical="center" shrinkToFit="1"/>
      <protection hidden="1"/>
    </xf>
    <xf numFmtId="3" fontId="3" fillId="0" borderId="18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9" xfId="1" applyNumberFormat="1" applyFont="1" applyFill="1" applyBorder="1" applyAlignment="1" applyProtection="1">
      <alignment horizontal="right" vertical="center" shrinkToFit="1"/>
      <protection hidden="1"/>
    </xf>
    <xf numFmtId="0" fontId="0" fillId="0" borderId="0" xfId="1" applyNumberFormat="1" applyFont="1" applyFill="1" applyBorder="1" applyAlignment="1">
      <alignment vertical="center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3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50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7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51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6" fillId="0" borderId="0" xfId="1" applyNumberFormat="1" applyFont="1" applyFill="1" applyBorder="1"/>
    <xf numFmtId="0" fontId="9" fillId="0" borderId="45" xfId="1" applyNumberFormat="1" applyFont="1" applyFill="1" applyBorder="1" applyAlignment="1" applyProtection="1">
      <alignment horizontal="center" vertical="center"/>
      <protection hidden="1"/>
    </xf>
    <xf numFmtId="3" fontId="9" fillId="0" borderId="46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3" fontId="36" fillId="0" borderId="0" xfId="1" applyNumberFormat="1" applyFont="1" applyFill="1" applyBorder="1" applyAlignment="1">
      <alignment vertical="center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0" fontId="3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3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6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8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0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12" fillId="0" borderId="0" xfId="1" applyNumberFormat="1" applyFont="1" applyFill="1" applyBorder="1"/>
    <xf numFmtId="0" fontId="13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3" fontId="36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8" fillId="0" borderId="40" xfId="1" applyNumberFormat="1" applyFont="1" applyFill="1" applyBorder="1" applyAlignment="1">
      <alignment horizontal="center"/>
    </xf>
    <xf numFmtId="0" fontId="36" fillId="0" borderId="40" xfId="1" applyNumberFormat="1" applyFont="1" applyFill="1" applyBorder="1"/>
    <xf numFmtId="3" fontId="36" fillId="0" borderId="40" xfId="1" applyNumberFormat="1" applyFont="1" applyFill="1" applyBorder="1"/>
    <xf numFmtId="0" fontId="36" fillId="0" borderId="71" xfId="1" applyNumberFormat="1" applyFont="1" applyFill="1" applyBorder="1" applyAlignment="1"/>
    <xf numFmtId="0" fontId="36" fillId="0" borderId="0" xfId="1" applyNumberFormat="1" applyFont="1" applyFill="1" applyBorder="1" applyAlignment="1"/>
    <xf numFmtId="0" fontId="36" fillId="0" borderId="0" xfId="1" applyNumberFormat="1" applyFont="1" applyFill="1" applyBorder="1" applyAlignment="1"/>
    <xf numFmtId="0" fontId="3" fillId="0" borderId="45" xfId="1" applyNumberFormat="1" applyFont="1" applyFill="1" applyBorder="1" applyAlignment="1" applyProtection="1">
      <alignment horizontal="center" vertical="center"/>
      <protection hidden="1"/>
    </xf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1" xfId="1" applyNumberFormat="1" applyFont="1" applyFill="1" applyBorder="1" applyAlignment="1" applyProtection="1">
      <alignment horizontal="center" vertical="center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" fillId="5" borderId="48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8" xfId="1" applyNumberFormat="1" applyFont="1" applyFill="1" applyBorder="1" applyAlignment="1">
      <alignment horizontal="left"/>
    </xf>
    <xf numFmtId="0" fontId="10" fillId="0" borderId="28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72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52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0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6" fillId="0" borderId="0" xfId="1" applyNumberFormat="1" applyFont="1" applyFill="1" applyBorder="1"/>
    <xf numFmtId="0" fontId="9" fillId="0" borderId="45" xfId="1" applyNumberFormat="1" applyFont="1" applyFill="1" applyBorder="1" applyAlignment="1" applyProtection="1">
      <alignment horizontal="center" vertical="center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46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3" fontId="36" fillId="0" borderId="0" xfId="1" applyNumberFormat="1" applyFont="1" applyFill="1" applyBorder="1" applyAlignment="1">
      <alignment vertical="center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0" fontId="3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3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73" xfId="1" applyNumberFormat="1" applyFont="1" applyFill="1" applyBorder="1" applyAlignment="1" applyProtection="1">
      <alignment horizontal="center" vertical="center"/>
      <protection hidden="1"/>
    </xf>
    <xf numFmtId="0" fontId="36" fillId="0" borderId="74" xfId="1" applyNumberFormat="1" applyFont="1" applyFill="1" applyBorder="1" applyAlignment="1">
      <alignment vertical="center"/>
    </xf>
    <xf numFmtId="0" fontId="3" fillId="0" borderId="4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9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13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3" fontId="36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8" fillId="0" borderId="40" xfId="1" applyNumberFormat="1" applyFont="1" applyFill="1" applyBorder="1" applyAlignment="1">
      <alignment horizontal="center"/>
    </xf>
    <xf numFmtId="0" fontId="36" fillId="0" borderId="40" xfId="1" applyNumberFormat="1" applyFont="1" applyFill="1" applyBorder="1"/>
    <xf numFmtId="3" fontId="36" fillId="0" borderId="40" xfId="1" applyNumberFormat="1" applyFont="1" applyFill="1" applyBorder="1"/>
    <xf numFmtId="0" fontId="36" fillId="0" borderId="71" xfId="1" applyNumberFormat="1" applyFont="1" applyFill="1" applyBorder="1" applyAlignment="1"/>
    <xf numFmtId="0" fontId="36" fillId="0" borderId="0" xfId="1" applyNumberFormat="1" applyFont="1" applyFill="1" applyBorder="1" applyAlignment="1"/>
    <xf numFmtId="0" fontId="36" fillId="0" borderId="0" xfId="1" applyNumberFormat="1" applyFont="1" applyFill="1" applyBorder="1" applyAlignment="1"/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18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17" xfId="1" applyNumberFormat="1" applyFont="1" applyFill="1" applyBorder="1" applyAlignment="1" applyProtection="1">
      <alignment horizontal="right" vertical="center" shrinkToFit="1"/>
      <protection hidden="1"/>
    </xf>
    <xf numFmtId="0" fontId="18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47" xfId="1" applyNumberFormat="1" applyFont="1" applyFill="1" applyBorder="1" applyAlignment="1" applyProtection="1">
      <alignment horizontal="right" vertical="center" shrinkToFit="1"/>
      <protection hidden="1"/>
    </xf>
    <xf numFmtId="3" fontId="1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2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2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18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18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1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10" fillId="0" borderId="1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72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37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20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0" xfId="1" applyNumberFormat="1" applyFont="1" applyFill="1" applyBorder="1"/>
    <xf numFmtId="0" fontId="0" fillId="0" borderId="0" xfId="1" applyNumberFormat="1" applyFont="1" applyFill="1" applyBorder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5" fillId="5" borderId="23" xfId="1" applyNumberFormat="1" applyFont="1" applyFill="1" applyBorder="1" applyAlignment="1">
      <alignment horizontal="center" vertical="center" wrapText="1"/>
    </xf>
    <xf numFmtId="0" fontId="3" fillId="5" borderId="59" xfId="1" applyNumberFormat="1" applyFont="1" applyFill="1" applyBorder="1" applyAlignment="1">
      <alignment horizontal="center" vertical="center"/>
    </xf>
    <xf numFmtId="0" fontId="0" fillId="5" borderId="55" xfId="1" applyNumberFormat="1" applyFont="1" applyFill="1" applyBorder="1" applyAlignment="1">
      <alignment horizontal="center" vertical="center"/>
    </xf>
    <xf numFmtId="0" fontId="0" fillId="3" borderId="55" xfId="1" applyNumberFormat="1" applyFont="1" applyFill="1" applyBorder="1" applyAlignment="1">
      <alignment horizontal="center" vertical="center"/>
    </xf>
    <xf numFmtId="0" fontId="0" fillId="3" borderId="62" xfId="1" applyNumberFormat="1" applyFont="1" applyFill="1" applyBorder="1" applyAlignment="1">
      <alignment horizontal="center" vertical="center"/>
    </xf>
    <xf numFmtId="0" fontId="0" fillId="5" borderId="59" xfId="1" applyNumberFormat="1" applyFont="1" applyFill="1" applyBorder="1" applyAlignment="1">
      <alignment horizontal="center" vertical="center"/>
    </xf>
    <xf numFmtId="0" fontId="0" fillId="5" borderId="0" xfId="1" applyNumberFormat="1" applyFont="1" applyFill="1" applyBorder="1" applyAlignment="1">
      <alignment horizontal="center" vertical="center"/>
    </xf>
    <xf numFmtId="0" fontId="8" fillId="3" borderId="59" xfId="1" applyNumberFormat="1" applyFont="1" applyFill="1" applyBorder="1" applyAlignment="1">
      <alignment horizontal="center" vertical="center"/>
    </xf>
    <xf numFmtId="0" fontId="9" fillId="0" borderId="98" xfId="1" applyNumberFormat="1" applyFont="1" applyFill="1" applyBorder="1" applyAlignment="1" applyProtection="1">
      <alignment horizontal="center" vertical="center"/>
      <protection hidden="1"/>
    </xf>
    <xf numFmtId="0" fontId="22" fillId="0" borderId="99" xfId="1" applyNumberFormat="1" applyFont="1" applyFill="1" applyBorder="1" applyAlignment="1" applyProtection="1">
      <alignment vertical="center" wrapText="1"/>
      <protection hidden="1"/>
    </xf>
    <xf numFmtId="0" fontId="3" fillId="0" borderId="100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01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02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03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00" xfId="1" applyNumberFormat="1" applyFont="1" applyFill="1" applyBorder="1" applyAlignment="1" applyProtection="1">
      <alignment horizontal="center" vertical="center" shrinkToFit="1"/>
      <protection hidden="1"/>
    </xf>
    <xf numFmtId="3" fontId="9" fillId="3" borderId="102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105" xfId="1" applyNumberFormat="1" applyFont="1" applyFill="1" applyBorder="1" applyAlignment="1" applyProtection="1">
      <alignment horizontal="center" vertical="center"/>
      <protection hidden="1"/>
    </xf>
    <xf numFmtId="0" fontId="22" fillId="0" borderId="25" xfId="1" applyNumberFormat="1" applyFont="1" applyFill="1" applyBorder="1" applyAlignment="1" applyProtection="1">
      <alignment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22" fillId="0" borderId="106" xfId="1" applyNumberFormat="1" applyFont="1" applyFill="1" applyBorder="1" applyAlignment="1" applyProtection="1">
      <alignment vertical="center" wrapText="1"/>
      <protection hidden="1"/>
    </xf>
    <xf numFmtId="0" fontId="22" fillId="0" borderId="31" xfId="1" applyNumberFormat="1" applyFont="1" applyFill="1" applyBorder="1" applyAlignment="1" applyProtection="1">
      <alignment vertical="center" wrapText="1"/>
      <protection hidden="1"/>
    </xf>
    <xf numFmtId="3" fontId="9" fillId="5" borderId="65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89" xfId="1" applyNumberFormat="1" applyFont="1" applyFill="1" applyBorder="1" applyAlignment="1" applyProtection="1">
      <alignment horizontal="center" vertical="center"/>
      <protection hidden="1"/>
    </xf>
    <xf numFmtId="0" fontId="22" fillId="0" borderId="93" xfId="1" applyNumberFormat="1" applyFont="1" applyFill="1" applyBorder="1" applyAlignment="1" applyProtection="1">
      <alignment vertical="center" wrapText="1"/>
      <protection hidden="1"/>
    </xf>
    <xf numFmtId="0" fontId="3" fillId="0" borderId="109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1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11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1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13" xfId="1" applyNumberFormat="1" applyFont="1" applyFill="1" applyBorder="1" applyAlignment="1" applyProtection="1">
      <alignment horizontal="center" vertical="center" shrinkToFit="1"/>
      <protection hidden="1"/>
    </xf>
    <xf numFmtId="3" fontId="9" fillId="3" borderId="114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1" applyNumberFormat="1" applyFont="1" applyFill="1" applyBorder="1"/>
    <xf numFmtId="0" fontId="24" fillId="0" borderId="0" xfId="1" applyNumberFormat="1" applyFont="1" applyFill="1" applyBorder="1"/>
    <xf numFmtId="3" fontId="24" fillId="0" borderId="0" xfId="1" applyNumberFormat="1" applyFont="1" applyFill="1" applyBorder="1"/>
    <xf numFmtId="3" fontId="25" fillId="0" borderId="0" xfId="1" applyNumberFormat="1" applyFont="1" applyFill="1" applyBorder="1" applyAlignment="1">
      <alignment horizontal="center"/>
    </xf>
    <xf numFmtId="0" fontId="23" fillId="0" borderId="0" xfId="1" applyNumberFormat="1" applyFont="1" applyFill="1" applyBorder="1" applyAlignment="1">
      <alignment horizontal="center"/>
    </xf>
    <xf numFmtId="0" fontId="8" fillId="0" borderId="4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36" fillId="0" borderId="40" xfId="1" applyNumberFormat="1" applyFont="1" applyFill="1" applyBorder="1"/>
    <xf numFmtId="3" fontId="36" fillId="0" borderId="40" xfId="1" applyNumberFormat="1" applyFont="1" applyFill="1" applyBorder="1"/>
    <xf numFmtId="3" fontId="36" fillId="0" borderId="0" xfId="1" applyNumberFormat="1" applyFont="1" applyFill="1" applyBorder="1"/>
    <xf numFmtId="0" fontId="20" fillId="5" borderId="23" xfId="1" applyNumberFormat="1" applyFont="1" applyFill="1" applyBorder="1" applyAlignment="1">
      <alignment horizontal="center" vertical="center" wrapText="1"/>
    </xf>
    <xf numFmtId="0" fontId="20" fillId="5" borderId="0" xfId="1" applyNumberFormat="1" applyFont="1" applyFill="1" applyBorder="1" applyAlignment="1">
      <alignment horizontal="center" vertical="center"/>
    </xf>
    <xf numFmtId="0" fontId="24" fillId="5" borderId="55" xfId="1" applyNumberFormat="1" applyFont="1" applyFill="1" applyBorder="1" applyAlignment="1">
      <alignment horizontal="center" vertical="center"/>
    </xf>
    <xf numFmtId="3" fontId="24" fillId="5" borderId="59" xfId="1" applyNumberFormat="1" applyFont="1" applyFill="1" applyBorder="1" applyAlignment="1">
      <alignment horizontal="center" vertical="center"/>
    </xf>
    <xf numFmtId="0" fontId="24" fillId="5" borderId="60" xfId="1" applyNumberFormat="1" applyFont="1" applyFill="1" applyBorder="1" applyAlignment="1">
      <alignment horizontal="center" vertical="center"/>
    </xf>
    <xf numFmtId="3" fontId="24" fillId="5" borderId="0" xfId="1" applyNumberFormat="1" applyFont="1" applyFill="1" applyBorder="1" applyAlignment="1">
      <alignment horizontal="center" vertical="center"/>
    </xf>
    <xf numFmtId="0" fontId="24" fillId="3" borderId="55" xfId="1" applyNumberFormat="1" applyFont="1" applyFill="1" applyBorder="1" applyAlignment="1">
      <alignment horizontal="center" vertical="center"/>
    </xf>
    <xf numFmtId="3" fontId="24" fillId="3" borderId="61" xfId="1" applyNumberFormat="1" applyFont="1" applyFill="1" applyBorder="1" applyAlignment="1">
      <alignment horizontal="center" vertical="center"/>
    </xf>
    <xf numFmtId="0" fontId="24" fillId="3" borderId="56" xfId="1" applyNumberFormat="1" applyFont="1" applyFill="1" applyBorder="1" applyAlignment="1">
      <alignment horizontal="center" vertical="center"/>
    </xf>
    <xf numFmtId="0" fontId="26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26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44" xfId="1" applyNumberFormat="1" applyFont="1" applyFill="1" applyBorder="1" applyAlignment="1" applyProtection="1">
      <alignment horizontal="right" vertical="center" shrinkToFit="1"/>
      <protection hidden="1"/>
    </xf>
    <xf numFmtId="3" fontId="26" fillId="0" borderId="47" xfId="1" applyNumberFormat="1" applyFont="1" applyFill="1" applyBorder="1" applyAlignment="1" applyProtection="1">
      <alignment horizontal="right" vertical="center" shrinkToFit="1"/>
      <protection hidden="1"/>
    </xf>
    <xf numFmtId="0" fontId="26" fillId="3" borderId="24" xfId="1" applyNumberFormat="1" applyFont="1" applyFill="1" applyBorder="1" applyAlignment="1" applyProtection="1">
      <alignment horizontal="center" vertical="center" shrinkToFit="1"/>
      <protection hidden="1"/>
    </xf>
    <xf numFmtId="0" fontId="26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26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26" xfId="1" applyNumberFormat="1" applyFont="1" applyFill="1" applyBorder="1" applyAlignment="1">
      <alignment horizontal="center"/>
    </xf>
    <xf numFmtId="0" fontId="36" fillId="0" borderId="30" xfId="1" applyNumberFormat="1" applyFont="1" applyFill="1" applyBorder="1"/>
    <xf numFmtId="0" fontId="36" fillId="0" borderId="27" xfId="1" applyNumberFormat="1" applyFont="1" applyFill="1" applyBorder="1" applyAlignment="1">
      <alignment horizontal="center"/>
    </xf>
    <xf numFmtId="0" fontId="36" fillId="0" borderId="65" xfId="1" applyNumberFormat="1" applyFont="1" applyFill="1" applyBorder="1"/>
    <xf numFmtId="0" fontId="36" fillId="0" borderId="0" xfId="1" applyNumberFormat="1" applyFont="1" applyFill="1" applyBorder="1"/>
    <xf numFmtId="0" fontId="26" fillId="5" borderId="27" xfId="1" applyNumberFormat="1" applyFont="1" applyFill="1" applyBorder="1" applyAlignment="1" applyProtection="1">
      <alignment horizontal="center" vertical="center" shrinkToFit="1"/>
      <protection hidden="1"/>
    </xf>
    <xf numFmtId="3" fontId="26" fillId="5" borderId="65" xfId="1" applyNumberFormat="1" applyFont="1" applyFill="1" applyBorder="1" applyAlignment="1" applyProtection="1">
      <alignment horizontal="right" vertical="center" shrinkToFit="1"/>
      <protection hidden="1"/>
    </xf>
    <xf numFmtId="0" fontId="20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20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20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20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26" fillId="0" borderId="75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25" xfId="1" applyNumberFormat="1" applyFont="1" applyFill="1" applyBorder="1" applyAlignment="1" applyProtection="1">
      <alignment horizontal="right" vertical="center" shrinkToFit="1"/>
      <protection hidden="1"/>
    </xf>
    <xf numFmtId="0" fontId="26" fillId="0" borderId="48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48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59" xfId="1" applyNumberFormat="1" applyFont="1" applyFill="1" applyBorder="1"/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11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top"/>
    </xf>
    <xf numFmtId="0" fontId="36" fillId="0" borderId="0" xfId="1" applyNumberFormat="1" applyFont="1" applyFill="1" applyBorder="1"/>
    <xf numFmtId="0" fontId="9" fillId="0" borderId="45" xfId="1" applyNumberFormat="1" applyFont="1" applyFill="1" applyBorder="1" applyAlignment="1" applyProtection="1">
      <alignment horizontal="center" vertical="center"/>
      <protection hidden="1"/>
    </xf>
    <xf numFmtId="0" fontId="3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4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46" xfId="1" applyNumberFormat="1" applyFont="1" applyFill="1" applyBorder="1" applyAlignment="1" applyProtection="1">
      <alignment horizontal="right" vertical="center" shrinkToFit="1"/>
      <protection hidden="1"/>
    </xf>
    <xf numFmtId="0" fontId="10" fillId="0" borderId="28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0" xfId="1" applyNumberFormat="1" applyFont="1" applyFill="1" applyBorder="1" applyAlignment="1">
      <alignment vertical="center"/>
    </xf>
    <xf numFmtId="3" fontId="36" fillId="0" borderId="0" xfId="1" applyNumberFormat="1" applyFont="1" applyFill="1" applyBorder="1" applyAlignment="1">
      <alignment vertical="center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0" fontId="3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27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29" xfId="1" applyNumberFormat="1" applyFont="1" applyFill="1" applyBorder="1" applyAlignment="1" applyProtection="1">
      <alignment horizontal="center" vertical="center"/>
      <protection hidden="1"/>
    </xf>
    <xf numFmtId="0" fontId="3" fillId="0" borderId="3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51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18" xfId="1" applyNumberFormat="1" applyFont="1" applyFill="1" applyBorder="1" applyAlignment="1" applyProtection="1">
      <alignment horizontal="center" vertical="center"/>
      <protection hidden="1"/>
    </xf>
    <xf numFmtId="0" fontId="3" fillId="0" borderId="49" xfId="1" applyNumberFormat="1" applyFont="1" applyFill="1" applyBorder="1" applyAlignment="1" applyProtection="1">
      <alignment horizontal="center" vertical="center" wrapText="1"/>
      <protection hidden="1"/>
    </xf>
    <xf numFmtId="3" fontId="9" fillId="0" borderId="49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1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3" fontId="0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/>
    <xf numFmtId="0" fontId="8" fillId="0" borderId="40" xfId="1" applyNumberFormat="1" applyFont="1" applyFill="1" applyBorder="1" applyAlignment="1">
      <alignment horizontal="center"/>
    </xf>
    <xf numFmtId="0" fontId="0" fillId="0" borderId="40" xfId="1" applyNumberFormat="1" applyFont="1" applyFill="1" applyBorder="1"/>
    <xf numFmtId="3" fontId="0" fillId="0" borderId="40" xfId="1" applyNumberFormat="1" applyFont="1" applyFill="1" applyBorder="1"/>
    <xf numFmtId="0" fontId="0" fillId="0" borderId="0" xfId="1" applyNumberFormat="1" applyFont="1" applyFill="1" applyBorder="1"/>
    <xf numFmtId="0" fontId="0" fillId="0" borderId="71" xfId="1" applyNumberFormat="1" applyFont="1" applyFill="1" applyBorder="1" applyAlignment="1"/>
    <xf numFmtId="0" fontId="0" fillId="0" borderId="0" xfId="1" applyNumberFormat="1" applyFont="1" applyFill="1" applyBorder="1" applyAlignment="1"/>
    <xf numFmtId="0" fontId="0" fillId="0" borderId="0" xfId="1" applyNumberFormat="1" applyFont="1" applyFill="1" applyBorder="1" applyAlignment="1"/>
    <xf numFmtId="0" fontId="9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1" applyNumberFormat="1" applyFont="1" applyFill="1" applyBorder="1" applyAlignment="1">
      <alignment vertical="center"/>
    </xf>
    <xf numFmtId="3" fontId="0" fillId="0" borderId="0" xfId="1" applyNumberFormat="1" applyFont="1" applyFill="1" applyBorder="1" applyAlignment="1">
      <alignment vertical="center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17" xfId="1" applyNumberFormat="1" applyFont="1" applyFill="1" applyBorder="1" applyAlignment="1" applyProtection="1">
      <alignment horizontal="right" vertical="center" shrinkToFi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48" xfId="1" applyNumberFormat="1" applyFont="1" applyFill="1" applyBorder="1" applyAlignment="1" applyProtection="1">
      <alignment horizontal="left" vertical="center" shrinkToFit="1"/>
      <protection hidden="1"/>
    </xf>
    <xf numFmtId="164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center" vertical="center"/>
      <protection hidden="1"/>
    </xf>
    <xf numFmtId="0" fontId="3" fillId="0" borderId="72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3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52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0" xfId="1" applyNumberFormat="1" applyFont="1" applyFill="1" applyBorder="1"/>
    <xf numFmtId="0" fontId="3" fillId="0" borderId="3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7" xfId="1" applyNumberFormat="1" applyFont="1" applyFill="1" applyBorder="1" applyAlignment="1" applyProtection="1">
      <alignment horizontal="center" vertical="center"/>
      <protection hidden="1"/>
    </xf>
    <xf numFmtId="0" fontId="9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78" xfId="1" applyNumberFormat="1" applyFont="1" applyFill="1" applyBorder="1" applyAlignment="1">
      <alignment vertical="center"/>
    </xf>
    <xf numFmtId="3" fontId="27" fillId="0" borderId="0" xfId="1" applyNumberFormat="1" applyFont="1" applyFill="1" applyBorder="1"/>
    <xf numFmtId="0" fontId="0" fillId="0" borderId="0" xfId="1" applyNumberFormat="1" applyFont="1" applyFill="1" applyBorder="1" applyAlignment="1">
      <alignment vertical="center"/>
    </xf>
    <xf numFmtId="0" fontId="9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center" vertical="center"/>
      <protection hidden="1"/>
    </xf>
    <xf numFmtId="3" fontId="9" fillId="0" borderId="1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center" vertical="center"/>
      <protection hidden="1"/>
    </xf>
    <xf numFmtId="0" fontId="3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9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9" fillId="0" borderId="6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52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47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30" xfId="1" applyNumberFormat="1" applyFont="1" applyFill="1" applyBorder="1" applyAlignment="1" applyProtection="1">
      <alignment horizontal="right" vertical="center" shrinkToFit="1"/>
      <protection hidden="1"/>
    </xf>
    <xf numFmtId="3" fontId="9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 applyAlignment="1">
      <alignment shrinkToFit="1"/>
    </xf>
    <xf numFmtId="0" fontId="0" fillId="0" borderId="0" xfId="1" applyNumberFormat="1" applyFont="1" applyFill="1" applyBorder="1" applyAlignment="1">
      <alignment shrinkToFit="1"/>
    </xf>
    <xf numFmtId="0" fontId="36" fillId="0" borderId="0" xfId="1" applyNumberFormat="1" applyFont="1" applyFill="1" applyBorder="1" applyAlignment="1">
      <alignment horizontal="center" vertical="center"/>
    </xf>
    <xf numFmtId="0" fontId="36" fillId="0" borderId="0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28" fillId="0" borderId="0" xfId="1" applyNumberFormat="1" applyFont="1" applyFill="1" applyBorder="1" applyAlignment="1">
      <alignment shrinkToFit="1"/>
    </xf>
    <xf numFmtId="0" fontId="0" fillId="0" borderId="73" xfId="1" applyNumberFormat="1" applyFont="1" applyFill="1" applyBorder="1" applyAlignment="1" applyProtection="1">
      <alignment horizontal="center"/>
      <protection hidden="1"/>
    </xf>
    <xf numFmtId="0" fontId="8" fillId="0" borderId="45" xfId="1" applyNumberFormat="1" applyFont="1" applyFill="1" applyBorder="1" applyAlignment="1" applyProtection="1">
      <alignment shrinkToFit="1"/>
      <protection hidden="1"/>
    </xf>
    <xf numFmtId="0" fontId="0" fillId="0" borderId="44" xfId="1" applyNumberFormat="1" applyFont="1" applyFill="1" applyBorder="1" applyAlignment="1" applyProtection="1">
      <alignment shrinkToFit="1"/>
      <protection hidden="1"/>
    </xf>
    <xf numFmtId="0" fontId="0" fillId="0" borderId="24" xfId="1" applyNumberFormat="1" applyFont="1" applyFill="1" applyBorder="1" applyAlignment="1" applyProtection="1">
      <alignment horizontal="center" shrinkToFit="1"/>
      <protection hidden="1"/>
    </xf>
    <xf numFmtId="0" fontId="0" fillId="0" borderId="28" xfId="1" applyNumberFormat="1" applyFont="1" applyFill="1" applyBorder="1" applyAlignment="1" applyProtection="1">
      <alignment horizontal="center" shrinkToFit="1"/>
      <protection hidden="1"/>
    </xf>
    <xf numFmtId="0" fontId="0" fillId="0" borderId="46" xfId="1" applyNumberFormat="1" applyFont="1" applyFill="1" applyBorder="1" applyAlignment="1" applyProtection="1">
      <alignment horizontal="center" shrinkToFit="1"/>
      <protection hidden="1"/>
    </xf>
    <xf numFmtId="0" fontId="0" fillId="0" borderId="47" xfId="1" applyNumberFormat="1" applyFont="1" applyFill="1" applyBorder="1" applyAlignment="1" applyProtection="1">
      <alignment horizontal="center" shrinkToFit="1"/>
      <protection hidden="1"/>
    </xf>
    <xf numFmtId="0" fontId="0" fillId="0" borderId="22" xfId="1" applyNumberFormat="1" applyFont="1" applyFill="1" applyBorder="1" applyAlignment="1" applyProtection="1">
      <alignment horizontal="center" shrinkToFit="1"/>
      <protection hidden="1"/>
    </xf>
    <xf numFmtId="0" fontId="0" fillId="0" borderId="44" xfId="1" applyNumberFormat="1" applyFont="1" applyFill="1" applyBorder="1" applyAlignment="1" applyProtection="1">
      <alignment horizontal="center" shrinkToFit="1"/>
      <protection hidden="1"/>
    </xf>
    <xf numFmtId="0" fontId="0" fillId="0" borderId="125" xfId="1" applyNumberFormat="1" applyFont="1" applyFill="1" applyBorder="1" applyAlignment="1" applyProtection="1">
      <alignment horizontal="center" shrinkToFit="1"/>
      <protection hidden="1"/>
    </xf>
    <xf numFmtId="0" fontId="0" fillId="0" borderId="0" xfId="1" applyNumberFormat="1" applyFont="1" applyFill="1" applyBorder="1" applyAlignment="1" applyProtection="1">
      <alignment horizontal="center" shrinkToFit="1"/>
      <protection hidden="1"/>
    </xf>
    <xf numFmtId="0" fontId="0" fillId="0" borderId="75" xfId="1" applyNumberFormat="1" applyFont="1" applyFill="1" applyBorder="1" applyAlignment="1" applyProtection="1">
      <alignment horizontal="center"/>
      <protection hidden="1"/>
    </xf>
    <xf numFmtId="0" fontId="8" fillId="0" borderId="31" xfId="1" applyNumberFormat="1" applyFont="1" applyFill="1" applyBorder="1" applyAlignment="1" applyProtection="1">
      <alignment shrinkToFit="1"/>
      <protection hidden="1"/>
    </xf>
    <xf numFmtId="0" fontId="0" fillId="0" borderId="48" xfId="1" applyNumberFormat="1" applyFont="1" applyFill="1" applyBorder="1" applyAlignment="1" applyProtection="1">
      <alignment shrinkToFit="1"/>
      <protection hidden="1"/>
    </xf>
    <xf numFmtId="0" fontId="0" fillId="0" borderId="26" xfId="1" applyNumberFormat="1" applyFont="1" applyFill="1" applyBorder="1" applyAlignment="1" applyProtection="1">
      <alignment horizontal="center" shrinkToFit="1"/>
      <protection hidden="1"/>
    </xf>
    <xf numFmtId="0" fontId="0" fillId="0" borderId="30" xfId="1" applyNumberFormat="1" applyFont="1" applyFill="1" applyBorder="1" applyAlignment="1" applyProtection="1">
      <alignment horizontal="center" shrinkToFit="1"/>
      <protection hidden="1"/>
    </xf>
    <xf numFmtId="0" fontId="0" fillId="0" borderId="27" xfId="1" applyNumberFormat="1" applyFont="1" applyFill="1" applyBorder="1" applyAlignment="1" applyProtection="1">
      <alignment horizontal="center" shrinkToFit="1"/>
      <protection hidden="1"/>
    </xf>
    <xf numFmtId="0" fontId="0" fillId="0" borderId="65" xfId="1" applyNumberFormat="1" applyFont="1" applyFill="1" applyBorder="1" applyAlignment="1" applyProtection="1">
      <alignment horizontal="center" shrinkToFit="1"/>
      <protection hidden="1"/>
    </xf>
    <xf numFmtId="0" fontId="0" fillId="0" borderId="77" xfId="1" applyNumberFormat="1" applyFont="1" applyFill="1" applyBorder="1" applyAlignment="1" applyProtection="1">
      <alignment horizontal="center" shrinkToFit="1"/>
      <protection hidden="1"/>
    </xf>
    <xf numFmtId="0" fontId="0" fillId="0" borderId="66" xfId="1" applyNumberFormat="1" applyFont="1" applyFill="1" applyBorder="1" applyAlignment="1" applyProtection="1">
      <alignment horizontal="center" shrinkToFit="1"/>
      <protection hidden="1"/>
    </xf>
    <xf numFmtId="0" fontId="8" fillId="0" borderId="30" xfId="1" applyNumberFormat="1" applyFont="1" applyFill="1" applyBorder="1" applyAlignment="1" applyProtection="1">
      <alignment horizontal="center" shrinkToFit="1"/>
      <protection hidden="1"/>
    </xf>
    <xf numFmtId="0" fontId="36" fillId="0" borderId="75" xfId="1" applyNumberFormat="1" applyFont="1" applyFill="1" applyBorder="1" applyAlignment="1" applyProtection="1">
      <alignment horizontal="center"/>
      <protection hidden="1"/>
    </xf>
    <xf numFmtId="0" fontId="36" fillId="0" borderId="50" xfId="1" applyNumberFormat="1" applyFont="1" applyFill="1" applyBorder="1" applyAlignment="1" applyProtection="1">
      <alignment horizontal="center"/>
      <protection hidden="1"/>
    </xf>
    <xf numFmtId="0" fontId="8" fillId="0" borderId="33" xfId="1" applyNumberFormat="1" applyFont="1" applyFill="1" applyBorder="1" applyAlignment="1" applyProtection="1">
      <alignment shrinkToFit="1"/>
      <protection hidden="1"/>
    </xf>
    <xf numFmtId="0" fontId="0" fillId="0" borderId="72" xfId="1" applyNumberFormat="1" applyFont="1" applyFill="1" applyBorder="1" applyAlignment="1" applyProtection="1">
      <alignment shrinkToFit="1"/>
      <protection hidden="1"/>
    </xf>
    <xf numFmtId="0" fontId="0" fillId="0" borderId="36" xfId="1" applyNumberFormat="1" applyFont="1" applyFill="1" applyBorder="1" applyAlignment="1" applyProtection="1">
      <alignment horizontal="center" shrinkToFit="1"/>
      <protection hidden="1"/>
    </xf>
    <xf numFmtId="0" fontId="0" fillId="0" borderId="52" xfId="1" applyNumberFormat="1" applyFont="1" applyFill="1" applyBorder="1" applyAlignment="1" applyProtection="1">
      <alignment horizontal="center" shrinkToFit="1"/>
      <protection hidden="1"/>
    </xf>
    <xf numFmtId="0" fontId="0" fillId="0" borderId="51" xfId="1" applyNumberFormat="1" applyFont="1" applyFill="1" applyBorder="1" applyAlignment="1" applyProtection="1">
      <alignment horizontal="center" shrinkToFit="1"/>
      <protection hidden="1"/>
    </xf>
    <xf numFmtId="0" fontId="0" fillId="0" borderId="67" xfId="1" applyNumberFormat="1" applyFont="1" applyFill="1" applyBorder="1" applyAlignment="1" applyProtection="1">
      <alignment horizontal="center" shrinkToFit="1"/>
      <protection hidden="1"/>
    </xf>
    <xf numFmtId="0" fontId="0" fillId="0" borderId="50" xfId="1" applyNumberFormat="1" applyFont="1" applyFill="1" applyBorder="1" applyAlignment="1" applyProtection="1">
      <alignment horizontal="center" shrinkToFit="1"/>
      <protection hidden="1"/>
    </xf>
    <xf numFmtId="0" fontId="0" fillId="0" borderId="53" xfId="1" applyNumberFormat="1" applyFont="1" applyFill="1" applyBorder="1" applyAlignment="1" applyProtection="1">
      <alignment horizontal="center" shrinkToFit="1"/>
      <protection hidden="1"/>
    </xf>
    <xf numFmtId="0" fontId="8" fillId="0" borderId="52" xfId="1" applyNumberFormat="1" applyFont="1" applyFill="1" applyBorder="1" applyAlignment="1" applyProtection="1">
      <alignment horizontal="center" shrinkToFit="1"/>
      <protection hidden="1"/>
    </xf>
    <xf numFmtId="0" fontId="36" fillId="0" borderId="0" xfId="1" applyNumberFormat="1" applyFont="1" applyFill="1" applyBorder="1"/>
    <xf numFmtId="0" fontId="36" fillId="0" borderId="0" xfId="1" applyNumberFormat="1" applyFont="1" applyFill="1" applyBorder="1"/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3" fillId="0" borderId="36" xfId="1" applyNumberFormat="1" applyFont="1" applyFill="1" applyBorder="1" applyAlignment="1" applyProtection="1">
      <alignment horizontal="center" vertical="center" shrinkToFit="1"/>
      <protection hidden="1"/>
    </xf>
    <xf numFmtId="0" fontId="26" fillId="6" borderId="24" xfId="1" applyNumberFormat="1" applyFont="1" applyFill="1" applyBorder="1" applyAlignment="1" applyProtection="1">
      <alignment horizontal="center" vertical="center" shrinkToFit="1"/>
      <protection hidden="1"/>
    </xf>
    <xf numFmtId="0" fontId="36" fillId="0" borderId="17" xfId="1" applyNumberFormat="1" applyFont="1" applyFill="1" applyBorder="1"/>
    <xf numFmtId="0" fontId="36" fillId="0" borderId="44" xfId="1" applyNumberFormat="1" applyFont="1" applyFill="1" applyBorder="1" applyAlignment="1">
      <alignment horizontal="center"/>
    </xf>
    <xf numFmtId="0" fontId="36" fillId="0" borderId="44" xfId="1" applyNumberFormat="1" applyFont="1" applyFill="1" applyBorder="1"/>
    <xf numFmtId="0" fontId="36" fillId="0" borderId="73" xfId="1" applyNumberFormat="1" applyFont="1" applyFill="1" applyBorder="1" applyAlignment="1">
      <alignment horizontal="center"/>
    </xf>
    <xf numFmtId="0" fontId="36" fillId="0" borderId="73" xfId="1" applyNumberFormat="1" applyFont="1" applyFill="1" applyBorder="1"/>
    <xf numFmtId="0" fontId="36" fillId="0" borderId="75" xfId="1" applyNumberFormat="1" applyFont="1" applyFill="1" applyBorder="1" applyAlignment="1">
      <alignment horizontal="center"/>
    </xf>
    <xf numFmtId="0" fontId="36" fillId="0" borderId="25" xfId="1" applyNumberFormat="1" applyFont="1" applyFill="1" applyBorder="1"/>
    <xf numFmtId="0" fontId="36" fillId="0" borderId="25" xfId="1" applyNumberFormat="1" applyFont="1" applyFill="1" applyBorder="1" applyAlignment="1">
      <alignment horizontal="center"/>
    </xf>
    <xf numFmtId="0" fontId="36" fillId="0" borderId="48" xfId="1" applyNumberFormat="1" applyFont="1" applyFill="1" applyBorder="1" applyAlignment="1">
      <alignment horizontal="center"/>
    </xf>
    <xf numFmtId="0" fontId="36" fillId="0" borderId="48" xfId="1" applyNumberFormat="1" applyFont="1" applyFill="1" applyBorder="1"/>
    <xf numFmtId="0" fontId="36" fillId="0" borderId="75" xfId="1" applyNumberFormat="1" applyFont="1" applyFill="1" applyBorder="1"/>
    <xf numFmtId="0" fontId="20" fillId="0" borderId="25" xfId="1" applyNumberFormat="1" applyFont="1" applyFill="1" applyBorder="1" applyAlignment="1" applyProtection="1">
      <alignment horizontal="left" vertical="center" shrinkToFit="1"/>
      <protection hidden="1"/>
    </xf>
    <xf numFmtId="0" fontId="26" fillId="3" borderId="26" xfId="1" applyNumberFormat="1" applyFont="1" applyFill="1" applyBorder="1" applyAlignment="1" applyProtection="1">
      <alignment horizontal="center" vertical="center" shrinkToFit="1"/>
      <protection hidden="1"/>
    </xf>
    <xf numFmtId="0" fontId="26" fillId="4" borderId="26" xfId="1" applyNumberFormat="1" applyFont="1" applyFill="1" applyBorder="1" applyAlignment="1">
      <alignment horizontal="center"/>
    </xf>
    <xf numFmtId="0" fontId="36" fillId="0" borderId="26" xfId="1" applyNumberFormat="1" applyFont="1" applyFill="1" applyBorder="1"/>
    <xf numFmtId="0" fontId="37" fillId="0" borderId="0" xfId="1" applyNumberFormat="1" applyFont="1" applyFill="1" applyBorder="1" applyAlignment="1">
      <alignment horizontal="center"/>
    </xf>
    <xf numFmtId="0" fontId="39" fillId="0" borderId="0" xfId="1" applyNumberFormat="1" applyFont="1" applyFill="1" applyBorder="1"/>
    <xf numFmtId="3" fontId="39" fillId="0" borderId="0" xfId="1" applyNumberFormat="1" applyFont="1" applyFill="1" applyBorder="1"/>
    <xf numFmtId="3" fontId="40" fillId="0" borderId="0" xfId="1" applyNumberFormat="1" applyFont="1" applyFill="1" applyBorder="1" applyAlignment="1">
      <alignment horizontal="center"/>
    </xf>
    <xf numFmtId="0" fontId="39" fillId="0" borderId="0" xfId="0" applyFont="1"/>
    <xf numFmtId="0" fontId="41" fillId="0" borderId="0" xfId="1" applyNumberFormat="1" applyFont="1" applyFill="1" applyBorder="1" applyAlignment="1">
      <alignment horizontal="center"/>
    </xf>
    <xf numFmtId="0" fontId="39" fillId="0" borderId="0" xfId="1" applyNumberFormat="1" applyFont="1" applyFill="1" applyBorder="1" applyAlignment="1"/>
    <xf numFmtId="0" fontId="38" fillId="3" borderId="0" xfId="1" applyNumberFormat="1" applyFont="1" applyFill="1" applyBorder="1" applyAlignment="1">
      <alignment horizontal="center" vertical="center" wrapText="1"/>
    </xf>
    <xf numFmtId="0" fontId="38" fillId="3" borderId="23" xfId="1" applyNumberFormat="1" applyFont="1" applyFill="1" applyBorder="1" applyAlignment="1">
      <alignment horizontal="center" vertical="center"/>
    </xf>
    <xf numFmtId="0" fontId="42" fillId="3" borderId="23" xfId="1" applyNumberFormat="1" applyFont="1" applyFill="1" applyBorder="1" applyAlignment="1">
      <alignment horizontal="center" vertical="center" wrapText="1"/>
    </xf>
    <xf numFmtId="0" fontId="39" fillId="3" borderId="0" xfId="1" applyNumberFormat="1" applyFont="1" applyFill="1" applyBorder="1" applyAlignment="1">
      <alignment horizontal="center" vertical="center"/>
    </xf>
    <xf numFmtId="3" fontId="39" fillId="3" borderId="0" xfId="1" applyNumberFormat="1" applyFont="1" applyFill="1" applyBorder="1" applyAlignment="1">
      <alignment horizontal="center" vertical="center"/>
    </xf>
    <xf numFmtId="0" fontId="39" fillId="3" borderId="71" xfId="1" applyNumberFormat="1" applyFont="1" applyFill="1" applyBorder="1" applyAlignment="1">
      <alignment horizontal="center" vertical="center"/>
    </xf>
    <xf numFmtId="3" fontId="39" fillId="3" borderId="59" xfId="1" applyNumberFormat="1" applyFont="1" applyFill="1" applyBorder="1" applyAlignment="1">
      <alignment horizontal="center" vertical="center"/>
    </xf>
    <xf numFmtId="0" fontId="41" fillId="3" borderId="59" xfId="1" applyNumberFormat="1" applyFont="1" applyFill="1" applyBorder="1" applyAlignment="1">
      <alignment horizontal="center" vertical="center"/>
    </xf>
    <xf numFmtId="0" fontId="37" fillId="0" borderId="45" xfId="1" applyNumberFormat="1" applyFont="1" applyFill="1" applyBorder="1" applyAlignment="1" applyProtection="1">
      <alignment horizontal="center" vertical="center"/>
      <protection hidden="1"/>
    </xf>
    <xf numFmtId="0" fontId="44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8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47" xfId="1" applyNumberFormat="1" applyFont="1" applyFill="1" applyBorder="1" applyAlignment="1" applyProtection="1">
      <alignment horizontal="right" vertical="center" shrinkToFit="1"/>
      <protection hidden="1"/>
    </xf>
    <xf numFmtId="0" fontId="38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17" xfId="1" applyNumberFormat="1" applyFont="1" applyFill="1" applyBorder="1" applyAlignment="1" applyProtection="1">
      <alignment horizontal="right" vertical="center" shrinkToFit="1"/>
      <protection hidden="1"/>
    </xf>
    <xf numFmtId="3" fontId="37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37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46" xfId="1" applyNumberFormat="1" applyFont="1" applyFill="1" applyBorder="1" applyAlignment="1" applyProtection="1">
      <alignment horizontal="right" vertical="center" shrinkToFit="1"/>
      <protection hidden="1"/>
    </xf>
    <xf numFmtId="0" fontId="39" fillId="0" borderId="0" xfId="1" applyNumberFormat="1" applyFont="1" applyFill="1" applyBorder="1" applyAlignment="1">
      <alignment vertical="center"/>
    </xf>
    <xf numFmtId="3" fontId="39" fillId="0" borderId="0" xfId="1" applyNumberFormat="1" applyFont="1" applyFill="1" applyBorder="1" applyAlignment="1">
      <alignment vertical="center"/>
    </xf>
    <xf numFmtId="0" fontId="37" fillId="0" borderId="31" xfId="1" applyNumberFormat="1" applyFont="1" applyFill="1" applyBorder="1" applyAlignment="1" applyProtection="1">
      <alignment horizontal="center" vertical="center"/>
      <protection hidden="1"/>
    </xf>
    <xf numFmtId="0" fontId="38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38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38" fillId="0" borderId="48" xfId="1" applyNumberFormat="1" applyFont="1" applyFill="1" applyBorder="1" applyAlignment="1" applyProtection="1">
      <alignment horizontal="left" vertical="center" shrinkToFit="1"/>
      <protection hidden="1"/>
    </xf>
    <xf numFmtId="0" fontId="45" fillId="0" borderId="0" xfId="1" applyNumberFormat="1" applyFont="1" applyFill="1" applyBorder="1" applyAlignment="1">
      <alignment vertical="center"/>
    </xf>
    <xf numFmtId="0" fontId="37" fillId="0" borderId="31" xfId="1" applyNumberFormat="1" applyFont="1" applyFill="1" applyBorder="1" applyAlignment="1" applyProtection="1">
      <alignment horizontal="left" vertical="center" shrinkToFit="1"/>
      <protection hidden="1"/>
    </xf>
    <xf numFmtId="0" fontId="38" fillId="0" borderId="44" xfId="1" applyNumberFormat="1" applyFont="1" applyFill="1" applyBorder="1" applyAlignment="1" applyProtection="1">
      <alignment horizontal="left" vertical="center" shrinkToFit="1"/>
      <protection hidden="1"/>
    </xf>
    <xf numFmtId="0" fontId="37" fillId="0" borderId="45" xfId="1" applyNumberFormat="1" applyFont="1" applyFill="1" applyBorder="1" applyAlignment="1" applyProtection="1">
      <alignment horizontal="left" vertical="center" shrinkToFit="1"/>
      <protection hidden="1"/>
    </xf>
    <xf numFmtId="3" fontId="37" fillId="0" borderId="97" xfId="1" applyNumberFormat="1" applyFont="1" applyFill="1" applyBorder="1" applyAlignment="1" applyProtection="1">
      <alignment horizontal="right" vertical="center" shrinkToFit="1"/>
      <protection hidden="1"/>
    </xf>
    <xf numFmtId="0" fontId="44" fillId="0" borderId="45" xfId="1" applyNumberFormat="1" applyFont="1" applyFill="1" applyBorder="1" applyAlignment="1" applyProtection="1">
      <alignment horizontal="left" vertical="center" shrinkToFit="1"/>
      <protection hidden="1"/>
    </xf>
    <xf numFmtId="0" fontId="46" fillId="0" borderId="28" xfId="1" applyNumberFormat="1" applyFont="1" applyFill="1" applyBorder="1" applyAlignment="1" applyProtection="1">
      <alignment horizontal="center" vertical="center" shrinkToFit="1"/>
      <protection hidden="1"/>
    </xf>
    <xf numFmtId="0" fontId="37" fillId="0" borderId="33" xfId="1" applyNumberFormat="1" applyFont="1" applyFill="1" applyBorder="1" applyAlignment="1" applyProtection="1">
      <alignment horizontal="center" vertical="center"/>
      <protection hidden="1"/>
    </xf>
    <xf numFmtId="0" fontId="38" fillId="0" borderId="72" xfId="1" applyNumberFormat="1" applyFont="1" applyFill="1" applyBorder="1" applyAlignment="1" applyProtection="1">
      <alignment horizontal="left" vertical="center" shrinkToFit="1"/>
      <protection hidden="1"/>
    </xf>
    <xf numFmtId="0" fontId="37" fillId="0" borderId="33" xfId="1" applyNumberFormat="1" applyFont="1" applyFill="1" applyBorder="1" applyAlignment="1" applyProtection="1">
      <alignment horizontal="left" vertical="center" shrinkToFit="1"/>
      <protection hidden="1"/>
    </xf>
    <xf numFmtId="0" fontId="38" fillId="0" borderId="51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67" xfId="1" applyNumberFormat="1" applyFont="1" applyFill="1" applyBorder="1" applyAlignment="1" applyProtection="1">
      <alignment horizontal="right" vertical="center" shrinkToFit="1"/>
      <protection hidden="1"/>
    </xf>
    <xf numFmtId="0" fontId="38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52" xfId="1" applyNumberFormat="1" applyFont="1" applyFill="1" applyBorder="1" applyAlignment="1" applyProtection="1">
      <alignment horizontal="right" vertical="center" shrinkToFit="1"/>
      <protection hidden="1"/>
    </xf>
    <xf numFmtId="0" fontId="37" fillId="0" borderId="36" xfId="1" applyNumberFormat="1" applyFont="1" applyFill="1" applyBorder="1" applyAlignment="1" applyProtection="1">
      <alignment horizontal="center" vertical="center" shrinkToFit="1"/>
      <protection hidden="1"/>
    </xf>
    <xf numFmtId="3" fontId="37" fillId="0" borderId="51" xfId="1" applyNumberFormat="1" applyFont="1" applyFill="1" applyBorder="1" applyAlignment="1" applyProtection="1">
      <alignment horizontal="right" vertical="center" shrinkToFit="1"/>
      <protection hidden="1"/>
    </xf>
    <xf numFmtId="0" fontId="46" fillId="0" borderId="52" xfId="1" applyNumberFormat="1" applyFont="1" applyFill="1" applyBorder="1" applyAlignment="1" applyProtection="1">
      <alignment horizontal="center" vertical="center" shrinkToFit="1"/>
      <protection hidden="1"/>
    </xf>
    <xf numFmtId="164" fontId="47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0" fillId="0" borderId="28" xfId="1" applyNumberFormat="1" applyFont="1" applyFill="1" applyBorder="1"/>
    <xf numFmtId="0" fontId="10" fillId="0" borderId="133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34" xfId="1" applyNumberFormat="1" applyFont="1" applyFill="1" applyBorder="1" applyAlignment="1" applyProtection="1">
      <alignment horizontal="center" vertical="center" shrinkToFit="1"/>
      <protection hidden="1"/>
    </xf>
    <xf numFmtId="164" fontId="3" fillId="0" borderId="26" xfId="1" applyNumberFormat="1" applyFont="1" applyFill="1" applyBorder="1" applyAlignment="1" applyProtection="1">
      <alignment horizontal="center" vertical="center" shrinkToFit="1"/>
      <protection hidden="1"/>
    </xf>
    <xf numFmtId="0" fontId="48" fillId="0" borderId="0" xfId="1" applyNumberFormat="1" applyFont="1" applyFill="1" applyBorder="1"/>
    <xf numFmtId="0" fontId="9" fillId="0" borderId="0" xfId="1" applyNumberFormat="1" applyFont="1" applyFill="1" applyBorder="1"/>
    <xf numFmtId="3" fontId="48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1" fillId="0" borderId="28" xfId="1" applyNumberFormat="1" applyFont="1" applyFill="1" applyBorder="1" applyAlignment="1" applyProtection="1">
      <alignment horizontal="center" vertical="center" shrinkToFit="1"/>
      <protection hidden="1"/>
    </xf>
    <xf numFmtId="0" fontId="9" fillId="0" borderId="0" xfId="0" applyFont="1"/>
    <xf numFmtId="0" fontId="48" fillId="0" borderId="0" xfId="1" applyNumberFormat="1" applyFont="1" applyFill="1" applyBorder="1" applyAlignment="1">
      <alignment horizontal="center"/>
    </xf>
    <xf numFmtId="0" fontId="48" fillId="0" borderId="0" xfId="0" applyFont="1"/>
    <xf numFmtId="0" fontId="38" fillId="0" borderId="0" xfId="1" applyNumberFormat="1" applyFont="1" applyFill="1" applyBorder="1" applyAlignment="1" applyProtection="1">
      <alignment horizontal="left" vertical="center" shrinkToFit="1"/>
      <protection hidden="1"/>
    </xf>
    <xf numFmtId="0" fontId="38" fillId="0" borderId="23" xfId="1" applyNumberFormat="1" applyFont="1" applyFill="1" applyBorder="1" applyAlignment="1" applyProtection="1">
      <alignment horizontal="left" vertical="center" shrinkToFit="1"/>
      <protection hidden="1"/>
    </xf>
    <xf numFmtId="0" fontId="38" fillId="0" borderId="31" xfId="1" applyNumberFormat="1" applyFont="1" applyFill="1" applyBorder="1" applyAlignment="1">
      <alignment horizontal="left"/>
    </xf>
    <xf numFmtId="0" fontId="38" fillId="0" borderId="23" xfId="1" applyNumberFormat="1" applyFont="1" applyFill="1" applyBorder="1" applyAlignment="1">
      <alignment horizontal="left"/>
    </xf>
    <xf numFmtId="0" fontId="49" fillId="0" borderId="0" xfId="1" applyNumberFormat="1" applyFont="1" applyFill="1" applyBorder="1"/>
    <xf numFmtId="0" fontId="20" fillId="0" borderId="98" xfId="1" applyNumberFormat="1" applyFont="1" applyFill="1" applyBorder="1" applyAlignment="1" applyProtection="1">
      <alignment horizontal="left" vertical="center" shrinkToFit="1"/>
      <protection hidden="1"/>
    </xf>
    <xf numFmtId="0" fontId="20" fillId="0" borderId="151" xfId="1" applyNumberFormat="1" applyFont="1" applyFill="1" applyBorder="1" applyAlignment="1" applyProtection="1">
      <alignment horizontal="left" vertical="center" shrinkToFit="1"/>
      <protection hidden="1"/>
    </xf>
    <xf numFmtId="0" fontId="26" fillId="0" borderId="100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101" xfId="1" applyNumberFormat="1" applyFont="1" applyFill="1" applyBorder="1" applyAlignment="1" applyProtection="1">
      <alignment horizontal="right" vertical="center" shrinkToFit="1"/>
      <protection hidden="1"/>
    </xf>
    <xf numFmtId="0" fontId="26" fillId="0" borderId="102" xfId="1" applyNumberFormat="1" applyFont="1" applyFill="1" applyBorder="1" applyAlignment="1" applyProtection="1">
      <alignment horizontal="center" vertical="center" shrinkToFit="1"/>
      <protection hidden="1"/>
    </xf>
    <xf numFmtId="3" fontId="26" fillId="0" borderId="151" xfId="1" applyNumberFormat="1" applyFont="1" applyFill="1" applyBorder="1" applyAlignment="1" applyProtection="1">
      <alignment horizontal="right" vertical="center" shrinkToFit="1"/>
      <protection hidden="1"/>
    </xf>
    <xf numFmtId="3" fontId="26" fillId="0" borderId="103" xfId="1" applyNumberFormat="1" applyFont="1" applyFill="1" applyBorder="1" applyAlignment="1" applyProtection="1">
      <alignment horizontal="right" vertical="center" shrinkToFit="1"/>
      <protection hidden="1"/>
    </xf>
    <xf numFmtId="0" fontId="26" fillId="3" borderId="100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141" xfId="1" applyNumberFormat="1" applyFont="1" applyFill="1" applyBorder="1" applyAlignment="1" applyProtection="1">
      <alignment horizontal="left" vertical="center" shrinkToFit="1"/>
      <protection hidden="1"/>
    </xf>
    <xf numFmtId="0" fontId="20" fillId="0" borderId="105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105" xfId="1" applyNumberFormat="1" applyFont="1" applyFill="1" applyBorder="1"/>
    <xf numFmtId="0" fontId="20" fillId="0" borderId="87" xfId="1" applyNumberFormat="1" applyFont="1" applyFill="1" applyBorder="1" applyAlignment="1" applyProtection="1">
      <alignment horizontal="left" vertical="center" shrinkToFit="1"/>
      <protection hidden="1"/>
    </xf>
    <xf numFmtId="0" fontId="0" fillId="0" borderId="87" xfId="1" applyNumberFormat="1" applyFont="1" applyFill="1" applyBorder="1"/>
    <xf numFmtId="0" fontId="0" fillId="0" borderId="141" xfId="1" applyNumberFormat="1" applyFont="1" applyFill="1" applyBorder="1"/>
    <xf numFmtId="0" fontId="36" fillId="0" borderId="141" xfId="1" applyNumberFormat="1" applyFont="1" applyFill="1" applyBorder="1"/>
    <xf numFmtId="0" fontId="0" fillId="0" borderId="89" xfId="1" applyNumberFormat="1" applyFont="1" applyFill="1" applyBorder="1"/>
    <xf numFmtId="0" fontId="20" fillId="0" borderId="155" xfId="1" applyNumberFormat="1" applyFont="1" applyFill="1" applyBorder="1" applyAlignment="1" applyProtection="1">
      <alignment horizontal="left" vertical="center" shrinkToFit="1"/>
      <protection hidden="1"/>
    </xf>
    <xf numFmtId="0" fontId="36" fillId="0" borderId="156" xfId="1" applyNumberFormat="1" applyFont="1" applyFill="1" applyBorder="1"/>
    <xf numFmtId="0" fontId="36" fillId="0" borderId="155" xfId="1" applyNumberFormat="1" applyFont="1" applyFill="1" applyBorder="1"/>
    <xf numFmtId="0" fontId="36" fillId="0" borderId="146" xfId="1" applyNumberFormat="1" applyFont="1" applyFill="1" applyBorder="1"/>
    <xf numFmtId="0" fontId="36" fillId="0" borderId="76" xfId="1" applyNumberFormat="1" applyFont="1" applyFill="1" applyBorder="1" applyAlignment="1">
      <alignment horizontal="center"/>
    </xf>
    <xf numFmtId="0" fontId="36" fillId="0" borderId="17" xfId="1" applyNumberFormat="1" applyFont="1" applyFill="1" applyBorder="1" applyAlignment="1">
      <alignment horizontal="center"/>
    </xf>
    <xf numFmtId="0" fontId="36" fillId="0" borderId="79" xfId="1" applyNumberFormat="1" applyFont="1" applyFill="1" applyBorder="1"/>
    <xf numFmtId="0" fontId="36" fillId="0" borderId="77" xfId="1" applyNumberFormat="1" applyFont="1" applyFill="1" applyBorder="1"/>
    <xf numFmtId="0" fontId="36" fillId="0" borderId="27" xfId="1" applyNumberFormat="1" applyFont="1" applyFill="1" applyBorder="1"/>
    <xf numFmtId="0" fontId="36" fillId="0" borderId="24" xfId="1" applyNumberFormat="1" applyFont="1" applyFill="1" applyBorder="1" applyAlignment="1">
      <alignment horizontal="center"/>
    </xf>
    <xf numFmtId="0" fontId="36" fillId="0" borderId="46" xfId="1" applyNumberFormat="1" applyFont="1" applyFill="1" applyBorder="1" applyAlignment="1">
      <alignment horizontal="center"/>
    </xf>
    <xf numFmtId="0" fontId="26" fillId="4" borderId="24" xfId="1" applyNumberFormat="1" applyFont="1" applyFill="1" applyBorder="1" applyAlignment="1">
      <alignment horizontal="center"/>
    </xf>
    <xf numFmtId="3" fontId="48" fillId="0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8" fillId="0" borderId="40" xfId="0" applyFont="1" applyBorder="1" applyAlignment="1">
      <alignment horizontal="center"/>
    </xf>
    <xf numFmtId="0" fontId="0" fillId="0" borderId="40" xfId="0" applyBorder="1"/>
    <xf numFmtId="3" fontId="0" fillId="0" borderId="40" xfId="0" applyNumberFormat="1" applyBorder="1"/>
    <xf numFmtId="0" fontId="0" fillId="0" borderId="0" xfId="0" applyFill="1"/>
    <xf numFmtId="0" fontId="0" fillId="0" borderId="71" xfId="0" applyFill="1" applyBorder="1" applyAlignment="1"/>
    <xf numFmtId="0" fontId="0" fillId="0" borderId="0" xfId="0" applyAlignment="1"/>
    <xf numFmtId="0" fontId="0" fillId="0" borderId="0" xfId="0" applyFill="1" applyBorder="1" applyAlignment="1"/>
    <xf numFmtId="0" fontId="9" fillId="0" borderId="45" xfId="0" applyFont="1" applyBorder="1" applyAlignment="1" applyProtection="1">
      <alignment horizontal="center" vertical="center"/>
      <protection hidden="1"/>
    </xf>
    <xf numFmtId="0" fontId="8" fillId="7" borderId="16" xfId="0" applyFont="1" applyFill="1" applyBorder="1" applyAlignment="1" applyProtection="1">
      <alignment shrinkToFit="1"/>
      <protection hidden="1"/>
    </xf>
    <xf numFmtId="0" fontId="36" fillId="7" borderId="16" xfId="0" applyFont="1" applyFill="1" applyBorder="1" applyAlignment="1" applyProtection="1">
      <alignment shrinkToFit="1"/>
      <protection hidden="1"/>
    </xf>
    <xf numFmtId="0" fontId="3" fillId="7" borderId="18" xfId="0" applyFont="1" applyFill="1" applyBorder="1" applyAlignment="1" applyProtection="1">
      <alignment horizontal="center" shrinkToFit="1"/>
      <protection hidden="1"/>
    </xf>
    <xf numFmtId="0" fontId="0" fillId="0" borderId="22" xfId="0" applyFill="1" applyBorder="1" applyProtection="1">
      <protection locked="0"/>
    </xf>
    <xf numFmtId="0" fontId="3" fillId="0" borderId="24" xfId="0" applyNumberFormat="1" applyFont="1" applyBorder="1" applyAlignment="1" applyProtection="1">
      <alignment horizontal="center" vertical="center" shrinkToFit="1"/>
      <protection hidden="1"/>
    </xf>
    <xf numFmtId="3" fontId="9" fillId="0" borderId="17" xfId="0" applyNumberFormat="1" applyFont="1" applyBorder="1" applyAlignment="1" applyProtection="1">
      <alignment horizontal="right" vertical="center" shrinkToFit="1"/>
      <protection hidden="1"/>
    </xf>
    <xf numFmtId="0" fontId="3" fillId="0" borderId="46" xfId="0" applyNumberFormat="1" applyFont="1" applyBorder="1" applyAlignment="1" applyProtection="1">
      <alignment horizontal="center" vertical="center" shrinkToFit="1"/>
      <protection hidden="1"/>
    </xf>
    <xf numFmtId="3" fontId="9" fillId="0" borderId="47" xfId="0" applyNumberFormat="1" applyFont="1" applyBorder="1" applyAlignment="1" applyProtection="1">
      <alignment horizontal="right" vertical="center" shrinkToFit="1"/>
      <protection hidden="1"/>
    </xf>
    <xf numFmtId="3" fontId="9" fillId="0" borderId="28" xfId="0" applyNumberFormat="1" applyFont="1" applyBorder="1" applyAlignment="1" applyProtection="1">
      <alignment horizontal="right" vertical="center" shrinkToFit="1"/>
      <protection hidden="1"/>
    </xf>
    <xf numFmtId="0" fontId="9" fillId="0" borderId="46" xfId="0" applyNumberFormat="1" applyFont="1" applyBorder="1" applyAlignment="1" applyProtection="1">
      <alignment horizontal="center" vertical="center" shrinkToFit="1"/>
      <protection hidden="1"/>
    </xf>
    <xf numFmtId="3" fontId="9" fillId="0" borderId="46" xfId="0" applyNumberFormat="1" applyFont="1" applyBorder="1" applyAlignment="1" applyProtection="1">
      <alignment horizontal="right" vertical="center" shrinkToFit="1"/>
      <protection hidden="1"/>
    </xf>
    <xf numFmtId="0" fontId="10" fillId="0" borderId="28" xfId="0" applyFont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9" fillId="0" borderId="31" xfId="0" applyFont="1" applyBorder="1" applyAlignment="1" applyProtection="1">
      <alignment horizontal="center" vertical="center"/>
      <protection hidden="1"/>
    </xf>
    <xf numFmtId="0" fontId="8" fillId="7" borderId="31" xfId="0" applyFont="1" applyFill="1" applyBorder="1" applyAlignment="1" applyProtection="1">
      <alignment shrinkToFit="1"/>
      <protection hidden="1"/>
    </xf>
    <xf numFmtId="0" fontId="36" fillId="7" borderId="31" xfId="0" applyFont="1" applyFill="1" applyBorder="1" applyAlignment="1" applyProtection="1">
      <alignment shrinkToFit="1"/>
      <protection hidden="1"/>
    </xf>
    <xf numFmtId="0" fontId="3" fillId="7" borderId="26" xfId="0" applyFont="1" applyFill="1" applyBorder="1" applyAlignment="1" applyProtection="1">
      <alignment horizontal="center" shrinkToFit="1"/>
      <protection hidden="1"/>
    </xf>
    <xf numFmtId="0" fontId="0" fillId="0" borderId="30" xfId="0" applyFill="1" applyBorder="1" applyProtection="1">
      <protection locked="0"/>
    </xf>
    <xf numFmtId="0" fontId="3" fillId="0" borderId="27" xfId="0" applyNumberFormat="1" applyFont="1" applyBorder="1" applyAlignment="1" applyProtection="1">
      <alignment horizontal="center" vertical="center" shrinkToFit="1"/>
      <protection hidden="1"/>
    </xf>
    <xf numFmtId="3" fontId="9" fillId="0" borderId="30" xfId="0" applyNumberFormat="1" applyFont="1" applyBorder="1" applyAlignment="1" applyProtection="1">
      <alignment horizontal="right" vertical="center" shrinkToFit="1"/>
      <protection hidden="1"/>
    </xf>
    <xf numFmtId="3" fontId="9" fillId="0" borderId="65" xfId="0" applyNumberFormat="1" applyFont="1" applyBorder="1" applyAlignment="1" applyProtection="1">
      <alignment horizontal="right" vertical="center" shrinkToFit="1"/>
      <protection hidden="1"/>
    </xf>
    <xf numFmtId="0" fontId="3" fillId="0" borderId="26" xfId="0" applyNumberFormat="1" applyFont="1" applyBorder="1" applyAlignment="1" applyProtection="1">
      <alignment horizontal="center" vertical="center" shrinkToFit="1"/>
      <protection hidden="1"/>
    </xf>
    <xf numFmtId="0" fontId="8" fillId="7" borderId="25" xfId="0" applyFont="1" applyFill="1" applyBorder="1" applyAlignment="1" applyProtection="1">
      <alignment shrinkToFit="1"/>
      <protection hidden="1"/>
    </xf>
    <xf numFmtId="0" fontId="8" fillId="7" borderId="23" xfId="0" applyFont="1" applyFill="1" applyBorder="1" applyAlignment="1" applyProtection="1">
      <alignment shrinkToFit="1"/>
      <protection hidden="1"/>
    </xf>
    <xf numFmtId="0" fontId="36" fillId="7" borderId="23" xfId="0" applyFont="1" applyFill="1" applyBorder="1" applyAlignment="1" applyProtection="1">
      <alignment shrinkToFit="1"/>
      <protection hidden="1"/>
    </xf>
    <xf numFmtId="0" fontId="3" fillId="7" borderId="32" xfId="0" applyFont="1" applyFill="1" applyBorder="1" applyAlignment="1" applyProtection="1">
      <alignment horizontal="center" shrinkToFit="1"/>
      <protection hidden="1"/>
    </xf>
    <xf numFmtId="0" fontId="9" fillId="7" borderId="28" xfId="0" applyFont="1" applyFill="1" applyBorder="1" applyAlignment="1" applyProtection="1">
      <alignment horizontal="right" shrinkToFit="1"/>
      <protection hidden="1"/>
    </xf>
    <xf numFmtId="0" fontId="9" fillId="7" borderId="30" xfId="0" applyFont="1" applyFill="1" applyBorder="1" applyAlignment="1" applyProtection="1">
      <alignment horizontal="right" shrinkToFit="1"/>
      <protection hidden="1"/>
    </xf>
    <xf numFmtId="0" fontId="9" fillId="7" borderId="25" xfId="0" applyFont="1" applyFill="1" applyBorder="1" applyAlignment="1" applyProtection="1">
      <alignment horizontal="right" shrinkToFit="1"/>
      <protection hidden="1"/>
    </xf>
    <xf numFmtId="0" fontId="3" fillId="0" borderId="44" xfId="0" applyFont="1" applyBorder="1" applyAlignment="1" applyProtection="1">
      <alignment horizontal="left" vertical="center" shrinkToFit="1"/>
      <protection hidden="1"/>
    </xf>
    <xf numFmtId="0" fontId="9" fillId="0" borderId="45" xfId="0" applyFont="1" applyBorder="1" applyAlignment="1" applyProtection="1">
      <alignment horizontal="left" vertical="center" shrinkToFit="1"/>
      <protection hidden="1"/>
    </xf>
    <xf numFmtId="3" fontId="9" fillId="0" borderId="44" xfId="0" applyNumberFormat="1" applyFont="1" applyBorder="1" applyAlignment="1" applyProtection="1">
      <alignment horizontal="right" vertical="center" shrinkToFit="1"/>
      <protection hidden="1"/>
    </xf>
    <xf numFmtId="0" fontId="3" fillId="0" borderId="48" xfId="0" applyFont="1" applyBorder="1" applyAlignment="1" applyProtection="1">
      <alignment horizontal="left" vertical="center" shrinkToFit="1"/>
      <protection hidden="1"/>
    </xf>
    <xf numFmtId="0" fontId="9" fillId="0" borderId="31" xfId="0" applyFont="1" applyBorder="1" applyAlignment="1" applyProtection="1">
      <alignment horizontal="left" vertical="center" shrinkToFit="1"/>
      <protection hidden="1"/>
    </xf>
    <xf numFmtId="3" fontId="9" fillId="0" borderId="27" xfId="0" applyNumberFormat="1" applyFont="1" applyBorder="1" applyAlignment="1" applyProtection="1">
      <alignment horizontal="right" vertical="center" shrinkToFit="1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3" fillId="0" borderId="72" xfId="0" applyFont="1" applyBorder="1" applyAlignment="1" applyProtection="1">
      <alignment horizontal="left" vertical="center" shrinkToFit="1"/>
      <protection hidden="1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0" fontId="3" fillId="0" borderId="51" xfId="0" applyNumberFormat="1" applyFont="1" applyBorder="1" applyAlignment="1" applyProtection="1">
      <alignment horizontal="center" vertical="center" shrinkToFit="1"/>
      <protection hidden="1"/>
    </xf>
    <xf numFmtId="3" fontId="9" fillId="0" borderId="67" xfId="0" applyNumberFormat="1" applyFont="1" applyBorder="1" applyAlignment="1" applyProtection="1">
      <alignment horizontal="right" vertical="center" shrinkToFit="1"/>
      <protection hidden="1"/>
    </xf>
    <xf numFmtId="0" fontId="3" fillId="0" borderId="36" xfId="0" applyNumberFormat="1" applyFont="1" applyBorder="1" applyAlignment="1" applyProtection="1">
      <alignment horizontal="center" vertical="center" shrinkToFit="1"/>
      <protection hidden="1"/>
    </xf>
    <xf numFmtId="3" fontId="9" fillId="0" borderId="52" xfId="0" applyNumberFormat="1" applyFont="1" applyBorder="1" applyAlignment="1" applyProtection="1">
      <alignment horizontal="right" vertical="center" shrinkToFit="1"/>
      <protection hidden="1"/>
    </xf>
    <xf numFmtId="0" fontId="9" fillId="0" borderId="36" xfId="0" applyNumberFormat="1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10" fillId="0" borderId="52" xfId="0" applyFont="1" applyBorder="1" applyAlignment="1" applyProtection="1">
      <alignment horizontal="center" vertical="center" shrinkToFi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 shrinkToFit="1"/>
      <protection hidden="1"/>
    </xf>
    <xf numFmtId="0" fontId="9" fillId="0" borderId="0" xfId="0" applyFont="1" applyBorder="1" applyAlignment="1" applyProtection="1">
      <alignment horizontal="left" vertical="center" shrinkToFit="1"/>
      <protection hidden="1"/>
    </xf>
    <xf numFmtId="0" fontId="9" fillId="0" borderId="0" xfId="0" applyNumberFormat="1" applyFont="1" applyBorder="1" applyAlignment="1" applyProtection="1">
      <alignment horizontal="center" vertical="center" shrinkToFit="1"/>
      <protection hidden="1"/>
    </xf>
    <xf numFmtId="3" fontId="9" fillId="0" borderId="0" xfId="0" applyNumberFormat="1" applyFont="1" applyBorder="1" applyAlignment="1" applyProtection="1">
      <alignment horizontal="right" vertical="center" shrinkToFit="1"/>
      <protection hidden="1"/>
    </xf>
    <xf numFmtId="0" fontId="3" fillId="0" borderId="0" xfId="0" applyNumberFormat="1" applyFont="1" applyBorder="1" applyAlignment="1" applyProtection="1">
      <alignment horizontal="center" vertical="center" shrinkToFit="1"/>
      <protection hidden="1"/>
    </xf>
    <xf numFmtId="0" fontId="53" fillId="0" borderId="0" xfId="0" applyFont="1" applyAlignment="1">
      <alignment horizontal="center"/>
    </xf>
    <xf numFmtId="0" fontId="55" fillId="0" borderId="0" xfId="0" applyFont="1"/>
    <xf numFmtId="3" fontId="55" fillId="0" borderId="0" xfId="0" applyNumberFormat="1" applyFont="1"/>
    <xf numFmtId="3" fontId="56" fillId="0" borderId="0" xfId="0" applyNumberFormat="1" applyFont="1" applyAlignment="1">
      <alignment horizontal="center"/>
    </xf>
    <xf numFmtId="0" fontId="55" fillId="0" borderId="0" xfId="0" applyFont="1" applyBorder="1"/>
    <xf numFmtId="0" fontId="57" fillId="0" borderId="0" xfId="0" applyFont="1" applyAlignment="1">
      <alignment horizontal="center"/>
    </xf>
    <xf numFmtId="0" fontId="55" fillId="0" borderId="0" xfId="0" applyFont="1" applyAlignment="1"/>
    <xf numFmtId="0" fontId="57" fillId="0" borderId="40" xfId="0" applyFont="1" applyBorder="1" applyAlignment="1">
      <alignment horizontal="center"/>
    </xf>
    <xf numFmtId="0" fontId="55" fillId="0" borderId="40" xfId="0" applyFont="1" applyBorder="1"/>
    <xf numFmtId="3" fontId="55" fillId="0" borderId="40" xfId="0" applyNumberFormat="1" applyFont="1" applyBorder="1"/>
    <xf numFmtId="0" fontId="55" fillId="0" borderId="0" xfId="0" applyFont="1" applyFill="1"/>
    <xf numFmtId="0" fontId="55" fillId="0" borderId="71" xfId="0" applyFont="1" applyFill="1" applyBorder="1" applyAlignment="1"/>
    <xf numFmtId="0" fontId="55" fillId="0" borderId="0" xfId="0" applyFont="1" applyFill="1" applyBorder="1" applyAlignment="1"/>
    <xf numFmtId="9" fontId="55" fillId="0" borderId="0" xfId="0" applyNumberFormat="1" applyFont="1" applyFill="1"/>
    <xf numFmtId="0" fontId="53" fillId="0" borderId="45" xfId="0" applyFont="1" applyBorder="1" applyAlignment="1" applyProtection="1">
      <alignment horizontal="center" vertical="center"/>
      <protection hidden="1"/>
    </xf>
    <xf numFmtId="0" fontId="54" fillId="0" borderId="44" xfId="0" applyFont="1" applyBorder="1" applyAlignment="1" applyProtection="1">
      <alignment horizontal="left" vertical="center" shrinkToFit="1"/>
      <protection hidden="1"/>
    </xf>
    <xf numFmtId="0" fontId="53" fillId="0" borderId="45" xfId="0" applyFont="1" applyBorder="1" applyAlignment="1" applyProtection="1">
      <alignment horizontal="left" vertical="center" shrinkToFit="1"/>
      <protection hidden="1"/>
    </xf>
    <xf numFmtId="0" fontId="54" fillId="0" borderId="46" xfId="0" applyNumberFormat="1" applyFont="1" applyBorder="1" applyAlignment="1" applyProtection="1">
      <alignment horizontal="center" vertical="center" shrinkToFit="1"/>
      <protection hidden="1"/>
    </xf>
    <xf numFmtId="3" fontId="53" fillId="0" borderId="47" xfId="0" applyNumberFormat="1" applyFont="1" applyBorder="1" applyAlignment="1" applyProtection="1">
      <alignment horizontal="right" vertical="center" shrinkToFit="1"/>
      <protection hidden="1"/>
    </xf>
    <xf numFmtId="0" fontId="54" fillId="0" borderId="24" xfId="0" applyNumberFormat="1" applyFont="1" applyBorder="1" applyAlignment="1" applyProtection="1">
      <alignment horizontal="center" vertical="center" shrinkToFit="1"/>
      <protection hidden="1"/>
    </xf>
    <xf numFmtId="3" fontId="53" fillId="0" borderId="17" xfId="0" applyNumberFormat="1" applyFont="1" applyFill="1" applyBorder="1" applyAlignment="1" applyProtection="1">
      <alignment horizontal="right" vertical="center" shrinkToFit="1"/>
      <protection hidden="1"/>
    </xf>
    <xf numFmtId="3" fontId="53" fillId="0" borderId="28" xfId="0" applyNumberFormat="1" applyFont="1" applyBorder="1" applyAlignment="1" applyProtection="1">
      <alignment horizontal="right" vertical="center" shrinkToFit="1"/>
      <protection hidden="1"/>
    </xf>
    <xf numFmtId="3" fontId="53" fillId="0" borderId="28" xfId="0" applyNumberFormat="1" applyFont="1" applyFill="1" applyBorder="1" applyAlignment="1" applyProtection="1">
      <alignment horizontal="right" vertical="center" shrinkToFit="1"/>
      <protection hidden="1"/>
    </xf>
    <xf numFmtId="0" fontId="54" fillId="0" borderId="45" xfId="0" applyNumberFormat="1" applyFont="1" applyBorder="1" applyAlignment="1" applyProtection="1">
      <alignment horizontal="center" vertical="center" shrinkToFit="1"/>
      <protection hidden="1"/>
    </xf>
    <xf numFmtId="0" fontId="53" fillId="0" borderId="46" xfId="0" applyNumberFormat="1" applyFont="1" applyBorder="1" applyAlignment="1" applyProtection="1">
      <alignment horizontal="center" vertical="center" shrinkToFit="1"/>
      <protection hidden="1"/>
    </xf>
    <xf numFmtId="3" fontId="53" fillId="0" borderId="46" xfId="0" applyNumberFormat="1" applyFont="1" applyBorder="1" applyAlignment="1" applyProtection="1">
      <alignment horizontal="right" vertical="center" shrinkToFit="1"/>
      <protection hidden="1"/>
    </xf>
    <xf numFmtId="0" fontId="61" fillId="0" borderId="28" xfId="0" applyFont="1" applyBorder="1" applyAlignment="1" applyProtection="1">
      <alignment horizontal="center" vertical="center" shrinkToFit="1"/>
      <protection hidden="1"/>
    </xf>
    <xf numFmtId="0" fontId="55" fillId="0" borderId="0" xfId="0" applyFont="1" applyAlignment="1">
      <alignment vertical="center"/>
    </xf>
    <xf numFmtId="3" fontId="55" fillId="0" borderId="0" xfId="0" applyNumberFormat="1" applyFont="1" applyAlignment="1">
      <alignment vertical="center"/>
    </xf>
    <xf numFmtId="0" fontId="53" fillId="0" borderId="31" xfId="0" applyFont="1" applyBorder="1" applyAlignment="1" applyProtection="1">
      <alignment horizontal="center" vertical="center"/>
      <protection hidden="1"/>
    </xf>
    <xf numFmtId="0" fontId="54" fillId="0" borderId="48" xfId="0" applyFont="1" applyBorder="1" applyAlignment="1" applyProtection="1">
      <alignment horizontal="left" vertical="center" shrinkToFit="1"/>
      <protection hidden="1"/>
    </xf>
    <xf numFmtId="0" fontId="53" fillId="0" borderId="31" xfId="0" applyFont="1" applyBorder="1" applyAlignment="1" applyProtection="1">
      <alignment horizontal="left" vertical="center" shrinkToFit="1"/>
      <protection hidden="1"/>
    </xf>
    <xf numFmtId="0" fontId="54" fillId="0" borderId="27" xfId="0" applyNumberFormat="1" applyFont="1" applyBorder="1" applyAlignment="1" applyProtection="1">
      <alignment horizontal="center" vertical="center" shrinkToFit="1"/>
      <protection hidden="1"/>
    </xf>
    <xf numFmtId="3" fontId="53" fillId="0" borderId="65" xfId="0" applyNumberFormat="1" applyFont="1" applyBorder="1" applyAlignment="1" applyProtection="1">
      <alignment horizontal="right" vertical="center" shrinkToFit="1"/>
      <protection hidden="1"/>
    </xf>
    <xf numFmtId="0" fontId="54" fillId="0" borderId="26" xfId="0" applyNumberFormat="1" applyFont="1" applyBorder="1" applyAlignment="1" applyProtection="1">
      <alignment horizontal="center" vertical="center" shrinkToFit="1"/>
      <protection hidden="1"/>
    </xf>
    <xf numFmtId="3" fontId="53" fillId="0" borderId="30" xfId="0" applyNumberFormat="1" applyFont="1" applyBorder="1" applyAlignment="1" applyProtection="1">
      <alignment horizontal="right" vertical="center" shrinkToFit="1"/>
      <protection hidden="1"/>
    </xf>
    <xf numFmtId="3" fontId="53" fillId="0" borderId="65" xfId="0" applyNumberFormat="1" applyFont="1" applyFill="1" applyBorder="1" applyAlignment="1" applyProtection="1">
      <alignment horizontal="right" vertical="center" shrinkToFit="1"/>
      <protection hidden="1"/>
    </xf>
    <xf numFmtId="3" fontId="53" fillId="0" borderId="30" xfId="0" applyNumberFormat="1" applyFont="1" applyFill="1" applyBorder="1" applyAlignment="1" applyProtection="1">
      <alignment horizontal="right" vertical="center" shrinkToFit="1"/>
      <protection hidden="1"/>
    </xf>
    <xf numFmtId="0" fontId="53" fillId="0" borderId="33" xfId="0" applyFont="1" applyBorder="1" applyAlignment="1" applyProtection="1">
      <alignment horizontal="center" vertical="center"/>
      <protection hidden="1"/>
    </xf>
    <xf numFmtId="0" fontId="54" fillId="0" borderId="72" xfId="0" applyFont="1" applyBorder="1" applyAlignment="1" applyProtection="1">
      <alignment horizontal="left" vertical="center" shrinkToFit="1"/>
      <protection hidden="1"/>
    </xf>
    <xf numFmtId="0" fontId="53" fillId="0" borderId="33" xfId="0" applyFont="1" applyBorder="1" applyAlignment="1" applyProtection="1">
      <alignment horizontal="left" vertical="center" shrinkToFit="1"/>
      <protection hidden="1"/>
    </xf>
    <xf numFmtId="0" fontId="54" fillId="0" borderId="51" xfId="0" applyNumberFormat="1" applyFont="1" applyBorder="1" applyAlignment="1" applyProtection="1">
      <alignment horizontal="center" vertical="center" shrinkToFit="1"/>
      <protection hidden="1"/>
    </xf>
    <xf numFmtId="3" fontId="53" fillId="0" borderId="67" xfId="0" applyNumberFormat="1" applyFont="1" applyBorder="1" applyAlignment="1" applyProtection="1">
      <alignment horizontal="right" vertical="center" shrinkToFit="1"/>
      <protection hidden="1"/>
    </xf>
    <xf numFmtId="0" fontId="54" fillId="0" borderId="36" xfId="0" applyNumberFormat="1" applyFont="1" applyBorder="1" applyAlignment="1" applyProtection="1">
      <alignment horizontal="center" vertical="center" shrinkToFit="1"/>
      <protection hidden="1"/>
    </xf>
    <xf numFmtId="3" fontId="53" fillId="0" borderId="52" xfId="0" applyNumberFormat="1" applyFont="1" applyBorder="1" applyAlignment="1" applyProtection="1">
      <alignment horizontal="right" vertical="center" shrinkToFit="1"/>
      <protection hidden="1"/>
    </xf>
    <xf numFmtId="0" fontId="54" fillId="0" borderId="33" xfId="0" applyNumberFormat="1" applyFont="1" applyBorder="1" applyAlignment="1" applyProtection="1">
      <alignment horizontal="center" vertical="center" shrinkToFit="1"/>
      <protection hidden="1"/>
    </xf>
    <xf numFmtId="0" fontId="53" fillId="0" borderId="51" xfId="0" applyNumberFormat="1" applyFont="1" applyBorder="1" applyAlignment="1" applyProtection="1">
      <alignment horizontal="center" vertical="center" shrinkToFit="1"/>
      <protection hidden="1"/>
    </xf>
    <xf numFmtId="3" fontId="53" fillId="0" borderId="51" xfId="0" applyNumberFormat="1" applyFont="1" applyBorder="1" applyAlignment="1" applyProtection="1">
      <alignment horizontal="right" vertical="center" shrinkToFit="1"/>
      <protection hidden="1"/>
    </xf>
    <xf numFmtId="0" fontId="61" fillId="0" borderId="52" xfId="0" applyFont="1" applyBorder="1" applyAlignment="1" applyProtection="1">
      <alignment horizontal="center" vertical="center" shrinkToFit="1"/>
      <protection hidden="1"/>
    </xf>
    <xf numFmtId="0" fontId="54" fillId="0" borderId="0" xfId="0" applyFont="1" applyBorder="1" applyAlignment="1" applyProtection="1">
      <alignment horizontal="left" vertical="center" shrinkToFit="1"/>
      <protection hidden="1"/>
    </xf>
    <xf numFmtId="0" fontId="53" fillId="0" borderId="0" xfId="0" applyFont="1" applyBorder="1" applyAlignment="1" applyProtection="1">
      <alignment horizontal="left" vertical="center" shrinkToFit="1"/>
      <protection hidden="1"/>
    </xf>
    <xf numFmtId="0" fontId="53" fillId="0" borderId="0" xfId="0" applyNumberFormat="1" applyFont="1" applyBorder="1" applyAlignment="1" applyProtection="1">
      <alignment horizontal="center" vertical="center" shrinkToFit="1"/>
      <protection hidden="1"/>
    </xf>
    <xf numFmtId="3" fontId="53" fillId="0" borderId="0" xfId="0" applyNumberFormat="1" applyFont="1" applyBorder="1" applyAlignment="1" applyProtection="1">
      <alignment horizontal="right" vertical="center" shrinkToFit="1"/>
      <protection hidden="1"/>
    </xf>
    <xf numFmtId="0" fontId="54" fillId="0" borderId="0" xfId="0" applyNumberFormat="1" applyFont="1" applyBorder="1" applyAlignment="1" applyProtection="1">
      <alignment horizontal="center" vertical="center" shrinkToFit="1"/>
      <protection hidden="1"/>
    </xf>
    <xf numFmtId="0" fontId="62" fillId="0" borderId="0" xfId="2"/>
    <xf numFmtId="49" fontId="65" fillId="0" borderId="119" xfId="2" applyNumberFormat="1" applyFont="1" applyFill="1" applyBorder="1" applyAlignment="1">
      <alignment horizontal="center" vertical="center" wrapText="1"/>
    </xf>
    <xf numFmtId="169" fontId="70" fillId="7" borderId="119" xfId="3" applyNumberFormat="1" applyFont="1" applyFill="1" applyBorder="1" applyAlignment="1">
      <alignment horizontal="center" vertical="center" wrapText="1"/>
    </xf>
    <xf numFmtId="167" fontId="32" fillId="7" borderId="119" xfId="3" applyNumberFormat="1" applyFont="1" applyFill="1" applyBorder="1" applyAlignment="1">
      <alignment horizontal="center" vertical="center" wrapText="1"/>
    </xf>
    <xf numFmtId="1" fontId="71" fillId="7" borderId="119" xfId="3" applyNumberFormat="1" applyFont="1" applyFill="1" applyBorder="1" applyAlignment="1">
      <alignment horizontal="center" vertical="center" wrapText="1"/>
    </xf>
    <xf numFmtId="169" fontId="63" fillId="7" borderId="119" xfId="3" applyNumberFormat="1" applyFont="1" applyFill="1" applyBorder="1" applyAlignment="1">
      <alignment horizontal="center" vertical="center" wrapText="1"/>
    </xf>
    <xf numFmtId="167" fontId="3" fillId="7" borderId="119" xfId="2" applyNumberFormat="1" applyFont="1" applyFill="1" applyBorder="1" applyAlignment="1">
      <alignment horizontal="center" vertical="center" wrapText="1"/>
    </xf>
    <xf numFmtId="1" fontId="72" fillId="7" borderId="119" xfId="2" applyNumberFormat="1" applyFont="1" applyFill="1" applyBorder="1" applyAlignment="1">
      <alignment horizontal="center" vertical="center" wrapText="1"/>
    </xf>
    <xf numFmtId="169" fontId="63" fillId="7" borderId="119" xfId="2" applyNumberFormat="1" applyFont="1" applyFill="1" applyBorder="1" applyAlignment="1">
      <alignment horizontal="center" vertical="center" wrapText="1"/>
    </xf>
    <xf numFmtId="1" fontId="3" fillId="7" borderId="119" xfId="2" applyNumberFormat="1" applyFont="1" applyFill="1" applyBorder="1" applyAlignment="1">
      <alignment horizontal="center" vertical="center" wrapText="1"/>
    </xf>
    <xf numFmtId="169" fontId="73" fillId="7" borderId="119" xfId="2" applyNumberFormat="1" applyFont="1" applyFill="1" applyBorder="1" applyAlignment="1">
      <alignment horizontal="center" vertical="center" wrapText="1"/>
    </xf>
    <xf numFmtId="1" fontId="74" fillId="7" borderId="119" xfId="2" applyNumberFormat="1" applyFont="1" applyFill="1" applyBorder="1" applyAlignment="1">
      <alignment horizontal="center" vertical="center" wrapText="1"/>
    </xf>
    <xf numFmtId="0" fontId="74" fillId="7" borderId="119" xfId="2" applyNumberFormat="1" applyFont="1" applyFill="1" applyBorder="1" applyAlignment="1">
      <alignment horizontal="center" vertical="center" wrapText="1"/>
    </xf>
    <xf numFmtId="0" fontId="65" fillId="0" borderId="119" xfId="3" applyNumberFormat="1" applyFont="1" applyFill="1" applyBorder="1" applyAlignment="1">
      <alignment horizontal="center" vertical="center" wrapText="1"/>
    </xf>
    <xf numFmtId="169" fontId="34" fillId="0" borderId="119" xfId="2" applyNumberFormat="1" applyFont="1" applyBorder="1" applyAlignment="1">
      <alignment horizontal="center" vertical="center" wrapText="1"/>
    </xf>
    <xf numFmtId="0" fontId="62" fillId="0" borderId="0" xfId="2" applyFont="1"/>
    <xf numFmtId="0" fontId="76" fillId="8" borderId="119" xfId="2" applyFont="1" applyFill="1" applyBorder="1" applyAlignment="1">
      <alignment horizontal="center" vertical="center" wrapText="1"/>
    </xf>
    <xf numFmtId="0" fontId="77" fillId="0" borderId="0" xfId="2" applyFont="1"/>
    <xf numFmtId="0" fontId="76" fillId="0" borderId="119" xfId="2" applyFont="1" applyBorder="1" applyAlignment="1">
      <alignment horizontal="center" vertical="center" wrapText="1"/>
    </xf>
    <xf numFmtId="0" fontId="76" fillId="9" borderId="119" xfId="2" applyFont="1" applyFill="1" applyBorder="1" applyAlignment="1">
      <alignment horizontal="center" vertical="center" wrapText="1"/>
    </xf>
    <xf numFmtId="0" fontId="76" fillId="0" borderId="119" xfId="2" applyNumberFormat="1" applyFont="1" applyFill="1" applyBorder="1" applyAlignment="1">
      <alignment horizontal="center" vertical="center" wrapText="1"/>
    </xf>
    <xf numFmtId="167" fontId="83" fillId="0" borderId="119" xfId="2" applyNumberFormat="1" applyFont="1" applyFill="1" applyBorder="1" applyAlignment="1" applyProtection="1">
      <alignment horizontal="center" vertical="center" wrapText="1"/>
      <protection locked="0"/>
    </xf>
    <xf numFmtId="49" fontId="84" fillId="10" borderId="119" xfId="2" applyNumberFormat="1" applyFont="1" applyFill="1" applyBorder="1" applyAlignment="1">
      <alignment horizontal="center" vertical="center" wrapText="1"/>
    </xf>
    <xf numFmtId="0" fontId="84" fillId="10" borderId="119" xfId="2" applyFont="1" applyFill="1" applyBorder="1" applyAlignment="1">
      <alignment horizontal="center" vertical="center" wrapText="1"/>
    </xf>
    <xf numFmtId="169" fontId="85" fillId="11" borderId="119" xfId="2" applyNumberFormat="1" applyFont="1" applyFill="1" applyBorder="1" applyAlignment="1">
      <alignment horizontal="center" vertical="center" wrapText="1"/>
    </xf>
    <xf numFmtId="169" fontId="84" fillId="7" borderId="119" xfId="2" applyNumberFormat="1" applyFont="1" applyFill="1" applyBorder="1" applyAlignment="1">
      <alignment horizontal="center" vertical="center" wrapText="1"/>
    </xf>
    <xf numFmtId="167" fontId="83" fillId="7" borderId="119" xfId="2" applyNumberFormat="1" applyFont="1" applyFill="1" applyBorder="1" applyAlignment="1" applyProtection="1">
      <alignment horizontal="center" vertical="center" wrapText="1"/>
      <protection locked="0"/>
    </xf>
    <xf numFmtId="0" fontId="84" fillId="7" borderId="119" xfId="2" applyNumberFormat="1" applyFont="1" applyFill="1" applyBorder="1" applyAlignment="1">
      <alignment horizontal="center" vertical="center" wrapText="1"/>
    </xf>
    <xf numFmtId="169" fontId="80" fillId="7" borderId="119" xfId="3" applyNumberFormat="1" applyFont="1" applyFill="1" applyBorder="1" applyAlignment="1">
      <alignment horizontal="center" vertical="center" wrapText="1"/>
    </xf>
    <xf numFmtId="167" fontId="86" fillId="7" borderId="119" xfId="3" applyNumberFormat="1" applyFont="1" applyFill="1" applyBorder="1" applyAlignment="1" applyProtection="1">
      <alignment horizontal="center" vertical="center" wrapText="1"/>
      <protection locked="0"/>
    </xf>
    <xf numFmtId="49" fontId="84" fillId="12" borderId="119" xfId="2" applyNumberFormat="1" applyFont="1" applyFill="1" applyBorder="1" applyAlignment="1">
      <alignment horizontal="center" vertical="center" wrapText="1"/>
    </xf>
    <xf numFmtId="0" fontId="84" fillId="12" borderId="119" xfId="2" applyFont="1" applyFill="1" applyBorder="1" applyAlignment="1">
      <alignment horizontal="center" vertical="center" wrapText="1"/>
    </xf>
    <xf numFmtId="49" fontId="84" fillId="13" borderId="119" xfId="2" applyNumberFormat="1" applyFont="1" applyFill="1" applyBorder="1" applyAlignment="1">
      <alignment horizontal="center" vertical="center" wrapText="1"/>
    </xf>
    <xf numFmtId="0" fontId="84" fillId="13" borderId="119" xfId="2" applyFont="1" applyFill="1" applyBorder="1" applyAlignment="1">
      <alignment horizontal="center" vertical="center" wrapText="1"/>
    </xf>
    <xf numFmtId="49" fontId="84" fillId="14" borderId="119" xfId="2" applyNumberFormat="1" applyFont="1" applyFill="1" applyBorder="1" applyAlignment="1">
      <alignment horizontal="center" vertical="center" wrapText="1"/>
    </xf>
    <xf numFmtId="0" fontId="84" fillId="14" borderId="119" xfId="2" applyFont="1" applyFill="1" applyBorder="1" applyAlignment="1">
      <alignment horizontal="center" vertical="center" wrapText="1"/>
    </xf>
    <xf numFmtId="49" fontId="84" fillId="15" borderId="119" xfId="2" applyNumberFormat="1" applyFont="1" applyFill="1" applyBorder="1" applyAlignment="1">
      <alignment horizontal="center" vertical="center" wrapText="1"/>
    </xf>
    <xf numFmtId="0" fontId="84" fillId="15" borderId="119" xfId="2" applyFont="1" applyFill="1" applyBorder="1" applyAlignment="1">
      <alignment horizontal="center" vertical="center" wrapText="1"/>
    </xf>
    <xf numFmtId="49" fontId="84" fillId="16" borderId="119" xfId="2" applyNumberFormat="1" applyFont="1" applyFill="1" applyBorder="1" applyAlignment="1">
      <alignment horizontal="center" vertical="center" wrapText="1"/>
    </xf>
    <xf numFmtId="0" fontId="84" fillId="16" borderId="119" xfId="2" applyFont="1" applyFill="1" applyBorder="1" applyAlignment="1">
      <alignment horizontal="center" vertical="center" wrapText="1"/>
    </xf>
    <xf numFmtId="169" fontId="80" fillId="0" borderId="119" xfId="2" applyNumberFormat="1" applyFont="1" applyBorder="1" applyAlignment="1">
      <alignment horizontal="center" vertical="center" wrapText="1"/>
    </xf>
    <xf numFmtId="167" fontId="87" fillId="0" borderId="119" xfId="2" applyNumberFormat="1" applyFont="1" applyBorder="1" applyAlignment="1">
      <alignment horizontal="center" vertical="center" wrapText="1"/>
    </xf>
    <xf numFmtId="169" fontId="80" fillId="0" borderId="119" xfId="3" applyNumberFormat="1" applyFont="1" applyFill="1" applyBorder="1" applyAlignment="1">
      <alignment horizontal="center" vertical="center" wrapText="1"/>
    </xf>
    <xf numFmtId="49" fontId="84" fillId="17" borderId="119" xfId="2" applyNumberFormat="1" applyFont="1" applyFill="1" applyBorder="1" applyAlignment="1">
      <alignment horizontal="center" vertical="center" wrapText="1"/>
    </xf>
    <xf numFmtId="0" fontId="84" fillId="17" borderId="119" xfId="2" applyFont="1" applyFill="1" applyBorder="1" applyAlignment="1">
      <alignment horizontal="center" vertical="center" wrapText="1"/>
    </xf>
    <xf numFmtId="169" fontId="84" fillId="0" borderId="119" xfId="2" applyNumberFormat="1" applyFont="1" applyFill="1" applyBorder="1" applyAlignment="1">
      <alignment horizontal="center" vertical="center" wrapText="1"/>
    </xf>
    <xf numFmtId="49" fontId="84" fillId="18" borderId="119" xfId="2" applyNumberFormat="1" applyFont="1" applyFill="1" applyBorder="1" applyAlignment="1">
      <alignment horizontal="center" vertical="center" wrapText="1"/>
    </xf>
    <xf numFmtId="0" fontId="84" fillId="18" borderId="119" xfId="2" applyFont="1" applyFill="1" applyBorder="1" applyAlignment="1">
      <alignment horizontal="center" vertical="center" wrapText="1"/>
    </xf>
    <xf numFmtId="49" fontId="84" fillId="19" borderId="119" xfId="2" applyNumberFormat="1" applyFont="1" applyFill="1" applyBorder="1" applyAlignment="1">
      <alignment horizontal="center" vertical="center" wrapText="1"/>
    </xf>
    <xf numFmtId="0" fontId="84" fillId="19" borderId="119" xfId="2" applyFont="1" applyFill="1" applyBorder="1" applyAlignment="1">
      <alignment horizontal="center" vertical="center" wrapText="1"/>
    </xf>
    <xf numFmtId="169" fontId="85" fillId="19" borderId="119" xfId="2" applyNumberFormat="1" applyFont="1" applyFill="1" applyBorder="1" applyAlignment="1">
      <alignment horizontal="center" vertical="center" wrapText="1"/>
    </xf>
    <xf numFmtId="49" fontId="84" fillId="0" borderId="119" xfId="2" applyNumberFormat="1" applyFont="1" applyFill="1" applyBorder="1" applyAlignment="1">
      <alignment horizontal="center" vertical="center" wrapText="1"/>
    </xf>
    <xf numFmtId="0" fontId="84" fillId="0" borderId="119" xfId="2" applyFont="1" applyFill="1" applyBorder="1" applyAlignment="1">
      <alignment horizontal="center" vertical="center" wrapText="1"/>
    </xf>
    <xf numFmtId="169" fontId="85" fillId="0" borderId="119" xfId="2" applyNumberFormat="1" applyFont="1" applyFill="1" applyBorder="1" applyAlignment="1">
      <alignment horizontal="center" vertical="center" wrapText="1"/>
    </xf>
    <xf numFmtId="168" fontId="85" fillId="0" borderId="119" xfId="2" applyNumberFormat="1" applyFont="1" applyFill="1" applyBorder="1" applyAlignment="1">
      <alignment horizontal="center" vertical="center" wrapText="1"/>
    </xf>
    <xf numFmtId="169" fontId="86" fillId="0" borderId="119" xfId="2" applyNumberFormat="1" applyFont="1" applyBorder="1" applyAlignment="1">
      <alignment horizontal="center" vertical="center"/>
    </xf>
    <xf numFmtId="169" fontId="86" fillId="0" borderId="0" xfId="2" applyNumberFormat="1" applyFont="1" applyBorder="1" applyAlignment="1">
      <alignment horizontal="center" vertical="center"/>
    </xf>
    <xf numFmtId="169" fontId="88" fillId="0" borderId="119" xfId="2" applyNumberFormat="1" applyFont="1" applyBorder="1" applyAlignment="1">
      <alignment horizontal="center" vertical="center"/>
    </xf>
    <xf numFmtId="169" fontId="89" fillId="0" borderId="119" xfId="2" applyNumberFormat="1" applyFont="1" applyBorder="1" applyAlignment="1">
      <alignment horizontal="center" vertical="center"/>
    </xf>
    <xf numFmtId="0" fontId="90" fillId="0" borderId="0" xfId="1" applyNumberFormat="1" applyFont="1" applyFill="1" applyBorder="1"/>
    <xf numFmtId="3" fontId="90" fillId="0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3" fillId="0" borderId="33" xfId="0" applyNumberFormat="1" applyFont="1" applyBorder="1" applyAlignment="1" applyProtection="1">
      <alignment horizontal="center" vertical="center" shrinkToFit="1"/>
      <protection hidden="1"/>
    </xf>
    <xf numFmtId="0" fontId="3" fillId="0" borderId="45" xfId="0" applyNumberFormat="1" applyFont="1" applyBorder="1" applyAlignment="1" applyProtection="1">
      <alignment horizontal="center" vertical="center" shrinkToFit="1"/>
      <protection hidden="1"/>
    </xf>
    <xf numFmtId="3" fontId="9" fillId="0" borderId="30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65" xfId="0" applyNumberFormat="1" applyFont="1" applyFill="1" applyBorder="1" applyAlignment="1" applyProtection="1">
      <alignment horizontal="right" vertical="center" shrinkToFit="1"/>
      <protection hidden="1"/>
    </xf>
    <xf numFmtId="3" fontId="9" fillId="0" borderId="47" xfId="0" applyNumberFormat="1" applyFont="1" applyFill="1" applyBorder="1" applyAlignment="1" applyProtection="1">
      <alignment horizontal="right" vertical="center" shrinkToFit="1"/>
      <protection hidden="1"/>
    </xf>
    <xf numFmtId="9" fontId="0" fillId="0" borderId="0" xfId="0" applyNumberFormat="1" applyFill="1"/>
    <xf numFmtId="0" fontId="36" fillId="0" borderId="0" xfId="0" applyFont="1" applyFill="1"/>
    <xf numFmtId="0" fontId="92" fillId="0" borderId="0" xfId="1" applyNumberFormat="1" applyFont="1" applyFill="1" applyBorder="1"/>
    <xf numFmtId="0" fontId="92" fillId="0" borderId="0" xfId="0" applyFont="1"/>
    <xf numFmtId="0" fontId="92" fillId="0" borderId="0" xfId="1" applyNumberFormat="1" applyFont="1" applyFill="1" applyBorder="1" applyAlignment="1">
      <alignment horizontal="center"/>
    </xf>
    <xf numFmtId="0" fontId="93" fillId="0" borderId="0" xfId="1" applyNumberFormat="1" applyFont="1" applyFill="1" applyBorder="1" applyAlignment="1">
      <alignment shrinkToFit="1"/>
    </xf>
    <xf numFmtId="0" fontId="92" fillId="0" borderId="0" xfId="1" applyNumberFormat="1" applyFont="1" applyFill="1" applyBorder="1" applyAlignment="1">
      <alignment horizontal="center" vertical="center"/>
    </xf>
    <xf numFmtId="49" fontId="94" fillId="0" borderId="0" xfId="1" applyNumberFormat="1" applyFont="1" applyFill="1" applyBorder="1" applyAlignment="1">
      <alignment horizontal="center" vertical="center"/>
    </xf>
    <xf numFmtId="0" fontId="94" fillId="0" borderId="0" xfId="1" applyNumberFormat="1" applyFont="1" applyFill="1" applyBorder="1"/>
    <xf numFmtId="0" fontId="95" fillId="3" borderId="23" xfId="1" applyNumberFormat="1" applyFont="1" applyFill="1" applyBorder="1" applyAlignment="1">
      <alignment horizontal="center" vertical="center"/>
    </xf>
    <xf numFmtId="0" fontId="96" fillId="3" borderId="0" xfId="1" applyNumberFormat="1" applyFont="1" applyFill="1" applyBorder="1" applyAlignment="1">
      <alignment horizontal="center" vertical="center" shrinkToFit="1"/>
    </xf>
    <xf numFmtId="166" fontId="92" fillId="3" borderId="71" xfId="1" applyNumberFormat="1" applyFont="1" applyFill="1" applyBorder="1" applyAlignment="1">
      <alignment horizontal="center" vertical="center"/>
    </xf>
    <xf numFmtId="166" fontId="92" fillId="3" borderId="0" xfId="1" applyNumberFormat="1" applyFont="1" applyFill="1" applyBorder="1" applyAlignment="1">
      <alignment horizontal="center" vertical="center"/>
    </xf>
    <xf numFmtId="166" fontId="92" fillId="3" borderId="59" xfId="1" applyNumberFormat="1" applyFont="1" applyFill="1" applyBorder="1" applyAlignment="1">
      <alignment horizontal="center" vertical="center" wrapText="1"/>
    </xf>
    <xf numFmtId="166" fontId="92" fillId="3" borderId="68" xfId="1" applyNumberFormat="1" applyFont="1" applyFill="1" applyBorder="1" applyAlignment="1">
      <alignment horizontal="center" vertical="center"/>
    </xf>
    <xf numFmtId="166" fontId="92" fillId="3" borderId="68" xfId="1" applyNumberFormat="1" applyFont="1" applyFill="1" applyBorder="1" applyAlignment="1">
      <alignment horizontal="center" vertical="center" wrapText="1"/>
    </xf>
    <xf numFmtId="0" fontId="98" fillId="0" borderId="28" xfId="1" applyNumberFormat="1" applyFont="1" applyFill="1" applyBorder="1" applyAlignment="1" applyProtection="1">
      <alignment horizontal="center" vertical="center" shrinkToFit="1"/>
      <protection hidden="1"/>
    </xf>
    <xf numFmtId="49" fontId="92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99" fillId="0" borderId="45" xfId="1" applyNumberFormat="1" applyFont="1" applyFill="1" applyBorder="1" applyAlignment="1" applyProtection="1">
      <alignment horizontal="center" vertical="center"/>
      <protection hidden="1"/>
    </xf>
    <xf numFmtId="0" fontId="94" fillId="0" borderId="44" xfId="1" applyNumberFormat="1" applyFont="1" applyFill="1" applyBorder="1" applyAlignment="1" applyProtection="1">
      <alignment vertical="center" wrapText="1"/>
      <protection hidden="1"/>
    </xf>
    <xf numFmtId="1" fontId="93" fillId="0" borderId="24" xfId="1" applyNumberFormat="1" applyFont="1" applyFill="1" applyBorder="1" applyAlignment="1" applyProtection="1">
      <alignment horizontal="center" vertical="center" shrinkToFit="1"/>
      <protection hidden="1"/>
    </xf>
    <xf numFmtId="4" fontId="93" fillId="0" borderId="49" xfId="1" applyNumberFormat="1" applyFont="1" applyFill="1" applyBorder="1" applyAlignment="1" applyProtection="1">
      <alignment horizontal="center" vertical="center" shrinkToFit="1"/>
      <protection hidden="1"/>
    </xf>
    <xf numFmtId="4" fontId="93" fillId="0" borderId="46" xfId="1" applyNumberFormat="1" applyFont="1" applyFill="1" applyBorder="1" applyAlignment="1" applyProtection="1">
      <alignment horizontal="center" vertical="center" shrinkToFit="1"/>
      <protection hidden="1"/>
    </xf>
    <xf numFmtId="0" fontId="93" fillId="0" borderId="24" xfId="1" applyNumberFormat="1" applyFont="1" applyFill="1" applyBorder="1" applyAlignment="1" applyProtection="1">
      <alignment horizontal="center" vertical="center" shrinkToFit="1"/>
      <protection hidden="1"/>
    </xf>
    <xf numFmtId="167" fontId="93" fillId="0" borderId="24" xfId="1" applyNumberFormat="1" applyFont="1" applyFill="1" applyBorder="1" applyAlignment="1" applyProtection="1">
      <alignment horizontal="center" vertical="center" shrinkToFit="1"/>
      <protection hidden="1"/>
    </xf>
    <xf numFmtId="0" fontId="96" fillId="0" borderId="66" xfId="1" applyNumberFormat="1" applyFont="1" applyFill="1" applyBorder="1" applyAlignment="1" applyProtection="1">
      <alignment horizontal="center" vertical="center" shrinkToFit="1"/>
      <protection hidden="1"/>
    </xf>
    <xf numFmtId="0" fontId="93" fillId="0" borderId="17" xfId="1" applyNumberFormat="1" applyFont="1" applyFill="1" applyBorder="1" applyAlignment="1" applyProtection="1">
      <alignment horizontal="center" vertical="center"/>
      <protection locked="0" hidden="1"/>
    </xf>
    <xf numFmtId="0" fontId="99" fillId="0" borderId="31" xfId="1" applyNumberFormat="1" applyFont="1" applyFill="1" applyBorder="1" applyAlignment="1" applyProtection="1">
      <alignment horizontal="center" vertical="center"/>
      <protection hidden="1"/>
    </xf>
    <xf numFmtId="4" fontId="96" fillId="0" borderId="46" xfId="1" applyNumberFormat="1" applyFont="1" applyFill="1" applyBorder="1" applyAlignment="1" applyProtection="1">
      <alignment horizontal="center" vertical="center" shrinkToFit="1"/>
      <protection hidden="1"/>
    </xf>
    <xf numFmtId="4" fontId="96" fillId="0" borderId="49" xfId="1" applyNumberFormat="1" applyFont="1" applyFill="1" applyBorder="1" applyAlignment="1" applyProtection="1">
      <alignment horizontal="center" vertical="center" shrinkToFit="1"/>
      <protection hidden="1"/>
    </xf>
    <xf numFmtId="0" fontId="94" fillId="0" borderId="44" xfId="1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>
      <alignment vertical="center" wrapText="1"/>
      <protection hidden="1"/>
    </xf>
    <xf numFmtId="0" fontId="100" fillId="0" borderId="44" xfId="1" applyNumberFormat="1" applyFont="1" applyFill="1" applyBorder="1" applyAlignment="1" applyProtection="1">
      <alignment vertical="center" wrapText="1"/>
      <protection hidden="1"/>
    </xf>
    <xf numFmtId="0" fontId="101" fillId="0" borderId="17" xfId="1" applyNumberFormat="1" applyFont="1" applyFill="1" applyBorder="1" applyAlignment="1" applyProtection="1">
      <alignment horizontal="center" vertical="center"/>
      <protection locked="0" hidden="1"/>
    </xf>
    <xf numFmtId="0" fontId="98" fillId="0" borderId="66" xfId="1" applyNumberFormat="1" applyFont="1" applyFill="1" applyBorder="1" applyAlignment="1" applyProtection="1">
      <alignment horizontal="center" vertical="center" shrinkToFit="1"/>
      <protection hidden="1"/>
    </xf>
    <xf numFmtId="0" fontId="99" fillId="0" borderId="33" xfId="1" applyNumberFormat="1" applyFont="1" applyFill="1" applyBorder="1" applyAlignment="1" applyProtection="1">
      <alignment horizontal="center" vertical="center"/>
      <protection hidden="1"/>
    </xf>
    <xf numFmtId="0" fontId="100" fillId="0" borderId="72" xfId="1" applyNumberFormat="1" applyFont="1" applyFill="1" applyBorder="1" applyAlignment="1" applyProtection="1">
      <alignment vertical="center" wrapText="1"/>
      <protection hidden="1"/>
    </xf>
    <xf numFmtId="0" fontId="93" fillId="0" borderId="36" xfId="1" applyNumberFormat="1" applyFont="1" applyFill="1" applyBorder="1" applyAlignment="1" applyProtection="1">
      <alignment horizontal="center" vertical="center" shrinkToFit="1"/>
      <protection hidden="1"/>
    </xf>
    <xf numFmtId="4" fontId="93" fillId="0" borderId="53" xfId="1" applyNumberFormat="1" applyFont="1" applyFill="1" applyBorder="1" applyAlignment="1" applyProtection="1">
      <alignment horizontal="center" vertical="center" shrinkToFit="1"/>
      <protection hidden="1"/>
    </xf>
    <xf numFmtId="4" fontId="93" fillId="0" borderId="51" xfId="1" applyNumberFormat="1" applyFont="1" applyFill="1" applyBorder="1" applyAlignment="1" applyProtection="1">
      <alignment horizontal="center" vertical="center" shrinkToFit="1"/>
      <protection hidden="1"/>
    </xf>
    <xf numFmtId="0" fontId="98" fillId="0" borderId="53" xfId="1" applyNumberFormat="1" applyFont="1" applyFill="1" applyBorder="1" applyAlignment="1" applyProtection="1">
      <alignment horizontal="center" vertical="center" shrinkToFit="1"/>
      <protection hidden="1"/>
    </xf>
    <xf numFmtId="0" fontId="101" fillId="0" borderId="37" xfId="1" applyNumberFormat="1" applyFont="1" applyFill="1" applyBorder="1" applyAlignment="1" applyProtection="1">
      <alignment horizontal="center" vertical="center"/>
      <protection locked="0" hidden="1"/>
    </xf>
    <xf numFmtId="4" fontId="92" fillId="0" borderId="0" xfId="1" applyNumberFormat="1" applyFont="1" applyFill="1" applyBorder="1" applyAlignment="1">
      <alignment horizontal="center" vertical="center"/>
    </xf>
    <xf numFmtId="0" fontId="101" fillId="0" borderId="0" xfId="1" applyNumberFormat="1" applyFont="1" applyFill="1" applyBorder="1" applyAlignment="1" applyProtection="1">
      <alignment horizontal="center" vertical="center"/>
      <protection locked="0" hidden="1"/>
    </xf>
    <xf numFmtId="4" fontId="92" fillId="0" borderId="0" xfId="1" applyNumberFormat="1" applyFont="1" applyFill="1" applyBorder="1"/>
    <xf numFmtId="0" fontId="93" fillId="0" borderId="0" xfId="1" applyNumberFormat="1" applyFont="1" applyFill="1" applyBorder="1" applyAlignment="1">
      <alignment horizontal="center" vertical="center"/>
    </xf>
    <xf numFmtId="0" fontId="93" fillId="0" borderId="0" xfId="1" applyNumberFormat="1" applyFont="1" applyFill="1" applyBorder="1" applyAlignment="1">
      <alignment horizontal="left" vertical="center"/>
    </xf>
    <xf numFmtId="0" fontId="107" fillId="0" borderId="0" xfId="1" applyNumberFormat="1" applyFont="1" applyFill="1" applyBorder="1" applyAlignment="1">
      <alignment horizontal="center"/>
    </xf>
    <xf numFmtId="0" fontId="107" fillId="0" borderId="0" xfId="1" applyNumberFormat="1" applyFont="1" applyFill="1" applyBorder="1"/>
    <xf numFmtId="0" fontId="107" fillId="0" borderId="0" xfId="0" applyFont="1"/>
    <xf numFmtId="0" fontId="108" fillId="0" borderId="0" xfId="1" applyNumberFormat="1" applyFont="1" applyFill="1" applyBorder="1" applyAlignment="1">
      <alignment horizontal="center"/>
    </xf>
    <xf numFmtId="0" fontId="108" fillId="0" borderId="0" xfId="1" applyNumberFormat="1" applyFont="1" applyFill="1" applyBorder="1" applyAlignment="1"/>
    <xf numFmtId="0" fontId="109" fillId="0" borderId="0" xfId="1" applyNumberFormat="1" applyFont="1" applyFill="1" applyBorder="1" applyAlignment="1">
      <alignment horizontal="center"/>
    </xf>
    <xf numFmtId="0" fontId="108" fillId="0" borderId="0" xfId="1" applyNumberFormat="1" applyFont="1" applyFill="1" applyBorder="1" applyAlignment="1">
      <alignment horizontal="center" vertical="top"/>
    </xf>
    <xf numFmtId="0" fontId="109" fillId="0" borderId="0" xfId="1" applyNumberFormat="1" applyFont="1" applyFill="1" applyBorder="1" applyAlignment="1">
      <alignment horizontal="center" vertical="center"/>
    </xf>
    <xf numFmtId="0" fontId="109" fillId="0" borderId="0" xfId="1" applyNumberFormat="1" applyFont="1" applyFill="1" applyBorder="1" applyAlignment="1">
      <alignment horizontal="center" vertical="top"/>
    </xf>
    <xf numFmtId="0" fontId="113" fillId="0" borderId="141" xfId="1" applyNumberFormat="1" applyFont="1" applyFill="1" applyBorder="1" applyAlignment="1" applyProtection="1">
      <alignment horizontal="center" vertical="center"/>
      <protection hidden="1"/>
    </xf>
    <xf numFmtId="0" fontId="108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08" fillId="0" borderId="24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28" xfId="1" applyNumberFormat="1" applyFont="1" applyFill="1" applyBorder="1" applyAlignment="1" applyProtection="1">
      <alignment horizontal="right" vertical="center" shrinkToFit="1"/>
      <protection hidden="1"/>
    </xf>
    <xf numFmtId="0" fontId="108" fillId="0" borderId="46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47" xfId="1" applyNumberFormat="1" applyFont="1" applyFill="1" applyBorder="1" applyAlignment="1" applyProtection="1">
      <alignment horizontal="right" vertical="center" shrinkToFit="1"/>
      <protection hidden="1"/>
    </xf>
    <xf numFmtId="0" fontId="107" fillId="0" borderId="0" xfId="1" applyNumberFormat="1" applyFont="1" applyFill="1" applyBorder="1" applyAlignment="1">
      <alignment vertical="center"/>
    </xf>
    <xf numFmtId="3" fontId="107" fillId="0" borderId="0" xfId="1" applyNumberFormat="1" applyFont="1" applyFill="1" applyBorder="1" applyAlignment="1">
      <alignment vertical="center"/>
    </xf>
    <xf numFmtId="0" fontId="113" fillId="0" borderId="105" xfId="1" applyNumberFormat="1" applyFont="1" applyFill="1" applyBorder="1" applyAlignment="1" applyProtection="1">
      <alignment horizontal="center" vertical="center"/>
      <protection hidden="1"/>
    </xf>
    <xf numFmtId="0" fontId="108" fillId="0" borderId="26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108" fillId="0" borderId="27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65" xfId="1" applyNumberFormat="1" applyFont="1" applyFill="1" applyBorder="1" applyAlignment="1" applyProtection="1">
      <alignment horizontal="right" vertical="center" shrinkToFit="1"/>
      <protection hidden="1"/>
    </xf>
    <xf numFmtId="0" fontId="113" fillId="0" borderId="144" xfId="1" applyNumberFormat="1" applyFont="1" applyFill="1" applyBorder="1" applyAlignment="1" applyProtection="1">
      <alignment horizontal="center" vertical="center"/>
      <protection hidden="1"/>
    </xf>
    <xf numFmtId="0" fontId="108" fillId="0" borderId="145" xfId="1" applyNumberFormat="1" applyFont="1" applyFill="1" applyBorder="1" applyAlignment="1" applyProtection="1">
      <alignment horizontal="center" vertical="center" wrapText="1"/>
      <protection hidden="1"/>
    </xf>
    <xf numFmtId="0" fontId="108" fillId="0" borderId="146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147" xfId="1" applyNumberFormat="1" applyFont="1" applyFill="1" applyBorder="1" applyAlignment="1" applyProtection="1">
      <alignment horizontal="right" vertical="center" shrinkToFit="1"/>
      <protection hidden="1"/>
    </xf>
    <xf numFmtId="0" fontId="108" fillId="0" borderId="148" xfId="1" applyNumberFormat="1" applyFont="1" applyFill="1" applyBorder="1" applyAlignment="1" applyProtection="1">
      <alignment horizontal="center" vertical="center" shrinkToFit="1"/>
      <protection hidden="1"/>
    </xf>
    <xf numFmtId="3" fontId="113" fillId="0" borderId="149" xfId="1" applyNumberFormat="1" applyFont="1" applyFill="1" applyBorder="1" applyAlignment="1" applyProtection="1">
      <alignment horizontal="right" vertical="center" shrinkToFit="1"/>
      <protection hidden="1"/>
    </xf>
    <xf numFmtId="0" fontId="114" fillId="0" borderId="0" xfId="1" applyNumberFormat="1" applyFont="1" applyFill="1" applyBorder="1"/>
    <xf numFmtId="0" fontId="113" fillId="0" borderId="0" xfId="1" applyNumberFormat="1" applyFont="1" applyFill="1" applyBorder="1" applyAlignment="1">
      <alignment horizontal="center"/>
    </xf>
    <xf numFmtId="0" fontId="113" fillId="0" borderId="0" xfId="1" applyNumberFormat="1" applyFont="1" applyFill="1" applyBorder="1"/>
    <xf numFmtId="0" fontId="9" fillId="0" borderId="0" xfId="6" applyFont="1" applyAlignment="1">
      <alignment horizontal="center"/>
    </xf>
    <xf numFmtId="0" fontId="62" fillId="0" borderId="0" xfId="6"/>
    <xf numFmtId="3" fontId="62" fillId="0" borderId="0" xfId="6" applyNumberFormat="1"/>
    <xf numFmtId="3" fontId="4" fillId="0" borderId="0" xfId="6" applyNumberFormat="1" applyFont="1" applyAlignment="1">
      <alignment horizontal="center"/>
    </xf>
    <xf numFmtId="0" fontId="48" fillId="0" borderId="0" xfId="6" applyFont="1"/>
    <xf numFmtId="0" fontId="62" fillId="0" borderId="0" xfId="6" applyBorder="1"/>
    <xf numFmtId="0" fontId="8" fillId="0" borderId="0" xfId="6" applyFont="1" applyAlignment="1">
      <alignment horizontal="center"/>
    </xf>
    <xf numFmtId="0" fontId="8" fillId="0" borderId="40" xfId="6" applyFont="1" applyBorder="1" applyAlignment="1">
      <alignment horizontal="center"/>
    </xf>
    <xf numFmtId="0" fontId="62" fillId="0" borderId="40" xfId="6" applyBorder="1"/>
    <xf numFmtId="3" fontId="62" fillId="0" borderId="40" xfId="6" applyNumberFormat="1" applyBorder="1"/>
    <xf numFmtId="0" fontId="62" fillId="0" borderId="0" xfId="6" applyFill="1"/>
    <xf numFmtId="0" fontId="62" fillId="0" borderId="71" xfId="6" applyFill="1" applyBorder="1" applyAlignment="1"/>
    <xf numFmtId="0" fontId="62" fillId="0" borderId="0" xfId="6" applyAlignment="1"/>
    <xf numFmtId="0" fontId="62" fillId="0" borderId="0" xfId="6" applyFill="1" applyBorder="1" applyAlignment="1"/>
    <xf numFmtId="0" fontId="9" fillId="0" borderId="45" xfId="6" applyFont="1" applyBorder="1" applyAlignment="1" applyProtection="1">
      <alignment horizontal="center" vertical="center"/>
      <protection hidden="1"/>
    </xf>
    <xf numFmtId="0" fontId="3" fillId="0" borderId="44" xfId="6" applyFont="1" applyBorder="1" applyAlignment="1" applyProtection="1">
      <alignment horizontal="left" vertical="center" shrinkToFit="1"/>
      <protection hidden="1"/>
    </xf>
    <xf numFmtId="0" fontId="9" fillId="0" borderId="45" xfId="6" applyFont="1" applyBorder="1" applyAlignment="1" applyProtection="1">
      <alignment horizontal="left" vertical="center" shrinkToFit="1"/>
      <protection hidden="1"/>
    </xf>
    <xf numFmtId="0" fontId="3" fillId="0" borderId="46" xfId="6" applyNumberFormat="1" applyFont="1" applyBorder="1" applyAlignment="1" applyProtection="1">
      <alignment horizontal="center" vertical="center" shrinkToFit="1"/>
      <protection hidden="1"/>
    </xf>
    <xf numFmtId="3" fontId="9" fillId="0" borderId="47" xfId="6" applyNumberFormat="1" applyFont="1" applyBorder="1" applyAlignment="1" applyProtection="1">
      <alignment horizontal="right" vertical="center" shrinkToFit="1"/>
      <protection hidden="1"/>
    </xf>
    <xf numFmtId="0" fontId="3" fillId="0" borderId="24" xfId="6" applyNumberFormat="1" applyFont="1" applyBorder="1" applyAlignment="1" applyProtection="1">
      <alignment horizontal="center" vertical="center" shrinkToFit="1"/>
      <protection hidden="1"/>
    </xf>
    <xf numFmtId="3" fontId="9" fillId="0" borderId="17" xfId="6" applyNumberFormat="1" applyFont="1" applyBorder="1" applyAlignment="1" applyProtection="1">
      <alignment horizontal="right" vertical="center" shrinkToFit="1"/>
      <protection hidden="1"/>
    </xf>
    <xf numFmtId="3" fontId="9" fillId="0" borderId="28" xfId="6" applyNumberFormat="1" applyFont="1" applyBorder="1" applyAlignment="1" applyProtection="1">
      <alignment horizontal="right" vertical="center" shrinkToFit="1"/>
      <protection hidden="1"/>
    </xf>
    <xf numFmtId="0" fontId="9" fillId="0" borderId="46" xfId="6" applyNumberFormat="1" applyFont="1" applyBorder="1" applyAlignment="1" applyProtection="1">
      <alignment horizontal="center" vertical="center" shrinkToFit="1"/>
      <protection hidden="1"/>
    </xf>
    <xf numFmtId="3" fontId="9" fillId="0" borderId="46" xfId="6" applyNumberFormat="1" applyFont="1" applyBorder="1" applyAlignment="1" applyProtection="1">
      <alignment horizontal="right" vertical="center" shrinkToFit="1"/>
      <protection hidden="1"/>
    </xf>
    <xf numFmtId="0" fontId="10" fillId="0" borderId="28" xfId="6" applyFont="1" applyBorder="1" applyAlignment="1" applyProtection="1">
      <alignment horizontal="center" vertical="center" shrinkToFit="1"/>
      <protection hidden="1"/>
    </xf>
    <xf numFmtId="0" fontId="62" fillId="0" borderId="0" xfId="6" applyAlignment="1">
      <alignment vertical="center"/>
    </xf>
    <xf numFmtId="3" fontId="62" fillId="0" borderId="0" xfId="6" applyNumberFormat="1" applyAlignment="1">
      <alignment vertical="center"/>
    </xf>
    <xf numFmtId="0" fontId="9" fillId="0" borderId="31" xfId="6" applyFont="1" applyBorder="1" applyAlignment="1" applyProtection="1">
      <alignment horizontal="center" vertical="center"/>
      <protection hidden="1"/>
    </xf>
    <xf numFmtId="0" fontId="3" fillId="0" borderId="48" xfId="6" applyFont="1" applyBorder="1" applyAlignment="1" applyProtection="1">
      <alignment horizontal="left" vertical="center" shrinkToFit="1"/>
      <protection hidden="1"/>
    </xf>
    <xf numFmtId="0" fontId="9" fillId="0" borderId="31" xfId="6" applyFont="1" applyBorder="1" applyAlignment="1" applyProtection="1">
      <alignment horizontal="left" vertical="center" shrinkToFit="1"/>
      <protection hidden="1"/>
    </xf>
    <xf numFmtId="0" fontId="3" fillId="0" borderId="27" xfId="6" applyNumberFormat="1" applyFont="1" applyBorder="1" applyAlignment="1" applyProtection="1">
      <alignment horizontal="center" vertical="center" shrinkToFit="1"/>
      <protection hidden="1"/>
    </xf>
    <xf numFmtId="3" fontId="9" fillId="0" borderId="65" xfId="6" applyNumberFormat="1" applyFont="1" applyBorder="1" applyAlignment="1" applyProtection="1">
      <alignment horizontal="right" vertical="center" shrinkToFit="1"/>
      <protection hidden="1"/>
    </xf>
    <xf numFmtId="0" fontId="3" fillId="0" borderId="26" xfId="6" applyNumberFormat="1" applyFont="1" applyBorder="1" applyAlignment="1" applyProtection="1">
      <alignment horizontal="center" vertical="center" shrinkToFit="1"/>
      <protection hidden="1"/>
    </xf>
    <xf numFmtId="3" fontId="9" fillId="0" borderId="30" xfId="6" applyNumberFormat="1" applyFont="1" applyBorder="1" applyAlignment="1" applyProtection="1">
      <alignment horizontal="right" vertical="center" shrinkToFit="1"/>
      <protection hidden="1"/>
    </xf>
    <xf numFmtId="0" fontId="62" fillId="0" borderId="48" xfId="6" applyBorder="1" applyAlignment="1">
      <alignment vertical="center"/>
    </xf>
    <xf numFmtId="3" fontId="9" fillId="0" borderId="30" xfId="6" applyNumberFormat="1" applyFont="1" applyBorder="1" applyAlignment="1" applyProtection="1">
      <alignment horizontal="center" vertical="center" shrinkToFit="1"/>
      <protection hidden="1"/>
    </xf>
    <xf numFmtId="3" fontId="9" fillId="0" borderId="27" xfId="6" applyNumberFormat="1" applyFont="1" applyBorder="1" applyAlignment="1" applyProtection="1">
      <alignment horizontal="right" vertical="center" shrinkToFit="1"/>
      <protection hidden="1"/>
    </xf>
    <xf numFmtId="0" fontId="9" fillId="0" borderId="0" xfId="6" applyFont="1" applyAlignment="1" applyProtection="1">
      <alignment horizontal="left" vertical="center" shrinkToFit="1"/>
      <protection hidden="1"/>
    </xf>
    <xf numFmtId="0" fontId="62" fillId="0" borderId="31" xfId="6" applyBorder="1"/>
    <xf numFmtId="0" fontId="9" fillId="0" borderId="33" xfId="6" applyFont="1" applyBorder="1" applyAlignment="1" applyProtection="1">
      <alignment horizontal="center" vertical="center"/>
      <protection hidden="1"/>
    </xf>
    <xf numFmtId="0" fontId="3" fillId="0" borderId="72" xfId="6" applyFont="1" applyBorder="1" applyAlignment="1" applyProtection="1">
      <alignment horizontal="left" vertical="center" shrinkToFit="1"/>
      <protection hidden="1"/>
    </xf>
    <xf numFmtId="0" fontId="9" fillId="0" borderId="33" xfId="6" applyFont="1" applyBorder="1" applyAlignment="1" applyProtection="1">
      <alignment horizontal="left" vertical="center" shrinkToFit="1"/>
      <protection hidden="1"/>
    </xf>
    <xf numFmtId="0" fontId="3" fillId="0" borderId="51" xfId="6" applyNumberFormat="1" applyFont="1" applyBorder="1" applyAlignment="1" applyProtection="1">
      <alignment horizontal="center" vertical="center" shrinkToFit="1"/>
      <protection hidden="1"/>
    </xf>
    <xf numFmtId="3" fontId="9" fillId="0" borderId="67" xfId="6" applyNumberFormat="1" applyFont="1" applyBorder="1" applyAlignment="1" applyProtection="1">
      <alignment horizontal="right" vertical="center" shrinkToFit="1"/>
      <protection hidden="1"/>
    </xf>
    <xf numFmtId="0" fontId="3" fillId="0" borderId="36" xfId="6" applyNumberFormat="1" applyFont="1" applyBorder="1" applyAlignment="1" applyProtection="1">
      <alignment horizontal="center" vertical="center" shrinkToFit="1"/>
      <protection hidden="1"/>
    </xf>
    <xf numFmtId="3" fontId="9" fillId="0" borderId="52" xfId="6" applyNumberFormat="1" applyFont="1" applyBorder="1" applyAlignment="1" applyProtection="1">
      <alignment horizontal="right" vertical="center" shrinkToFit="1"/>
      <protection hidden="1"/>
    </xf>
    <xf numFmtId="0" fontId="9" fillId="0" borderId="36" xfId="6" applyNumberFormat="1" applyFont="1" applyBorder="1" applyAlignment="1" applyProtection="1">
      <alignment horizontal="center" vertical="center" shrinkToFit="1"/>
      <protection hidden="1"/>
    </xf>
    <xf numFmtId="3" fontId="9" fillId="0" borderId="51" xfId="6" applyNumberFormat="1" applyFont="1" applyBorder="1" applyAlignment="1" applyProtection="1">
      <alignment horizontal="right" vertical="center" shrinkToFit="1"/>
      <protection hidden="1"/>
    </xf>
    <xf numFmtId="0" fontId="10" fillId="0" borderId="52" xfId="6" applyFont="1" applyBorder="1" applyAlignment="1" applyProtection="1">
      <alignment horizontal="center" vertical="center" shrinkToFit="1"/>
      <protection hidden="1"/>
    </xf>
    <xf numFmtId="0" fontId="9" fillId="0" borderId="0" xfId="6" applyFont="1" applyBorder="1" applyAlignment="1" applyProtection="1">
      <alignment horizontal="center" vertical="center"/>
      <protection hidden="1"/>
    </xf>
    <xf numFmtId="0" fontId="3" fillId="0" borderId="0" xfId="6" applyFont="1" applyBorder="1" applyAlignment="1" applyProtection="1">
      <alignment horizontal="left" vertical="center" shrinkToFit="1"/>
      <protection hidden="1"/>
    </xf>
    <xf numFmtId="0" fontId="9" fillId="0" borderId="0" xfId="6" applyFont="1" applyBorder="1" applyAlignment="1" applyProtection="1">
      <alignment horizontal="left" vertical="center" shrinkToFit="1"/>
      <protection hidden="1"/>
    </xf>
    <xf numFmtId="0" fontId="9" fillId="0" borderId="0" xfId="6" applyNumberFormat="1" applyFont="1" applyBorder="1" applyAlignment="1" applyProtection="1">
      <alignment horizontal="center" vertical="center" shrinkToFit="1"/>
      <protection hidden="1"/>
    </xf>
    <xf numFmtId="3" fontId="9" fillId="0" borderId="0" xfId="6" applyNumberFormat="1" applyFont="1" applyBorder="1" applyAlignment="1" applyProtection="1">
      <alignment horizontal="right" vertical="center" shrinkToFit="1"/>
      <protection hidden="1"/>
    </xf>
    <xf numFmtId="0" fontId="3" fillId="0" borderId="0" xfId="6" applyNumberFormat="1" applyFont="1" applyBorder="1" applyAlignment="1" applyProtection="1">
      <alignment horizontal="center" vertical="center" shrinkToFit="1"/>
      <protection hidden="1"/>
    </xf>
    <xf numFmtId="0" fontId="62" fillId="0" borderId="0" xfId="6" applyAlignment="1">
      <alignment horizontal="center"/>
    </xf>
    <xf numFmtId="3" fontId="9" fillId="0" borderId="124" xfId="6" applyNumberFormat="1" applyFont="1" applyFill="1" applyBorder="1" applyAlignment="1" applyProtection="1">
      <alignment horizontal="right" vertical="center" shrinkToFit="1"/>
      <protection hidden="1"/>
    </xf>
    <xf numFmtId="0" fontId="9" fillId="0" borderId="36" xfId="6" applyFont="1" applyBorder="1" applyAlignment="1" applyProtection="1">
      <alignment horizontal="center" vertical="center" shrinkToFit="1"/>
      <protection hidden="1"/>
    </xf>
    <xf numFmtId="0" fontId="3" fillId="0" borderId="36" xfId="6" applyFont="1" applyBorder="1" applyAlignment="1" applyProtection="1">
      <alignment horizontal="center" vertical="center" shrinkToFit="1"/>
      <protection hidden="1"/>
    </xf>
    <xf numFmtId="0" fontId="3" fillId="0" borderId="37" xfId="6" applyFont="1" applyBorder="1" applyAlignment="1" applyProtection="1">
      <alignment horizontal="center" vertical="center" wrapText="1"/>
      <protection hidden="1"/>
    </xf>
    <xf numFmtId="3" fontId="9" fillId="0" borderId="66" xfId="6" applyNumberFormat="1" applyFont="1" applyBorder="1" applyAlignment="1" applyProtection="1">
      <alignment horizontal="right" vertical="center" shrinkToFit="1"/>
      <protection hidden="1"/>
    </xf>
    <xf numFmtId="0" fontId="9" fillId="0" borderId="26" xfId="6" applyFont="1" applyBorder="1" applyAlignment="1" applyProtection="1">
      <alignment horizontal="center" vertical="center" shrinkToFit="1"/>
      <protection hidden="1"/>
    </xf>
    <xf numFmtId="0" fontId="3" fillId="0" borderId="27" xfId="6" applyFont="1" applyBorder="1" applyAlignment="1" applyProtection="1">
      <alignment horizontal="center" vertical="center" shrinkToFit="1"/>
      <protection hidden="1"/>
    </xf>
    <xf numFmtId="0" fontId="3" fillId="0" borderId="26" xfId="6" applyFont="1" applyBorder="1" applyAlignment="1" applyProtection="1">
      <alignment horizontal="center" vertical="center" shrinkToFit="1"/>
      <protection hidden="1"/>
    </xf>
    <xf numFmtId="0" fontId="3" fillId="0" borderId="25" xfId="6" applyFont="1" applyBorder="1" applyAlignment="1" applyProtection="1">
      <alignment horizontal="center" vertical="center" wrapText="1"/>
      <protection hidden="1"/>
    </xf>
    <xf numFmtId="0" fontId="3" fillId="0" borderId="46" xfId="6" applyFont="1" applyBorder="1" applyAlignment="1" applyProtection="1">
      <alignment horizontal="center" vertical="center" shrinkToFit="1"/>
      <protection hidden="1"/>
    </xf>
    <xf numFmtId="0" fontId="3" fillId="0" borderId="24" xfId="6" applyFont="1" applyBorder="1" applyAlignment="1" applyProtection="1">
      <alignment horizontal="center" vertical="center" shrinkToFit="1"/>
      <protection hidden="1"/>
    </xf>
    <xf numFmtId="0" fontId="3" fillId="0" borderId="17" xfId="6" applyFont="1" applyBorder="1" applyAlignment="1" applyProtection="1">
      <alignment horizontal="center" vertical="center" wrapText="1"/>
      <protection hidden="1"/>
    </xf>
    <xf numFmtId="0" fontId="11" fillId="0" borderId="0" xfId="6" applyFont="1" applyAlignment="1">
      <alignment horizontal="center" vertical="top"/>
    </xf>
    <xf numFmtId="0" fontId="48" fillId="0" borderId="0" xfId="6" applyFont="1" applyAlignment="1">
      <alignment horizontal="center" vertical="center"/>
    </xf>
    <xf numFmtId="0" fontId="117" fillId="0" borderId="0" xfId="6" applyFont="1"/>
    <xf numFmtId="0" fontId="36" fillId="0" borderId="0" xfId="6" applyFont="1"/>
    <xf numFmtId="0" fontId="3" fillId="0" borderId="0" xfId="6" applyFont="1" applyAlignment="1">
      <alignment horizontal="center" vertical="top"/>
    </xf>
    <xf numFmtId="0" fontId="11" fillId="0" borderId="0" xfId="6" applyFont="1" applyAlignment="1">
      <alignment horizontal="center"/>
    </xf>
    <xf numFmtId="0" fontId="3" fillId="0" borderId="0" xfId="6" applyFont="1" applyAlignment="1"/>
    <xf numFmtId="0" fontId="3" fillId="0" borderId="0" xfId="6" applyFont="1" applyAlignment="1">
      <alignment horizontal="center"/>
    </xf>
    <xf numFmtId="0" fontId="115" fillId="0" borderId="0" xfId="1" applyNumberFormat="1" applyFont="1" applyFill="1" applyBorder="1" applyAlignment="1">
      <alignment vertical="center"/>
    </xf>
    <xf numFmtId="3" fontId="118" fillId="19" borderId="20" xfId="1" applyNumberFormat="1" applyFont="1" applyFill="1" applyBorder="1" applyAlignment="1" applyProtection="1">
      <alignment horizontal="center" vertical="center" shrinkToFit="1"/>
      <protection hidden="1"/>
    </xf>
    <xf numFmtId="3" fontId="118" fillId="19" borderId="21" xfId="1" applyNumberFormat="1" applyFont="1" applyFill="1" applyBorder="1" applyAlignment="1" applyProtection="1">
      <alignment horizontal="center" vertical="center" shrinkToFit="1"/>
      <protection hidden="1"/>
    </xf>
    <xf numFmtId="3" fontId="118" fillId="19" borderId="26" xfId="1" applyNumberFormat="1" applyFont="1" applyFill="1" applyBorder="1" applyAlignment="1" applyProtection="1">
      <alignment horizontal="center" vertical="center" shrinkToFit="1"/>
      <protection hidden="1"/>
    </xf>
    <xf numFmtId="3" fontId="118" fillId="19" borderId="27" xfId="1" applyNumberFormat="1" applyFont="1" applyFill="1" applyBorder="1" applyAlignment="1" applyProtection="1">
      <alignment horizontal="center" vertical="center" shrinkToFit="1"/>
      <protection hidden="1"/>
    </xf>
    <xf numFmtId="3" fontId="118" fillId="19" borderId="35" xfId="1" applyNumberFormat="1" applyFont="1" applyFill="1" applyBorder="1" applyAlignment="1" applyProtection="1">
      <alignment horizontal="center" vertical="center" shrinkToFit="1"/>
      <protection hidden="1"/>
    </xf>
    <xf numFmtId="3" fontId="118" fillId="19" borderId="38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44" xfId="1" applyNumberFormat="1" applyFont="1" applyFill="1" applyBorder="1" applyAlignment="1" applyProtection="1">
      <alignment horizontal="center" vertical="center" shrinkToFit="1"/>
      <protection hidden="1"/>
    </xf>
    <xf numFmtId="0" fontId="9" fillId="19" borderId="46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47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47" xfId="1" applyNumberFormat="1" applyFont="1" applyFill="1" applyBorder="1" applyAlignment="1" applyProtection="1">
      <alignment horizontal="right" vertical="center" shrinkToFit="1"/>
      <protection hidden="1"/>
    </xf>
    <xf numFmtId="0" fontId="9" fillId="19" borderId="24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46" xfId="1" applyNumberFormat="1" applyFont="1" applyFill="1" applyBorder="1" applyAlignment="1" applyProtection="1">
      <alignment horizontal="right" vertical="center" shrinkToFit="1"/>
      <protection hidden="1"/>
    </xf>
    <xf numFmtId="0" fontId="9" fillId="19" borderId="26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66" xfId="1" applyNumberFormat="1" applyFont="1" applyFill="1" applyBorder="1" applyAlignment="1" applyProtection="1">
      <alignment horizontal="right" vertical="center" shrinkToFit="1"/>
      <protection hidden="1"/>
    </xf>
    <xf numFmtId="3" fontId="9" fillId="19" borderId="27" xfId="1" applyNumberFormat="1" applyFont="1" applyFill="1" applyBorder="1" applyAlignment="1" applyProtection="1">
      <alignment horizontal="right" vertical="center" shrinkToFit="1"/>
      <protection hidden="1"/>
    </xf>
    <xf numFmtId="0" fontId="9" fillId="19" borderId="36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51" xfId="1" applyNumberFormat="1" applyFont="1" applyFill="1" applyBorder="1" applyAlignment="1" applyProtection="1">
      <alignment horizontal="right" vertical="center" shrinkToFit="1"/>
      <protection hidden="1"/>
    </xf>
    <xf numFmtId="0" fontId="9" fillId="20" borderId="45" xfId="1" applyNumberFormat="1" applyFont="1" applyFill="1" applyBorder="1" applyAlignment="1" applyProtection="1">
      <alignment horizontal="center" vertical="center"/>
      <protection hidden="1"/>
    </xf>
    <xf numFmtId="0" fontId="9" fillId="20" borderId="31" xfId="1" applyNumberFormat="1" applyFont="1" applyFill="1" applyBorder="1" applyAlignment="1" applyProtection="1">
      <alignment horizontal="center" vertical="center"/>
      <protection hidden="1"/>
    </xf>
    <xf numFmtId="0" fontId="21" fillId="20" borderId="28" xfId="1" applyNumberFormat="1" applyFont="1" applyFill="1" applyBorder="1" applyAlignment="1" applyProtection="1">
      <alignment horizontal="center" vertical="center" shrinkToFit="1"/>
      <protection hidden="1"/>
    </xf>
    <xf numFmtId="0" fontId="9" fillId="21" borderId="45" xfId="1" applyNumberFormat="1" applyFont="1" applyFill="1" applyBorder="1" applyAlignment="1" applyProtection="1">
      <alignment horizontal="center" vertical="center"/>
      <protection hidden="1"/>
    </xf>
    <xf numFmtId="0" fontId="9" fillId="21" borderId="31" xfId="1" applyNumberFormat="1" applyFont="1" applyFill="1" applyBorder="1" applyAlignment="1" applyProtection="1">
      <alignment horizontal="center" vertical="center"/>
      <protection hidden="1"/>
    </xf>
    <xf numFmtId="0" fontId="21" fillId="21" borderId="28" xfId="1" applyNumberFormat="1" applyFont="1" applyFill="1" applyBorder="1" applyAlignment="1" applyProtection="1">
      <alignment horizontal="center" vertical="center" shrinkToFit="1"/>
      <protection hidden="1"/>
    </xf>
    <xf numFmtId="3" fontId="9" fillId="19" borderId="53" xfId="1" applyNumberFormat="1" applyFont="1" applyFill="1" applyBorder="1" applyAlignment="1" applyProtection="1">
      <alignment horizontal="right" vertical="center" shrinkToFit="1"/>
      <protection hidden="1"/>
    </xf>
    <xf numFmtId="0" fontId="0" fillId="23" borderId="7" xfId="1" applyNumberFormat="1" applyFont="1" applyFill="1" applyBorder="1" applyAlignment="1">
      <alignment horizontal="center" vertical="center"/>
    </xf>
    <xf numFmtId="0" fontId="0" fillId="23" borderId="8" xfId="1" applyNumberFormat="1" applyFont="1" applyFill="1" applyBorder="1" applyAlignment="1">
      <alignment horizontal="center" vertical="center"/>
    </xf>
    <xf numFmtId="0" fontId="0" fillId="23" borderId="9" xfId="1" applyNumberFormat="1" applyFont="1" applyFill="1" applyBorder="1" applyAlignment="1">
      <alignment horizontal="center" vertical="center"/>
    </xf>
    <xf numFmtId="0" fontId="0" fillId="23" borderId="10" xfId="1" applyNumberFormat="1" applyFont="1" applyFill="1" applyBorder="1" applyAlignment="1">
      <alignment horizontal="center" vertical="center"/>
    </xf>
    <xf numFmtId="0" fontId="0" fillId="23" borderId="11" xfId="1" applyNumberFormat="1" applyFont="1" applyFill="1" applyBorder="1" applyAlignment="1">
      <alignment horizontal="center" vertical="center"/>
    </xf>
    <xf numFmtId="0" fontId="0" fillId="23" borderId="12" xfId="1" applyNumberFormat="1" applyFont="1" applyFill="1" applyBorder="1" applyAlignment="1">
      <alignment horizontal="center" vertical="center"/>
    </xf>
    <xf numFmtId="0" fontId="0" fillId="23" borderId="13" xfId="1" applyNumberFormat="1" applyFont="1" applyFill="1" applyBorder="1" applyAlignment="1">
      <alignment horizontal="center" vertical="center"/>
    </xf>
    <xf numFmtId="0" fontId="0" fillId="23" borderId="14" xfId="1" applyNumberFormat="1" applyFont="1" applyFill="1" applyBorder="1" applyAlignment="1">
      <alignment horizontal="center" vertical="center"/>
    </xf>
    <xf numFmtId="0" fontId="8" fillId="23" borderId="15" xfId="1" applyNumberFormat="1" applyFont="1" applyFill="1" applyBorder="1" applyAlignment="1">
      <alignment horizontal="center" vertical="center"/>
    </xf>
    <xf numFmtId="0" fontId="119" fillId="21" borderId="22" xfId="1" applyNumberFormat="1" applyFont="1" applyFill="1" applyBorder="1" applyAlignment="1" applyProtection="1">
      <alignment horizontal="center" vertical="center" shrinkToFit="1"/>
      <protection hidden="1"/>
    </xf>
    <xf numFmtId="0" fontId="119" fillId="21" borderId="28" xfId="1" applyNumberFormat="1" applyFont="1" applyFill="1" applyBorder="1" applyAlignment="1" applyProtection="1">
      <alignment horizontal="center" vertical="center" shrinkToFit="1"/>
      <protection hidden="1"/>
    </xf>
    <xf numFmtId="0" fontId="119" fillId="21" borderId="39" xfId="1" applyNumberFormat="1" applyFont="1" applyFill="1" applyBorder="1" applyAlignment="1" applyProtection="1">
      <alignment horizontal="center" vertical="center" shrinkToFit="1"/>
      <protection hidden="1"/>
    </xf>
    <xf numFmtId="3" fontId="0" fillId="23" borderId="10" xfId="1" applyNumberFormat="1" applyFont="1" applyFill="1" applyBorder="1" applyAlignment="1">
      <alignment horizontal="center" vertical="center"/>
    </xf>
    <xf numFmtId="3" fontId="0" fillId="23" borderId="12" xfId="1" applyNumberFormat="1" applyFont="1" applyFill="1" applyBorder="1" applyAlignment="1">
      <alignment horizontal="center" vertical="center"/>
    </xf>
    <xf numFmtId="3" fontId="0" fillId="23" borderId="42" xfId="1" applyNumberFormat="1" applyFont="1" applyFill="1" applyBorder="1" applyAlignment="1">
      <alignment horizontal="center" vertical="center"/>
    </xf>
    <xf numFmtId="0" fontId="36" fillId="24" borderId="55" xfId="1" applyNumberFormat="1" applyFont="1" applyFill="1" applyBorder="1" applyAlignment="1">
      <alignment horizontal="center" vertical="center"/>
    </xf>
    <xf numFmtId="0" fontId="36" fillId="24" borderId="56" xfId="1" applyNumberFormat="1" applyFont="1" applyFill="1" applyBorder="1" applyAlignment="1">
      <alignment horizontal="center" vertical="center"/>
    </xf>
    <xf numFmtId="0" fontId="36" fillId="24" borderId="13" xfId="1" applyNumberFormat="1" applyFont="1" applyFill="1" applyBorder="1" applyAlignment="1">
      <alignment horizontal="center" vertical="center"/>
    </xf>
    <xf numFmtId="0" fontId="36" fillId="24" borderId="57" xfId="1" applyNumberFormat="1" applyFont="1" applyFill="1" applyBorder="1" applyAlignment="1">
      <alignment horizontal="center" vertical="center"/>
    </xf>
    <xf numFmtId="0" fontId="36" fillId="24" borderId="58" xfId="1" applyNumberFormat="1" applyFont="1" applyFill="1" applyBorder="1" applyAlignment="1">
      <alignment horizontal="center" vertical="center"/>
    </xf>
    <xf numFmtId="0" fontId="36" fillId="24" borderId="15" xfId="1" applyNumberFormat="1" applyFont="1" applyFill="1" applyBorder="1" applyAlignment="1">
      <alignment horizontal="center" vertical="center"/>
    </xf>
    <xf numFmtId="0" fontId="36" fillId="24" borderId="14" xfId="1" applyNumberFormat="1" applyFont="1" applyFill="1" applyBorder="1" applyAlignment="1">
      <alignment horizontal="center" vertical="center"/>
    </xf>
    <xf numFmtId="0" fontId="8" fillId="24" borderId="15" xfId="1" applyNumberFormat="1" applyFont="1" applyFill="1" applyBorder="1" applyAlignment="1">
      <alignment horizontal="center" vertical="center"/>
    </xf>
    <xf numFmtId="0" fontId="5" fillId="24" borderId="23" xfId="1" applyNumberFormat="1" applyFont="1" applyFill="1" applyBorder="1" applyAlignment="1">
      <alignment horizontal="center" vertical="center" wrapText="1"/>
    </xf>
    <xf numFmtId="0" fontId="3" fillId="24" borderId="59" xfId="1" applyNumberFormat="1" applyFont="1" applyFill="1" applyBorder="1" applyAlignment="1">
      <alignment horizontal="center" vertical="center"/>
    </xf>
    <xf numFmtId="0" fontId="0" fillId="24" borderId="60" xfId="1" applyNumberFormat="1" applyFont="1" applyFill="1" applyBorder="1" applyAlignment="1">
      <alignment horizontal="center" vertical="center"/>
    </xf>
    <xf numFmtId="0" fontId="0" fillId="24" borderId="61" xfId="1" applyNumberFormat="1" applyFont="1" applyFill="1" applyBorder="1" applyAlignment="1">
      <alignment horizontal="center" vertical="center"/>
    </xf>
    <xf numFmtId="0" fontId="0" fillId="24" borderId="62" xfId="1" applyNumberFormat="1" applyFont="1" applyFill="1" applyBorder="1" applyAlignment="1">
      <alignment horizontal="center" vertical="center"/>
    </xf>
    <xf numFmtId="0" fontId="8" fillId="24" borderId="56" xfId="1" applyNumberFormat="1" applyFont="1" applyFill="1" applyBorder="1" applyAlignment="1">
      <alignment horizontal="center" vertical="center"/>
    </xf>
    <xf numFmtId="0" fontId="5" fillId="24" borderId="63" xfId="1" applyNumberFormat="1" applyFont="1" applyFill="1" applyBorder="1" applyAlignment="1">
      <alignment horizontal="center" vertical="center" wrapText="1"/>
    </xf>
    <xf numFmtId="0" fontId="3" fillId="24" borderId="34" xfId="1" applyNumberFormat="1" applyFont="1" applyFill="1" applyBorder="1" applyAlignment="1">
      <alignment horizontal="center" vertical="center"/>
    </xf>
    <xf numFmtId="0" fontId="36" fillId="24" borderId="7" xfId="1" applyNumberFormat="1" applyFont="1" applyFill="1" applyBorder="1" applyAlignment="1">
      <alignment horizontal="center" vertical="center"/>
    </xf>
    <xf numFmtId="0" fontId="36" fillId="24" borderId="34" xfId="1" applyNumberFormat="1" applyFont="1" applyFill="1" applyBorder="1" applyAlignment="1">
      <alignment horizontal="center" vertical="center"/>
    </xf>
    <xf numFmtId="0" fontId="36" fillId="24" borderId="40" xfId="1" applyNumberFormat="1" applyFont="1" applyFill="1" applyBorder="1" applyAlignment="1">
      <alignment horizontal="center" vertical="center"/>
    </xf>
    <xf numFmtId="0" fontId="36" fillId="24" borderId="64" xfId="1" applyNumberFormat="1" applyFont="1" applyFill="1" applyBorder="1" applyAlignment="1">
      <alignment horizontal="center" vertical="center"/>
    </xf>
    <xf numFmtId="0" fontId="8" fillId="24" borderId="34" xfId="1" applyNumberFormat="1" applyFont="1" applyFill="1" applyBorder="1" applyAlignment="1">
      <alignment horizontal="center" vertical="center"/>
    </xf>
    <xf numFmtId="0" fontId="0" fillId="24" borderId="58" xfId="1" applyNumberFormat="1" applyFont="1" applyFill="1" applyBorder="1" applyAlignment="1">
      <alignment horizontal="center"/>
    </xf>
    <xf numFmtId="3" fontId="0" fillId="24" borderId="57" xfId="1" applyNumberFormat="1" applyFont="1" applyFill="1" applyBorder="1" applyAlignment="1">
      <alignment horizontal="center"/>
    </xf>
    <xf numFmtId="3" fontId="0" fillId="24" borderId="70" xfId="1" applyNumberFormat="1" applyFont="1" applyFill="1" applyBorder="1" applyAlignment="1">
      <alignment horizontal="center"/>
    </xf>
    <xf numFmtId="0" fontId="0" fillId="24" borderId="13" xfId="1" applyNumberFormat="1" applyFont="1" applyFill="1" applyBorder="1" applyAlignment="1">
      <alignment horizontal="center"/>
    </xf>
    <xf numFmtId="3" fontId="0" fillId="24" borderId="15" xfId="1" applyNumberFormat="1" applyFont="1" applyFill="1" applyBorder="1" applyAlignment="1">
      <alignment horizontal="center"/>
    </xf>
    <xf numFmtId="3" fontId="0" fillId="24" borderId="14" xfId="1" applyNumberFormat="1" applyFont="1" applyFill="1" applyBorder="1" applyAlignment="1">
      <alignment horizontal="center"/>
    </xf>
    <xf numFmtId="0" fontId="8" fillId="24" borderId="15" xfId="1" applyNumberFormat="1" applyFont="1" applyFill="1" applyBorder="1" applyAlignment="1">
      <alignment horizontal="center"/>
    </xf>
    <xf numFmtId="0" fontId="3" fillId="24" borderId="0" xfId="1" applyNumberFormat="1" applyFont="1" applyFill="1" applyBorder="1" applyAlignment="1">
      <alignment horizontal="center" vertical="center" wrapText="1"/>
    </xf>
    <xf numFmtId="0" fontId="3" fillId="24" borderId="23" xfId="1" applyNumberFormat="1" applyFont="1" applyFill="1" applyBorder="1" applyAlignment="1">
      <alignment horizontal="center" vertical="center"/>
    </xf>
    <xf numFmtId="0" fontId="0" fillId="24" borderId="55" xfId="1" applyNumberFormat="1" applyFont="1" applyFill="1" applyBorder="1" applyAlignment="1">
      <alignment horizontal="center"/>
    </xf>
    <xf numFmtId="3" fontId="0" fillId="24" borderId="61" xfId="1" applyNumberFormat="1" applyFont="1" applyFill="1" applyBorder="1" applyAlignment="1">
      <alignment horizontal="center"/>
    </xf>
    <xf numFmtId="3" fontId="0" fillId="24" borderId="59" xfId="1" applyNumberFormat="1" applyFont="1" applyFill="1" applyBorder="1" applyAlignment="1">
      <alignment horizontal="center"/>
    </xf>
    <xf numFmtId="0" fontId="0" fillId="24" borderId="60" xfId="1" applyNumberFormat="1" applyFont="1" applyFill="1" applyBorder="1" applyAlignment="1">
      <alignment horizontal="center"/>
    </xf>
    <xf numFmtId="3" fontId="0" fillId="24" borderId="56" xfId="1" applyNumberFormat="1" applyFont="1" applyFill="1" applyBorder="1" applyAlignment="1">
      <alignment horizontal="center"/>
    </xf>
    <xf numFmtId="3" fontId="0" fillId="24" borderId="62" xfId="1" applyNumberFormat="1" applyFont="1" applyFill="1" applyBorder="1" applyAlignment="1">
      <alignment horizontal="center"/>
    </xf>
    <xf numFmtId="0" fontId="8" fillId="24" borderId="56" xfId="1" applyNumberFormat="1" applyFont="1" applyFill="1" applyBorder="1" applyAlignment="1">
      <alignment horizontal="center"/>
    </xf>
    <xf numFmtId="0" fontId="3" fillId="24" borderId="40" xfId="1" applyNumberFormat="1" applyFont="1" applyFill="1" applyBorder="1" applyAlignment="1">
      <alignment horizontal="center" vertical="center" wrapText="1"/>
    </xf>
    <xf numFmtId="0" fontId="3" fillId="24" borderId="63" xfId="1" applyNumberFormat="1" applyFont="1" applyFill="1" applyBorder="1" applyAlignment="1">
      <alignment horizontal="center" vertical="center"/>
    </xf>
    <xf numFmtId="0" fontId="0" fillId="24" borderId="7" xfId="1" applyNumberFormat="1" applyFont="1" applyFill="1" applyBorder="1" applyAlignment="1">
      <alignment horizontal="center" vertical="center"/>
    </xf>
    <xf numFmtId="3" fontId="0" fillId="24" borderId="40" xfId="1" applyNumberFormat="1" applyFont="1" applyFill="1" applyBorder="1" applyAlignment="1">
      <alignment horizontal="center" vertical="center"/>
    </xf>
    <xf numFmtId="3" fontId="0" fillId="24" borderId="34" xfId="1" applyNumberFormat="1" applyFont="1" applyFill="1" applyBorder="1" applyAlignment="1">
      <alignment horizontal="center" vertical="center"/>
    </xf>
    <xf numFmtId="3" fontId="0" fillId="24" borderId="64" xfId="1" applyNumberFormat="1" applyFont="1" applyFill="1" applyBorder="1" applyAlignment="1">
      <alignment horizontal="center" vertical="center"/>
    </xf>
    <xf numFmtId="0" fontId="0" fillId="25" borderId="58" xfId="1" applyNumberFormat="1" applyFont="1" applyFill="1" applyBorder="1" applyAlignment="1">
      <alignment horizontal="center"/>
    </xf>
    <xf numFmtId="3" fontId="0" fillId="25" borderId="57" xfId="1" applyNumberFormat="1" applyFont="1" applyFill="1" applyBorder="1" applyAlignment="1">
      <alignment horizontal="center"/>
    </xf>
    <xf numFmtId="3" fontId="0" fillId="25" borderId="70" xfId="1" applyNumberFormat="1" applyFont="1" applyFill="1" applyBorder="1" applyAlignment="1">
      <alignment horizontal="center"/>
    </xf>
    <xf numFmtId="0" fontId="0" fillId="25" borderId="13" xfId="1" applyNumberFormat="1" applyFont="1" applyFill="1" applyBorder="1" applyAlignment="1">
      <alignment horizontal="center"/>
    </xf>
    <xf numFmtId="3" fontId="0" fillId="25" borderId="15" xfId="1" applyNumberFormat="1" applyFont="1" applyFill="1" applyBorder="1" applyAlignment="1">
      <alignment horizontal="center"/>
    </xf>
    <xf numFmtId="3" fontId="0" fillId="25" borderId="14" xfId="1" applyNumberFormat="1" applyFont="1" applyFill="1" applyBorder="1" applyAlignment="1">
      <alignment horizontal="center"/>
    </xf>
    <xf numFmtId="0" fontId="8" fillId="25" borderId="15" xfId="1" applyNumberFormat="1" applyFont="1" applyFill="1" applyBorder="1" applyAlignment="1">
      <alignment horizontal="center"/>
    </xf>
    <xf numFmtId="0" fontId="5" fillId="25" borderId="23" xfId="1" applyNumberFormat="1" applyFont="1" applyFill="1" applyBorder="1" applyAlignment="1">
      <alignment horizontal="center" vertical="center" wrapText="1"/>
    </xf>
    <xf numFmtId="0" fontId="3" fillId="25" borderId="0" xfId="1" applyNumberFormat="1" applyFont="1" applyFill="1" applyBorder="1" applyAlignment="1">
      <alignment horizontal="center" vertical="center" wrapText="1"/>
    </xf>
    <xf numFmtId="0" fontId="3" fillId="25" borderId="23" xfId="1" applyNumberFormat="1" applyFont="1" applyFill="1" applyBorder="1" applyAlignment="1">
      <alignment horizontal="center" vertical="center"/>
    </xf>
    <xf numFmtId="0" fontId="0" fillId="25" borderId="55" xfId="1" applyNumberFormat="1" applyFont="1" applyFill="1" applyBorder="1" applyAlignment="1">
      <alignment horizontal="center"/>
    </xf>
    <xf numFmtId="3" fontId="0" fillId="25" borderId="61" xfId="1" applyNumberFormat="1" applyFont="1" applyFill="1" applyBorder="1" applyAlignment="1">
      <alignment horizontal="center"/>
    </xf>
    <xf numFmtId="3" fontId="0" fillId="25" borderId="59" xfId="1" applyNumberFormat="1" applyFont="1" applyFill="1" applyBorder="1" applyAlignment="1">
      <alignment horizontal="center"/>
    </xf>
    <xf numFmtId="0" fontId="0" fillId="25" borderId="60" xfId="1" applyNumberFormat="1" applyFont="1" applyFill="1" applyBorder="1" applyAlignment="1">
      <alignment horizontal="center"/>
    </xf>
    <xf numFmtId="3" fontId="0" fillId="25" borderId="56" xfId="1" applyNumberFormat="1" applyFont="1" applyFill="1" applyBorder="1" applyAlignment="1">
      <alignment horizontal="center"/>
    </xf>
    <xf numFmtId="3" fontId="0" fillId="25" borderId="62" xfId="1" applyNumberFormat="1" applyFont="1" applyFill="1" applyBorder="1" applyAlignment="1">
      <alignment horizontal="center"/>
    </xf>
    <xf numFmtId="0" fontId="8" fillId="25" borderId="56" xfId="1" applyNumberFormat="1" applyFont="1" applyFill="1" applyBorder="1" applyAlignment="1">
      <alignment horizontal="center"/>
    </xf>
    <xf numFmtId="0" fontId="5" fillId="25" borderId="63" xfId="1" applyNumberFormat="1" applyFont="1" applyFill="1" applyBorder="1" applyAlignment="1">
      <alignment horizontal="center" vertical="center" wrapText="1"/>
    </xf>
    <xf numFmtId="0" fontId="3" fillId="25" borderId="40" xfId="1" applyNumberFormat="1" applyFont="1" applyFill="1" applyBorder="1" applyAlignment="1">
      <alignment horizontal="center" vertical="center" wrapText="1"/>
    </xf>
    <xf numFmtId="0" fontId="3" fillId="25" borderId="63" xfId="1" applyNumberFormat="1" applyFont="1" applyFill="1" applyBorder="1" applyAlignment="1">
      <alignment horizontal="center" vertical="center"/>
    </xf>
    <xf numFmtId="0" fontId="0" fillId="25" borderId="7" xfId="1" applyNumberFormat="1" applyFont="1" applyFill="1" applyBorder="1" applyAlignment="1">
      <alignment horizontal="center" vertical="center"/>
    </xf>
    <xf numFmtId="3" fontId="0" fillId="25" borderId="40" xfId="1" applyNumberFormat="1" applyFont="1" applyFill="1" applyBorder="1" applyAlignment="1">
      <alignment horizontal="center" vertical="center"/>
    </xf>
    <xf numFmtId="3" fontId="0" fillId="25" borderId="34" xfId="1" applyNumberFormat="1" applyFont="1" applyFill="1" applyBorder="1" applyAlignment="1">
      <alignment horizontal="center" vertical="center"/>
    </xf>
    <xf numFmtId="3" fontId="0" fillId="25" borderId="64" xfId="1" applyNumberFormat="1" applyFont="1" applyFill="1" applyBorder="1" applyAlignment="1">
      <alignment horizontal="center" vertical="center"/>
    </xf>
    <xf numFmtId="0" fontId="8" fillId="25" borderId="34" xfId="1" applyNumberFormat="1" applyFont="1" applyFill="1" applyBorder="1" applyAlignment="1">
      <alignment horizontal="center" vertical="center"/>
    </xf>
    <xf numFmtId="0" fontId="107" fillId="23" borderId="55" xfId="1" applyNumberFormat="1" applyFont="1" applyFill="1" applyBorder="1" applyAlignment="1">
      <alignment horizontal="center" vertical="center"/>
    </xf>
    <xf numFmtId="0" fontId="107" fillId="23" borderId="56" xfId="1" applyNumberFormat="1" applyFont="1" applyFill="1" applyBorder="1" applyAlignment="1">
      <alignment horizontal="center" vertical="center"/>
    </xf>
    <xf numFmtId="0" fontId="107" fillId="23" borderId="13" xfId="1" applyNumberFormat="1" applyFont="1" applyFill="1" applyBorder="1" applyAlignment="1">
      <alignment horizontal="center" vertical="center"/>
    </xf>
    <xf numFmtId="0" fontId="107" fillId="23" borderId="57" xfId="1" applyNumberFormat="1" applyFont="1" applyFill="1" applyBorder="1" applyAlignment="1">
      <alignment horizontal="center" vertical="center"/>
    </xf>
    <xf numFmtId="0" fontId="107" fillId="23" borderId="58" xfId="1" applyNumberFormat="1" applyFont="1" applyFill="1" applyBorder="1" applyAlignment="1">
      <alignment horizontal="center" vertical="center"/>
    </xf>
    <xf numFmtId="0" fontId="107" fillId="23" borderId="15" xfId="1" applyNumberFormat="1" applyFont="1" applyFill="1" applyBorder="1" applyAlignment="1">
      <alignment horizontal="center" vertical="center"/>
    </xf>
    <xf numFmtId="0" fontId="107" fillId="23" borderId="14" xfId="1" applyNumberFormat="1" applyFont="1" applyFill="1" applyBorder="1" applyAlignment="1">
      <alignment horizontal="center" vertical="center"/>
    </xf>
    <xf numFmtId="0" fontId="112" fillId="23" borderId="86" xfId="1" applyNumberFormat="1" applyFont="1" applyFill="1" applyBorder="1" applyAlignment="1">
      <alignment horizontal="center" vertical="center"/>
    </xf>
    <xf numFmtId="0" fontId="110" fillId="23" borderId="87" xfId="1" applyNumberFormat="1" applyFont="1" applyFill="1" applyBorder="1" applyAlignment="1">
      <alignment horizontal="center" vertical="center" wrapText="1"/>
    </xf>
    <xf numFmtId="0" fontId="108" fillId="23" borderId="59" xfId="1" applyNumberFormat="1" applyFont="1" applyFill="1" applyBorder="1" applyAlignment="1">
      <alignment horizontal="center" vertical="center"/>
    </xf>
    <xf numFmtId="0" fontId="107" fillId="23" borderId="60" xfId="1" applyNumberFormat="1" applyFont="1" applyFill="1" applyBorder="1" applyAlignment="1">
      <alignment horizontal="center" vertical="center"/>
    </xf>
    <xf numFmtId="0" fontId="107" fillId="23" borderId="61" xfId="1" applyNumberFormat="1" applyFont="1" applyFill="1" applyBorder="1" applyAlignment="1">
      <alignment horizontal="center" vertical="center"/>
    </xf>
    <xf numFmtId="0" fontId="107" fillId="23" borderId="62" xfId="1" applyNumberFormat="1" applyFont="1" applyFill="1" applyBorder="1" applyAlignment="1">
      <alignment horizontal="center" vertical="center"/>
    </xf>
    <xf numFmtId="0" fontId="112" fillId="23" borderId="88" xfId="1" applyNumberFormat="1" applyFont="1" applyFill="1" applyBorder="1" applyAlignment="1">
      <alignment horizontal="center" vertical="center"/>
    </xf>
    <xf numFmtId="0" fontId="110" fillId="23" borderId="139" xfId="1" applyNumberFormat="1" applyFont="1" applyFill="1" applyBorder="1" applyAlignment="1">
      <alignment horizontal="center" vertical="center" wrapText="1"/>
    </xf>
    <xf numFmtId="0" fontId="108" fillId="23" borderId="34" xfId="1" applyNumberFormat="1" applyFont="1" applyFill="1" applyBorder="1" applyAlignment="1">
      <alignment horizontal="center" vertical="center"/>
    </xf>
    <xf numFmtId="0" fontId="107" fillId="23" borderId="7" xfId="1" applyNumberFormat="1" applyFont="1" applyFill="1" applyBorder="1" applyAlignment="1">
      <alignment horizontal="center" vertical="center"/>
    </xf>
    <xf numFmtId="0" fontId="107" fillId="23" borderId="34" xfId="1" applyNumberFormat="1" applyFont="1" applyFill="1" applyBorder="1" applyAlignment="1">
      <alignment horizontal="center" vertical="center"/>
    </xf>
    <xf numFmtId="0" fontId="107" fillId="23" borderId="40" xfId="1" applyNumberFormat="1" applyFont="1" applyFill="1" applyBorder="1" applyAlignment="1">
      <alignment horizontal="center" vertical="center"/>
    </xf>
    <xf numFmtId="0" fontId="107" fillId="23" borderId="64" xfId="1" applyNumberFormat="1" applyFont="1" applyFill="1" applyBorder="1" applyAlignment="1">
      <alignment horizontal="center" vertical="center"/>
    </xf>
    <xf numFmtId="0" fontId="112" fillId="23" borderId="140" xfId="1" applyNumberFormat="1" applyFont="1" applyFill="1" applyBorder="1" applyAlignment="1">
      <alignment horizontal="center" vertical="center"/>
    </xf>
    <xf numFmtId="0" fontId="39" fillId="23" borderId="58" xfId="1" applyNumberFormat="1" applyFont="1" applyFill="1" applyBorder="1" applyAlignment="1">
      <alignment horizontal="center"/>
    </xf>
    <xf numFmtId="3" fontId="39" fillId="23" borderId="57" xfId="1" applyNumberFormat="1" applyFont="1" applyFill="1" applyBorder="1" applyAlignment="1">
      <alignment horizontal="center"/>
    </xf>
    <xf numFmtId="3" fontId="39" fillId="23" borderId="70" xfId="1" applyNumberFormat="1" applyFont="1" applyFill="1" applyBorder="1" applyAlignment="1">
      <alignment horizontal="center"/>
    </xf>
    <xf numFmtId="0" fontId="39" fillId="23" borderId="13" xfId="1" applyNumberFormat="1" applyFont="1" applyFill="1" applyBorder="1" applyAlignment="1">
      <alignment horizontal="center"/>
    </xf>
    <xf numFmtId="3" fontId="39" fillId="23" borderId="15" xfId="1" applyNumberFormat="1" applyFont="1" applyFill="1" applyBorder="1" applyAlignment="1">
      <alignment horizontal="center"/>
    </xf>
    <xf numFmtId="3" fontId="39" fillId="23" borderId="14" xfId="1" applyNumberFormat="1" applyFont="1" applyFill="1" applyBorder="1" applyAlignment="1">
      <alignment horizontal="center"/>
    </xf>
    <xf numFmtId="0" fontId="41" fillId="23" borderId="86" xfId="1" applyNumberFormat="1" applyFont="1" applyFill="1" applyBorder="1" applyAlignment="1">
      <alignment horizontal="center"/>
    </xf>
    <xf numFmtId="0" fontId="42" fillId="23" borderId="87" xfId="1" applyNumberFormat="1" applyFont="1" applyFill="1" applyBorder="1" applyAlignment="1">
      <alignment horizontal="center" vertical="center" wrapText="1"/>
    </xf>
    <xf numFmtId="0" fontId="38" fillId="23" borderId="0" xfId="1" applyNumberFormat="1" applyFont="1" applyFill="1" applyBorder="1" applyAlignment="1">
      <alignment horizontal="center" vertical="center" wrapText="1"/>
    </xf>
    <xf numFmtId="0" fontId="38" fillId="23" borderId="23" xfId="1" applyNumberFormat="1" applyFont="1" applyFill="1" applyBorder="1" applyAlignment="1">
      <alignment horizontal="center" vertical="center"/>
    </xf>
    <xf numFmtId="0" fontId="39" fillId="23" borderId="55" xfId="1" applyNumberFormat="1" applyFont="1" applyFill="1" applyBorder="1" applyAlignment="1">
      <alignment horizontal="center"/>
    </xf>
    <xf numFmtId="3" fontId="39" fillId="23" borderId="61" xfId="1" applyNumberFormat="1" applyFont="1" applyFill="1" applyBorder="1" applyAlignment="1">
      <alignment horizontal="center"/>
    </xf>
    <xf numFmtId="3" fontId="39" fillId="23" borderId="59" xfId="1" applyNumberFormat="1" applyFont="1" applyFill="1" applyBorder="1" applyAlignment="1">
      <alignment horizontal="center"/>
    </xf>
    <xf numFmtId="0" fontId="39" fillId="23" borderId="60" xfId="1" applyNumberFormat="1" applyFont="1" applyFill="1" applyBorder="1" applyAlignment="1">
      <alignment horizontal="center"/>
    </xf>
    <xf numFmtId="3" fontId="39" fillId="23" borderId="56" xfId="1" applyNumberFormat="1" applyFont="1" applyFill="1" applyBorder="1" applyAlignment="1">
      <alignment horizontal="center"/>
    </xf>
    <xf numFmtId="3" fontId="39" fillId="23" borderId="62" xfId="1" applyNumberFormat="1" applyFont="1" applyFill="1" applyBorder="1" applyAlignment="1">
      <alignment horizontal="center"/>
    </xf>
    <xf numFmtId="0" fontId="41" fillId="23" borderId="88" xfId="1" applyNumberFormat="1" applyFont="1" applyFill="1" applyBorder="1" applyAlignment="1">
      <alignment horizontal="center"/>
    </xf>
    <xf numFmtId="0" fontId="42" fillId="23" borderId="89" xfId="1" applyNumberFormat="1" applyFont="1" applyFill="1" applyBorder="1" applyAlignment="1">
      <alignment horizontal="center" vertical="center" wrapText="1"/>
    </xf>
    <xf numFmtId="0" fontId="38" fillId="23" borderId="90" xfId="1" applyNumberFormat="1" applyFont="1" applyFill="1" applyBorder="1" applyAlignment="1">
      <alignment horizontal="center" vertical="center" wrapText="1"/>
    </xf>
    <xf numFmtId="0" fontId="38" fillId="23" borderId="91" xfId="1" applyNumberFormat="1" applyFont="1" applyFill="1" applyBorder="1" applyAlignment="1">
      <alignment horizontal="center" vertical="center"/>
    </xf>
    <xf numFmtId="0" fontId="39" fillId="23" borderId="92" xfId="1" applyNumberFormat="1" applyFont="1" applyFill="1" applyBorder="1" applyAlignment="1">
      <alignment horizontal="center"/>
    </xf>
    <xf numFmtId="3" fontId="39" fillId="23" borderId="90" xfId="1" applyNumberFormat="1" applyFont="1" applyFill="1" applyBorder="1" applyAlignment="1">
      <alignment horizontal="center"/>
    </xf>
    <xf numFmtId="3" fontId="39" fillId="23" borderId="93" xfId="1" applyNumberFormat="1" applyFont="1" applyFill="1" applyBorder="1" applyAlignment="1">
      <alignment horizontal="center"/>
    </xf>
    <xf numFmtId="0" fontId="39" fillId="23" borderId="94" xfId="1" applyNumberFormat="1" applyFont="1" applyFill="1" applyBorder="1" applyAlignment="1">
      <alignment horizontal="center"/>
    </xf>
    <xf numFmtId="3" fontId="39" fillId="23" borderId="95" xfId="1" applyNumberFormat="1" applyFont="1" applyFill="1" applyBorder="1" applyAlignment="1">
      <alignment horizontal="center"/>
    </xf>
    <xf numFmtId="0" fontId="41" fillId="23" borderId="96" xfId="1" applyNumberFormat="1" applyFont="1" applyFill="1" applyBorder="1" applyAlignment="1">
      <alignment horizontal="center"/>
    </xf>
    <xf numFmtId="0" fontId="0" fillId="25" borderId="0" xfId="1" applyNumberFormat="1" applyFont="1" applyFill="1" applyBorder="1"/>
    <xf numFmtId="0" fontId="0" fillId="25" borderId="13" xfId="1" applyNumberFormat="1" applyFont="1" applyFill="1" applyBorder="1" applyAlignment="1">
      <alignment horizontal="center" vertical="center"/>
    </xf>
    <xf numFmtId="0" fontId="0" fillId="25" borderId="57" xfId="1" applyNumberFormat="1" applyFont="1" applyFill="1" applyBorder="1" applyAlignment="1">
      <alignment horizontal="center" vertical="center"/>
    </xf>
    <xf numFmtId="0" fontId="0" fillId="25" borderId="58" xfId="1" applyNumberFormat="1" applyFont="1" applyFill="1" applyBorder="1" applyAlignment="1">
      <alignment horizontal="center" vertical="center"/>
    </xf>
    <xf numFmtId="0" fontId="0" fillId="25" borderId="15" xfId="1" applyNumberFormat="1" applyFont="1" applyFill="1" applyBorder="1" applyAlignment="1">
      <alignment horizontal="center" vertical="center"/>
    </xf>
    <xf numFmtId="0" fontId="0" fillId="25" borderId="14" xfId="1" applyNumberFormat="1" applyFont="1" applyFill="1" applyBorder="1" applyAlignment="1">
      <alignment horizontal="center" vertical="center"/>
    </xf>
    <xf numFmtId="0" fontId="8" fillId="25" borderId="15" xfId="1" applyNumberFormat="1" applyFont="1" applyFill="1" applyBorder="1" applyAlignment="1">
      <alignment horizontal="center" vertical="center"/>
    </xf>
    <xf numFmtId="0" fontId="5" fillId="23" borderId="23" xfId="1" applyNumberFormat="1" applyFont="1" applyFill="1" applyBorder="1" applyAlignment="1">
      <alignment horizontal="center" vertical="center" wrapText="1"/>
    </xf>
    <xf numFmtId="0" fontId="3" fillId="23" borderId="59" xfId="1" applyNumberFormat="1" applyFont="1" applyFill="1" applyBorder="1" applyAlignment="1">
      <alignment horizontal="center" vertical="center"/>
    </xf>
    <xf numFmtId="0" fontId="0" fillId="23" borderId="55" xfId="1" applyNumberFormat="1" applyFont="1" applyFill="1" applyBorder="1" applyAlignment="1">
      <alignment horizontal="center" vertical="center"/>
    </xf>
    <xf numFmtId="0" fontId="0" fillId="23" borderId="56" xfId="1" applyNumberFormat="1" applyFont="1" applyFill="1" applyBorder="1" applyAlignment="1">
      <alignment horizontal="center" vertical="center"/>
    </xf>
    <xf numFmtId="0" fontId="0" fillId="23" borderId="60" xfId="1" applyNumberFormat="1" applyFont="1" applyFill="1" applyBorder="1" applyAlignment="1">
      <alignment horizontal="center" vertical="center"/>
    </xf>
    <xf numFmtId="0" fontId="0" fillId="23" borderId="61" xfId="1" applyNumberFormat="1" applyFont="1" applyFill="1" applyBorder="1" applyAlignment="1">
      <alignment horizontal="center" vertical="center"/>
    </xf>
    <xf numFmtId="0" fontId="0" fillId="23" borderId="62" xfId="1" applyNumberFormat="1" applyFont="1" applyFill="1" applyBorder="1" applyAlignment="1">
      <alignment horizontal="center" vertical="center"/>
    </xf>
    <xf numFmtId="0" fontId="8" fillId="23" borderId="56" xfId="1" applyNumberFormat="1" applyFont="1" applyFill="1" applyBorder="1" applyAlignment="1">
      <alignment horizontal="center" vertical="center"/>
    </xf>
    <xf numFmtId="0" fontId="24" fillId="25" borderId="58" xfId="1" applyNumberFormat="1" applyFont="1" applyFill="1" applyBorder="1" applyAlignment="1">
      <alignment horizontal="center"/>
    </xf>
    <xf numFmtId="3" fontId="24" fillId="25" borderId="15" xfId="1" applyNumberFormat="1" applyFont="1" applyFill="1" applyBorder="1" applyAlignment="1">
      <alignment horizontal="center"/>
    </xf>
    <xf numFmtId="0" fontId="24" fillId="25" borderId="13" xfId="1" applyNumberFormat="1" applyFont="1" applyFill="1" applyBorder="1" applyAlignment="1">
      <alignment horizontal="center"/>
    </xf>
    <xf numFmtId="3" fontId="24" fillId="25" borderId="117" xfId="1" applyNumberFormat="1" applyFont="1" applyFill="1" applyBorder="1" applyAlignment="1">
      <alignment horizontal="center"/>
    </xf>
    <xf numFmtId="3" fontId="24" fillId="25" borderId="57" xfId="1" applyNumberFormat="1" applyFont="1" applyFill="1" applyBorder="1" applyAlignment="1">
      <alignment horizontal="center"/>
    </xf>
    <xf numFmtId="3" fontId="24" fillId="25" borderId="14" xfId="1" applyNumberFormat="1" applyFont="1" applyFill="1" applyBorder="1" applyAlignment="1">
      <alignment horizontal="center"/>
    </xf>
    <xf numFmtId="0" fontId="24" fillId="25" borderId="15" xfId="1" applyNumberFormat="1" applyFont="1" applyFill="1" applyBorder="1" applyAlignment="1">
      <alignment horizontal="center"/>
    </xf>
    <xf numFmtId="0" fontId="20" fillId="23" borderId="23" xfId="1" applyNumberFormat="1" applyFont="1" applyFill="1" applyBorder="1" applyAlignment="1">
      <alignment horizontal="center" vertical="center" wrapText="1"/>
    </xf>
    <xf numFmtId="0" fontId="20" fillId="23" borderId="0" xfId="1" applyNumberFormat="1" applyFont="1" applyFill="1" applyBorder="1" applyAlignment="1">
      <alignment horizontal="center" vertical="center"/>
    </xf>
    <xf numFmtId="0" fontId="24" fillId="23" borderId="55" xfId="1" applyNumberFormat="1" applyFont="1" applyFill="1" applyBorder="1" applyAlignment="1">
      <alignment horizontal="center"/>
    </xf>
    <xf numFmtId="3" fontId="24" fillId="23" borderId="56" xfId="1" applyNumberFormat="1" applyFont="1" applyFill="1" applyBorder="1" applyAlignment="1">
      <alignment horizontal="center"/>
    </xf>
    <xf numFmtId="0" fontId="24" fillId="23" borderId="60" xfId="1" applyNumberFormat="1" applyFont="1" applyFill="1" applyBorder="1" applyAlignment="1">
      <alignment horizontal="center"/>
    </xf>
    <xf numFmtId="3" fontId="24" fillId="23" borderId="0" xfId="1" applyNumberFormat="1" applyFont="1" applyFill="1" applyBorder="1" applyAlignment="1">
      <alignment horizontal="center"/>
    </xf>
    <xf numFmtId="3" fontId="24" fillId="23" borderId="61" xfId="1" applyNumberFormat="1" applyFont="1" applyFill="1" applyBorder="1" applyAlignment="1">
      <alignment horizontal="center"/>
    </xf>
    <xf numFmtId="0" fontId="24" fillId="23" borderId="15" xfId="1" applyNumberFormat="1" applyFont="1" applyFill="1" applyBorder="1" applyAlignment="1">
      <alignment horizontal="center"/>
    </xf>
    <xf numFmtId="0" fontId="36" fillId="23" borderId="55" xfId="1" applyNumberFormat="1" applyFont="1" applyFill="1" applyBorder="1" applyAlignment="1">
      <alignment horizontal="center" vertical="center"/>
    </xf>
    <xf numFmtId="0" fontId="36" fillId="23" borderId="56" xfId="1" applyNumberFormat="1" applyFont="1" applyFill="1" applyBorder="1" applyAlignment="1">
      <alignment horizontal="center" vertical="center"/>
    </xf>
    <xf numFmtId="0" fontId="36" fillId="23" borderId="13" xfId="1" applyNumberFormat="1" applyFont="1" applyFill="1" applyBorder="1" applyAlignment="1">
      <alignment horizontal="center" vertical="center"/>
    </xf>
    <xf numFmtId="0" fontId="36" fillId="23" borderId="57" xfId="1" applyNumberFormat="1" applyFont="1" applyFill="1" applyBorder="1" applyAlignment="1">
      <alignment horizontal="center" vertical="center"/>
    </xf>
    <xf numFmtId="0" fontId="36" fillId="23" borderId="58" xfId="1" applyNumberFormat="1" applyFont="1" applyFill="1" applyBorder="1" applyAlignment="1">
      <alignment horizontal="center" vertical="center"/>
    </xf>
    <xf numFmtId="0" fontId="36" fillId="23" borderId="15" xfId="1" applyNumberFormat="1" applyFont="1" applyFill="1" applyBorder="1" applyAlignment="1">
      <alignment horizontal="center" vertical="center"/>
    </xf>
    <xf numFmtId="0" fontId="36" fillId="23" borderId="14" xfId="1" applyNumberFormat="1" applyFont="1" applyFill="1" applyBorder="1" applyAlignment="1">
      <alignment horizontal="center" vertical="center"/>
    </xf>
    <xf numFmtId="0" fontId="5" fillId="23" borderId="63" xfId="1" applyNumberFormat="1" applyFont="1" applyFill="1" applyBorder="1" applyAlignment="1">
      <alignment horizontal="center" vertical="center" wrapText="1"/>
    </xf>
    <xf numFmtId="0" fontId="3" fillId="23" borderId="34" xfId="1" applyNumberFormat="1" applyFont="1" applyFill="1" applyBorder="1" applyAlignment="1">
      <alignment horizontal="center" vertical="center"/>
    </xf>
    <xf numFmtId="0" fontId="36" fillId="23" borderId="7" xfId="1" applyNumberFormat="1" applyFont="1" applyFill="1" applyBorder="1" applyAlignment="1">
      <alignment horizontal="center" vertical="center"/>
    </xf>
    <xf numFmtId="0" fontId="36" fillId="23" borderId="34" xfId="1" applyNumberFormat="1" applyFont="1" applyFill="1" applyBorder="1" applyAlignment="1">
      <alignment horizontal="center" vertical="center"/>
    </xf>
    <xf numFmtId="0" fontId="36" fillId="23" borderId="40" xfId="1" applyNumberFormat="1" applyFont="1" applyFill="1" applyBorder="1" applyAlignment="1">
      <alignment horizontal="center" vertical="center"/>
    </xf>
    <xf numFmtId="0" fontId="36" fillId="23" borderId="64" xfId="1" applyNumberFormat="1" applyFont="1" applyFill="1" applyBorder="1" applyAlignment="1">
      <alignment horizontal="center" vertical="center"/>
    </xf>
    <xf numFmtId="0" fontId="8" fillId="23" borderId="34" xfId="1" applyNumberFormat="1" applyFont="1" applyFill="1" applyBorder="1" applyAlignment="1">
      <alignment horizontal="center" vertical="center"/>
    </xf>
    <xf numFmtId="0" fontId="0" fillId="23" borderId="58" xfId="1" applyNumberFormat="1" applyFont="1" applyFill="1" applyBorder="1" applyAlignment="1">
      <alignment horizontal="center"/>
    </xf>
    <xf numFmtId="3" fontId="0" fillId="23" borderId="57" xfId="1" applyNumberFormat="1" applyFont="1" applyFill="1" applyBorder="1" applyAlignment="1">
      <alignment horizontal="center"/>
    </xf>
    <xf numFmtId="3" fontId="0" fillId="23" borderId="70" xfId="1" applyNumberFormat="1" applyFont="1" applyFill="1" applyBorder="1" applyAlignment="1">
      <alignment horizontal="center"/>
    </xf>
    <xf numFmtId="0" fontId="0" fillId="23" borderId="13" xfId="1" applyNumberFormat="1" applyFont="1" applyFill="1" applyBorder="1" applyAlignment="1">
      <alignment horizontal="center"/>
    </xf>
    <xf numFmtId="3" fontId="0" fillId="23" borderId="15" xfId="1" applyNumberFormat="1" applyFont="1" applyFill="1" applyBorder="1" applyAlignment="1">
      <alignment horizontal="center"/>
    </xf>
    <xf numFmtId="3" fontId="0" fillId="23" borderId="14" xfId="1" applyNumberFormat="1" applyFont="1" applyFill="1" applyBorder="1" applyAlignment="1">
      <alignment horizontal="center"/>
    </xf>
    <xf numFmtId="0" fontId="8" fillId="23" borderId="15" xfId="1" applyNumberFormat="1" applyFont="1" applyFill="1" applyBorder="1" applyAlignment="1">
      <alignment horizontal="center"/>
    </xf>
    <xf numFmtId="0" fontId="3" fillId="23" borderId="0" xfId="1" applyNumberFormat="1" applyFont="1" applyFill="1" applyBorder="1" applyAlignment="1">
      <alignment horizontal="center" vertical="center" wrapText="1"/>
    </xf>
    <xf numFmtId="0" fontId="3" fillId="23" borderId="23" xfId="1" applyNumberFormat="1" applyFont="1" applyFill="1" applyBorder="1" applyAlignment="1">
      <alignment horizontal="center" vertical="center"/>
    </xf>
    <xf numFmtId="0" fontId="0" fillId="23" borderId="55" xfId="1" applyNumberFormat="1" applyFont="1" applyFill="1" applyBorder="1" applyAlignment="1">
      <alignment horizontal="center"/>
    </xf>
    <xf numFmtId="3" fontId="0" fillId="23" borderId="61" xfId="1" applyNumberFormat="1" applyFont="1" applyFill="1" applyBorder="1" applyAlignment="1">
      <alignment horizontal="center"/>
    </xf>
    <xf numFmtId="3" fontId="0" fillId="23" borderId="59" xfId="1" applyNumberFormat="1" applyFont="1" applyFill="1" applyBorder="1" applyAlignment="1">
      <alignment horizontal="center"/>
    </xf>
    <xf numFmtId="0" fontId="0" fillId="23" borderId="60" xfId="1" applyNumberFormat="1" applyFont="1" applyFill="1" applyBorder="1" applyAlignment="1">
      <alignment horizontal="center"/>
    </xf>
    <xf numFmtId="3" fontId="0" fillId="23" borderId="56" xfId="1" applyNumberFormat="1" applyFont="1" applyFill="1" applyBorder="1" applyAlignment="1">
      <alignment horizontal="center"/>
    </xf>
    <xf numFmtId="3" fontId="0" fillId="23" borderId="62" xfId="1" applyNumberFormat="1" applyFont="1" applyFill="1" applyBorder="1" applyAlignment="1">
      <alignment horizontal="center"/>
    </xf>
    <xf numFmtId="0" fontId="8" fillId="23" borderId="56" xfId="1" applyNumberFormat="1" applyFont="1" applyFill="1" applyBorder="1" applyAlignment="1">
      <alignment horizontal="center"/>
    </xf>
    <xf numFmtId="0" fontId="3" fillId="23" borderId="40" xfId="1" applyNumberFormat="1" applyFont="1" applyFill="1" applyBorder="1" applyAlignment="1">
      <alignment horizontal="center" vertical="center" wrapText="1"/>
    </xf>
    <xf numFmtId="0" fontId="3" fillId="23" borderId="63" xfId="1" applyNumberFormat="1" applyFont="1" applyFill="1" applyBorder="1" applyAlignment="1">
      <alignment horizontal="center" vertical="center"/>
    </xf>
    <xf numFmtId="3" fontId="0" fillId="23" borderId="40" xfId="1" applyNumberFormat="1" applyFont="1" applyFill="1" applyBorder="1" applyAlignment="1">
      <alignment horizontal="center" vertical="center"/>
    </xf>
    <xf numFmtId="3" fontId="0" fillId="23" borderId="34" xfId="1" applyNumberFormat="1" applyFont="1" applyFill="1" applyBorder="1" applyAlignment="1">
      <alignment horizontal="center" vertical="center"/>
    </xf>
    <xf numFmtId="3" fontId="0" fillId="23" borderId="64" xfId="1" applyNumberFormat="1" applyFont="1" applyFill="1" applyBorder="1" applyAlignment="1">
      <alignment horizontal="center" vertical="center"/>
    </xf>
    <xf numFmtId="0" fontId="62" fillId="22" borderId="55" xfId="6" applyFill="1" applyBorder="1" applyAlignment="1">
      <alignment horizontal="center" vertical="center"/>
    </xf>
    <xf numFmtId="0" fontId="62" fillId="22" borderId="56" xfId="6" applyFill="1" applyBorder="1" applyAlignment="1">
      <alignment horizontal="center" vertical="center"/>
    </xf>
    <xf numFmtId="0" fontId="62" fillId="22" borderId="13" xfId="6" applyFill="1" applyBorder="1" applyAlignment="1">
      <alignment horizontal="center" vertical="center"/>
    </xf>
    <xf numFmtId="0" fontId="62" fillId="22" borderId="57" xfId="6" applyFill="1" applyBorder="1" applyAlignment="1">
      <alignment horizontal="center" vertical="center"/>
    </xf>
    <xf numFmtId="0" fontId="62" fillId="22" borderId="58" xfId="6" applyFill="1" applyBorder="1" applyAlignment="1">
      <alignment horizontal="center" vertical="center"/>
    </xf>
    <xf numFmtId="0" fontId="62" fillId="22" borderId="15" xfId="6" applyFill="1" applyBorder="1" applyAlignment="1">
      <alignment horizontal="center" vertical="center"/>
    </xf>
    <xf numFmtId="0" fontId="62" fillId="22" borderId="14" xfId="6" applyFill="1" applyBorder="1" applyAlignment="1">
      <alignment horizontal="center" vertical="center"/>
    </xf>
    <xf numFmtId="0" fontId="8" fillId="22" borderId="15" xfId="6" applyFont="1" applyFill="1" applyBorder="1" applyAlignment="1">
      <alignment horizontal="center" vertical="center"/>
    </xf>
    <xf numFmtId="0" fontId="5" fillId="22" borderId="23" xfId="6" applyFont="1" applyFill="1" applyBorder="1" applyAlignment="1">
      <alignment horizontal="center" vertical="center" wrapText="1"/>
    </xf>
    <xf numFmtId="0" fontId="3" fillId="22" borderId="59" xfId="6" applyFont="1" applyFill="1" applyBorder="1" applyAlignment="1">
      <alignment horizontal="center" vertical="center"/>
    </xf>
    <xf numFmtId="0" fontId="62" fillId="22" borderId="60" xfId="6" applyFill="1" applyBorder="1" applyAlignment="1">
      <alignment horizontal="center" vertical="center"/>
    </xf>
    <xf numFmtId="0" fontId="62" fillId="22" borderId="61" xfId="6" applyFill="1" applyBorder="1" applyAlignment="1">
      <alignment horizontal="center" vertical="center"/>
    </xf>
    <xf numFmtId="0" fontId="62" fillId="22" borderId="62" xfId="6" applyFill="1" applyBorder="1" applyAlignment="1">
      <alignment horizontal="center" vertical="center"/>
    </xf>
    <xf numFmtId="0" fontId="8" fillId="22" borderId="56" xfId="6" applyFont="1" applyFill="1" applyBorder="1" applyAlignment="1">
      <alignment horizontal="center" vertical="center"/>
    </xf>
    <xf numFmtId="0" fontId="5" fillId="22" borderId="63" xfId="6" applyFont="1" applyFill="1" applyBorder="1" applyAlignment="1">
      <alignment horizontal="center" vertical="center" wrapText="1"/>
    </xf>
    <xf numFmtId="0" fontId="3" fillId="22" borderId="34" xfId="6" applyFont="1" applyFill="1" applyBorder="1" applyAlignment="1">
      <alignment horizontal="center" vertical="center"/>
    </xf>
    <xf numFmtId="0" fontId="62" fillId="22" borderId="7" xfId="6" applyFill="1" applyBorder="1" applyAlignment="1">
      <alignment horizontal="center" vertical="center"/>
    </xf>
    <xf numFmtId="0" fontId="62" fillId="22" borderId="34" xfId="6" applyFill="1" applyBorder="1" applyAlignment="1">
      <alignment horizontal="center" vertical="center"/>
    </xf>
    <xf numFmtId="0" fontId="62" fillId="22" borderId="40" xfId="6" applyFill="1" applyBorder="1" applyAlignment="1">
      <alignment horizontal="center" vertical="center"/>
    </xf>
    <xf numFmtId="0" fontId="62" fillId="22" borderId="64" xfId="6" applyFill="1" applyBorder="1" applyAlignment="1">
      <alignment horizontal="center" vertical="center"/>
    </xf>
    <xf numFmtId="0" fontId="8" fillId="22" borderId="34" xfId="6" applyFont="1" applyFill="1" applyBorder="1" applyAlignment="1">
      <alignment horizontal="center" vertical="center"/>
    </xf>
    <xf numFmtId="0" fontId="36" fillId="22" borderId="58" xfId="6" applyFont="1" applyFill="1" applyBorder="1" applyAlignment="1">
      <alignment horizontal="center"/>
    </xf>
    <xf numFmtId="3" fontId="36" fillId="22" borderId="57" xfId="6" applyNumberFormat="1" applyFont="1" applyFill="1" applyBorder="1" applyAlignment="1">
      <alignment horizontal="center"/>
    </xf>
    <xf numFmtId="3" fontId="36" fillId="22" borderId="70" xfId="6" applyNumberFormat="1" applyFont="1" applyFill="1" applyBorder="1" applyAlignment="1">
      <alignment horizontal="center"/>
    </xf>
    <xf numFmtId="0" fontId="36" fillId="22" borderId="13" xfId="6" applyFont="1" applyFill="1" applyBorder="1" applyAlignment="1">
      <alignment horizontal="center"/>
    </xf>
    <xf numFmtId="3" fontId="36" fillId="22" borderId="15" xfId="6" applyNumberFormat="1" applyFont="1" applyFill="1" applyBorder="1" applyAlignment="1">
      <alignment horizontal="center"/>
    </xf>
    <xf numFmtId="3" fontId="36" fillId="22" borderId="14" xfId="6" applyNumberFormat="1" applyFont="1" applyFill="1" applyBorder="1" applyAlignment="1">
      <alignment horizontal="center"/>
    </xf>
    <xf numFmtId="0" fontId="8" fillId="22" borderId="15" xfId="6" applyFont="1" applyFill="1" applyBorder="1" applyAlignment="1">
      <alignment horizontal="center"/>
    </xf>
    <xf numFmtId="0" fontId="3" fillId="22" borderId="0" xfId="6" applyFont="1" applyFill="1" applyBorder="1" applyAlignment="1">
      <alignment horizontal="center" vertical="center" wrapText="1"/>
    </xf>
    <xf numFmtId="0" fontId="3" fillId="22" borderId="23" xfId="6" applyFont="1" applyFill="1" applyBorder="1" applyAlignment="1">
      <alignment horizontal="center" vertical="center"/>
    </xf>
    <xf numFmtId="0" fontId="36" fillId="22" borderId="55" xfId="6" applyFont="1" applyFill="1" applyBorder="1" applyAlignment="1">
      <alignment horizontal="center"/>
    </xf>
    <xf numFmtId="3" fontId="36" fillId="22" borderId="61" xfId="6" applyNumberFormat="1" applyFont="1" applyFill="1" applyBorder="1" applyAlignment="1">
      <alignment horizontal="center"/>
    </xf>
    <xf numFmtId="3" fontId="36" fillId="22" borderId="59" xfId="6" applyNumberFormat="1" applyFont="1" applyFill="1" applyBorder="1" applyAlignment="1">
      <alignment horizontal="center"/>
    </xf>
    <xf numFmtId="0" fontId="36" fillId="22" borderId="60" xfId="6" applyFont="1" applyFill="1" applyBorder="1" applyAlignment="1">
      <alignment horizontal="center"/>
    </xf>
    <xf numFmtId="3" fontId="36" fillId="22" borderId="56" xfId="6" applyNumberFormat="1" applyFont="1" applyFill="1" applyBorder="1" applyAlignment="1">
      <alignment horizontal="center"/>
    </xf>
    <xf numFmtId="3" fontId="36" fillId="22" borderId="62" xfId="6" applyNumberFormat="1" applyFont="1" applyFill="1" applyBorder="1" applyAlignment="1">
      <alignment horizontal="center"/>
    </xf>
    <xf numFmtId="0" fontId="8" fillId="22" borderId="56" xfId="6" applyFont="1" applyFill="1" applyBorder="1" applyAlignment="1">
      <alignment horizontal="center"/>
    </xf>
    <xf numFmtId="0" fontId="3" fillId="22" borderId="40" xfId="6" applyFont="1" applyFill="1" applyBorder="1" applyAlignment="1">
      <alignment horizontal="center" vertical="center" wrapText="1"/>
    </xf>
    <xf numFmtId="0" fontId="3" fillId="22" borderId="63" xfId="6" applyFont="1" applyFill="1" applyBorder="1" applyAlignment="1">
      <alignment horizontal="center" vertical="center"/>
    </xf>
    <xf numFmtId="0" fontId="36" fillId="22" borderId="7" xfId="6" applyFont="1" applyFill="1" applyBorder="1" applyAlignment="1">
      <alignment horizontal="center" vertical="center"/>
    </xf>
    <xf numFmtId="3" fontId="36" fillId="22" borderId="40" xfId="6" applyNumberFormat="1" applyFont="1" applyFill="1" applyBorder="1" applyAlignment="1">
      <alignment horizontal="center" vertical="center"/>
    </xf>
    <xf numFmtId="3" fontId="36" fillId="22" borderId="34" xfId="6" applyNumberFormat="1" applyFont="1" applyFill="1" applyBorder="1" applyAlignment="1">
      <alignment horizontal="center" vertical="center"/>
    </xf>
    <xf numFmtId="3" fontId="36" fillId="22" borderId="64" xfId="6" applyNumberFormat="1" applyFont="1" applyFill="1" applyBorder="1" applyAlignment="1">
      <alignment horizontal="center" vertical="center"/>
    </xf>
    <xf numFmtId="0" fontId="36" fillId="22" borderId="58" xfId="0" applyFont="1" applyFill="1" applyBorder="1" applyAlignment="1">
      <alignment horizontal="center"/>
    </xf>
    <xf numFmtId="3" fontId="36" fillId="22" borderId="57" xfId="0" applyNumberFormat="1" applyFont="1" applyFill="1" applyBorder="1" applyAlignment="1">
      <alignment horizontal="center"/>
    </xf>
    <xf numFmtId="3" fontId="36" fillId="22" borderId="70" xfId="0" applyNumberFormat="1" applyFont="1" applyFill="1" applyBorder="1" applyAlignment="1">
      <alignment horizontal="center"/>
    </xf>
    <xf numFmtId="0" fontId="36" fillId="22" borderId="13" xfId="0" applyFont="1" applyFill="1" applyBorder="1" applyAlignment="1">
      <alignment horizontal="center"/>
    </xf>
    <xf numFmtId="3" fontId="36" fillId="22" borderId="15" xfId="0" applyNumberFormat="1" applyFont="1" applyFill="1" applyBorder="1" applyAlignment="1">
      <alignment horizontal="center"/>
    </xf>
    <xf numFmtId="3" fontId="36" fillId="22" borderId="14" xfId="0" applyNumberFormat="1" applyFont="1" applyFill="1" applyBorder="1" applyAlignment="1">
      <alignment horizontal="center"/>
    </xf>
    <xf numFmtId="0" fontId="8" fillId="22" borderId="15" xfId="0" applyFont="1" applyFill="1" applyBorder="1" applyAlignment="1">
      <alignment horizontal="center"/>
    </xf>
    <xf numFmtId="0" fontId="5" fillId="22" borderId="23" xfId="0" applyFont="1" applyFill="1" applyBorder="1" applyAlignment="1">
      <alignment horizontal="center" vertical="center" wrapText="1"/>
    </xf>
    <xf numFmtId="0" fontId="3" fillId="22" borderId="0" xfId="0" applyFont="1" applyFill="1" applyBorder="1" applyAlignment="1">
      <alignment horizontal="center" vertical="center" wrapText="1"/>
    </xf>
    <xf numFmtId="0" fontId="3" fillId="22" borderId="23" xfId="0" applyFont="1" applyFill="1" applyBorder="1" applyAlignment="1">
      <alignment horizontal="center" vertical="center"/>
    </xf>
    <xf numFmtId="0" fontId="36" fillId="22" borderId="55" xfId="0" applyFont="1" applyFill="1" applyBorder="1" applyAlignment="1">
      <alignment horizontal="center"/>
    </xf>
    <xf numFmtId="3" fontId="36" fillId="22" borderId="61" xfId="0" applyNumberFormat="1" applyFont="1" applyFill="1" applyBorder="1" applyAlignment="1">
      <alignment horizontal="center"/>
    </xf>
    <xf numFmtId="3" fontId="36" fillId="22" borderId="59" xfId="0" applyNumberFormat="1" applyFont="1" applyFill="1" applyBorder="1" applyAlignment="1">
      <alignment horizontal="center"/>
    </xf>
    <xf numFmtId="0" fontId="36" fillId="22" borderId="60" xfId="0" applyFont="1" applyFill="1" applyBorder="1" applyAlignment="1">
      <alignment horizontal="center"/>
    </xf>
    <xf numFmtId="3" fontId="36" fillId="22" borderId="56" xfId="0" applyNumberFormat="1" applyFont="1" applyFill="1" applyBorder="1" applyAlignment="1">
      <alignment horizontal="center"/>
    </xf>
    <xf numFmtId="3" fontId="36" fillId="22" borderId="62" xfId="0" applyNumberFormat="1" applyFont="1" applyFill="1" applyBorder="1" applyAlignment="1">
      <alignment horizontal="center"/>
    </xf>
    <xf numFmtId="0" fontId="8" fillId="22" borderId="56" xfId="0" applyFont="1" applyFill="1" applyBorder="1" applyAlignment="1">
      <alignment horizontal="center"/>
    </xf>
    <xf numFmtId="0" fontId="5" fillId="22" borderId="63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horizontal="center" vertical="center" wrapText="1"/>
    </xf>
    <xf numFmtId="0" fontId="3" fillId="22" borderId="63" xfId="0" applyFont="1" applyFill="1" applyBorder="1" applyAlignment="1">
      <alignment horizontal="center" vertical="center"/>
    </xf>
    <xf numFmtId="0" fontId="36" fillId="22" borderId="7" xfId="0" applyFont="1" applyFill="1" applyBorder="1" applyAlignment="1">
      <alignment horizontal="center" vertical="center"/>
    </xf>
    <xf numFmtId="3" fontId="36" fillId="22" borderId="40" xfId="0" applyNumberFormat="1" applyFont="1" applyFill="1" applyBorder="1" applyAlignment="1">
      <alignment horizontal="center" vertical="center"/>
    </xf>
    <xf numFmtId="3" fontId="36" fillId="22" borderId="34" xfId="0" applyNumberFormat="1" applyFont="1" applyFill="1" applyBorder="1" applyAlignment="1">
      <alignment horizontal="center" vertical="center"/>
    </xf>
    <xf numFmtId="3" fontId="36" fillId="22" borderId="64" xfId="0" applyNumberFormat="1" applyFont="1" applyFill="1" applyBorder="1" applyAlignment="1">
      <alignment horizontal="center" vertical="center"/>
    </xf>
    <xf numFmtId="0" fontId="8" fillId="22" borderId="34" xfId="0" applyFont="1" applyFill="1" applyBorder="1" applyAlignment="1">
      <alignment horizontal="center" vertical="center"/>
    </xf>
    <xf numFmtId="0" fontId="57" fillId="22" borderId="43" xfId="0" applyFont="1" applyFill="1" applyBorder="1" applyAlignment="1">
      <alignment horizontal="center" vertical="center" wrapText="1"/>
    </xf>
    <xf numFmtId="9" fontId="54" fillId="22" borderId="126" xfId="0" applyNumberFormat="1" applyFont="1" applyFill="1" applyBorder="1" applyAlignment="1" applyProtection="1">
      <alignment horizontal="center" vertical="center" wrapText="1"/>
      <protection locked="0"/>
    </xf>
    <xf numFmtId="0" fontId="55" fillId="22" borderId="58" xfId="0" applyFont="1" applyFill="1" applyBorder="1" applyAlignment="1">
      <alignment horizontal="center"/>
    </xf>
    <xf numFmtId="3" fontId="55" fillId="22" borderId="57" xfId="0" applyNumberFormat="1" applyFont="1" applyFill="1" applyBorder="1" applyAlignment="1">
      <alignment horizontal="center"/>
    </xf>
    <xf numFmtId="3" fontId="55" fillId="22" borderId="70" xfId="0" applyNumberFormat="1" applyFont="1" applyFill="1" applyBorder="1" applyAlignment="1">
      <alignment horizontal="center"/>
    </xf>
    <xf numFmtId="0" fontId="55" fillId="22" borderId="13" xfId="0" applyFont="1" applyFill="1" applyBorder="1" applyAlignment="1">
      <alignment horizontal="center"/>
    </xf>
    <xf numFmtId="3" fontId="55" fillId="22" borderId="15" xfId="0" applyNumberFormat="1" applyFont="1" applyFill="1" applyBorder="1" applyAlignment="1">
      <alignment horizontal="center"/>
    </xf>
    <xf numFmtId="3" fontId="55" fillId="22" borderId="127" xfId="0" applyNumberFormat="1" applyFont="1" applyFill="1" applyBorder="1" applyAlignment="1">
      <alignment horizontal="center"/>
    </xf>
    <xf numFmtId="3" fontId="55" fillId="22" borderId="14" xfId="0" applyNumberFormat="1" applyFont="1" applyFill="1" applyBorder="1" applyAlignment="1">
      <alignment horizontal="center"/>
    </xf>
    <xf numFmtId="0" fontId="57" fillId="22" borderId="15" xfId="0" applyFont="1" applyFill="1" applyBorder="1" applyAlignment="1">
      <alignment horizontal="center"/>
    </xf>
    <xf numFmtId="0" fontId="58" fillId="22" borderId="23" xfId="0" applyFont="1" applyFill="1" applyBorder="1" applyAlignment="1">
      <alignment horizontal="center" vertical="center" wrapText="1"/>
    </xf>
    <xf numFmtId="0" fontId="54" fillId="22" borderId="0" xfId="0" applyFont="1" applyFill="1" applyBorder="1" applyAlignment="1">
      <alignment horizontal="center" vertical="center" wrapText="1"/>
    </xf>
    <xf numFmtId="0" fontId="54" fillId="22" borderId="23" xfId="0" applyFont="1" applyFill="1" applyBorder="1" applyAlignment="1">
      <alignment horizontal="center" vertical="center"/>
    </xf>
    <xf numFmtId="0" fontId="55" fillId="22" borderId="55" xfId="0" applyFont="1" applyFill="1" applyBorder="1" applyAlignment="1">
      <alignment horizontal="center"/>
    </xf>
    <xf numFmtId="3" fontId="55" fillId="22" borderId="61" xfId="0" applyNumberFormat="1" applyFont="1" applyFill="1" applyBorder="1" applyAlignment="1">
      <alignment horizontal="center"/>
    </xf>
    <xf numFmtId="3" fontId="55" fillId="22" borderId="59" xfId="0" applyNumberFormat="1" applyFont="1" applyFill="1" applyBorder="1" applyAlignment="1">
      <alignment horizontal="center"/>
    </xf>
    <xf numFmtId="0" fontId="55" fillId="22" borderId="60" xfId="0" applyFont="1" applyFill="1" applyBorder="1" applyAlignment="1">
      <alignment horizontal="center"/>
    </xf>
    <xf numFmtId="3" fontId="55" fillId="22" borderId="56" xfId="0" applyNumberFormat="1" applyFont="1" applyFill="1" applyBorder="1" applyAlignment="1">
      <alignment horizontal="center"/>
    </xf>
    <xf numFmtId="3" fontId="55" fillId="22" borderId="23" xfId="0" applyNumberFormat="1" applyFont="1" applyFill="1" applyBorder="1" applyAlignment="1">
      <alignment horizontal="center"/>
    </xf>
    <xf numFmtId="3" fontId="55" fillId="22" borderId="62" xfId="0" applyNumberFormat="1" applyFont="1" applyFill="1" applyBorder="1" applyAlignment="1">
      <alignment horizontal="center"/>
    </xf>
    <xf numFmtId="0" fontId="57" fillId="22" borderId="56" xfId="0" applyFont="1" applyFill="1" applyBorder="1" applyAlignment="1">
      <alignment horizontal="center"/>
    </xf>
    <xf numFmtId="0" fontId="58" fillId="22" borderId="63" xfId="0" applyFont="1" applyFill="1" applyBorder="1" applyAlignment="1">
      <alignment horizontal="center" vertical="center" wrapText="1"/>
    </xf>
    <xf numFmtId="0" fontId="54" fillId="22" borderId="40" xfId="0" applyFont="1" applyFill="1" applyBorder="1" applyAlignment="1">
      <alignment horizontal="center" vertical="center" wrapText="1"/>
    </xf>
    <xf numFmtId="0" fontId="54" fillId="22" borderId="63" xfId="0" applyFont="1" applyFill="1" applyBorder="1" applyAlignment="1">
      <alignment horizontal="center" vertical="center"/>
    </xf>
    <xf numFmtId="0" fontId="55" fillId="22" borderId="7" xfId="0" applyFont="1" applyFill="1" applyBorder="1" applyAlignment="1">
      <alignment horizontal="center" vertical="center"/>
    </xf>
    <xf numFmtId="3" fontId="55" fillId="22" borderId="40" xfId="0" applyNumberFormat="1" applyFont="1" applyFill="1" applyBorder="1" applyAlignment="1">
      <alignment horizontal="center" vertical="center"/>
    </xf>
    <xf numFmtId="3" fontId="55" fillId="22" borderId="34" xfId="0" applyNumberFormat="1" applyFont="1" applyFill="1" applyBorder="1" applyAlignment="1">
      <alignment horizontal="center" vertical="center"/>
    </xf>
    <xf numFmtId="3" fontId="55" fillId="22" borderId="63" xfId="0" applyNumberFormat="1" applyFont="1" applyFill="1" applyBorder="1" applyAlignment="1">
      <alignment horizontal="center" vertical="center"/>
    </xf>
    <xf numFmtId="0" fontId="55" fillId="22" borderId="128" xfId="0" applyFont="1" applyFill="1" applyBorder="1" applyAlignment="1">
      <alignment horizontal="center" vertical="center"/>
    </xf>
    <xf numFmtId="3" fontId="55" fillId="22" borderId="64" xfId="0" applyNumberFormat="1" applyFont="1" applyFill="1" applyBorder="1" applyAlignment="1">
      <alignment horizontal="center" vertical="center"/>
    </xf>
    <xf numFmtId="0" fontId="57" fillId="22" borderId="34" xfId="0" applyFont="1" applyFill="1" applyBorder="1" applyAlignment="1">
      <alignment horizontal="center" vertical="center"/>
    </xf>
    <xf numFmtId="0" fontId="8" fillId="22" borderId="43" xfId="0" applyFont="1" applyFill="1" applyBorder="1" applyAlignment="1">
      <alignment horizontal="center" vertical="center" wrapText="1"/>
    </xf>
    <xf numFmtId="9" fontId="3" fillId="22" borderId="126" xfId="0" applyNumberFormat="1" applyFont="1" applyFill="1" applyBorder="1" applyAlignment="1" applyProtection="1">
      <alignment horizontal="center" vertical="center" wrapText="1"/>
      <protection locked="0"/>
    </xf>
    <xf numFmtId="3" fontId="36" fillId="22" borderId="127" xfId="0" applyNumberFormat="1" applyFont="1" applyFill="1" applyBorder="1" applyAlignment="1">
      <alignment horizontal="center"/>
    </xf>
    <xf numFmtId="3" fontId="36" fillId="22" borderId="23" xfId="0" applyNumberFormat="1" applyFont="1" applyFill="1" applyBorder="1" applyAlignment="1">
      <alignment horizontal="center"/>
    </xf>
    <xf numFmtId="3" fontId="36" fillId="22" borderId="63" xfId="0" applyNumberFormat="1" applyFont="1" applyFill="1" applyBorder="1" applyAlignment="1">
      <alignment horizontal="center" vertical="center"/>
    </xf>
    <xf numFmtId="0" fontId="36" fillId="22" borderId="128" xfId="0" applyFont="1" applyFill="1" applyBorder="1" applyAlignment="1">
      <alignment horizontal="center" vertical="center"/>
    </xf>
    <xf numFmtId="166" fontId="0" fillId="23" borderId="11" xfId="1" applyNumberFormat="1" applyFont="1" applyFill="1" applyBorder="1" applyAlignment="1">
      <alignment horizontal="center" vertical="center"/>
    </xf>
    <xf numFmtId="166" fontId="0" fillId="23" borderId="12" xfId="1" applyNumberFormat="1" applyFont="1" applyFill="1" applyBorder="1" applyAlignment="1">
      <alignment horizontal="center" vertical="center"/>
    </xf>
    <xf numFmtId="166" fontId="0" fillId="23" borderId="9" xfId="1" applyNumberFormat="1" applyFont="1" applyFill="1" applyBorder="1" applyAlignment="1">
      <alignment horizontal="center" vertical="center"/>
    </xf>
    <xf numFmtId="166" fontId="0" fillId="23" borderId="10" xfId="1" applyNumberFormat="1" applyFont="1" applyFill="1" applyBorder="1" applyAlignment="1">
      <alignment horizontal="center" vertical="center"/>
    </xf>
    <xf numFmtId="0" fontId="0" fillId="23" borderId="42" xfId="1" applyNumberFormat="1" applyFont="1" applyFill="1" applyBorder="1" applyAlignment="1">
      <alignment horizontal="center" vertical="center"/>
    </xf>
    <xf numFmtId="166" fontId="92" fillId="23" borderId="11" xfId="1" applyNumberFormat="1" applyFont="1" applyFill="1" applyBorder="1" applyAlignment="1">
      <alignment horizontal="center" vertical="center"/>
    </xf>
    <xf numFmtId="166" fontId="92" fillId="23" borderId="42" xfId="1" applyNumberFormat="1" applyFont="1" applyFill="1" applyBorder="1" applyAlignment="1">
      <alignment horizontal="center" vertical="center"/>
    </xf>
    <xf numFmtId="166" fontId="92" fillId="23" borderId="121" xfId="1" applyNumberFormat="1" applyFont="1" applyFill="1" applyBorder="1" applyAlignment="1">
      <alignment horizontal="center" vertical="center" wrapText="1"/>
    </xf>
    <xf numFmtId="166" fontId="94" fillId="23" borderId="121" xfId="1" applyNumberFormat="1" applyFont="1" applyFill="1" applyBorder="1" applyAlignment="1">
      <alignment horizontal="center" vertical="center" wrapText="1"/>
    </xf>
    <xf numFmtId="49" fontId="92" fillId="26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23" borderId="11" xfId="1" applyNumberFormat="1" applyFont="1" applyFill="1" applyBorder="1" applyAlignment="1">
      <alignment horizontal="center" vertical="center"/>
    </xf>
    <xf numFmtId="166" fontId="5" fillId="23" borderId="12" xfId="1" applyNumberFormat="1" applyFont="1" applyFill="1" applyBorder="1" applyAlignment="1">
      <alignment horizontal="center" vertical="center"/>
    </xf>
    <xf numFmtId="166" fontId="5" fillId="23" borderId="9" xfId="1" applyNumberFormat="1" applyFont="1" applyFill="1" applyBorder="1" applyAlignment="1">
      <alignment horizontal="center" vertical="center"/>
    </xf>
    <xf numFmtId="166" fontId="5" fillId="23" borderId="10" xfId="1" applyNumberFormat="1" applyFont="1" applyFill="1" applyBorder="1" applyAlignment="1">
      <alignment horizontal="center" vertical="center"/>
    </xf>
    <xf numFmtId="0" fontId="80" fillId="22" borderId="119" xfId="2" applyNumberFormat="1" applyFont="1" applyFill="1" applyBorder="1" applyAlignment="1">
      <alignment horizontal="center" vertical="center" wrapText="1"/>
    </xf>
    <xf numFmtId="0" fontId="82" fillId="22" borderId="119" xfId="2" applyNumberFormat="1" applyFont="1" applyFill="1" applyBorder="1" applyAlignment="1">
      <alignment horizontal="center" vertical="center" wrapText="1"/>
    </xf>
    <xf numFmtId="49" fontId="33" fillId="22" borderId="119" xfId="2" applyNumberFormat="1" applyFont="1" applyFill="1" applyBorder="1" applyAlignment="1">
      <alignment horizontal="center" vertical="center" wrapText="1"/>
    </xf>
    <xf numFmtId="49" fontId="34" fillId="22" borderId="119" xfId="2" applyNumberFormat="1" applyFont="1" applyFill="1" applyBorder="1" applyAlignment="1">
      <alignment horizontal="center" vertical="center" wrapText="1"/>
    </xf>
    <xf numFmtId="49" fontId="66" fillId="22" borderId="119" xfId="2" applyNumberFormat="1" applyFont="1" applyFill="1" applyBorder="1" applyAlignment="1">
      <alignment horizontal="center" vertical="center" wrapText="1"/>
    </xf>
    <xf numFmtId="0" fontId="48" fillId="20" borderId="131" xfId="1" applyNumberFormat="1" applyFont="1" applyFill="1" applyBorder="1" applyAlignment="1" applyProtection="1">
      <alignment horizontal="center" vertical="center"/>
      <protection hidden="1"/>
    </xf>
    <xf numFmtId="0" fontId="48" fillId="20" borderId="132" xfId="1" applyNumberFormat="1" applyFont="1" applyFill="1" applyBorder="1" applyAlignment="1" applyProtection="1">
      <alignment horizontal="center" vertical="center"/>
      <protection hidden="1"/>
    </xf>
    <xf numFmtId="0" fontId="48" fillId="20" borderId="133" xfId="1" applyNumberFormat="1" applyFont="1" applyFill="1" applyBorder="1" applyAlignment="1" applyProtection="1">
      <alignment horizontal="center" vertical="center" shrinkToFit="1"/>
      <protection hidden="1"/>
    </xf>
    <xf numFmtId="0" fontId="10" fillId="27" borderId="28" xfId="1" applyNumberFormat="1" applyFont="1" applyFill="1" applyBorder="1" applyAlignment="1" applyProtection="1">
      <alignment horizontal="center" vertical="center" shrinkToFit="1"/>
      <protection hidden="1"/>
    </xf>
    <xf numFmtId="0" fontId="10" fillId="27" borderId="52" xfId="1" applyNumberFormat="1" applyFont="1" applyFill="1" applyBorder="1" applyAlignment="1" applyProtection="1">
      <alignment horizontal="center" vertical="center" shrinkToFit="1"/>
      <protection hidden="1"/>
    </xf>
    <xf numFmtId="0" fontId="10" fillId="28" borderId="28" xfId="1" applyNumberFormat="1" applyFont="1" applyFill="1" applyBorder="1" applyAlignment="1" applyProtection="1">
      <alignment horizontal="center" vertical="center" shrinkToFit="1"/>
      <protection hidden="1"/>
    </xf>
    <xf numFmtId="0" fontId="10" fillId="28" borderId="52" xfId="1" applyNumberFormat="1" applyFont="1" applyFill="1" applyBorder="1" applyAlignment="1" applyProtection="1">
      <alignment horizontal="center" vertical="center" shrinkToFit="1"/>
      <protection hidden="1"/>
    </xf>
    <xf numFmtId="0" fontId="3" fillId="20" borderId="45" xfId="1" applyNumberFormat="1" applyFont="1" applyFill="1" applyBorder="1" applyAlignment="1" applyProtection="1">
      <alignment horizontal="center" vertical="center"/>
      <protection hidden="1"/>
    </xf>
    <xf numFmtId="0" fontId="3" fillId="20" borderId="31" xfId="1" applyNumberFormat="1" applyFont="1" applyFill="1" applyBorder="1" applyAlignment="1" applyProtection="1">
      <alignment horizontal="center" vertical="center"/>
      <protection hidden="1"/>
    </xf>
    <xf numFmtId="0" fontId="113" fillId="20" borderId="142" xfId="1" applyNumberFormat="1" applyFont="1" applyFill="1" applyBorder="1" applyAlignment="1" applyProtection="1">
      <alignment horizontal="center" vertical="center"/>
      <protection hidden="1"/>
    </xf>
    <xf numFmtId="0" fontId="113" fillId="20" borderId="143" xfId="1" applyNumberFormat="1" applyFont="1" applyFill="1" applyBorder="1" applyAlignment="1" applyProtection="1">
      <alignment horizontal="center" vertical="center"/>
      <protection hidden="1"/>
    </xf>
    <xf numFmtId="0" fontId="113" fillId="20" borderId="150" xfId="1" applyNumberFormat="1" applyFont="1" applyFill="1" applyBorder="1" applyAlignment="1" applyProtection="1">
      <alignment horizontal="center" vertical="center"/>
      <protection hidden="1"/>
    </xf>
    <xf numFmtId="0" fontId="37" fillId="20" borderId="45" xfId="1" applyNumberFormat="1" applyFont="1" applyFill="1" applyBorder="1" applyAlignment="1" applyProtection="1">
      <alignment horizontal="center" vertical="center"/>
      <protection hidden="1"/>
    </xf>
    <xf numFmtId="0" fontId="37" fillId="20" borderId="31" xfId="1" applyNumberFormat="1" applyFont="1" applyFill="1" applyBorder="1" applyAlignment="1" applyProtection="1">
      <alignment horizontal="center" vertical="center"/>
      <protection hidden="1"/>
    </xf>
    <xf numFmtId="0" fontId="10" fillId="28" borderId="104" xfId="1" applyNumberFormat="1" applyFont="1" applyFill="1" applyBorder="1" applyAlignment="1" applyProtection="1">
      <alignment horizontal="center" vertical="center" shrinkToFit="1"/>
      <protection hidden="1"/>
    </xf>
    <xf numFmtId="0" fontId="10" fillId="28" borderId="107" xfId="1" applyNumberFormat="1" applyFont="1" applyFill="1" applyBorder="1" applyAlignment="1" applyProtection="1">
      <alignment horizontal="center" vertical="center" shrinkToFit="1"/>
      <protection hidden="1"/>
    </xf>
    <xf numFmtId="0" fontId="10" fillId="28" borderId="108" xfId="1" applyNumberFormat="1" applyFont="1" applyFill="1" applyBorder="1" applyAlignment="1" applyProtection="1">
      <alignment horizontal="center" vertical="center" shrinkToFit="1"/>
      <protection hidden="1"/>
    </xf>
    <xf numFmtId="0" fontId="10" fillId="28" borderId="115" xfId="1" applyNumberFormat="1" applyFont="1" applyFill="1" applyBorder="1" applyAlignment="1" applyProtection="1">
      <alignment horizontal="center" vertical="center" shrinkToFit="1"/>
      <protection hidden="1"/>
    </xf>
    <xf numFmtId="3" fontId="26" fillId="3" borderId="152" xfId="1" applyNumberFormat="1" applyFont="1" applyFill="1" applyBorder="1" applyAlignment="1" applyProtection="1">
      <alignment horizontal="center" vertical="center" shrinkToFit="1"/>
      <protection hidden="1"/>
    </xf>
    <xf numFmtId="3" fontId="26" fillId="3" borderId="153" xfId="1" applyNumberFormat="1" applyFont="1" applyFill="1" applyBorder="1" applyAlignment="1" applyProtection="1">
      <alignment horizontal="center" vertical="center" shrinkToFit="1"/>
      <protection hidden="1"/>
    </xf>
    <xf numFmtId="0" fontId="26" fillId="4" borderId="153" xfId="1" applyNumberFormat="1" applyFont="1" applyFill="1" applyBorder="1" applyAlignment="1">
      <alignment horizontal="center"/>
    </xf>
    <xf numFmtId="3" fontId="26" fillId="3" borderId="154" xfId="1" applyNumberFormat="1" applyFont="1" applyFill="1" applyBorder="1" applyAlignment="1" applyProtection="1">
      <alignment horizontal="center" vertical="center" shrinkToFit="1"/>
      <protection hidden="1"/>
    </xf>
    <xf numFmtId="0" fontId="26" fillId="4" borderId="154" xfId="1" applyNumberFormat="1" applyFont="1" applyFill="1" applyBorder="1" applyAlignment="1">
      <alignment horizontal="center"/>
    </xf>
    <xf numFmtId="0" fontId="36" fillId="0" borderId="157" xfId="1" applyNumberFormat="1" applyFont="1" applyFill="1" applyBorder="1" applyAlignment="1">
      <alignment horizontal="center"/>
    </xf>
    <xf numFmtId="0" fontId="10" fillId="20" borderId="28" xfId="1" applyNumberFormat="1" applyFont="1" applyFill="1" applyBorder="1" applyAlignment="1" applyProtection="1">
      <alignment horizontal="center" vertical="center" shrinkToFit="1"/>
      <protection hidden="1"/>
    </xf>
    <xf numFmtId="0" fontId="10" fillId="20" borderId="39" xfId="1" applyNumberFormat="1" applyFont="1" applyFill="1" applyBorder="1" applyAlignment="1" applyProtection="1">
      <alignment horizontal="center" vertical="center" shrinkToFit="1"/>
      <protection hidden="1"/>
    </xf>
    <xf numFmtId="0" fontId="10" fillId="20" borderId="52" xfId="1" applyNumberFormat="1" applyFont="1" applyFill="1" applyBorder="1" applyAlignment="1" applyProtection="1">
      <alignment horizontal="center" vertical="center" shrinkToFit="1"/>
      <protection hidden="1"/>
    </xf>
    <xf numFmtId="0" fontId="10" fillId="20" borderId="28" xfId="6" applyFont="1" applyFill="1" applyBorder="1" applyAlignment="1" applyProtection="1">
      <alignment horizontal="center" vertical="center" shrinkToFit="1"/>
      <protection hidden="1"/>
    </xf>
    <xf numFmtId="0" fontId="10" fillId="20" borderId="28" xfId="0" applyFont="1" applyFill="1" applyBorder="1" applyAlignment="1" applyProtection="1">
      <alignment horizontal="center" vertical="center" shrinkToFit="1"/>
      <protection hidden="1"/>
    </xf>
    <xf numFmtId="0" fontId="61" fillId="20" borderId="28" xfId="0" applyFont="1" applyFill="1" applyBorder="1" applyAlignment="1" applyProtection="1">
      <alignment horizontal="center" vertical="center" shrinkToFit="1"/>
      <protection hidden="1"/>
    </xf>
    <xf numFmtId="0" fontId="8" fillId="20" borderId="28" xfId="1" applyNumberFormat="1" applyFont="1" applyFill="1" applyBorder="1" applyAlignment="1" applyProtection="1">
      <alignment horizontal="center" shrinkToFit="1"/>
      <protection hidden="1"/>
    </xf>
    <xf numFmtId="0" fontId="8" fillId="20" borderId="30" xfId="1" applyNumberFormat="1" applyFont="1" applyFill="1" applyBorder="1" applyAlignment="1" applyProtection="1">
      <alignment horizontal="center" shrinkToFit="1"/>
      <protection hidden="1"/>
    </xf>
    <xf numFmtId="0" fontId="96" fillId="20" borderId="66" xfId="1" applyNumberFormat="1" applyFont="1" applyFill="1" applyBorder="1" applyAlignment="1" applyProtection="1">
      <alignment horizontal="center" vertical="center" shrinkToFit="1"/>
      <protection hidden="1"/>
    </xf>
    <xf numFmtId="168" fontId="85" fillId="20" borderId="119" xfId="2" applyNumberFormat="1" applyFont="1" applyFill="1" applyBorder="1" applyAlignment="1">
      <alignment horizontal="center" vertical="center" wrapText="1"/>
    </xf>
    <xf numFmtId="49" fontId="67" fillId="20" borderId="119" xfId="2" applyNumberFormat="1" applyFont="1" applyFill="1" applyBorder="1" applyAlignment="1">
      <alignment horizontal="center" vertical="center" wrapText="1"/>
    </xf>
    <xf numFmtId="169" fontId="68" fillId="19" borderId="119" xfId="2" applyNumberFormat="1" applyFont="1" applyFill="1" applyBorder="1" applyAlignment="1">
      <alignment horizontal="center" vertical="center" wrapText="1"/>
    </xf>
    <xf numFmtId="167" fontId="68" fillId="19" borderId="119" xfId="3" applyNumberFormat="1" applyFont="1" applyFill="1" applyBorder="1" applyAlignment="1">
      <alignment horizontal="center" vertical="center" wrapText="1"/>
    </xf>
    <xf numFmtId="1" fontId="69" fillId="19" borderId="119" xfId="2" applyNumberFormat="1" applyFont="1" applyFill="1" applyBorder="1" applyAlignment="1">
      <alignment horizontal="center" vertical="center" wrapText="1"/>
    </xf>
    <xf numFmtId="0" fontId="0" fillId="19" borderId="24" xfId="1" applyNumberFormat="1" applyFont="1" applyFill="1" applyBorder="1" applyAlignment="1" applyProtection="1">
      <alignment horizontal="center" shrinkToFit="1"/>
      <protection hidden="1"/>
    </xf>
    <xf numFmtId="0" fontId="0" fillId="19" borderId="49" xfId="1" applyNumberFormat="1" applyFont="1" applyFill="1" applyBorder="1" applyAlignment="1" applyProtection="1">
      <alignment horizontal="center" shrinkToFit="1"/>
      <protection hidden="1"/>
    </xf>
    <xf numFmtId="0" fontId="0" fillId="19" borderId="26" xfId="1" applyNumberFormat="1" applyFont="1" applyFill="1" applyBorder="1" applyAlignment="1" applyProtection="1">
      <alignment horizontal="center" shrinkToFit="1"/>
      <protection hidden="1"/>
    </xf>
    <xf numFmtId="0" fontId="0" fillId="19" borderId="66" xfId="1" applyNumberFormat="1" applyFont="1" applyFill="1" applyBorder="1" applyAlignment="1" applyProtection="1">
      <alignment horizontal="center" shrinkToFit="1"/>
      <protection hidden="1"/>
    </xf>
    <xf numFmtId="0" fontId="9" fillId="19" borderId="46" xfId="0" applyNumberFormat="1" applyFont="1" applyFill="1" applyBorder="1" applyAlignment="1" applyProtection="1">
      <alignment horizontal="center" vertical="center" shrinkToFit="1"/>
      <protection hidden="1"/>
    </xf>
    <xf numFmtId="3" fontId="9" fillId="19" borderId="46" xfId="0" applyNumberFormat="1" applyFont="1" applyFill="1" applyBorder="1" applyAlignment="1" applyProtection="1">
      <alignment horizontal="right" vertical="center" shrinkToFit="1"/>
      <protection hidden="1"/>
    </xf>
    <xf numFmtId="0" fontId="53" fillId="19" borderId="46" xfId="0" applyNumberFormat="1" applyFont="1" applyFill="1" applyBorder="1" applyAlignment="1" applyProtection="1">
      <alignment horizontal="center" vertical="center" shrinkToFit="1"/>
      <protection hidden="1"/>
    </xf>
    <xf numFmtId="3" fontId="53" fillId="19" borderId="46" xfId="0" applyNumberFormat="1" applyFont="1" applyFill="1" applyBorder="1" applyAlignment="1" applyProtection="1">
      <alignment horizontal="right" vertical="center" shrinkToFit="1"/>
      <protection hidden="1"/>
    </xf>
    <xf numFmtId="0" fontId="9" fillId="19" borderId="46" xfId="6" applyNumberFormat="1" applyFont="1" applyFill="1" applyBorder="1" applyAlignment="1" applyProtection="1">
      <alignment horizontal="center" vertical="center" shrinkToFit="1"/>
      <protection hidden="1"/>
    </xf>
    <xf numFmtId="3" fontId="9" fillId="19" borderId="46" xfId="6" applyNumberFormat="1" applyFont="1" applyFill="1" applyBorder="1" applyAlignment="1" applyProtection="1">
      <alignment horizontal="right" vertical="center" shrinkToFit="1"/>
      <protection hidden="1"/>
    </xf>
    <xf numFmtId="0" fontId="9" fillId="19" borderId="24" xfId="6" applyFont="1" applyFill="1" applyBorder="1" applyAlignment="1" applyProtection="1">
      <alignment horizontal="center" vertical="center" shrinkToFit="1"/>
      <protection hidden="1"/>
    </xf>
    <xf numFmtId="0" fontId="9" fillId="19" borderId="26" xfId="6" applyFont="1" applyFill="1" applyBorder="1" applyAlignment="1" applyProtection="1">
      <alignment horizontal="center" vertical="center" shrinkToFit="1"/>
      <protection hidden="1"/>
    </xf>
    <xf numFmtId="3" fontId="9" fillId="19" borderId="66" xfId="6" applyNumberFormat="1" applyFont="1" applyFill="1" applyBorder="1" applyAlignment="1" applyProtection="1">
      <alignment horizontal="right" vertical="center" shrinkToFit="1"/>
      <protection hidden="1"/>
    </xf>
    <xf numFmtId="164" fontId="9" fillId="19" borderId="46" xfId="1" applyNumberFormat="1" applyFont="1" applyFill="1" applyBorder="1" applyAlignment="1" applyProtection="1">
      <alignment horizontal="right" vertical="center" shrinkToFit="1"/>
      <protection hidden="1"/>
    </xf>
    <xf numFmtId="0" fontId="37" fillId="19" borderId="46" xfId="1" applyNumberFormat="1" applyFont="1" applyFill="1" applyBorder="1" applyAlignment="1" applyProtection="1">
      <alignment horizontal="center" vertical="center" shrinkToFit="1"/>
      <protection hidden="1"/>
    </xf>
    <xf numFmtId="3" fontId="37" fillId="19" borderId="46" xfId="1" applyNumberFormat="1" applyFont="1" applyFill="1" applyBorder="1" applyAlignment="1" applyProtection="1">
      <alignment horizontal="right" vertical="center" shrinkToFit="1"/>
      <protection hidden="1"/>
    </xf>
    <xf numFmtId="3" fontId="37" fillId="19" borderId="44" xfId="1" applyNumberFormat="1" applyFont="1" applyFill="1" applyBorder="1" applyAlignment="1" applyProtection="1">
      <alignment horizontal="right" vertical="center" shrinkToFit="1"/>
      <protection hidden="1"/>
    </xf>
    <xf numFmtId="3" fontId="37" fillId="19" borderId="30" xfId="1" applyNumberFormat="1" applyFont="1" applyFill="1" applyBorder="1" applyAlignment="1" applyProtection="1">
      <alignment horizontal="right" vertical="center" shrinkToFit="1"/>
      <protection hidden="1"/>
    </xf>
    <xf numFmtId="3" fontId="37" fillId="19" borderId="28" xfId="1" applyNumberFormat="1" applyFont="1" applyFill="1" applyBorder="1" applyAlignment="1" applyProtection="1">
      <alignment horizontal="right" vertical="center" shrinkToFit="1"/>
      <protection hidden="1"/>
    </xf>
    <xf numFmtId="0" fontId="113" fillId="19" borderId="24" xfId="1" applyNumberFormat="1" applyFont="1" applyFill="1" applyBorder="1" applyAlignment="1" applyProtection="1">
      <alignment horizontal="center" vertical="center" shrinkToFit="1"/>
      <protection hidden="1"/>
    </xf>
    <xf numFmtId="3" fontId="113" fillId="19" borderId="46" xfId="1" applyNumberFormat="1" applyFont="1" applyFill="1" applyBorder="1" applyAlignment="1" applyProtection="1">
      <alignment horizontal="right" vertical="center" shrinkToFit="1"/>
      <protection hidden="1"/>
    </xf>
    <xf numFmtId="0" fontId="113" fillId="19" borderId="26" xfId="1" applyNumberFormat="1" applyFont="1" applyFill="1" applyBorder="1" applyAlignment="1" applyProtection="1">
      <alignment horizontal="center" vertical="center" shrinkToFit="1"/>
      <protection hidden="1"/>
    </xf>
    <xf numFmtId="3" fontId="113" fillId="19" borderId="66" xfId="1" applyNumberFormat="1" applyFont="1" applyFill="1" applyBorder="1" applyAlignment="1" applyProtection="1">
      <alignment horizontal="right" vertical="center" shrinkToFit="1"/>
      <protection hidden="1"/>
    </xf>
    <xf numFmtId="3" fontId="113" fillId="19" borderId="27" xfId="1" applyNumberFormat="1" applyFont="1" applyFill="1" applyBorder="1" applyAlignment="1" applyProtection="1">
      <alignment horizontal="right" vertical="center" shrinkToFit="1"/>
      <protection hidden="1"/>
    </xf>
    <xf numFmtId="0" fontId="113" fillId="19" borderId="146" xfId="1" applyNumberFormat="1" applyFont="1" applyFill="1" applyBorder="1" applyAlignment="1" applyProtection="1">
      <alignment horizontal="center" vertical="center" shrinkToFit="1"/>
      <protection hidden="1"/>
    </xf>
    <xf numFmtId="3" fontId="113" fillId="19" borderId="148" xfId="1" applyNumberFormat="1" applyFont="1" applyFill="1" applyBorder="1" applyAlignment="1" applyProtection="1">
      <alignment horizontal="right" vertical="center" shrinkToFit="1"/>
      <protection hidden="1"/>
    </xf>
    <xf numFmtId="3" fontId="9" fillId="19" borderId="22" xfId="1" applyNumberFormat="1" applyFont="1" applyFill="1" applyBorder="1" applyAlignment="1" applyProtection="1">
      <alignment horizontal="right" vertical="center" shrinkToFit="1"/>
      <protection hidden="1"/>
    </xf>
    <xf numFmtId="3" fontId="9" fillId="19" borderId="28" xfId="1" applyNumberFormat="1" applyFont="1" applyFill="1" applyBorder="1" applyAlignment="1" applyProtection="1">
      <alignment horizontal="right" vertical="center" shrinkToFit="1"/>
      <protection hidden="1"/>
    </xf>
    <xf numFmtId="3" fontId="9" fillId="19" borderId="30" xfId="1" applyNumberFormat="1" applyFont="1" applyFill="1" applyBorder="1" applyAlignment="1" applyProtection="1">
      <alignment horizontal="right" vertical="center" shrinkToFit="1"/>
      <protection hidden="1"/>
    </xf>
    <xf numFmtId="0" fontId="36" fillId="0" borderId="0" xfId="8" applyFill="1"/>
    <xf numFmtId="0" fontId="36" fillId="0" borderId="0" xfId="8" applyNumberFormat="1" applyFill="1"/>
    <xf numFmtId="0" fontId="36" fillId="0" borderId="0" xfId="8" applyFill="1" applyAlignment="1">
      <alignment horizontal="center"/>
    </xf>
    <xf numFmtId="0" fontId="36" fillId="0" borderId="0" xfId="8" applyFill="1" applyAlignment="1">
      <alignment shrinkToFit="1"/>
    </xf>
    <xf numFmtId="0" fontId="36" fillId="0" borderId="0" xfId="8" applyFont="1" applyFill="1" applyAlignment="1">
      <alignment shrinkToFit="1"/>
    </xf>
    <xf numFmtId="0" fontId="36" fillId="0" borderId="0" xfId="8" applyFill="1" applyAlignment="1">
      <alignment horizontal="center" vertical="center"/>
    </xf>
    <xf numFmtId="0" fontId="36" fillId="0" borderId="0" xfId="8" applyNumberFormat="1" applyFill="1" applyAlignment="1">
      <alignment horizontal="center" vertical="center"/>
    </xf>
    <xf numFmtId="0" fontId="8" fillId="0" borderId="0" xfId="8" applyFont="1" applyFill="1" applyAlignment="1">
      <alignment horizontal="center" vertical="center"/>
    </xf>
    <xf numFmtId="0" fontId="36" fillId="0" borderId="0" xfId="8" applyFill="1" applyBorder="1" applyAlignment="1">
      <alignment horizontal="center" vertical="center"/>
    </xf>
    <xf numFmtId="0" fontId="120" fillId="0" borderId="0" xfId="8" applyFont="1" applyFill="1" applyAlignment="1">
      <alignment shrinkToFit="1"/>
    </xf>
    <xf numFmtId="0" fontId="9" fillId="0" borderId="73" xfId="8" applyFont="1" applyFill="1" applyBorder="1" applyAlignment="1" applyProtection="1">
      <alignment horizontal="center" vertical="center"/>
      <protection locked="0"/>
    </xf>
    <xf numFmtId="0" fontId="3" fillId="0" borderId="45" xfId="8" applyFont="1" applyFill="1" applyBorder="1" applyAlignment="1" applyProtection="1">
      <alignment vertical="center" shrinkToFit="1"/>
      <protection locked="0"/>
    </xf>
    <xf numFmtId="0" fontId="9" fillId="0" borderId="44" xfId="8" applyFont="1" applyFill="1" applyBorder="1" applyAlignment="1" applyProtection="1">
      <alignment vertical="center" shrinkToFi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8" xfId="8" applyFont="1" applyFill="1" applyBorder="1" applyAlignment="1" applyProtection="1">
      <alignment horizontal="center" vertical="center" shrinkToFit="1"/>
      <protection locked="0"/>
    </xf>
    <xf numFmtId="0" fontId="9" fillId="0" borderId="46" xfId="8" applyFont="1" applyFill="1" applyBorder="1" applyAlignment="1" applyProtection="1">
      <alignment horizontal="center" vertical="center" shrinkToFit="1"/>
      <protection locked="0"/>
    </xf>
    <xf numFmtId="0" fontId="9" fillId="0" borderId="47" xfId="8" applyFont="1" applyFill="1" applyBorder="1" applyAlignment="1" applyProtection="1">
      <alignment horizontal="center" vertical="center" shrinkToFit="1"/>
      <protection locked="0"/>
    </xf>
    <xf numFmtId="0" fontId="9" fillId="0" borderId="24" xfId="8" applyFont="1" applyFill="1" applyBorder="1" applyAlignment="1" applyProtection="1">
      <alignment horizontal="center" vertical="center" shrinkToFit="1"/>
      <protection locked="0"/>
    </xf>
    <xf numFmtId="0" fontId="9" fillId="0" borderId="46" xfId="8" applyFont="1" applyFill="1" applyBorder="1" applyAlignment="1" applyProtection="1">
      <alignment horizontal="center" vertical="center" shrinkToFit="1"/>
      <protection hidden="1"/>
    </xf>
    <xf numFmtId="0" fontId="9" fillId="0" borderId="49" xfId="8" applyFont="1" applyFill="1" applyBorder="1" applyAlignment="1" applyProtection="1">
      <alignment horizontal="center" vertical="center" shrinkToFit="1"/>
      <protection hidden="1"/>
    </xf>
    <xf numFmtId="0" fontId="9" fillId="0" borderId="75" xfId="8" applyFont="1" applyFill="1" applyBorder="1" applyAlignment="1" applyProtection="1">
      <alignment horizontal="center" vertical="center"/>
      <protection locked="0"/>
    </xf>
    <xf numFmtId="0" fontId="3" fillId="0" borderId="31" xfId="8" applyFont="1" applyFill="1" applyBorder="1" applyAlignment="1" applyProtection="1">
      <alignment vertical="center" shrinkToFit="1"/>
      <protection locked="0"/>
    </xf>
    <xf numFmtId="0" fontId="121" fillId="0" borderId="48" xfId="8" applyFont="1" applyFill="1" applyBorder="1" applyAlignment="1" applyProtection="1">
      <alignment vertical="center" shrinkToFit="1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30" xfId="8" applyFont="1" applyFill="1" applyBorder="1" applyAlignment="1" applyProtection="1">
      <alignment horizontal="center" vertical="center" shrinkToFit="1"/>
      <protection locked="0"/>
    </xf>
    <xf numFmtId="0" fontId="9" fillId="0" borderId="27" xfId="8" applyFont="1" applyFill="1" applyBorder="1" applyAlignment="1" applyProtection="1">
      <alignment horizontal="center" vertical="center" shrinkToFit="1"/>
      <protection locked="0"/>
    </xf>
    <xf numFmtId="0" fontId="9" fillId="0" borderId="65" xfId="8" applyFont="1" applyFill="1" applyBorder="1" applyAlignment="1" applyProtection="1">
      <alignment horizontal="center" vertical="center" shrinkToFit="1"/>
      <protection locked="0"/>
    </xf>
    <xf numFmtId="0" fontId="9" fillId="0" borderId="26" xfId="8" applyFont="1" applyFill="1" applyBorder="1" applyAlignment="1" applyProtection="1">
      <alignment horizontal="center" vertical="center" shrinkToFit="1"/>
      <protection locked="0"/>
    </xf>
    <xf numFmtId="0" fontId="6" fillId="0" borderId="30" xfId="8" applyFont="1" applyFill="1" applyBorder="1" applyAlignment="1" applyProtection="1">
      <alignment horizontal="center" vertical="center" shrinkToFit="1"/>
      <protection hidden="1"/>
    </xf>
    <xf numFmtId="0" fontId="9" fillId="0" borderId="48" xfId="8" applyFont="1" applyFill="1" applyBorder="1" applyAlignment="1" applyProtection="1">
      <alignment vertical="center" shrinkToFit="1"/>
      <protection locked="0"/>
    </xf>
    <xf numFmtId="0" fontId="36" fillId="0" borderId="0" xfId="8" applyFill="1" applyBorder="1"/>
    <xf numFmtId="0" fontId="9" fillId="0" borderId="33" xfId="8" applyFont="1" applyFill="1" applyBorder="1" applyAlignment="1" applyProtection="1">
      <alignment horizontal="center" vertical="center"/>
      <protection locked="0"/>
    </xf>
    <xf numFmtId="0" fontId="3" fillId="0" borderId="33" xfId="8" applyFont="1" applyFill="1" applyBorder="1" applyAlignment="1" applyProtection="1">
      <alignment vertical="center" shrinkToFit="1"/>
      <protection locked="0"/>
    </xf>
    <xf numFmtId="0" fontId="9" fillId="0" borderId="72" xfId="8" applyFont="1" applyFill="1" applyBorder="1" applyAlignment="1" applyProtection="1">
      <alignment vertical="center" shrinkToFit="1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52" xfId="8" applyFont="1" applyFill="1" applyBorder="1" applyAlignment="1" applyProtection="1">
      <alignment horizontal="center" vertical="center" shrinkToFit="1"/>
      <protection locked="0"/>
    </xf>
    <xf numFmtId="0" fontId="9" fillId="0" borderId="51" xfId="8" applyFont="1" applyFill="1" applyBorder="1" applyAlignment="1" applyProtection="1">
      <alignment horizontal="center" vertical="center" shrinkToFit="1"/>
      <protection locked="0"/>
    </xf>
    <xf numFmtId="0" fontId="9" fillId="0" borderId="67" xfId="8" applyFont="1" applyFill="1" applyBorder="1" applyAlignment="1" applyProtection="1">
      <alignment horizontal="center" vertical="center" shrinkToFit="1"/>
      <protection locked="0"/>
    </xf>
    <xf numFmtId="0" fontId="9" fillId="0" borderId="36" xfId="8" applyFont="1" applyFill="1" applyBorder="1" applyAlignment="1" applyProtection="1">
      <alignment horizontal="center" vertical="center" shrinkToFit="1"/>
      <protection locked="0"/>
    </xf>
    <xf numFmtId="0" fontId="9" fillId="0" borderId="51" xfId="8" applyFont="1" applyFill="1" applyBorder="1" applyAlignment="1" applyProtection="1">
      <alignment horizontal="center" vertical="center" shrinkToFit="1"/>
      <protection hidden="1"/>
    </xf>
    <xf numFmtId="0" fontId="9" fillId="0" borderId="53" xfId="8" applyFont="1" applyFill="1" applyBorder="1" applyAlignment="1" applyProtection="1">
      <alignment horizontal="center" vertical="center" shrinkToFit="1"/>
      <protection hidden="1"/>
    </xf>
    <xf numFmtId="0" fontId="6" fillId="0" borderId="52" xfId="8" applyFont="1" applyFill="1" applyBorder="1" applyAlignment="1" applyProtection="1">
      <alignment horizontal="center" vertical="center" shrinkToFit="1"/>
      <protection hidden="1"/>
    </xf>
    <xf numFmtId="0" fontId="122" fillId="0" borderId="0" xfId="8" applyFont="1" applyFill="1" applyAlignment="1">
      <alignment horizontal="center" vertical="center"/>
    </xf>
    <xf numFmtId="0" fontId="123" fillId="0" borderId="0" xfId="8" applyFont="1" applyFill="1" applyBorder="1" applyAlignment="1">
      <alignment vertical="center"/>
    </xf>
    <xf numFmtId="0" fontId="9" fillId="19" borderId="46" xfId="8" applyFont="1" applyFill="1" applyBorder="1" applyAlignment="1" applyProtection="1">
      <alignment horizontal="center" vertical="center" shrinkToFit="1"/>
      <protection hidden="1"/>
    </xf>
    <xf numFmtId="0" fontId="9" fillId="19" borderId="49" xfId="8" applyFont="1" applyFill="1" applyBorder="1" applyAlignment="1" applyProtection="1">
      <alignment horizontal="center" vertical="center" shrinkToFit="1"/>
      <protection hidden="1"/>
    </xf>
    <xf numFmtId="166" fontId="36" fillId="22" borderId="58" xfId="8" applyNumberFormat="1" applyFont="1" applyFill="1" applyBorder="1" applyAlignment="1">
      <alignment horizontal="center" vertical="center"/>
    </xf>
    <xf numFmtId="166" fontId="36" fillId="22" borderId="15" xfId="8" applyNumberFormat="1" applyFont="1" applyFill="1" applyBorder="1" applyAlignment="1">
      <alignment horizontal="center" vertical="center"/>
    </xf>
    <xf numFmtId="166" fontId="36" fillId="22" borderId="13" xfId="8" applyNumberFormat="1" applyFont="1" applyFill="1" applyBorder="1" applyAlignment="1">
      <alignment horizontal="center" vertical="center"/>
    </xf>
    <xf numFmtId="166" fontId="36" fillId="22" borderId="57" xfId="8" applyNumberFormat="1" applyFont="1" applyFill="1" applyBorder="1" applyAlignment="1">
      <alignment horizontal="center" vertical="center"/>
    </xf>
    <xf numFmtId="166" fontId="36" fillId="22" borderId="118" xfId="8" applyNumberFormat="1" applyFont="1" applyFill="1" applyBorder="1" applyAlignment="1">
      <alignment horizontal="center" vertical="center"/>
    </xf>
    <xf numFmtId="0" fontId="36" fillId="22" borderId="13" xfId="8" applyNumberFormat="1" applyFill="1" applyBorder="1" applyAlignment="1">
      <alignment horizontal="center" vertical="center"/>
    </xf>
    <xf numFmtId="0" fontId="36" fillId="22" borderId="14" xfId="8" applyFill="1" applyBorder="1" applyAlignment="1">
      <alignment horizontal="center" vertical="center"/>
    </xf>
    <xf numFmtId="0" fontId="36" fillId="22" borderId="15" xfId="8" applyFont="1" applyFill="1" applyBorder="1" applyAlignment="1">
      <alignment horizontal="center" vertical="center"/>
    </xf>
    <xf numFmtId="0" fontId="8" fillId="22" borderId="129" xfId="8" applyNumberFormat="1" applyFont="1" applyFill="1" applyBorder="1" applyAlignment="1">
      <alignment horizontal="center" vertical="center"/>
    </xf>
    <xf numFmtId="0" fontId="8" fillId="22" borderId="129" xfId="8" applyNumberFormat="1" applyFont="1" applyFill="1" applyBorder="1" applyAlignment="1">
      <alignment horizontal="center" vertical="center" shrinkToFit="1"/>
    </xf>
    <xf numFmtId="0" fontId="8" fillId="22" borderId="9" xfId="8" applyNumberFormat="1" applyFont="1" applyFill="1" applyBorder="1" applyAlignment="1">
      <alignment horizontal="center" vertical="center"/>
    </xf>
    <xf numFmtId="0" fontId="8" fillId="22" borderId="12" xfId="8" applyNumberFormat="1" applyFont="1" applyFill="1" applyBorder="1" applyAlignment="1">
      <alignment horizontal="center" vertical="center"/>
    </xf>
    <xf numFmtId="0" fontId="8" fillId="22" borderId="42" xfId="8" applyNumberFormat="1" applyFont="1" applyFill="1" applyBorder="1" applyAlignment="1">
      <alignment horizontal="center" vertical="center"/>
    </xf>
    <xf numFmtId="0" fontId="6" fillId="20" borderId="28" xfId="8" applyFont="1" applyFill="1" applyBorder="1" applyAlignment="1" applyProtection="1">
      <alignment horizontal="center" vertical="center" shrinkToFit="1"/>
      <protection hidden="1"/>
    </xf>
    <xf numFmtId="0" fontId="6" fillId="20" borderId="30" xfId="8" applyFont="1" applyFill="1" applyBorder="1" applyAlignment="1" applyProtection="1">
      <alignment horizontal="center" vertical="center" shrinkToFit="1"/>
      <protection hidden="1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 vertical="top"/>
    </xf>
    <xf numFmtId="0" fontId="126" fillId="0" borderId="0" xfId="4" applyFont="1"/>
    <xf numFmtId="0" fontId="127" fillId="22" borderId="0" xfId="4" applyFont="1" applyFill="1"/>
    <xf numFmtId="0" fontId="127" fillId="0" borderId="0" xfId="4" applyFont="1"/>
    <xf numFmtId="0" fontId="128" fillId="0" borderId="0" xfId="4" applyFont="1"/>
    <xf numFmtId="0" fontId="129" fillId="0" borderId="0" xfId="5" applyFont="1"/>
    <xf numFmtId="0" fontId="129" fillId="0" borderId="0" xfId="5" applyFont="1" applyAlignment="1">
      <alignment vertical="center"/>
    </xf>
    <xf numFmtId="0" fontId="130" fillId="0" borderId="0" xfId="5" applyFont="1" applyAlignment="1">
      <alignment vertical="center"/>
    </xf>
    <xf numFmtId="0" fontId="131" fillId="0" borderId="0" xfId="5" applyFont="1" applyAlignment="1">
      <alignment vertical="center"/>
    </xf>
    <xf numFmtId="0" fontId="132" fillId="0" borderId="0" xfId="4" applyFont="1"/>
    <xf numFmtId="0" fontId="133" fillId="0" borderId="0" xfId="5" applyFont="1" applyAlignment="1">
      <alignment vertical="center"/>
    </xf>
    <xf numFmtId="0" fontId="129" fillId="0" borderId="0" xfId="4" applyFont="1"/>
    <xf numFmtId="0" fontId="5" fillId="23" borderId="1" xfId="1" applyNumberFormat="1" applyFont="1" applyFill="1" applyBorder="1" applyAlignment="1">
      <alignment horizontal="center" vertical="center" wrapText="1"/>
    </xf>
    <xf numFmtId="0" fontId="3" fillId="23" borderId="2" xfId="1" applyNumberFormat="1" applyFont="1" applyFill="1" applyBorder="1" applyAlignment="1">
      <alignment horizontal="center" vertical="center"/>
    </xf>
    <xf numFmtId="0" fontId="6" fillId="23" borderId="3" xfId="1" applyNumberFormat="1" applyFont="1" applyFill="1" applyBorder="1" applyAlignment="1">
      <alignment horizontal="center" vertical="center"/>
    </xf>
    <xf numFmtId="0" fontId="6" fillId="23" borderId="4" xfId="1" applyNumberFormat="1" applyFont="1" applyFill="1" applyBorder="1" applyAlignment="1">
      <alignment horizontal="center" vertical="center"/>
    </xf>
    <xf numFmtId="0" fontId="7" fillId="23" borderId="6" xfId="1" applyNumberFormat="1" applyFont="1" applyFill="1" applyBorder="1" applyAlignment="1" applyProtection="1">
      <alignment horizontal="center" vertical="center" wrapText="1"/>
      <protection hidden="1"/>
    </xf>
    <xf numFmtId="0" fontId="6" fillId="23" borderId="5" xfId="1" applyNumberFormat="1" applyFont="1" applyFill="1" applyBorder="1" applyAlignment="1">
      <alignment horizontal="center" vertical="center"/>
    </xf>
    <xf numFmtId="0" fontId="3" fillId="23" borderId="5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 vertical="top"/>
    </xf>
    <xf numFmtId="0" fontId="5" fillId="3" borderId="1" xfId="1" applyNumberFormat="1" applyFont="1" applyFill="1" applyBorder="1" applyAlignment="1">
      <alignment horizontal="center" vertical="center" wrapText="1"/>
    </xf>
    <xf numFmtId="0" fontId="3" fillId="23" borderId="41" xfId="1" applyNumberFormat="1" applyFont="1" applyFill="1" applyBorder="1" applyAlignment="1">
      <alignment horizontal="center" vertical="center" wrapText="1"/>
    </xf>
    <xf numFmtId="0" fontId="3" fillId="23" borderId="1" xfId="1" applyNumberFormat="1" applyFont="1" applyFill="1" applyBorder="1" applyAlignment="1">
      <alignment horizontal="center" vertical="center"/>
    </xf>
    <xf numFmtId="0" fontId="5" fillId="24" borderId="43" xfId="1" applyNumberFormat="1" applyFont="1" applyFill="1" applyBorder="1" applyAlignment="1">
      <alignment horizontal="center" wrapText="1"/>
    </xf>
    <xf numFmtId="0" fontId="3" fillId="24" borderId="54" xfId="1" applyNumberFormat="1" applyFont="1" applyFill="1" applyBorder="1" applyAlignment="1">
      <alignment horizontal="center"/>
    </xf>
    <xf numFmtId="0" fontId="6" fillId="24" borderId="3" xfId="1" applyNumberFormat="1" applyFont="1" applyFill="1" applyBorder="1" applyAlignment="1">
      <alignment horizontal="center" vertical="center"/>
    </xf>
    <xf numFmtId="0" fontId="6" fillId="24" borderId="4" xfId="1" applyNumberFormat="1" applyFont="1" applyFill="1" applyBorder="1" applyAlignment="1">
      <alignment horizontal="center" vertical="center"/>
    </xf>
    <xf numFmtId="0" fontId="3" fillId="24" borderId="5" xfId="1" applyNumberFormat="1" applyFont="1" applyFill="1" applyBorder="1" applyAlignment="1">
      <alignment horizontal="center" vertical="center"/>
    </xf>
    <xf numFmtId="0" fontId="0" fillId="2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4" borderId="5" xfId="1" applyNumberFormat="1" applyFont="1" applyFill="1" applyBorder="1" applyAlignment="1">
      <alignment horizontal="center" vertical="center"/>
    </xf>
    <xf numFmtId="0" fontId="3" fillId="24" borderId="69" xfId="1" applyNumberFormat="1" applyFont="1" applyFill="1" applyBorder="1" applyAlignment="1">
      <alignment horizontal="center" wrapText="1"/>
    </xf>
    <xf numFmtId="0" fontId="3" fillId="24" borderId="43" xfId="1" applyNumberFormat="1" applyFont="1" applyFill="1" applyBorder="1" applyAlignment="1">
      <alignment horizontal="center"/>
    </xf>
    <xf numFmtId="0" fontId="5" fillId="23" borderId="43" xfId="1" applyNumberFormat="1" applyFont="1" applyFill="1" applyBorder="1" applyAlignment="1">
      <alignment horizontal="center" wrapText="1"/>
    </xf>
    <xf numFmtId="0" fontId="3" fillId="23" borderId="54" xfId="1" applyNumberFormat="1" applyFont="1" applyFill="1" applyBorder="1" applyAlignment="1">
      <alignment horizontal="center"/>
    </xf>
    <xf numFmtId="0" fontId="0" fillId="23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2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5" borderId="4" xfId="1" applyNumberFormat="1" applyFont="1" applyFill="1" applyBorder="1" applyAlignment="1">
      <alignment horizontal="center" vertical="center"/>
    </xf>
    <xf numFmtId="0" fontId="5" fillId="25" borderId="43" xfId="1" applyNumberFormat="1" applyFont="1" applyFill="1" applyBorder="1" applyAlignment="1">
      <alignment horizontal="center" wrapText="1"/>
    </xf>
    <xf numFmtId="0" fontId="3" fillId="25" borderId="69" xfId="1" applyNumberFormat="1" applyFont="1" applyFill="1" applyBorder="1" applyAlignment="1">
      <alignment horizontal="center" wrapText="1"/>
    </xf>
    <xf numFmtId="0" fontId="3" fillId="25" borderId="43" xfId="1" applyNumberFormat="1" applyFont="1" applyFill="1" applyBorder="1" applyAlignment="1">
      <alignment horizontal="center"/>
    </xf>
    <xf numFmtId="0" fontId="6" fillId="25" borderId="3" xfId="1" applyNumberFormat="1" applyFont="1" applyFill="1" applyBorder="1" applyAlignment="1">
      <alignment horizontal="center" vertical="center"/>
    </xf>
    <xf numFmtId="0" fontId="3" fillId="25" borderId="5" xfId="1" applyNumberFormat="1" applyFont="1" applyFill="1" applyBorder="1" applyAlignment="1">
      <alignment horizontal="center" vertical="center"/>
    </xf>
    <xf numFmtId="0" fontId="0" fillId="25" borderId="6" xfId="1" applyNumberFormat="1" applyFont="1" applyFill="1" applyBorder="1" applyAlignment="1" applyProtection="1">
      <alignment horizontal="center" vertical="center" wrapText="1"/>
      <protection locked="0"/>
    </xf>
    <xf numFmtId="0" fontId="110" fillId="23" borderId="80" xfId="1" applyNumberFormat="1" applyFont="1" applyFill="1" applyBorder="1" applyAlignment="1">
      <alignment horizontal="center" wrapText="1"/>
    </xf>
    <xf numFmtId="0" fontId="110" fillId="23" borderId="137" xfId="1" applyNumberFormat="1" applyFont="1" applyFill="1" applyBorder="1" applyAlignment="1">
      <alignment horizontal="center" wrapText="1"/>
    </xf>
    <xf numFmtId="0" fontId="108" fillId="23" borderId="135" xfId="1" applyNumberFormat="1" applyFont="1" applyFill="1" applyBorder="1" applyAlignment="1">
      <alignment horizontal="center"/>
    </xf>
    <xf numFmtId="0" fontId="108" fillId="23" borderId="54" xfId="1" applyNumberFormat="1" applyFont="1" applyFill="1" applyBorder="1" applyAlignment="1">
      <alignment horizontal="center"/>
    </xf>
    <xf numFmtId="0" fontId="111" fillId="23" borderId="84" xfId="1" applyNumberFormat="1" applyFont="1" applyFill="1" applyBorder="1" applyAlignment="1">
      <alignment horizontal="center" vertical="center"/>
    </xf>
    <xf numFmtId="0" fontId="111" fillId="23" borderId="83" xfId="1" applyNumberFormat="1" applyFont="1" applyFill="1" applyBorder="1" applyAlignment="1">
      <alignment horizontal="center" vertical="center"/>
    </xf>
    <xf numFmtId="0" fontId="108" fillId="23" borderId="136" xfId="1" applyNumberFormat="1" applyFont="1" applyFill="1" applyBorder="1" applyAlignment="1">
      <alignment horizontal="center" vertical="center"/>
    </xf>
    <xf numFmtId="0" fontId="108" fillId="23" borderId="85" xfId="1" applyNumberFormat="1" applyFont="1" applyFill="1" applyBorder="1" applyAlignment="1">
      <alignment horizontal="center" vertical="center"/>
    </xf>
    <xf numFmtId="0" fontId="108" fillId="23" borderId="5" xfId="1" applyNumberFormat="1" applyFont="1" applyFill="1" applyBorder="1" applyAlignment="1">
      <alignment horizontal="center" vertical="center"/>
    </xf>
    <xf numFmtId="0" fontId="108" fillId="23" borderId="138" xfId="1" applyNumberFormat="1" applyFont="1" applyFill="1" applyBorder="1" applyAlignment="1">
      <alignment horizontal="center" vertical="center"/>
    </xf>
    <xf numFmtId="0" fontId="107" fillId="23" borderId="6" xfId="1" applyNumberFormat="1" applyFont="1" applyFill="1" applyBorder="1" applyAlignment="1" applyProtection="1">
      <alignment horizontal="center" vertical="center" wrapText="1"/>
      <protection locked="0"/>
    </xf>
    <xf numFmtId="0" fontId="111" fillId="23" borderId="136" xfId="1" applyNumberFormat="1" applyFont="1" applyFill="1" applyBorder="1" applyAlignment="1">
      <alignment horizontal="center" vertical="center"/>
    </xf>
    <xf numFmtId="0" fontId="43" fillId="23" borderId="83" xfId="1" applyNumberFormat="1" applyFont="1" applyFill="1" applyBorder="1" applyAlignment="1">
      <alignment horizontal="center" vertical="center"/>
    </xf>
    <xf numFmtId="0" fontId="38" fillId="0" borderId="0" xfId="1" applyNumberFormat="1" applyFont="1" applyFill="1" applyBorder="1" applyAlignment="1">
      <alignment horizontal="center"/>
    </xf>
    <xf numFmtId="0" fontId="38" fillId="0" borderId="0" xfId="1" applyNumberFormat="1" applyFont="1" applyFill="1" applyBorder="1" applyAlignment="1">
      <alignment horizontal="center" vertical="top"/>
    </xf>
    <xf numFmtId="0" fontId="42" fillId="23" borderId="80" xfId="1" applyNumberFormat="1" applyFont="1" applyFill="1" applyBorder="1" applyAlignment="1">
      <alignment horizontal="center" wrapText="1"/>
    </xf>
    <xf numFmtId="0" fontId="38" fillId="23" borderId="81" xfId="1" applyNumberFormat="1" applyFont="1" applyFill="1" applyBorder="1" applyAlignment="1">
      <alignment horizontal="center" wrapText="1"/>
    </xf>
    <xf numFmtId="0" fontId="38" fillId="23" borderId="82" xfId="1" applyNumberFormat="1" applyFont="1" applyFill="1" applyBorder="1" applyAlignment="1">
      <alignment horizontal="center"/>
    </xf>
    <xf numFmtId="0" fontId="43" fillId="23" borderId="84" xfId="1" applyNumberFormat="1" applyFont="1" applyFill="1" applyBorder="1" applyAlignment="1">
      <alignment horizontal="center" vertical="center"/>
    </xf>
    <xf numFmtId="0" fontId="38" fillId="23" borderId="85" xfId="1" applyNumberFormat="1" applyFont="1" applyFill="1" applyBorder="1" applyAlignment="1">
      <alignment horizontal="center" vertical="center"/>
    </xf>
    <xf numFmtId="0" fontId="39" fillId="23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25" borderId="54" xfId="1" applyNumberFormat="1" applyFont="1" applyFill="1" applyBorder="1" applyAlignment="1">
      <alignment horizontal="center"/>
    </xf>
    <xf numFmtId="0" fontId="6" fillId="25" borderId="5" xfId="1" applyNumberFormat="1" applyFont="1" applyFill="1" applyBorder="1" applyAlignment="1">
      <alignment horizontal="center" vertical="center"/>
    </xf>
    <xf numFmtId="0" fontId="23" fillId="0" borderId="0" xfId="1" applyNumberFormat="1" applyFont="1" applyFill="1" applyBorder="1" applyAlignment="1">
      <alignment horizontal="center"/>
    </xf>
    <xf numFmtId="0" fontId="23" fillId="0" borderId="0" xfId="1" applyNumberFormat="1" applyFont="1" applyFill="1" applyBorder="1" applyAlignment="1">
      <alignment horizontal="center" vertical="top"/>
    </xf>
    <xf numFmtId="0" fontId="20" fillId="25" borderId="43" xfId="1" applyNumberFormat="1" applyFont="1" applyFill="1" applyBorder="1" applyAlignment="1">
      <alignment horizontal="center" wrapText="1"/>
    </xf>
    <xf numFmtId="0" fontId="20" fillId="25" borderId="68" xfId="1" applyNumberFormat="1" applyFont="1" applyFill="1" applyBorder="1" applyAlignment="1">
      <alignment horizontal="center"/>
    </xf>
    <xf numFmtId="0" fontId="22" fillId="25" borderId="3" xfId="1" applyNumberFormat="1" applyFont="1" applyFill="1" applyBorder="1" applyAlignment="1">
      <alignment horizontal="center" vertical="center"/>
    </xf>
    <xf numFmtId="0" fontId="22" fillId="25" borderId="4" xfId="1" applyNumberFormat="1" applyFont="1" applyFill="1" applyBorder="1" applyAlignment="1">
      <alignment horizontal="center" vertical="center"/>
    </xf>
    <xf numFmtId="0" fontId="20" fillId="25" borderId="3" xfId="1" applyNumberFormat="1" applyFont="1" applyFill="1" applyBorder="1" applyAlignment="1">
      <alignment horizontal="center" vertical="center"/>
    </xf>
    <xf numFmtId="0" fontId="0" fillId="25" borderId="116" xfId="1" applyNumberFormat="1" applyFont="1" applyFill="1" applyBorder="1" applyAlignment="1" applyProtection="1">
      <alignment horizontal="center" vertical="center" wrapText="1"/>
      <protection locked="0"/>
    </xf>
    <xf numFmtId="0" fontId="7" fillId="23" borderId="116" xfId="1" applyNumberFormat="1" applyFont="1" applyFill="1" applyBorder="1" applyAlignment="1" applyProtection="1">
      <alignment horizontal="center" vertical="center" wrapText="1"/>
      <protection locked="0"/>
    </xf>
    <xf numFmtId="0" fontId="7" fillId="23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23" borderId="69" xfId="1" applyNumberFormat="1" applyFont="1" applyFill="1" applyBorder="1" applyAlignment="1">
      <alignment horizontal="center" wrapText="1"/>
    </xf>
    <xf numFmtId="0" fontId="3" fillId="23" borderId="43" xfId="1" applyNumberFormat="1" applyFont="1" applyFill="1" applyBorder="1" applyAlignment="1">
      <alignment horizontal="center"/>
    </xf>
    <xf numFmtId="0" fontId="3" fillId="23" borderId="3" xfId="1" applyNumberFormat="1" applyFont="1" applyFill="1" applyBorder="1" applyAlignment="1">
      <alignment horizontal="center" vertical="center"/>
    </xf>
    <xf numFmtId="0" fontId="7" fillId="23" borderId="122" xfId="1" applyNumberFormat="1" applyFont="1" applyFill="1" applyBorder="1" applyAlignment="1" applyProtection="1">
      <alignment horizontal="center" vertical="center" wrapText="1"/>
      <protection locked="0"/>
    </xf>
    <xf numFmtId="0" fontId="6" fillId="23" borderId="123" xfId="1" applyNumberFormat="1" applyFont="1" applyFill="1" applyBorder="1" applyAlignment="1">
      <alignment horizontal="center" vertical="center"/>
    </xf>
    <xf numFmtId="0" fontId="5" fillId="22" borderId="3" xfId="6" applyFont="1" applyFill="1" applyBorder="1" applyAlignment="1">
      <alignment horizontal="center" wrapText="1"/>
    </xf>
    <xf numFmtId="0" fontId="5" fillId="22" borderId="6" xfId="6" applyFont="1" applyFill="1" applyBorder="1" applyAlignment="1">
      <alignment horizontal="center" wrapText="1"/>
    </xf>
    <xf numFmtId="0" fontId="5" fillId="22" borderId="127" xfId="6" applyFont="1" applyFill="1" applyBorder="1" applyAlignment="1">
      <alignment horizontal="center" wrapText="1"/>
    </xf>
    <xf numFmtId="0" fontId="3" fillId="22" borderId="5" xfId="6" applyFont="1" applyFill="1" applyBorder="1" applyAlignment="1">
      <alignment horizontal="center"/>
    </xf>
    <xf numFmtId="0" fontId="3" fillId="22" borderId="120" xfId="6" applyFont="1" applyFill="1" applyBorder="1" applyAlignment="1">
      <alignment horizontal="center"/>
    </xf>
    <xf numFmtId="0" fontId="3" fillId="22" borderId="70" xfId="6" applyFont="1" applyFill="1" applyBorder="1" applyAlignment="1">
      <alignment horizontal="center"/>
    </xf>
    <xf numFmtId="0" fontId="6" fillId="22" borderId="160" xfId="6" applyFont="1" applyFill="1" applyBorder="1" applyAlignment="1">
      <alignment horizontal="center" vertical="center"/>
    </xf>
    <xf numFmtId="0" fontId="6" fillId="22" borderId="161" xfId="6" applyFont="1" applyFill="1" applyBorder="1" applyAlignment="1">
      <alignment horizontal="center" vertical="center"/>
    </xf>
    <xf numFmtId="0" fontId="6" fillId="22" borderId="158" xfId="6" applyFont="1" applyFill="1" applyBorder="1" applyAlignment="1">
      <alignment horizontal="center" vertical="center"/>
    </xf>
    <xf numFmtId="0" fontId="6" fillId="22" borderId="159" xfId="6" applyFont="1" applyFill="1" applyBorder="1" applyAlignment="1">
      <alignment horizontal="center" vertical="center"/>
    </xf>
    <xf numFmtId="0" fontId="116" fillId="22" borderId="163" xfId="6" applyFont="1" applyFill="1" applyBorder="1" applyAlignment="1" applyProtection="1">
      <alignment horizontal="center" vertical="center" wrapText="1"/>
      <protection locked="0"/>
    </xf>
    <xf numFmtId="0" fontId="116" fillId="22" borderId="118" xfId="6" applyFont="1" applyFill="1" applyBorder="1" applyAlignment="1" applyProtection="1">
      <alignment horizontal="center" vertical="center" wrapText="1"/>
      <protection locked="0"/>
    </xf>
    <xf numFmtId="0" fontId="7" fillId="22" borderId="164" xfId="6" applyFont="1" applyFill="1" applyBorder="1" applyAlignment="1" applyProtection="1">
      <alignment horizontal="center" vertical="center" wrapText="1"/>
      <protection locked="0"/>
    </xf>
    <xf numFmtId="0" fontId="7" fillId="22" borderId="165" xfId="6" applyFont="1" applyFill="1" applyBorder="1" applyAlignment="1" applyProtection="1">
      <alignment horizontal="center" vertical="center" wrapText="1"/>
      <protection locked="0"/>
    </xf>
    <xf numFmtId="0" fontId="7" fillId="22" borderId="163" xfId="6" applyFont="1" applyFill="1" applyBorder="1" applyAlignment="1" applyProtection="1">
      <alignment horizontal="center" vertical="center" wrapText="1"/>
      <protection locked="0"/>
    </xf>
    <xf numFmtId="0" fontId="7" fillId="22" borderId="118" xfId="6" applyFont="1" applyFill="1" applyBorder="1" applyAlignment="1" applyProtection="1">
      <alignment horizontal="center" vertical="center" wrapText="1"/>
      <protection locked="0"/>
    </xf>
    <xf numFmtId="0" fontId="3" fillId="22" borderId="158" xfId="6" applyFont="1" applyFill="1" applyBorder="1" applyAlignment="1">
      <alignment horizontal="center" vertical="center"/>
    </xf>
    <xf numFmtId="0" fontId="3" fillId="22" borderId="162" xfId="6" applyFont="1" applyFill="1" applyBorder="1" applyAlignment="1">
      <alignment horizontal="center" vertical="center"/>
    </xf>
    <xf numFmtId="0" fontId="3" fillId="22" borderId="161" xfId="6" applyFont="1" applyFill="1" applyBorder="1" applyAlignment="1">
      <alignment horizontal="center" vertical="center"/>
    </xf>
    <xf numFmtId="0" fontId="3" fillId="22" borderId="164" xfId="6" applyFont="1" applyFill="1" applyBorder="1" applyAlignment="1">
      <alignment horizontal="center" vertical="center"/>
    </xf>
    <xf numFmtId="0" fontId="3" fillId="22" borderId="119" xfId="6" applyFont="1" applyFill="1" applyBorder="1" applyAlignment="1">
      <alignment horizontal="center" vertical="center"/>
    </xf>
    <xf numFmtId="0" fontId="3" fillId="22" borderId="118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 vertical="top"/>
    </xf>
    <xf numFmtId="0" fontId="5" fillId="22" borderId="43" xfId="6" applyFont="1" applyFill="1" applyBorder="1" applyAlignment="1">
      <alignment horizontal="center" wrapText="1"/>
    </xf>
    <xf numFmtId="0" fontId="5" fillId="22" borderId="23" xfId="6" applyFont="1" applyFill="1" applyBorder="1" applyAlignment="1">
      <alignment horizontal="center" wrapText="1"/>
    </xf>
    <xf numFmtId="0" fontId="3" fillId="22" borderId="69" xfId="6" applyFont="1" applyFill="1" applyBorder="1" applyAlignment="1">
      <alignment horizontal="center" wrapText="1"/>
    </xf>
    <xf numFmtId="0" fontId="3" fillId="22" borderId="71" xfId="6" applyFont="1" applyFill="1" applyBorder="1" applyAlignment="1">
      <alignment horizontal="center" wrapText="1"/>
    </xf>
    <xf numFmtId="0" fontId="3" fillId="22" borderId="43" xfId="6" applyFont="1" applyFill="1" applyBorder="1" applyAlignment="1">
      <alignment horizontal="center"/>
    </xf>
    <xf numFmtId="0" fontId="3" fillId="22" borderId="23" xfId="6" applyFont="1" applyFill="1" applyBorder="1" applyAlignment="1">
      <alignment horizontal="center"/>
    </xf>
    <xf numFmtId="0" fontId="6" fillId="22" borderId="160" xfId="0" applyFont="1" applyFill="1" applyBorder="1" applyAlignment="1">
      <alignment horizontal="center" vertical="center"/>
    </xf>
    <xf numFmtId="0" fontId="6" fillId="22" borderId="161" xfId="0" applyFont="1" applyFill="1" applyBorder="1" applyAlignment="1">
      <alignment horizontal="center" vertical="center"/>
    </xf>
    <xf numFmtId="0" fontId="3" fillId="22" borderId="158" xfId="0" applyFont="1" applyFill="1" applyBorder="1" applyAlignment="1">
      <alignment horizontal="center" vertical="center"/>
    </xf>
    <xf numFmtId="0" fontId="3" fillId="22" borderId="162" xfId="0" applyFont="1" applyFill="1" applyBorder="1" applyAlignment="1">
      <alignment horizontal="center" vertical="center"/>
    </xf>
    <xf numFmtId="0" fontId="3" fillId="22" borderId="161" xfId="0" applyFont="1" applyFill="1" applyBorder="1" applyAlignment="1">
      <alignment horizontal="center" vertical="center"/>
    </xf>
    <xf numFmtId="0" fontId="3" fillId="22" borderId="164" xfId="0" applyFont="1" applyFill="1" applyBorder="1" applyAlignment="1">
      <alignment horizontal="center" vertical="center"/>
    </xf>
    <xf numFmtId="0" fontId="3" fillId="22" borderId="119" xfId="0" applyFont="1" applyFill="1" applyBorder="1" applyAlignment="1">
      <alignment horizontal="center" vertical="center"/>
    </xf>
    <xf numFmtId="0" fontId="3" fillId="22" borderId="118" xfId="0" applyFont="1" applyFill="1" applyBorder="1" applyAlignment="1">
      <alignment horizontal="center" vertical="center"/>
    </xf>
    <xf numFmtId="0" fontId="7" fillId="22" borderId="122" xfId="0" applyFont="1" applyFill="1" applyBorder="1" applyAlignment="1" applyProtection="1">
      <alignment horizontal="center" vertical="center" wrapText="1"/>
      <protection locked="0"/>
    </xf>
    <xf numFmtId="0" fontId="7" fillId="22" borderId="120" xfId="0" applyFont="1" applyFill="1" applyBorder="1" applyAlignment="1" applyProtection="1">
      <alignment horizontal="center" vertical="center" wrapText="1"/>
      <protection locked="0"/>
    </xf>
    <xf numFmtId="0" fontId="7" fillId="22" borderId="163" xfId="0" applyFont="1" applyFill="1" applyBorder="1" applyAlignment="1" applyProtection="1">
      <alignment horizontal="center" vertical="center" wrapText="1"/>
      <protection locked="0"/>
    </xf>
    <xf numFmtId="0" fontId="7" fillId="22" borderId="118" xfId="0" applyFont="1" applyFill="1" applyBorder="1" applyAlignment="1" applyProtection="1">
      <alignment horizontal="center" vertical="center" wrapText="1"/>
      <protection locked="0"/>
    </xf>
    <xf numFmtId="0" fontId="7" fillId="22" borderId="164" xfId="0" applyFont="1" applyFill="1" applyBorder="1" applyAlignment="1" applyProtection="1">
      <alignment horizontal="center" vertical="center" wrapText="1"/>
      <protection locked="0"/>
    </xf>
    <xf numFmtId="0" fontId="7" fillId="22" borderId="165" xfId="0" applyFont="1" applyFill="1" applyBorder="1" applyAlignment="1" applyProtection="1">
      <alignment horizontal="center" vertical="center" wrapText="1"/>
      <protection locked="0"/>
    </xf>
    <xf numFmtId="0" fontId="6" fillId="22" borderId="158" xfId="0" applyFont="1" applyFill="1" applyBorder="1" applyAlignment="1">
      <alignment horizontal="center" vertical="center"/>
    </xf>
    <xf numFmtId="0" fontId="6" fillId="22" borderId="15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22" borderId="43" xfId="0" applyFont="1" applyFill="1" applyBorder="1" applyAlignment="1">
      <alignment horizontal="center" wrapText="1"/>
    </xf>
    <xf numFmtId="0" fontId="5" fillId="22" borderId="23" xfId="0" applyFont="1" applyFill="1" applyBorder="1" applyAlignment="1">
      <alignment horizontal="center" wrapText="1"/>
    </xf>
    <xf numFmtId="0" fontId="3" fillId="22" borderId="69" xfId="0" applyFont="1" applyFill="1" applyBorder="1" applyAlignment="1">
      <alignment horizontal="center" wrapText="1"/>
    </xf>
    <xf numFmtId="0" fontId="3" fillId="22" borderId="71" xfId="0" applyFont="1" applyFill="1" applyBorder="1" applyAlignment="1">
      <alignment horizontal="center" wrapText="1"/>
    </xf>
    <xf numFmtId="0" fontId="3" fillId="22" borderId="43" xfId="0" applyFont="1" applyFill="1" applyBorder="1" applyAlignment="1">
      <alignment horizontal="center"/>
    </xf>
    <xf numFmtId="0" fontId="3" fillId="22" borderId="23" xfId="0" applyFont="1" applyFill="1" applyBorder="1" applyAlignment="1">
      <alignment horizontal="center"/>
    </xf>
    <xf numFmtId="0" fontId="59" fillId="22" borderId="160" xfId="0" applyFont="1" applyFill="1" applyBorder="1" applyAlignment="1">
      <alignment horizontal="center" vertical="center"/>
    </xf>
    <xf numFmtId="0" fontId="59" fillId="22" borderId="161" xfId="0" applyFont="1" applyFill="1" applyBorder="1" applyAlignment="1">
      <alignment horizontal="center" vertical="center"/>
    </xf>
    <xf numFmtId="0" fontId="54" fillId="22" borderId="158" xfId="0" applyFont="1" applyFill="1" applyBorder="1" applyAlignment="1">
      <alignment horizontal="center" vertical="center"/>
    </xf>
    <xf numFmtId="0" fontId="54" fillId="22" borderId="162" xfId="0" applyFont="1" applyFill="1" applyBorder="1" applyAlignment="1">
      <alignment horizontal="center" vertical="center"/>
    </xf>
    <xf numFmtId="0" fontId="54" fillId="22" borderId="161" xfId="0" applyFont="1" applyFill="1" applyBorder="1" applyAlignment="1">
      <alignment horizontal="center" vertical="center"/>
    </xf>
    <xf numFmtId="0" fontId="54" fillId="22" borderId="164" xfId="0" applyFont="1" applyFill="1" applyBorder="1" applyAlignment="1">
      <alignment horizontal="center" vertical="center"/>
    </xf>
    <xf numFmtId="0" fontId="54" fillId="22" borderId="119" xfId="0" applyFont="1" applyFill="1" applyBorder="1" applyAlignment="1">
      <alignment horizontal="center" vertical="center"/>
    </xf>
    <xf numFmtId="0" fontId="54" fillId="22" borderId="118" xfId="0" applyFont="1" applyFill="1" applyBorder="1" applyAlignment="1">
      <alignment horizontal="center" vertical="center"/>
    </xf>
    <xf numFmtId="0" fontId="60" fillId="22" borderId="122" xfId="0" applyFont="1" applyFill="1" applyBorder="1" applyAlignment="1" applyProtection="1">
      <alignment horizontal="center" vertical="center" wrapText="1"/>
      <protection locked="0"/>
    </xf>
    <xf numFmtId="0" fontId="60" fillId="22" borderId="120" xfId="0" applyFont="1" applyFill="1" applyBorder="1" applyAlignment="1" applyProtection="1">
      <alignment horizontal="center" vertical="center" wrapText="1"/>
      <protection locked="0"/>
    </xf>
    <xf numFmtId="0" fontId="60" fillId="22" borderId="163" xfId="0" applyFont="1" applyFill="1" applyBorder="1" applyAlignment="1" applyProtection="1">
      <alignment horizontal="center" vertical="center" wrapText="1"/>
      <protection locked="0"/>
    </xf>
    <xf numFmtId="0" fontId="60" fillId="22" borderId="118" xfId="0" applyFont="1" applyFill="1" applyBorder="1" applyAlignment="1" applyProtection="1">
      <alignment horizontal="center" vertical="center" wrapText="1"/>
      <protection locked="0"/>
    </xf>
    <xf numFmtId="0" fontId="60" fillId="22" borderId="164" xfId="0" applyFont="1" applyFill="1" applyBorder="1" applyAlignment="1" applyProtection="1">
      <alignment horizontal="center" vertical="center" wrapText="1"/>
      <protection locked="0"/>
    </xf>
    <xf numFmtId="0" fontId="59" fillId="22" borderId="158" xfId="0" applyFont="1" applyFill="1" applyBorder="1" applyAlignment="1">
      <alignment horizontal="center" vertical="center"/>
    </xf>
    <xf numFmtId="0" fontId="59" fillId="22" borderId="159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vertical="top"/>
    </xf>
    <xf numFmtId="0" fontId="58" fillId="22" borderId="43" xfId="0" applyFont="1" applyFill="1" applyBorder="1" applyAlignment="1">
      <alignment horizontal="center" wrapText="1"/>
    </xf>
    <xf numFmtId="0" fontId="58" fillId="22" borderId="23" xfId="0" applyFont="1" applyFill="1" applyBorder="1" applyAlignment="1">
      <alignment horizontal="center" wrapText="1"/>
    </xf>
    <xf numFmtId="0" fontId="54" fillId="22" borderId="69" xfId="0" applyFont="1" applyFill="1" applyBorder="1" applyAlignment="1">
      <alignment horizontal="center" wrapText="1"/>
    </xf>
    <xf numFmtId="0" fontId="54" fillId="22" borderId="71" xfId="0" applyFont="1" applyFill="1" applyBorder="1" applyAlignment="1">
      <alignment horizontal="center" wrapText="1"/>
    </xf>
    <xf numFmtId="0" fontId="54" fillId="22" borderId="43" xfId="0" applyFont="1" applyFill="1" applyBorder="1" applyAlignment="1">
      <alignment horizontal="center"/>
    </xf>
    <xf numFmtId="0" fontId="54" fillId="22" borderId="23" xfId="0" applyFont="1" applyFill="1" applyBorder="1" applyAlignment="1">
      <alignment horizontal="center"/>
    </xf>
    <xf numFmtId="0" fontId="6" fillId="0" borderId="0" xfId="1" applyNumberFormat="1" applyFont="1" applyFill="1" applyBorder="1" applyAlignment="1" applyProtection="1">
      <alignment horizontal="center"/>
      <protection hidden="1"/>
    </xf>
    <xf numFmtId="0" fontId="6" fillId="0" borderId="0" xfId="1" applyNumberFormat="1" applyFont="1" applyFill="1" applyBorder="1" applyAlignment="1">
      <alignment horizontal="center" vertical="center"/>
    </xf>
    <xf numFmtId="0" fontId="5" fillId="23" borderId="41" xfId="1" applyNumberFormat="1" applyFont="1" applyFill="1" applyBorder="1" applyAlignment="1">
      <alignment horizontal="center" vertical="center"/>
    </xf>
    <xf numFmtId="0" fontId="0" fillId="23" borderId="1" xfId="1" applyNumberFormat="1" applyFont="1" applyFill="1" applyBorder="1" applyAlignment="1">
      <alignment horizontal="center" vertical="center" shrinkToFit="1"/>
    </xf>
    <xf numFmtId="0" fontId="0" fillId="23" borderId="2" xfId="1" applyNumberFormat="1" applyFont="1" applyFill="1" applyBorder="1" applyAlignment="1">
      <alignment horizontal="center" vertical="center" shrinkToFit="1"/>
    </xf>
    <xf numFmtId="0" fontId="0" fillId="23" borderId="3" xfId="1" applyNumberFormat="1" applyFont="1" applyFill="1" applyBorder="1" applyAlignment="1">
      <alignment horizontal="center" vertical="center"/>
    </xf>
    <xf numFmtId="0" fontId="0" fillId="23" borderId="4" xfId="1" applyNumberFormat="1" applyFont="1" applyFill="1" applyBorder="1" applyAlignment="1">
      <alignment horizontal="center" vertical="center"/>
    </xf>
    <xf numFmtId="0" fontId="0" fillId="23" borderId="5" xfId="1" applyNumberFormat="1" applyFont="1" applyFill="1" applyBorder="1" applyAlignment="1">
      <alignment horizontal="center" vertical="center"/>
    </xf>
    <xf numFmtId="0" fontId="0" fillId="23" borderId="6" xfId="1" applyNumberFormat="1" applyFont="1" applyFill="1" applyBorder="1" applyAlignment="1" applyProtection="1">
      <alignment horizontal="center" vertical="center"/>
      <protection locked="0"/>
    </xf>
    <xf numFmtId="0" fontId="0" fillId="23" borderId="120" xfId="1" applyNumberFormat="1" applyFont="1" applyFill="1" applyBorder="1" applyAlignment="1" applyProtection="1">
      <alignment horizontal="center" vertical="center"/>
      <protection locked="0"/>
    </xf>
    <xf numFmtId="165" fontId="0" fillId="23" borderId="6" xfId="1" applyNumberFormat="1" applyFont="1" applyFill="1" applyBorder="1" applyAlignment="1" applyProtection="1">
      <alignment horizontal="center" vertical="center"/>
      <protection locked="0"/>
    </xf>
    <xf numFmtId="49" fontId="92" fillId="23" borderId="6" xfId="1" applyNumberFormat="1" applyFont="1" applyFill="1" applyBorder="1" applyAlignment="1" applyProtection="1">
      <alignment horizontal="center" vertical="center" shrinkToFit="1"/>
      <protection locked="0"/>
    </xf>
    <xf numFmtId="0" fontId="93" fillId="0" borderId="0" xfId="1" applyNumberFormat="1" applyFont="1" applyFill="1" applyBorder="1" applyAlignment="1">
      <alignment horizontal="left" vertical="center"/>
    </xf>
    <xf numFmtId="0" fontId="93" fillId="0" borderId="0" xfId="1" applyNumberFormat="1" applyFont="1" applyFill="1" applyBorder="1" applyAlignment="1">
      <alignment horizontal="center" shrinkToFit="1"/>
    </xf>
    <xf numFmtId="0" fontId="91" fillId="0" borderId="0" xfId="1" applyNumberFormat="1" applyFont="1" applyFill="1" applyBorder="1" applyAlignment="1" applyProtection="1">
      <alignment horizontal="center"/>
      <protection locked="0"/>
    </xf>
    <xf numFmtId="0" fontId="91" fillId="0" borderId="0" xfId="1" applyNumberFormat="1" applyFont="1" applyFill="1" applyBorder="1" applyAlignment="1">
      <alignment horizontal="center" vertical="center"/>
    </xf>
    <xf numFmtId="0" fontId="95" fillId="23" borderId="1" xfId="1" applyNumberFormat="1" applyFont="1" applyFill="1" applyBorder="1" applyAlignment="1">
      <alignment horizontal="center" vertical="center"/>
    </xf>
    <xf numFmtId="0" fontId="96" fillId="23" borderId="2" xfId="1" applyNumberFormat="1" applyFont="1" applyFill="1" applyBorder="1" applyAlignment="1">
      <alignment horizontal="center" vertical="center" shrinkToFit="1"/>
    </xf>
    <xf numFmtId="0" fontId="94" fillId="23" borderId="3" xfId="1" applyNumberFormat="1" applyFont="1" applyFill="1" applyBorder="1" applyAlignment="1">
      <alignment horizontal="center" vertical="center"/>
    </xf>
    <xf numFmtId="0" fontId="97" fillId="23" borderId="3" xfId="1" applyNumberFormat="1" applyFont="1" applyFill="1" applyBorder="1" applyAlignment="1">
      <alignment horizontal="center" vertical="center"/>
    </xf>
    <xf numFmtId="49" fontId="92" fillId="23" borderId="119" xfId="1" applyNumberFormat="1" applyFont="1" applyFill="1" applyBorder="1" applyAlignment="1" applyProtection="1">
      <alignment horizontal="center" vertical="center" shrinkToFit="1"/>
      <protection hidden="1"/>
    </xf>
    <xf numFmtId="0" fontId="5" fillId="23" borderId="5" xfId="1" applyNumberFormat="1" applyFont="1" applyFill="1" applyBorder="1" applyAlignment="1">
      <alignment horizontal="center" vertical="center"/>
    </xf>
    <xf numFmtId="0" fontId="0" fillId="23" borderId="6" xfId="1" applyNumberFormat="1" applyFont="1" applyFill="1" applyBorder="1" applyAlignment="1" applyProtection="1">
      <alignment horizontal="center" vertical="center"/>
      <protection hidden="1"/>
    </xf>
    <xf numFmtId="0" fontId="0" fillId="23" borderId="120" xfId="1" applyNumberFormat="1" applyFont="1" applyFill="1" applyBorder="1" applyAlignment="1" applyProtection="1">
      <alignment horizontal="center" vertical="center"/>
      <protection hidden="1"/>
    </xf>
    <xf numFmtId="0" fontId="5" fillId="23" borderId="6" xfId="1" applyNumberFormat="1" applyFont="1" applyFill="1" applyBorder="1" applyAlignment="1" applyProtection="1">
      <alignment horizontal="center" vertical="center"/>
      <protection hidden="1"/>
    </xf>
    <xf numFmtId="165" fontId="0" fillId="23" borderId="6" xfId="1" applyNumberFormat="1" applyFont="1" applyFill="1" applyBorder="1" applyAlignment="1" applyProtection="1">
      <alignment horizontal="center" vertical="center"/>
      <protection hidden="1"/>
    </xf>
    <xf numFmtId="165" fontId="5" fillId="23" borderId="6" xfId="1" applyNumberFormat="1" applyFont="1" applyFill="1" applyBorder="1" applyAlignment="1" applyProtection="1">
      <alignment horizontal="center" vertical="center"/>
      <protection hidden="1"/>
    </xf>
    <xf numFmtId="0" fontId="36" fillId="22" borderId="163" xfId="8" applyFont="1" applyFill="1" applyBorder="1" applyAlignment="1" applyProtection="1">
      <alignment horizontal="center" vertical="center"/>
      <protection locked="0"/>
    </xf>
    <xf numFmtId="0" fontId="36" fillId="22" borderId="118" xfId="8" applyFill="1" applyBorder="1" applyAlignment="1" applyProtection="1">
      <alignment horizontal="center" vertical="center"/>
      <protection locked="0"/>
    </xf>
    <xf numFmtId="14" fontId="36" fillId="22" borderId="163" xfId="8" applyNumberFormat="1" applyFont="1" applyFill="1" applyBorder="1" applyAlignment="1" applyProtection="1">
      <alignment horizontal="center" vertical="center"/>
      <protection locked="0"/>
    </xf>
    <xf numFmtId="14" fontId="36" fillId="22" borderId="118" xfId="8" applyNumberFormat="1" applyFill="1" applyBorder="1" applyAlignment="1" applyProtection="1">
      <alignment horizontal="center" vertical="center"/>
      <protection locked="0"/>
    </xf>
    <xf numFmtId="14" fontId="36" fillId="22" borderId="164" xfId="8" applyNumberFormat="1" applyFont="1" applyFill="1" applyBorder="1" applyAlignment="1" applyProtection="1">
      <alignment horizontal="center" vertical="center"/>
      <protection locked="0"/>
    </xf>
    <xf numFmtId="14" fontId="36" fillId="22" borderId="165" xfId="8" applyNumberFormat="1" applyFill="1" applyBorder="1" applyAlignment="1" applyProtection="1">
      <alignment horizontal="center" vertical="center"/>
      <protection locked="0"/>
    </xf>
    <xf numFmtId="14" fontId="36" fillId="22" borderId="117" xfId="8" applyNumberFormat="1" applyFont="1" applyFill="1" applyBorder="1" applyAlignment="1" applyProtection="1">
      <alignment horizontal="center" vertical="center"/>
      <protection locked="0"/>
    </xf>
    <xf numFmtId="14" fontId="36" fillId="22" borderId="70" xfId="8" applyNumberFormat="1" applyFill="1" applyBorder="1" applyAlignment="1" applyProtection="1">
      <alignment horizontal="center" vertical="center"/>
      <protection locked="0"/>
    </xf>
    <xf numFmtId="0" fontId="36" fillId="22" borderId="164" xfId="8" applyFont="1" applyFill="1" applyBorder="1" applyAlignment="1" applyProtection="1">
      <alignment horizontal="center" vertical="center"/>
      <protection locked="0"/>
    </xf>
    <xf numFmtId="0" fontId="6" fillId="0" borderId="0" xfId="7" applyFont="1" applyFill="1" applyAlignment="1" applyProtection="1">
      <alignment horizontal="center"/>
      <protection locked="0"/>
    </xf>
    <xf numFmtId="0" fontId="6" fillId="0" borderId="0" xfId="8" applyFont="1" applyFill="1" applyAlignment="1" applyProtection="1">
      <alignment horizontal="center" vertical="center"/>
      <protection locked="0"/>
    </xf>
    <xf numFmtId="0" fontId="5" fillId="22" borderId="123" xfId="8" applyFont="1" applyFill="1" applyBorder="1" applyAlignment="1">
      <alignment horizontal="center" vertical="center"/>
    </xf>
    <xf numFmtId="0" fontId="5" fillId="22" borderId="122" xfId="8" applyFont="1" applyFill="1" applyBorder="1" applyAlignment="1">
      <alignment horizontal="center" vertical="center"/>
    </xf>
    <xf numFmtId="0" fontId="5" fillId="22" borderId="170" xfId="8" applyFont="1" applyFill="1" applyBorder="1" applyAlignment="1">
      <alignment horizontal="center" vertical="center"/>
    </xf>
    <xf numFmtId="0" fontId="36" fillId="22" borderId="3" xfId="8" applyFont="1" applyFill="1" applyBorder="1" applyAlignment="1">
      <alignment horizontal="center" vertical="center" shrinkToFit="1"/>
    </xf>
    <xf numFmtId="0" fontId="36" fillId="22" borderId="6" xfId="8" applyFont="1" applyFill="1" applyBorder="1" applyAlignment="1">
      <alignment horizontal="center" vertical="center" shrinkToFit="1"/>
    </xf>
    <xf numFmtId="0" fontId="36" fillId="22" borderId="127" xfId="8" applyFont="1" applyFill="1" applyBorder="1" applyAlignment="1">
      <alignment horizontal="center" vertical="center" shrinkToFit="1"/>
    </xf>
    <xf numFmtId="0" fontId="36" fillId="22" borderId="5" xfId="8" applyFont="1" applyFill="1" applyBorder="1" applyAlignment="1">
      <alignment horizontal="center" vertical="center" shrinkToFit="1"/>
    </xf>
    <xf numFmtId="0" fontId="36" fillId="22" borderId="120" xfId="8" applyFont="1" applyFill="1" applyBorder="1" applyAlignment="1">
      <alignment horizontal="center" vertical="center" shrinkToFit="1"/>
    </xf>
    <xf numFmtId="0" fontId="36" fillId="22" borderId="70" xfId="8" applyFont="1" applyFill="1" applyBorder="1" applyAlignment="1">
      <alignment horizontal="center" vertical="center" shrinkToFit="1"/>
    </xf>
    <xf numFmtId="0" fontId="36" fillId="22" borderId="160" xfId="8" applyFont="1" applyFill="1" applyBorder="1" applyAlignment="1">
      <alignment horizontal="center" vertical="center"/>
    </xf>
    <xf numFmtId="0" fontId="36" fillId="22" borderId="161" xfId="8" applyFont="1" applyFill="1" applyBorder="1" applyAlignment="1">
      <alignment horizontal="center" vertical="center"/>
    </xf>
    <xf numFmtId="0" fontId="36" fillId="22" borderId="158" xfId="8" applyFont="1" applyFill="1" applyBorder="1" applyAlignment="1">
      <alignment horizontal="center" vertical="center"/>
    </xf>
    <xf numFmtId="0" fontId="36" fillId="22" borderId="159" xfId="8" applyFill="1" applyBorder="1" applyAlignment="1">
      <alignment horizontal="center" vertical="center"/>
    </xf>
    <xf numFmtId="0" fontId="36" fillId="22" borderId="161" xfId="8" applyFill="1" applyBorder="1" applyAlignment="1">
      <alignment horizontal="center" vertical="center"/>
    </xf>
    <xf numFmtId="0" fontId="36" fillId="22" borderId="4" xfId="8" applyFont="1" applyFill="1" applyBorder="1" applyAlignment="1">
      <alignment horizontal="center" vertical="center"/>
    </xf>
    <xf numFmtId="0" fontId="36" fillId="22" borderId="5" xfId="8" applyFill="1" applyBorder="1" applyAlignment="1">
      <alignment horizontal="center" vertical="center"/>
    </xf>
    <xf numFmtId="0" fontId="36" fillId="22" borderId="69" xfId="8" applyNumberFormat="1" applyFont="1" applyFill="1" applyBorder="1" applyAlignment="1">
      <alignment horizontal="center" vertical="center"/>
    </xf>
    <xf numFmtId="0" fontId="36" fillId="22" borderId="68" xfId="8" applyNumberFormat="1" applyFill="1" applyBorder="1" applyAlignment="1">
      <alignment horizontal="center" vertical="center"/>
    </xf>
    <xf numFmtId="0" fontId="36" fillId="22" borderId="54" xfId="8" applyNumberFormat="1" applyFill="1" applyBorder="1" applyAlignment="1">
      <alignment horizontal="center" vertical="center"/>
    </xf>
    <xf numFmtId="0" fontId="36" fillId="22" borderId="71" xfId="8" applyNumberFormat="1" applyFill="1" applyBorder="1" applyAlignment="1">
      <alignment horizontal="center" vertical="center"/>
    </xf>
    <xf numFmtId="0" fontId="36" fillId="22" borderId="0" xfId="8" applyNumberFormat="1" applyFill="1" applyBorder="1" applyAlignment="1">
      <alignment horizontal="center" vertical="center"/>
    </xf>
    <xf numFmtId="0" fontId="36" fillId="22" borderId="59" xfId="8" applyNumberFormat="1" applyFill="1" applyBorder="1" applyAlignment="1">
      <alignment horizontal="center" vertical="center"/>
    </xf>
    <xf numFmtId="0" fontId="36" fillId="22" borderId="168" xfId="8" applyNumberFormat="1" applyFill="1" applyBorder="1" applyAlignment="1">
      <alignment horizontal="center" vertical="center"/>
    </xf>
    <xf numFmtId="0" fontId="36" fillId="22" borderId="166" xfId="8" applyNumberFormat="1" applyFill="1" applyBorder="1" applyAlignment="1">
      <alignment horizontal="center" vertical="center"/>
    </xf>
    <xf numFmtId="0" fontId="36" fillId="22" borderId="169" xfId="8" applyNumberFormat="1" applyFill="1" applyBorder="1" applyAlignment="1">
      <alignment horizontal="center" vertical="center"/>
    </xf>
    <xf numFmtId="0" fontId="76" fillId="0" borderId="119" xfId="2" applyFont="1" applyBorder="1" applyAlignment="1">
      <alignment horizontal="center" vertical="center" wrapText="1"/>
    </xf>
    <xf numFmtId="0" fontId="76" fillId="0" borderId="61" xfId="2" applyFont="1" applyBorder="1" applyAlignment="1">
      <alignment horizontal="center" vertical="center" wrapText="1"/>
    </xf>
    <xf numFmtId="0" fontId="76" fillId="0" borderId="0" xfId="2" applyFont="1" applyBorder="1" applyAlignment="1">
      <alignment horizontal="center" vertical="center" wrapText="1"/>
    </xf>
    <xf numFmtId="0" fontId="76" fillId="0" borderId="130" xfId="2" applyFont="1" applyBorder="1" applyAlignment="1">
      <alignment horizontal="center" vertical="center" wrapText="1"/>
    </xf>
    <xf numFmtId="0" fontId="76" fillId="0" borderId="166" xfId="2" applyFont="1" applyBorder="1" applyAlignment="1">
      <alignment horizontal="center" vertical="center" wrapText="1"/>
    </xf>
    <xf numFmtId="0" fontId="78" fillId="22" borderId="119" xfId="2" applyNumberFormat="1" applyFont="1" applyFill="1" applyBorder="1" applyAlignment="1">
      <alignment horizontal="center" vertical="center" wrapText="1"/>
    </xf>
    <xf numFmtId="0" fontId="79" fillId="22" borderId="119" xfId="2" applyNumberFormat="1" applyFont="1" applyFill="1" applyBorder="1" applyAlignment="1">
      <alignment horizontal="center" vertical="center" wrapText="1"/>
    </xf>
    <xf numFmtId="0" fontId="80" fillId="22" borderId="119" xfId="2" applyNumberFormat="1" applyFont="1" applyFill="1" applyBorder="1" applyAlignment="1">
      <alignment horizontal="center" vertical="center" wrapText="1"/>
    </xf>
    <xf numFmtId="0" fontId="81" fillId="22" borderId="119" xfId="2" applyNumberFormat="1" applyFont="1" applyFill="1" applyBorder="1" applyAlignment="1">
      <alignment horizontal="center" vertical="center" wrapText="1"/>
    </xf>
    <xf numFmtId="49" fontId="80" fillId="22" borderId="119" xfId="2" applyNumberFormat="1" applyFont="1" applyFill="1" applyBorder="1" applyAlignment="1">
      <alignment horizontal="center" vertical="center" wrapText="1"/>
    </xf>
    <xf numFmtId="169" fontId="86" fillId="0" borderId="119" xfId="2" applyNumberFormat="1" applyFont="1" applyBorder="1" applyAlignment="1">
      <alignment horizontal="center" vertical="center"/>
    </xf>
    <xf numFmtId="169" fontId="34" fillId="0" borderId="57" xfId="2" applyNumberFormat="1" applyFont="1" applyBorder="1" applyAlignment="1">
      <alignment horizontal="center" vertical="center" wrapText="1"/>
    </xf>
    <xf numFmtId="169" fontId="34" fillId="0" borderId="13" xfId="2" applyNumberFormat="1" applyFont="1" applyBorder="1" applyAlignment="1">
      <alignment horizontal="center" vertical="center" wrapText="1"/>
    </xf>
    <xf numFmtId="169" fontId="34" fillId="0" borderId="130" xfId="2" applyNumberFormat="1" applyFont="1" applyBorder="1" applyAlignment="1">
      <alignment horizontal="center" vertical="center" wrapText="1"/>
    </xf>
    <xf numFmtId="169" fontId="34" fillId="0" borderId="167" xfId="2" applyNumberFormat="1" applyFont="1" applyBorder="1" applyAlignment="1">
      <alignment horizontal="center" vertical="center" wrapText="1"/>
    </xf>
    <xf numFmtId="0" fontId="34" fillId="0" borderId="165" xfId="2" applyNumberFormat="1" applyFont="1" applyBorder="1" applyAlignment="1">
      <alignment horizontal="center" vertical="center" wrapText="1"/>
    </xf>
    <xf numFmtId="0" fontId="34" fillId="0" borderId="164" xfId="2" applyNumberFormat="1" applyFont="1" applyBorder="1" applyAlignment="1">
      <alignment horizontal="center" vertical="center" wrapText="1"/>
    </xf>
    <xf numFmtId="169" fontId="71" fillId="19" borderId="165" xfId="2" applyNumberFormat="1" applyFont="1" applyFill="1" applyBorder="1" applyAlignment="1">
      <alignment horizontal="center" vertical="center" wrapText="1"/>
    </xf>
    <xf numFmtId="169" fontId="71" fillId="19" borderId="116" xfId="2" applyNumberFormat="1" applyFont="1" applyFill="1" applyBorder="1" applyAlignment="1">
      <alignment horizontal="center" vertical="center" wrapText="1"/>
    </xf>
    <xf numFmtId="169" fontId="71" fillId="19" borderId="164" xfId="2" applyNumberFormat="1" applyFont="1" applyFill="1" applyBorder="1" applyAlignment="1">
      <alignment horizontal="center" vertical="center" wrapText="1"/>
    </xf>
    <xf numFmtId="169" fontId="75" fillId="7" borderId="57" xfId="2" applyNumberFormat="1" applyFont="1" applyFill="1" applyBorder="1" applyAlignment="1">
      <alignment horizontal="center" vertical="center" wrapText="1"/>
    </xf>
    <xf numFmtId="169" fontId="75" fillId="7" borderId="13" xfId="2" applyNumberFormat="1" applyFont="1" applyFill="1" applyBorder="1" applyAlignment="1">
      <alignment horizontal="center" vertical="center" wrapText="1"/>
    </xf>
    <xf numFmtId="169" fontId="75" fillId="7" borderId="130" xfId="2" applyNumberFormat="1" applyFont="1" applyFill="1" applyBorder="1" applyAlignment="1">
      <alignment horizontal="center" vertical="center" wrapText="1"/>
    </xf>
    <xf numFmtId="169" fontId="75" fillId="7" borderId="167" xfId="2" applyNumberFormat="1" applyFont="1" applyFill="1" applyBorder="1" applyAlignment="1">
      <alignment horizontal="center" vertical="center" wrapText="1"/>
    </xf>
    <xf numFmtId="167" fontId="34" fillId="0" borderId="57" xfId="2" applyNumberFormat="1" applyFont="1" applyBorder="1" applyAlignment="1">
      <alignment horizontal="center" vertical="center" wrapText="1"/>
    </xf>
    <xf numFmtId="167" fontId="34" fillId="0" borderId="13" xfId="2" applyNumberFormat="1" applyFont="1" applyBorder="1" applyAlignment="1">
      <alignment horizontal="center" vertical="center" wrapText="1"/>
    </xf>
    <xf numFmtId="167" fontId="34" fillId="0" borderId="130" xfId="2" applyNumberFormat="1" applyFont="1" applyBorder="1" applyAlignment="1">
      <alignment horizontal="center" vertical="center" wrapText="1"/>
    </xf>
    <xf numFmtId="167" fontId="34" fillId="0" borderId="167" xfId="2" applyNumberFormat="1" applyFont="1" applyBorder="1" applyAlignment="1">
      <alignment horizontal="center" vertical="center" wrapText="1"/>
    </xf>
    <xf numFmtId="49" fontId="32" fillId="22" borderId="165" xfId="2" applyNumberFormat="1" applyFont="1" applyFill="1" applyBorder="1" applyAlignment="1">
      <alignment horizontal="center" vertical="center" wrapText="1"/>
    </xf>
    <xf numFmtId="49" fontId="32" fillId="22" borderId="116" xfId="2" applyNumberFormat="1" applyFont="1" applyFill="1" applyBorder="1" applyAlignment="1">
      <alignment horizontal="center" vertical="center" wrapText="1"/>
    </xf>
    <xf numFmtId="49" fontId="32" fillId="22" borderId="164" xfId="2" applyNumberFormat="1" applyFont="1" applyFill="1" applyBorder="1" applyAlignment="1">
      <alignment horizontal="center" vertical="center" wrapText="1"/>
    </xf>
    <xf numFmtId="49" fontId="34" fillId="22" borderId="165" xfId="2" applyNumberFormat="1" applyFont="1" applyFill="1" applyBorder="1" applyAlignment="1">
      <alignment horizontal="center" vertical="center" wrapText="1"/>
    </xf>
    <xf numFmtId="49" fontId="34" fillId="22" borderId="116" xfId="2" applyNumberFormat="1" applyFont="1" applyFill="1" applyBorder="1" applyAlignment="1">
      <alignment horizontal="center" vertical="center" wrapText="1"/>
    </xf>
    <xf numFmtId="49" fontId="34" fillId="22" borderId="164" xfId="2" applyNumberFormat="1" applyFont="1" applyFill="1" applyBorder="1" applyAlignment="1">
      <alignment horizontal="center" vertical="center" wrapText="1"/>
    </xf>
    <xf numFmtId="0" fontId="64" fillId="0" borderId="119" xfId="2" applyFont="1" applyBorder="1" applyAlignment="1">
      <alignment horizontal="center" vertical="center" wrapText="1"/>
    </xf>
    <xf numFmtId="49" fontId="65" fillId="22" borderId="165" xfId="2" applyNumberFormat="1" applyFont="1" applyFill="1" applyBorder="1" applyAlignment="1">
      <alignment horizontal="center" vertical="center" wrapText="1"/>
    </xf>
    <xf numFmtId="49" fontId="65" fillId="22" borderId="116" xfId="2" applyNumberFormat="1" applyFont="1" applyFill="1" applyBorder="1" applyAlignment="1">
      <alignment horizontal="center" vertical="center" wrapText="1"/>
    </xf>
    <xf numFmtId="49" fontId="65" fillId="22" borderId="164" xfId="2" applyNumberFormat="1" applyFont="1" applyFill="1" applyBorder="1" applyAlignment="1">
      <alignment horizontal="center" vertical="center" wrapText="1"/>
    </xf>
    <xf numFmtId="0" fontId="11" fillId="0" borderId="0" xfId="6" applyFont="1"/>
    <xf numFmtId="0" fontId="35" fillId="0" borderId="0" xfId="6" applyFont="1"/>
    <xf numFmtId="0" fontId="35" fillId="0" borderId="0" xfId="6" applyFont="1" applyAlignment="1">
      <alignment horizontal="center" vertical="center"/>
    </xf>
    <xf numFmtId="0" fontId="134" fillId="29" borderId="3" xfId="6" applyFont="1" applyFill="1" applyBorder="1" applyAlignment="1">
      <alignment horizontal="center" wrapText="1"/>
    </xf>
    <xf numFmtId="0" fontId="3" fillId="29" borderId="5" xfId="6" applyFont="1" applyFill="1" applyBorder="1" applyAlignment="1">
      <alignment horizontal="center"/>
    </xf>
    <xf numFmtId="0" fontId="6" fillId="29" borderId="160" xfId="6" applyFont="1" applyFill="1" applyBorder="1" applyAlignment="1">
      <alignment horizontal="center" vertical="center"/>
    </xf>
    <xf numFmtId="0" fontId="6" fillId="29" borderId="161" xfId="6" applyFont="1" applyFill="1" applyBorder="1" applyAlignment="1">
      <alignment horizontal="center" vertical="center"/>
    </xf>
    <xf numFmtId="0" fontId="6" fillId="29" borderId="158" xfId="6" applyFont="1" applyFill="1" applyBorder="1" applyAlignment="1">
      <alignment horizontal="center" vertical="center"/>
    </xf>
    <xf numFmtId="0" fontId="6" fillId="29" borderId="159" xfId="6" applyFont="1" applyFill="1" applyBorder="1" applyAlignment="1">
      <alignment horizontal="center" vertical="center"/>
    </xf>
    <xf numFmtId="0" fontId="3" fillId="29" borderId="158" xfId="6" applyFont="1" applyFill="1" applyBorder="1" applyAlignment="1">
      <alignment horizontal="center" vertical="center"/>
    </xf>
    <xf numFmtId="0" fontId="3" fillId="29" borderId="162" xfId="6" applyFont="1" applyFill="1" applyBorder="1" applyAlignment="1">
      <alignment horizontal="center" vertical="center"/>
    </xf>
    <xf numFmtId="0" fontId="3" fillId="29" borderId="161" xfId="6" applyFont="1" applyFill="1" applyBorder="1" applyAlignment="1">
      <alignment horizontal="center" vertical="center"/>
    </xf>
    <xf numFmtId="0" fontId="134" fillId="29" borderId="6" xfId="6" applyFont="1" applyFill="1" applyBorder="1" applyAlignment="1">
      <alignment horizontal="center" wrapText="1"/>
    </xf>
    <xf numFmtId="0" fontId="3" fillId="29" borderId="120" xfId="6" applyFont="1" applyFill="1" applyBorder="1" applyAlignment="1">
      <alignment horizontal="center"/>
    </xf>
    <xf numFmtId="0" fontId="7" fillId="29" borderId="163" xfId="6" applyFont="1" applyFill="1" applyBorder="1" applyAlignment="1" applyProtection="1">
      <alignment horizontal="center" vertical="center" wrapText="1"/>
      <protection locked="0"/>
    </xf>
    <xf numFmtId="0" fontId="116" fillId="29" borderId="118" xfId="6" applyFont="1" applyFill="1" applyBorder="1" applyAlignment="1" applyProtection="1">
      <alignment horizontal="center" vertical="center" wrapText="1"/>
      <protection locked="0"/>
    </xf>
    <xf numFmtId="0" fontId="7" fillId="29" borderId="164" xfId="6" applyFont="1" applyFill="1" applyBorder="1" applyAlignment="1" applyProtection="1">
      <alignment horizontal="center" vertical="center" wrapText="1"/>
      <protection locked="0"/>
    </xf>
    <xf numFmtId="0" fontId="7" fillId="29" borderId="165" xfId="6" applyFont="1" applyFill="1" applyBorder="1" applyAlignment="1" applyProtection="1">
      <alignment horizontal="center" vertical="center" wrapText="1"/>
      <protection locked="0"/>
    </xf>
    <xf numFmtId="0" fontId="7" fillId="29" borderId="118" xfId="6" applyFont="1" applyFill="1" applyBorder="1" applyAlignment="1" applyProtection="1">
      <alignment horizontal="center" vertical="center" wrapText="1"/>
      <protection locked="0"/>
    </xf>
    <xf numFmtId="0" fontId="3" fillId="29" borderId="164" xfId="6" applyFont="1" applyFill="1" applyBorder="1" applyAlignment="1">
      <alignment horizontal="center" vertical="center"/>
    </xf>
    <xf numFmtId="0" fontId="3" fillId="29" borderId="119" xfId="6" applyFont="1" applyFill="1" applyBorder="1" applyAlignment="1">
      <alignment horizontal="center" vertical="center"/>
    </xf>
    <xf numFmtId="0" fontId="3" fillId="29" borderId="118" xfId="6" applyFont="1" applyFill="1" applyBorder="1" applyAlignment="1">
      <alignment horizontal="center" vertical="center"/>
    </xf>
    <xf numFmtId="0" fontId="134" fillId="29" borderId="127" xfId="6" applyFont="1" applyFill="1" applyBorder="1" applyAlignment="1">
      <alignment horizontal="center" wrapText="1"/>
    </xf>
    <xf numFmtId="0" fontId="3" fillId="29" borderId="70" xfId="6" applyFont="1" applyFill="1" applyBorder="1" applyAlignment="1">
      <alignment horizontal="center"/>
    </xf>
    <xf numFmtId="0" fontId="62" fillId="29" borderId="55" xfId="6" applyFill="1" applyBorder="1" applyAlignment="1">
      <alignment horizontal="center" vertical="center"/>
    </xf>
    <xf numFmtId="0" fontId="62" fillId="29" borderId="56" xfId="6" applyFill="1" applyBorder="1" applyAlignment="1">
      <alignment horizontal="center" vertical="center"/>
    </xf>
    <xf numFmtId="0" fontId="62" fillId="29" borderId="13" xfId="6" applyFill="1" applyBorder="1" applyAlignment="1">
      <alignment horizontal="center" vertical="center"/>
    </xf>
    <xf numFmtId="0" fontId="62" fillId="29" borderId="57" xfId="6" applyFill="1" applyBorder="1" applyAlignment="1">
      <alignment horizontal="center" vertical="center"/>
    </xf>
    <xf numFmtId="0" fontId="62" fillId="29" borderId="58" xfId="6" applyFill="1" applyBorder="1" applyAlignment="1">
      <alignment horizontal="center" vertical="center"/>
    </xf>
    <xf numFmtId="0" fontId="62" fillId="29" borderId="15" xfId="6" applyFill="1" applyBorder="1" applyAlignment="1">
      <alignment horizontal="center" vertical="center"/>
    </xf>
    <xf numFmtId="0" fontId="62" fillId="29" borderId="14" xfId="6" applyFill="1" applyBorder="1" applyAlignment="1">
      <alignment horizontal="center" vertical="center"/>
    </xf>
    <xf numFmtId="0" fontId="8" fillId="29" borderId="15" xfId="6" applyFont="1" applyFill="1" applyBorder="1" applyAlignment="1">
      <alignment horizontal="center" vertical="center"/>
    </xf>
    <xf numFmtId="0" fontId="134" fillId="29" borderId="23" xfId="6" applyFont="1" applyFill="1" applyBorder="1" applyAlignment="1">
      <alignment horizontal="center" vertical="center" wrapText="1"/>
    </xf>
    <xf numFmtId="0" fontId="3" fillId="29" borderId="59" xfId="6" applyFont="1" applyFill="1" applyBorder="1" applyAlignment="1">
      <alignment horizontal="center" vertical="center"/>
    </xf>
    <xf numFmtId="0" fontId="62" fillId="29" borderId="60" xfId="6" applyFill="1" applyBorder="1" applyAlignment="1">
      <alignment horizontal="center" vertical="center"/>
    </xf>
    <xf numFmtId="0" fontId="62" fillId="29" borderId="61" xfId="6" applyFill="1" applyBorder="1" applyAlignment="1">
      <alignment horizontal="center" vertical="center"/>
    </xf>
    <xf numFmtId="0" fontId="62" fillId="29" borderId="62" xfId="6" applyFill="1" applyBorder="1" applyAlignment="1">
      <alignment horizontal="center" vertical="center"/>
    </xf>
    <xf numFmtId="0" fontId="8" fillId="29" borderId="56" xfId="6" applyFont="1" applyFill="1" applyBorder="1" applyAlignment="1">
      <alignment horizontal="center" vertical="center"/>
    </xf>
    <xf numFmtId="0" fontId="134" fillId="29" borderId="63" xfId="6" applyFont="1" applyFill="1" applyBorder="1" applyAlignment="1">
      <alignment horizontal="center" vertical="center" wrapText="1"/>
    </xf>
    <xf numFmtId="0" fontId="3" fillId="29" borderId="34" xfId="6" applyFont="1" applyFill="1" applyBorder="1" applyAlignment="1">
      <alignment horizontal="center" vertical="center"/>
    </xf>
    <xf numFmtId="0" fontId="62" fillId="29" borderId="7" xfId="6" applyFill="1" applyBorder="1" applyAlignment="1">
      <alignment horizontal="center" vertical="center"/>
    </xf>
    <xf numFmtId="0" fontId="62" fillId="29" borderId="34" xfId="6" applyFill="1" applyBorder="1" applyAlignment="1">
      <alignment horizontal="center" vertical="center"/>
    </xf>
    <xf numFmtId="0" fontId="62" fillId="29" borderId="40" xfId="6" applyFill="1" applyBorder="1" applyAlignment="1">
      <alignment horizontal="center" vertical="center"/>
    </xf>
    <xf numFmtId="0" fontId="62" fillId="29" borderId="64" xfId="6" applyFill="1" applyBorder="1" applyAlignment="1">
      <alignment horizontal="center" vertical="center"/>
    </xf>
    <xf numFmtId="0" fontId="8" fillId="29" borderId="34" xfId="6" applyFont="1" applyFill="1" applyBorder="1" applyAlignment="1">
      <alignment horizontal="center" vertical="center"/>
    </xf>
    <xf numFmtId="0" fontId="135" fillId="0" borderId="45" xfId="6" applyFont="1" applyBorder="1" applyAlignment="1" applyProtection="1">
      <alignment horizontal="center" vertical="center"/>
      <protection hidden="1"/>
    </xf>
    <xf numFmtId="0" fontId="9" fillId="0" borderId="24" xfId="6" applyFont="1" applyBorder="1" applyAlignment="1" applyProtection="1">
      <alignment horizontal="center" vertical="center" shrinkToFit="1"/>
      <protection hidden="1"/>
    </xf>
    <xf numFmtId="0" fontId="135" fillId="0" borderId="31" xfId="6" applyFont="1" applyBorder="1" applyAlignment="1" applyProtection="1">
      <alignment horizontal="center" vertical="center"/>
      <protection hidden="1"/>
    </xf>
    <xf numFmtId="0" fontId="135" fillId="0" borderId="33" xfId="6" applyFont="1" applyBorder="1" applyAlignment="1" applyProtection="1">
      <alignment horizontal="center" vertical="center"/>
      <protection hidden="1"/>
    </xf>
    <xf numFmtId="0" fontId="8" fillId="0" borderId="0" xfId="6" applyFont="1" applyAlignment="1">
      <alignment vertical="center"/>
    </xf>
    <xf numFmtId="0" fontId="36" fillId="29" borderId="4" xfId="8" applyFont="1" applyFill="1" applyBorder="1" applyAlignment="1">
      <alignment horizontal="center" vertical="center"/>
    </xf>
    <xf numFmtId="14" fontId="36" fillId="29" borderId="118" xfId="8" applyNumberFormat="1" applyFont="1" applyFill="1" applyBorder="1" applyAlignment="1" applyProtection="1">
      <alignment horizontal="center" vertical="center"/>
      <protection locked="0"/>
    </xf>
    <xf numFmtId="14" fontId="36" fillId="29" borderId="163" xfId="8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6" fillId="0" borderId="0" xfId="8" applyFill="1" applyAlignment="1">
      <alignment horizontal="center"/>
    </xf>
    <xf numFmtId="0" fontId="36" fillId="0" borderId="0" xfId="8" applyFill="1" applyAlignment="1">
      <alignment shrinkToFit="1"/>
    </xf>
    <xf numFmtId="0" fontId="36" fillId="0" borderId="0" xfId="8" applyFont="1" applyFill="1" applyAlignment="1">
      <alignment shrinkToFit="1"/>
    </xf>
    <xf numFmtId="0" fontId="36" fillId="0" borderId="0" xfId="8" applyFill="1" applyAlignment="1">
      <alignment horizontal="center" vertical="center"/>
    </xf>
    <xf numFmtId="0" fontId="36" fillId="0" borderId="0" xfId="8" applyNumberFormat="1" applyFill="1" applyAlignment="1">
      <alignment horizontal="center" vertical="center"/>
    </xf>
    <xf numFmtId="0" fontId="8" fillId="0" borderId="0" xfId="8" applyFont="1" applyFill="1" applyAlignment="1">
      <alignment horizontal="center" vertical="center"/>
    </xf>
    <xf numFmtId="0" fontId="120" fillId="0" borderId="0" xfId="8" applyFont="1" applyFill="1" applyAlignment="1">
      <alignment shrinkToFit="1"/>
    </xf>
    <xf numFmtId="0" fontId="36" fillId="29" borderId="12" xfId="8" applyFont="1" applyFill="1" applyBorder="1" applyAlignment="1">
      <alignment horizontal="center" vertical="center"/>
    </xf>
    <xf numFmtId="0" fontId="8" fillId="0" borderId="45" xfId="8" applyFont="1" applyFill="1" applyBorder="1" applyAlignment="1" applyProtection="1">
      <alignment shrinkToFit="1"/>
      <protection hidden="1"/>
    </xf>
    <xf numFmtId="0" fontId="36" fillId="0" borderId="44" xfId="8" applyFont="1" applyFill="1" applyBorder="1" applyAlignment="1" applyProtection="1">
      <alignment shrinkToFit="1"/>
      <protection hidden="1"/>
    </xf>
    <xf numFmtId="0" fontId="36" fillId="0" borderId="24" xfId="8" applyFont="1" applyFill="1" applyBorder="1" applyAlignment="1" applyProtection="1">
      <alignment horizontal="center" shrinkToFit="1"/>
      <protection hidden="1"/>
    </xf>
    <xf numFmtId="0" fontId="36" fillId="0" borderId="28" xfId="8" applyFont="1" applyFill="1" applyBorder="1" applyAlignment="1" applyProtection="1">
      <alignment horizontal="center" shrinkToFit="1"/>
      <protection hidden="1"/>
    </xf>
    <xf numFmtId="0" fontId="36" fillId="0" borderId="46" xfId="8" applyFont="1" applyFill="1" applyBorder="1" applyAlignment="1" applyProtection="1">
      <alignment horizontal="center" shrinkToFit="1"/>
      <protection hidden="1"/>
    </xf>
    <xf numFmtId="0" fontId="36" fillId="0" borderId="47" xfId="8" applyFont="1" applyFill="1" applyBorder="1" applyAlignment="1" applyProtection="1">
      <alignment horizontal="center" shrinkToFit="1"/>
      <protection hidden="1"/>
    </xf>
    <xf numFmtId="0" fontId="36" fillId="0" borderId="22" xfId="8" applyFont="1" applyFill="1" applyBorder="1" applyAlignment="1" applyProtection="1">
      <alignment horizontal="center" shrinkToFit="1"/>
      <protection hidden="1"/>
    </xf>
    <xf numFmtId="0" fontId="36" fillId="0" borderId="44" xfId="8" applyFont="1" applyFill="1" applyBorder="1" applyAlignment="1" applyProtection="1">
      <alignment horizontal="center" shrinkToFit="1"/>
      <protection hidden="1"/>
    </xf>
    <xf numFmtId="0" fontId="36" fillId="0" borderId="125" xfId="8" applyFont="1" applyFill="1" applyBorder="1" applyAlignment="1" applyProtection="1">
      <alignment horizontal="center" shrinkToFit="1"/>
      <protection hidden="1"/>
    </xf>
    <xf numFmtId="0" fontId="36" fillId="0" borderId="0" xfId="8" applyFont="1" applyFill="1" applyBorder="1" applyAlignment="1" applyProtection="1">
      <alignment horizontal="center" shrinkToFit="1"/>
      <protection hidden="1"/>
    </xf>
    <xf numFmtId="0" fontId="36" fillId="0" borderId="49" xfId="8" applyFont="1" applyFill="1" applyBorder="1" applyAlignment="1" applyProtection="1">
      <alignment horizontal="center" shrinkToFit="1"/>
      <protection hidden="1"/>
    </xf>
    <xf numFmtId="0" fontId="8" fillId="0" borderId="28" xfId="8" applyFont="1" applyFill="1" applyBorder="1" applyAlignment="1" applyProtection="1">
      <alignment horizontal="center" shrinkToFit="1"/>
      <protection hidden="1"/>
    </xf>
    <xf numFmtId="0" fontId="36" fillId="0" borderId="75" xfId="8" applyFill="1" applyBorder="1" applyAlignment="1" applyProtection="1">
      <alignment horizontal="center"/>
      <protection hidden="1"/>
    </xf>
    <xf numFmtId="0" fontId="8" fillId="0" borderId="31" xfId="8" applyFont="1" applyFill="1" applyBorder="1" applyAlignment="1" applyProtection="1">
      <alignment shrinkToFit="1"/>
      <protection hidden="1"/>
    </xf>
    <xf numFmtId="0" fontId="36" fillId="0" borderId="48" xfId="8" applyFont="1" applyFill="1" applyBorder="1" applyAlignment="1" applyProtection="1">
      <alignment shrinkToFit="1"/>
      <protection hidden="1"/>
    </xf>
    <xf numFmtId="0" fontId="36" fillId="0" borderId="26" xfId="8" applyFont="1" applyFill="1" applyBorder="1" applyAlignment="1" applyProtection="1">
      <alignment horizontal="center" shrinkToFit="1"/>
      <protection hidden="1"/>
    </xf>
    <xf numFmtId="0" fontId="36" fillId="0" borderId="30" xfId="8" applyFont="1" applyFill="1" applyBorder="1" applyAlignment="1" applyProtection="1">
      <alignment horizontal="center" shrinkToFit="1"/>
      <protection hidden="1"/>
    </xf>
    <xf numFmtId="0" fontId="36" fillId="0" borderId="27" xfId="8" applyFont="1" applyFill="1" applyBorder="1" applyAlignment="1" applyProtection="1">
      <alignment horizontal="center" shrinkToFit="1"/>
      <protection hidden="1"/>
    </xf>
    <xf numFmtId="0" fontId="36" fillId="0" borderId="65" xfId="8" applyFont="1" applyFill="1" applyBorder="1" applyAlignment="1" applyProtection="1">
      <alignment horizontal="center" shrinkToFit="1"/>
      <protection hidden="1"/>
    </xf>
    <xf numFmtId="0" fontId="36" fillId="0" borderId="77" xfId="8" applyFont="1" applyFill="1" applyBorder="1" applyAlignment="1" applyProtection="1">
      <alignment horizontal="center" shrinkToFit="1"/>
      <protection hidden="1"/>
    </xf>
    <xf numFmtId="0" fontId="36" fillId="0" borderId="66" xfId="8" applyFont="1" applyFill="1" applyBorder="1" applyAlignment="1" applyProtection="1">
      <alignment horizontal="center" shrinkToFit="1"/>
      <protection hidden="1"/>
    </xf>
    <xf numFmtId="0" fontId="8" fillId="0" borderId="30" xfId="8" applyFont="1" applyFill="1" applyBorder="1" applyAlignment="1" applyProtection="1">
      <alignment horizontal="center" shrinkToFit="1"/>
      <protection hidden="1"/>
    </xf>
    <xf numFmtId="0" fontId="36" fillId="0" borderId="50" xfId="8" applyFill="1" applyBorder="1" applyAlignment="1" applyProtection="1">
      <alignment horizontal="center"/>
      <protection hidden="1"/>
    </xf>
    <xf numFmtId="0" fontId="8" fillId="0" borderId="33" xfId="8" applyFont="1" applyFill="1" applyBorder="1" applyAlignment="1" applyProtection="1">
      <alignment shrinkToFit="1"/>
      <protection hidden="1"/>
    </xf>
    <xf numFmtId="0" fontId="36" fillId="0" borderId="72" xfId="8" applyFont="1" applyFill="1" applyBorder="1" applyAlignment="1" applyProtection="1">
      <alignment shrinkToFit="1"/>
      <protection hidden="1"/>
    </xf>
    <xf numFmtId="0" fontId="36" fillId="0" borderId="36" xfId="8" applyFont="1" applyFill="1" applyBorder="1" applyAlignment="1" applyProtection="1">
      <alignment horizontal="center" shrinkToFit="1"/>
      <protection hidden="1"/>
    </xf>
    <xf numFmtId="0" fontId="36" fillId="0" borderId="52" xfId="8" applyFont="1" applyFill="1" applyBorder="1" applyAlignment="1" applyProtection="1">
      <alignment horizontal="center" shrinkToFit="1"/>
      <protection hidden="1"/>
    </xf>
    <xf numFmtId="0" fontId="36" fillId="0" borderId="51" xfId="8" applyFont="1" applyFill="1" applyBorder="1" applyAlignment="1" applyProtection="1">
      <alignment horizontal="center" shrinkToFit="1"/>
      <protection hidden="1"/>
    </xf>
    <xf numFmtId="0" fontId="36" fillId="0" borderId="67" xfId="8" applyFont="1" applyFill="1" applyBorder="1" applyAlignment="1" applyProtection="1">
      <alignment horizontal="center" shrinkToFit="1"/>
      <protection hidden="1"/>
    </xf>
    <xf numFmtId="0" fontId="36" fillId="0" borderId="50" xfId="8" applyFont="1" applyFill="1" applyBorder="1" applyAlignment="1" applyProtection="1">
      <alignment horizontal="center" shrinkToFit="1"/>
      <protection hidden="1"/>
    </xf>
    <xf numFmtId="0" fontId="36" fillId="0" borderId="53" xfId="8" applyFont="1" applyFill="1" applyBorder="1" applyAlignment="1" applyProtection="1">
      <alignment horizontal="center" shrinkToFit="1"/>
      <protection hidden="1"/>
    </xf>
    <xf numFmtId="0" fontId="8" fillId="0" borderId="52" xfId="8" applyFont="1" applyFill="1" applyBorder="1" applyAlignment="1" applyProtection="1">
      <alignment horizontal="center" shrinkToFit="1"/>
      <protection hidden="1"/>
    </xf>
    <xf numFmtId="166" fontId="36" fillId="29" borderId="11" xfId="8" applyNumberFormat="1" applyFont="1" applyFill="1" applyBorder="1" applyAlignment="1">
      <alignment horizontal="center" vertical="center"/>
    </xf>
    <xf numFmtId="166" fontId="36" fillId="29" borderId="12" xfId="8" applyNumberFormat="1" applyFont="1" applyFill="1" applyBorder="1" applyAlignment="1">
      <alignment horizontal="center" vertical="center"/>
    </xf>
    <xf numFmtId="166" fontId="36" fillId="29" borderId="9" xfId="8" applyNumberFormat="1" applyFont="1" applyFill="1" applyBorder="1" applyAlignment="1">
      <alignment horizontal="center" vertical="center"/>
    </xf>
    <xf numFmtId="166" fontId="36" fillId="29" borderId="10" xfId="8" applyNumberFormat="1" applyFont="1" applyFill="1" applyBorder="1" applyAlignment="1">
      <alignment horizontal="center" vertical="center"/>
    </xf>
    <xf numFmtId="0" fontId="36" fillId="29" borderId="11" xfId="8" applyNumberFormat="1" applyFont="1" applyFill="1" applyBorder="1" applyAlignment="1">
      <alignment horizontal="center" vertical="center"/>
    </xf>
    <xf numFmtId="0" fontId="36" fillId="0" borderId="73" xfId="8" applyFont="1" applyFill="1" applyBorder="1" applyAlignment="1" applyProtection="1">
      <alignment horizontal="center"/>
      <protection hidden="1"/>
    </xf>
    <xf numFmtId="0" fontId="36" fillId="0" borderId="75" xfId="8" applyFont="1" applyFill="1" applyBorder="1" applyAlignment="1" applyProtection="1">
      <alignment horizontal="center"/>
      <protection hidden="1"/>
    </xf>
    <xf numFmtId="0" fontId="36" fillId="29" borderId="42" xfId="8" applyFont="1" applyFill="1" applyBorder="1" applyAlignment="1">
      <alignment horizontal="center" vertical="center"/>
    </xf>
    <xf numFmtId="0" fontId="36" fillId="29" borderId="5" xfId="8" applyFont="1" applyFill="1" applyBorder="1" applyAlignment="1">
      <alignment horizontal="center" vertical="center"/>
    </xf>
    <xf numFmtId="0" fontId="36" fillId="29" borderId="69" xfId="8" applyNumberFormat="1" applyFont="1" applyFill="1" applyBorder="1" applyAlignment="1">
      <alignment horizontal="center" vertical="center"/>
    </xf>
    <xf numFmtId="0" fontId="36" fillId="29" borderId="68" xfId="8" applyNumberFormat="1" applyFont="1" applyFill="1" applyBorder="1" applyAlignment="1">
      <alignment horizontal="center" vertical="center"/>
    </xf>
    <xf numFmtId="0" fontId="36" fillId="29" borderId="54" xfId="8" applyNumberFormat="1" applyFont="1" applyFill="1" applyBorder="1" applyAlignment="1">
      <alignment horizontal="center" vertical="center"/>
    </xf>
    <xf numFmtId="0" fontId="36" fillId="29" borderId="71" xfId="8" applyNumberFormat="1" applyFont="1" applyFill="1" applyBorder="1" applyAlignment="1">
      <alignment horizontal="center" vertical="center"/>
    </xf>
    <xf numFmtId="0" fontId="36" fillId="29" borderId="0" xfId="8" applyNumberFormat="1" applyFont="1" applyFill="1" applyBorder="1" applyAlignment="1">
      <alignment horizontal="center" vertical="center"/>
    </xf>
    <xf numFmtId="0" fontId="36" fillId="29" borderId="59" xfId="8" applyNumberFormat="1" applyFont="1" applyFill="1" applyBorder="1" applyAlignment="1">
      <alignment horizontal="center" vertical="center"/>
    </xf>
    <xf numFmtId="0" fontId="36" fillId="29" borderId="168" xfId="8" applyNumberFormat="1" applyFont="1" applyFill="1" applyBorder="1" applyAlignment="1">
      <alignment horizontal="center" vertical="center"/>
    </xf>
    <xf numFmtId="0" fontId="36" fillId="29" borderId="166" xfId="8" applyNumberFormat="1" applyFont="1" applyFill="1" applyBorder="1" applyAlignment="1">
      <alignment horizontal="center" vertical="center"/>
    </xf>
    <xf numFmtId="0" fontId="36" fillId="29" borderId="169" xfId="8" applyNumberFormat="1" applyFont="1" applyFill="1" applyBorder="1" applyAlignment="1">
      <alignment horizontal="center" vertical="center"/>
    </xf>
    <xf numFmtId="0" fontId="36" fillId="29" borderId="158" xfId="8" applyFont="1" applyFill="1" applyBorder="1" applyAlignment="1">
      <alignment horizontal="center" vertical="center"/>
    </xf>
    <xf numFmtId="0" fontId="36" fillId="29" borderId="161" xfId="8" applyFont="1" applyFill="1" applyBorder="1" applyAlignment="1">
      <alignment horizontal="center" vertical="center"/>
    </xf>
    <xf numFmtId="0" fontId="36" fillId="29" borderId="163" xfId="8" applyFont="1" applyFill="1" applyBorder="1" applyAlignment="1" applyProtection="1">
      <alignment horizontal="center" vertical="center"/>
      <protection locked="0"/>
    </xf>
    <xf numFmtId="0" fontId="36" fillId="29" borderId="118" xfId="8" applyFont="1" applyFill="1" applyBorder="1" applyAlignment="1" applyProtection="1">
      <alignment horizontal="center" vertical="center"/>
      <protection locked="0"/>
    </xf>
    <xf numFmtId="0" fontId="36" fillId="29" borderId="164" xfId="8" applyFont="1" applyFill="1" applyBorder="1" applyAlignment="1" applyProtection="1">
      <alignment horizontal="center" vertical="center"/>
      <protection locked="0"/>
    </xf>
    <xf numFmtId="0" fontId="6" fillId="0" borderId="0" xfId="7" applyFont="1" applyFill="1" applyAlignment="1" applyProtection="1">
      <alignment horizontal="center"/>
      <protection hidden="1"/>
    </xf>
    <xf numFmtId="0" fontId="6" fillId="0" borderId="0" xfId="8" applyFont="1" applyFill="1" applyAlignment="1">
      <alignment horizontal="center" vertical="center"/>
    </xf>
    <xf numFmtId="0" fontId="5" fillId="29" borderId="123" xfId="8" applyFont="1" applyFill="1" applyBorder="1" applyAlignment="1">
      <alignment horizontal="center" vertical="center"/>
    </xf>
    <xf numFmtId="0" fontId="5" fillId="29" borderId="122" xfId="8" applyFont="1" applyFill="1" applyBorder="1" applyAlignment="1">
      <alignment horizontal="center" vertical="center"/>
    </xf>
    <xf numFmtId="0" fontId="5" fillId="29" borderId="171" xfId="8" applyFont="1" applyFill="1" applyBorder="1" applyAlignment="1">
      <alignment horizontal="center" vertical="center"/>
    </xf>
    <xf numFmtId="0" fontId="36" fillId="29" borderId="3" xfId="8" applyFont="1" applyFill="1" applyBorder="1" applyAlignment="1">
      <alignment horizontal="center" vertical="center" shrinkToFit="1"/>
    </xf>
    <xf numFmtId="0" fontId="36" fillId="29" borderId="6" xfId="8" applyFont="1" applyFill="1" applyBorder="1" applyAlignment="1">
      <alignment horizontal="center" vertical="center" shrinkToFit="1"/>
    </xf>
    <xf numFmtId="0" fontId="36" fillId="29" borderId="129" xfId="8" applyFont="1" applyFill="1" applyBorder="1" applyAlignment="1">
      <alignment horizontal="center" vertical="center" shrinkToFit="1"/>
    </xf>
    <xf numFmtId="0" fontId="36" fillId="29" borderId="5" xfId="8" applyFont="1" applyFill="1" applyBorder="1" applyAlignment="1">
      <alignment horizontal="center" vertical="center" shrinkToFit="1"/>
    </xf>
    <xf numFmtId="0" fontId="36" fillId="29" borderId="120" xfId="8" applyFont="1" applyFill="1" applyBorder="1" applyAlignment="1">
      <alignment horizontal="center" vertical="center" shrinkToFit="1"/>
    </xf>
    <xf numFmtId="0" fontId="36" fillId="29" borderId="121" xfId="8" applyFont="1" applyFill="1" applyBorder="1" applyAlignment="1">
      <alignment horizontal="center" vertical="center" shrinkToFit="1"/>
    </xf>
    <xf numFmtId="0" fontId="36" fillId="29" borderId="160" xfId="8" applyFont="1" applyFill="1" applyBorder="1" applyAlignment="1">
      <alignment horizontal="center" vertical="center"/>
    </xf>
    <xf numFmtId="0" fontId="36" fillId="29" borderId="159" xfId="8" applyFont="1" applyFill="1" applyBorder="1" applyAlignment="1">
      <alignment horizontal="center" vertical="center"/>
    </xf>
    <xf numFmtId="0" fontId="20" fillId="0" borderId="0" xfId="4" applyFont="1"/>
  </cellXfs>
  <cellStyles count="9">
    <cellStyle name="Normal_SENIORI -  ZUPANIJA - EKIPNO I POJEDINACNO  " xfId="2"/>
    <cellStyle name="Normalno" xfId="0" builtinId="0"/>
    <cellStyle name="Normalno 2" xfId="3"/>
    <cellStyle name="Normalno 3" xfId="5"/>
    <cellStyle name="Normalno 4" xfId="6"/>
    <cellStyle name="Obično_2012" xfId="4"/>
    <cellStyle name="Obično_Lige07" xfId="8"/>
    <cellStyle name="Obično_Zbirna lista ulova" xfId="7"/>
    <cellStyle name="Tekst objašnjenj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7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7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554760</xdr:colOff>
      <xdr:row>5</xdr:row>
      <xdr:rowOff>219600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85640"/>
          <a:ext cx="876600" cy="810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40680</xdr:colOff>
      <xdr:row>0</xdr:row>
      <xdr:rowOff>10080</xdr:rowOff>
    </xdr:from>
    <xdr:to>
      <xdr:col>0</xdr:col>
      <xdr:colOff>906480</xdr:colOff>
      <xdr:row>2</xdr:row>
      <xdr:rowOff>248040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680" y="10080"/>
          <a:ext cx="865800" cy="809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6" name="Picture 1" descr="grb HŠRS 2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11266" name="shapetype_202" hidden="1">
          <a:extLst>
            <a:ext uri="{FF2B5EF4-FFF2-40B4-BE49-F238E27FC236}">
              <a16:creationId xmlns:a16="http://schemas.microsoft.com/office/drawing/2014/main" id="{00000000-0008-0000-0A00-0000022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7" name="Picture 1" descr="grb HŠRS 2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8" name="Picture 3" descr="grb HŠRS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45</xdr:row>
      <xdr:rowOff>47625</xdr:rowOff>
    </xdr:to>
    <xdr:sp macro="" textlink="">
      <xdr:nvSpPr>
        <xdr:cNvPr id="12290" name="shapetype_202" hidden="1">
          <a:extLst>
            <a:ext uri="{FF2B5EF4-FFF2-40B4-BE49-F238E27FC236}">
              <a16:creationId xmlns:a16="http://schemas.microsoft.com/office/drawing/2014/main" id="{00000000-0008-0000-0B00-0000023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9" name="Picture 1" descr="grb HŠRS 2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13314" name="shapetype_202" hidden="1">
          <a:extLst>
            <a:ext uri="{FF2B5EF4-FFF2-40B4-BE49-F238E27FC236}">
              <a16:creationId xmlns:a16="http://schemas.microsoft.com/office/drawing/2014/main" id="{00000000-0008-0000-0C00-0000023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199800</xdr:rowOff>
    </xdr:to>
    <xdr:pic>
      <xdr:nvPicPr>
        <xdr:cNvPr id="20" name="Picture 1" descr="grb HŠRS 2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104760</xdr:rowOff>
    </xdr:from>
    <xdr:to>
      <xdr:col>2</xdr:col>
      <xdr:colOff>917280</xdr:colOff>
      <xdr:row>5</xdr:row>
      <xdr:rowOff>238320</xdr:rowOff>
    </xdr:to>
    <xdr:pic>
      <xdr:nvPicPr>
        <xdr:cNvPr id="21" name="Picture 3" descr="grb HŠRS 3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2189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45</xdr:row>
      <xdr:rowOff>0</xdr:rowOff>
    </xdr:to>
    <xdr:sp macro="" textlink="">
      <xdr:nvSpPr>
        <xdr:cNvPr id="14338" name="shapetype_202" hidden="1">
          <a:extLst>
            <a:ext uri="{FF2B5EF4-FFF2-40B4-BE49-F238E27FC236}">
              <a16:creationId xmlns:a16="http://schemas.microsoft.com/office/drawing/2014/main" id="{00000000-0008-0000-0D00-0000023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828675" cy="803275"/>
    <xdr:pic macro="[0]!ekipno">
      <xdr:nvPicPr>
        <xdr:cNvPr id="2" name="Picture 1" descr="grb HŠRS 2">
          <a:extLst>
            <a:ext uri="{FF2B5EF4-FFF2-40B4-BE49-F238E27FC236}">
              <a16:creationId xmlns:a16="http://schemas.microsoft.com/office/drawing/2014/main" id="{F55750B3-C4B2-46BD-820B-4355C18B1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1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33058513-ABD5-4CC6-99F6-88B5E5321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238125</xdr:rowOff>
    </xdr:to>
    <xdr:pic macro="[1]!sortpoekipama">
      <xdr:nvPicPr>
        <xdr:cNvPr id="3" name="Picture 3" descr="grb HŠRS 3">
          <a:extLst>
            <a:ext uri="{FF2B5EF4-FFF2-40B4-BE49-F238E27FC236}">
              <a16:creationId xmlns:a16="http://schemas.microsoft.com/office/drawing/2014/main" id="{65F7D6CB-7384-47AF-8C97-FC19272B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2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56036D2F-DBD8-4C82-9999-DC9A70ED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238125</xdr:rowOff>
    </xdr:to>
    <xdr:pic macro="[2]!sortpoekipama">
      <xdr:nvPicPr>
        <xdr:cNvPr id="3" name="Picture 3" descr="grb HŠRS 3">
          <a:extLst>
            <a:ext uri="{FF2B5EF4-FFF2-40B4-BE49-F238E27FC236}">
              <a16:creationId xmlns:a16="http://schemas.microsoft.com/office/drawing/2014/main" id="{6CEDF57B-7496-492E-9B29-850DD4F82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1906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3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A94431C1-1BBA-42E0-ACAE-FEE99514C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3]!sortpoprezimenu">
      <xdr:nvPicPr>
        <xdr:cNvPr id="3" name="Picture 1">
          <a:extLst>
            <a:ext uri="{FF2B5EF4-FFF2-40B4-BE49-F238E27FC236}">
              <a16:creationId xmlns:a16="http://schemas.microsoft.com/office/drawing/2014/main" id="{78EB234E-400A-4779-B689-C51F55976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</xdr:rowOff>
    </xdr:from>
    <xdr:ext cx="820208" cy="801158"/>
    <xdr:pic macro="[0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B4BE8693-7AF4-47E7-8E79-DC74EFB3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0208" cy="801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476250</xdr:colOff>
      <xdr:row>4</xdr:row>
      <xdr:rowOff>133350</xdr:rowOff>
    </xdr:from>
    <xdr:ext cx="447675" cy="433387"/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FFEFDD46-23AE-4CBC-8299-5631AB6BD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81050"/>
          <a:ext cx="447675" cy="4333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4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92A4A416-EFA6-4E4F-9487-C5DE21B43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">
      <xdr:nvPicPr>
        <xdr:cNvPr id="3" name="Picture 3">
          <a:extLst>
            <a:ext uri="{FF2B5EF4-FFF2-40B4-BE49-F238E27FC236}">
              <a16:creationId xmlns:a16="http://schemas.microsoft.com/office/drawing/2014/main" id="{1718BD78-4E2A-463D-9D94-82046BBD4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18">
      <xdr:nvPicPr>
        <xdr:cNvPr id="4" name="Picture 6">
          <a:extLst>
            <a:ext uri="{FF2B5EF4-FFF2-40B4-BE49-F238E27FC236}">
              <a16:creationId xmlns:a16="http://schemas.microsoft.com/office/drawing/2014/main" id="{E468F1D6-A89A-4E37-B70D-DFDB393E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514350</xdr:colOff>
      <xdr:row>2</xdr:row>
      <xdr:rowOff>228600</xdr:rowOff>
    </xdr:to>
    <xdr:pic macro="[4]!pojedinačn0">
      <xdr:nvPicPr>
        <xdr:cNvPr id="2" name="Picture 1" descr="grb HŠRS 2">
          <a:extLst>
            <a:ext uri="{FF2B5EF4-FFF2-40B4-BE49-F238E27FC236}">
              <a16:creationId xmlns:a16="http://schemas.microsoft.com/office/drawing/2014/main" id="{22964010-ED8B-45FF-9A13-86A9D9D2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4</xdr:row>
      <xdr:rowOff>133350</xdr:rowOff>
    </xdr:from>
    <xdr:to>
      <xdr:col>1</xdr:col>
      <xdr:colOff>923925</xdr:colOff>
      <xdr:row>5</xdr:row>
      <xdr:rowOff>209550</xdr:rowOff>
    </xdr:to>
    <xdr:pic macro="[4]!sortpoprezimenu23">
      <xdr:nvPicPr>
        <xdr:cNvPr id="3" name="Picture 3">
          <a:extLst>
            <a:ext uri="{FF2B5EF4-FFF2-40B4-BE49-F238E27FC236}">
              <a16:creationId xmlns:a16="http://schemas.microsoft.com/office/drawing/2014/main" id="{7415E30C-961F-4E75-A997-8A81DDA3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21920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57240</xdr:rowOff>
    </xdr:from>
    <xdr:to>
      <xdr:col>1</xdr:col>
      <xdr:colOff>544680</xdr:colOff>
      <xdr:row>4</xdr:row>
      <xdr:rowOff>86040</xdr:rowOff>
    </xdr:to>
    <xdr:pic>
      <xdr:nvPicPr>
        <xdr:cNvPr id="36" name="Slika 2" descr="grb HŠRS 2.jpg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57240"/>
          <a:ext cx="86652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19</xdr:col>
      <xdr:colOff>190500</xdr:colOff>
      <xdr:row>56</xdr:row>
      <xdr:rowOff>142875</xdr:rowOff>
    </xdr:to>
    <xdr:sp macro="" textlink="">
      <xdr:nvSpPr>
        <xdr:cNvPr id="22530" name="shapetype_202" hidden="1">
          <a:extLst>
            <a:ext uri="{FF2B5EF4-FFF2-40B4-BE49-F238E27FC236}">
              <a16:creationId xmlns:a16="http://schemas.microsoft.com/office/drawing/2014/main" id="{00000000-0008-0000-1500-0000025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181440</xdr:colOff>
      <xdr:row>0</xdr:row>
      <xdr:rowOff>9720</xdr:rowOff>
    </xdr:from>
    <xdr:to>
      <xdr:col>18</xdr:col>
      <xdr:colOff>534240</xdr:colOff>
      <xdr:row>5</xdr:row>
      <xdr:rowOff>123480</xdr:rowOff>
    </xdr:to>
    <xdr:pic>
      <xdr:nvPicPr>
        <xdr:cNvPr id="37" name="Picture 3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426400" y="9720"/>
          <a:ext cx="1078200" cy="1113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9720</xdr:rowOff>
    </xdr:from>
    <xdr:to>
      <xdr:col>1</xdr:col>
      <xdr:colOff>605880</xdr:colOff>
      <xdr:row>4</xdr:row>
      <xdr:rowOff>143280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9720"/>
          <a:ext cx="1018440" cy="9428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371475</xdr:colOff>
      <xdr:row>37</xdr:row>
      <xdr:rowOff>38100</xdr:rowOff>
    </xdr:to>
    <xdr:sp macro="" textlink="">
      <xdr:nvSpPr>
        <xdr:cNvPr id="23554" name="shapetype_202" hidden="1">
          <a:extLst>
            <a:ext uri="{FF2B5EF4-FFF2-40B4-BE49-F238E27FC236}">
              <a16:creationId xmlns:a16="http://schemas.microsoft.com/office/drawing/2014/main" id="{00000000-0008-0000-1600-0000025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271800</xdr:colOff>
      <xdr:row>0</xdr:row>
      <xdr:rowOff>85680</xdr:rowOff>
    </xdr:from>
    <xdr:to>
      <xdr:col>1</xdr:col>
      <xdr:colOff>907560</xdr:colOff>
      <xdr:row>4</xdr:row>
      <xdr:rowOff>238680</xdr:rowOff>
    </xdr:to>
    <xdr:pic>
      <xdr:nvPicPr>
        <xdr:cNvPr id="39" name="Picture 1" descr="Riba_abc">
          <a:extLst>
            <a:ext uri="{FF2B5EF4-FFF2-40B4-BE49-F238E27FC236}">
              <a16:creationId xmlns:a16="http://schemas.microsoft.com/office/drawing/2014/main" id="{00000000-0008-0000-17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1800" y="85680"/>
          <a:ext cx="977760" cy="933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133350</xdr:rowOff>
    </xdr:from>
    <xdr:to>
      <xdr:col>2</xdr:col>
      <xdr:colOff>76200</xdr:colOff>
      <xdr:row>6</xdr:row>
      <xdr:rowOff>101413</xdr:rowOff>
    </xdr:to>
    <xdr:pic macro="[5]!Ukupniplasman">
      <xdr:nvPicPr>
        <xdr:cNvPr id="3" name="Slika 6">
          <a:extLst>
            <a:ext uri="{FF2B5EF4-FFF2-40B4-BE49-F238E27FC236}">
              <a16:creationId xmlns:a16="http://schemas.microsoft.com/office/drawing/2014/main" id="{71FC8671-7FFA-4A7B-9282-4945A4A7B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561975" y="295275"/>
          <a:ext cx="838200" cy="911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838200</xdr:colOff>
      <xdr:row>4</xdr:row>
      <xdr:rowOff>228600</xdr:rowOff>
    </xdr:to>
    <xdr:pic macro="[5]!Ukupniplasman">
      <xdr:nvPicPr>
        <xdr:cNvPr id="2" name="Slika 6">
          <a:extLst>
            <a:ext uri="{FF2B5EF4-FFF2-40B4-BE49-F238E27FC236}">
              <a16:creationId xmlns:a16="http://schemas.microsoft.com/office/drawing/2014/main" id="{9A4C30F6-317D-42CB-A102-244D29D7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57150"/>
          <a:ext cx="11525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95250</xdr:rowOff>
    </xdr:from>
    <xdr:to>
      <xdr:col>0</xdr:col>
      <xdr:colOff>276225</xdr:colOff>
      <xdr:row>2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575D604-C056-4BB1-A5EA-A8A799E1D914}"/>
            </a:ext>
          </a:extLst>
        </xdr:cNvPr>
        <xdr:cNvSpPr>
          <a:spLocks noChangeArrowheads="1"/>
        </xdr:cNvSpPr>
      </xdr:nvSpPr>
      <xdr:spPr bwMode="auto">
        <a:xfrm>
          <a:off x="152400" y="95250"/>
          <a:ext cx="123825" cy="333375"/>
        </a:xfrm>
        <a:prstGeom prst="upArrow">
          <a:avLst>
            <a:gd name="adj1" fmla="val 50000"/>
            <a:gd name="adj2" fmla="val 6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142875</xdr:colOff>
      <xdr:row>1</xdr:row>
      <xdr:rowOff>0</xdr:rowOff>
    </xdr:from>
    <xdr:to>
      <xdr:col>1</xdr:col>
      <xdr:colOff>285750</xdr:colOff>
      <xdr:row>2</xdr:row>
      <xdr:rowOff>85725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86AF3D2-1681-4DDF-8724-1C6E790577DF}"/>
            </a:ext>
          </a:extLst>
        </xdr:cNvPr>
        <xdr:cNvSpPr>
          <a:spLocks noChangeArrowheads="1"/>
        </xdr:cNvSpPr>
      </xdr:nvSpPr>
      <xdr:spPr bwMode="auto">
        <a:xfrm>
          <a:off x="428625" y="190500"/>
          <a:ext cx="142875" cy="276225"/>
        </a:xfrm>
        <a:prstGeom prst="downArrow">
          <a:avLst>
            <a:gd name="adj1" fmla="val 50000"/>
            <a:gd name="adj2" fmla="val 48333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1</xdr:col>
      <xdr:colOff>523875</xdr:colOff>
      <xdr:row>5</xdr:row>
      <xdr:rowOff>123825</xdr:rowOff>
    </xdr:to>
    <xdr:pic macro="[6]!ekipno">
      <xdr:nvPicPr>
        <xdr:cNvPr id="2" name="Picture 1" descr="grb HŠRS 2">
          <a:extLst>
            <a:ext uri="{FF2B5EF4-FFF2-40B4-BE49-F238E27FC236}">
              <a16:creationId xmlns:a16="http://schemas.microsoft.com/office/drawing/2014/main" id="{4C5B61EB-649F-4DD6-895D-007F0AEE1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828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28575</xdr:rowOff>
    </xdr:from>
    <xdr:to>
      <xdr:col>2</xdr:col>
      <xdr:colOff>247650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8575"/>
          <a:ext cx="819150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2" name="Picture 1" descr="grb HŠRS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3" name="Picture 1" descr="grb HŠRS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237600</xdr:rowOff>
    </xdr:to>
    <xdr:pic>
      <xdr:nvPicPr>
        <xdr:cNvPr id="4" name="Picture 3" descr="grb HŠR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928080</xdr:colOff>
      <xdr:row>5</xdr:row>
      <xdr:rowOff>237600</xdr:rowOff>
    </xdr:to>
    <xdr:pic>
      <xdr:nvPicPr>
        <xdr:cNvPr id="5" name="Picture 3" descr="grb HŠRS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34520" cy="390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45</xdr:row>
      <xdr:rowOff>180975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22</xdr:row>
      <xdr:rowOff>114300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8" name="Picture 3" descr="grb HŠRS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9" name="Picture 3" descr="grb HŠRS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46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123840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20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238320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396520" y="1190160"/>
          <a:ext cx="423720" cy="39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46</xdr:row>
      <xdr:rowOff>38100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80280</xdr:colOff>
      <xdr:row>5</xdr:row>
      <xdr:rowOff>67320</xdr:rowOff>
    </xdr:from>
    <xdr:to>
      <xdr:col>1</xdr:col>
      <xdr:colOff>876960</xdr:colOff>
      <xdr:row>8</xdr:row>
      <xdr:rowOff>86040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2800" y="1143360"/>
          <a:ext cx="796680" cy="7333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HF56TC1O\Copy%20of%20Zbirni%20INVALID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HF56TC1O\Copy%20of%20Zbirni%20VETERANI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8YWGBJ46\MLADE&#381;%20H&#352;RS-a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razen\Desktop\LIGA%20ZBIRNO%20-%20LOV%20PREDATORA%20UMJETNIM%20MAMCIM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ESS825MX\HLPG%202017.%20EKIPNI%20PLASMAN%20nakon%206.%20kola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  <definedName name="sortpoekipama"/>
    </defined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"/>
      <sheetName val="Copy of Zbirni INVALIDI"/>
    </sheetNames>
    <definedNames>
      <definedName name="pojedinačn0"/>
      <definedName name="sortpoekipama"/>
    </defined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Copy of Zbirni VETERANI-1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 U 20"/>
      <sheetName val="Pojedinačno U 25"/>
      <sheetName val="MLADEŽ HŠRS-a 2017_"/>
    </sheetNames>
    <definedNames>
      <definedName name="pojedinačn0"/>
      <definedName name="sortpoprezimenu"/>
      <definedName name="sortpoprezimenu18"/>
      <definedName name="sortpoprezimenu23"/>
    </defined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upni plasman lige-primjer"/>
      <sheetName val="Ukupni plasman lige"/>
      <sheetName val="Sheet1"/>
      <sheetName val="LIGA ZBIRNO - LOV PREDATORA UMJ"/>
    </sheetNames>
    <definedNames>
      <definedName name="Ukupniplasman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ipno"/>
      <sheetName val="Pojedinačno"/>
    </sheetNames>
    <definedNames>
      <definedName name="ekipno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0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1.xml"/><Relationship Id="rId4" Type="http://schemas.openxmlformats.org/officeDocument/2006/relationships/vmlDrawing" Target="../drawings/vmlDrawing25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4:IW27"/>
  <sheetViews>
    <sheetView topLeftCell="A7" zoomScale="75" zoomScaleNormal="75" workbookViewId="0">
      <selection activeCell="T11" sqref="T11"/>
    </sheetView>
  </sheetViews>
  <sheetFormatPr defaultRowHeight="12.75" x14ac:dyDescent="0.2"/>
  <cols>
    <col min="1" max="1" width="4.5703125" style="1"/>
    <col min="2" max="2" width="17.140625" style="2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3"/>
    <col min="26" max="26" width="9.140625" style="3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30" ht="23.25" x14ac:dyDescent="0.35">
      <c r="C4" s="4" t="s">
        <v>0</v>
      </c>
      <c r="D4" s="5"/>
      <c r="O4" s="6" t="s">
        <v>1</v>
      </c>
    </row>
    <row r="5" spans="1:30" ht="23.25" x14ac:dyDescent="0.2">
      <c r="C5" s="7" t="s">
        <v>2</v>
      </c>
      <c r="O5" s="8" t="s">
        <v>766</v>
      </c>
    </row>
    <row r="6" spans="1:30" ht="23.25" x14ac:dyDescent="0.2">
      <c r="O6" s="9" t="s">
        <v>3</v>
      </c>
    </row>
    <row r="8" spans="1:30" s="10" customFormat="1" ht="24" customHeight="1" x14ac:dyDescent="0.2">
      <c r="A8" s="1399" t="s">
        <v>4</v>
      </c>
      <c r="B8" s="1400" t="s">
        <v>5</v>
      </c>
      <c r="C8" s="1401" t="s">
        <v>6</v>
      </c>
      <c r="D8" s="1401"/>
      <c r="E8" s="1402" t="s">
        <v>7</v>
      </c>
      <c r="F8" s="1402"/>
      <c r="G8" s="1401" t="s">
        <v>8</v>
      </c>
      <c r="H8" s="1401"/>
      <c r="I8" s="1402" t="s">
        <v>9</v>
      </c>
      <c r="J8" s="1402"/>
      <c r="K8" s="1401" t="s">
        <v>10</v>
      </c>
      <c r="L8" s="1401"/>
      <c r="M8" s="1402" t="s">
        <v>11</v>
      </c>
      <c r="N8" s="1402"/>
      <c r="O8" s="1401" t="s">
        <v>12</v>
      </c>
      <c r="P8" s="1401"/>
      <c r="Q8" s="1404" t="s">
        <v>13</v>
      </c>
      <c r="R8" s="1404"/>
      <c r="S8" s="1404" t="s">
        <v>14</v>
      </c>
      <c r="T8" s="1404"/>
      <c r="U8" s="1404" t="s">
        <v>15</v>
      </c>
      <c r="V8" s="1404"/>
      <c r="W8" s="1404" t="s">
        <v>16</v>
      </c>
      <c r="X8" s="1404"/>
      <c r="Y8" s="1404" t="s">
        <v>17</v>
      </c>
      <c r="Z8" s="1404"/>
      <c r="AA8" s="1405" t="s">
        <v>18</v>
      </c>
      <c r="AB8" s="1405"/>
      <c r="AC8" s="1405"/>
    </row>
    <row r="9" spans="1:30" s="10" customFormat="1" ht="44.25" customHeight="1" x14ac:dyDescent="0.2">
      <c r="A9" s="1399"/>
      <c r="B9" s="1400"/>
      <c r="C9" s="1403" t="s">
        <v>19</v>
      </c>
      <c r="D9" s="1403"/>
      <c r="E9" s="1403" t="s">
        <v>20</v>
      </c>
      <c r="F9" s="1403"/>
      <c r="G9" s="1403" t="s">
        <v>21</v>
      </c>
      <c r="H9" s="1403"/>
      <c r="I9" s="1403" t="s">
        <v>22</v>
      </c>
      <c r="J9" s="1403"/>
      <c r="K9" s="1403" t="s">
        <v>23</v>
      </c>
      <c r="L9" s="1403"/>
      <c r="M9" s="1403" t="s">
        <v>24</v>
      </c>
      <c r="N9" s="1403"/>
      <c r="O9" s="1403" t="s">
        <v>25</v>
      </c>
      <c r="P9" s="1403"/>
      <c r="Q9" s="1403" t="s">
        <v>26</v>
      </c>
      <c r="R9" s="1403"/>
      <c r="S9" s="1403" t="s">
        <v>27</v>
      </c>
      <c r="T9" s="1403"/>
      <c r="U9" s="1403" t="s">
        <v>28</v>
      </c>
      <c r="V9" s="1403"/>
      <c r="W9" s="1403" t="s">
        <v>29</v>
      </c>
      <c r="X9" s="1403"/>
      <c r="Y9" s="1403" t="s">
        <v>30</v>
      </c>
      <c r="Z9" s="1403"/>
      <c r="AA9" s="1405"/>
      <c r="AB9" s="1405"/>
      <c r="AC9" s="1405"/>
    </row>
    <row r="10" spans="1:30" s="10" customFormat="1" ht="37.5" customHeight="1" x14ac:dyDescent="0.2">
      <c r="A10" s="1399"/>
      <c r="B10" s="1400"/>
      <c r="C10" s="939" t="s">
        <v>31</v>
      </c>
      <c r="D10" s="940" t="s">
        <v>32</v>
      </c>
      <c r="E10" s="941" t="s">
        <v>31</v>
      </c>
      <c r="F10" s="942" t="s">
        <v>32</v>
      </c>
      <c r="G10" s="943" t="s">
        <v>31</v>
      </c>
      <c r="H10" s="944" t="s">
        <v>32</v>
      </c>
      <c r="I10" s="941" t="s">
        <v>31</v>
      </c>
      <c r="J10" s="942" t="s">
        <v>32</v>
      </c>
      <c r="K10" s="943" t="s">
        <v>31</v>
      </c>
      <c r="L10" s="944" t="s">
        <v>32</v>
      </c>
      <c r="M10" s="941" t="s">
        <v>31</v>
      </c>
      <c r="N10" s="942" t="s">
        <v>32</v>
      </c>
      <c r="O10" s="943" t="s">
        <v>31</v>
      </c>
      <c r="P10" s="944" t="s">
        <v>32</v>
      </c>
      <c r="Q10" s="941" t="s">
        <v>31</v>
      </c>
      <c r="R10" s="944" t="s">
        <v>32</v>
      </c>
      <c r="S10" s="941" t="s">
        <v>31</v>
      </c>
      <c r="T10" s="944" t="s">
        <v>32</v>
      </c>
      <c r="U10" s="941" t="s">
        <v>31</v>
      </c>
      <c r="V10" s="944" t="s">
        <v>32</v>
      </c>
      <c r="W10" s="941" t="s">
        <v>31</v>
      </c>
      <c r="X10" s="944" t="s">
        <v>32</v>
      </c>
      <c r="Y10" s="941" t="s">
        <v>31</v>
      </c>
      <c r="Z10" s="944" t="s">
        <v>32</v>
      </c>
      <c r="AA10" s="945" t="s">
        <v>31</v>
      </c>
      <c r="AB10" s="946" t="s">
        <v>33</v>
      </c>
      <c r="AC10" s="947" t="s">
        <v>34</v>
      </c>
    </row>
    <row r="11" spans="1:30" s="15" customFormat="1" ht="49.5" customHeight="1" x14ac:dyDescent="0.2">
      <c r="A11" s="11">
        <v>1</v>
      </c>
      <c r="B11" s="12" t="s">
        <v>35</v>
      </c>
      <c r="C11" s="47">
        <v>5</v>
      </c>
      <c r="D11" s="13">
        <v>3186</v>
      </c>
      <c r="E11" s="47">
        <v>9</v>
      </c>
      <c r="F11" s="13">
        <v>3027</v>
      </c>
      <c r="G11" s="47">
        <v>4</v>
      </c>
      <c r="H11" s="13">
        <v>5815</v>
      </c>
      <c r="I11" s="47">
        <v>3</v>
      </c>
      <c r="J11" s="13">
        <v>12120</v>
      </c>
      <c r="K11" s="47">
        <v>3</v>
      </c>
      <c r="L11" s="13">
        <v>12735</v>
      </c>
      <c r="M11" s="47">
        <v>2</v>
      </c>
      <c r="N11" s="13">
        <v>23835</v>
      </c>
      <c r="O11" s="47">
        <v>2</v>
      </c>
      <c r="P11" s="13">
        <v>19795</v>
      </c>
      <c r="Q11" s="47">
        <v>3</v>
      </c>
      <c r="R11" s="13">
        <v>19260</v>
      </c>
      <c r="S11" s="14">
        <v>5</v>
      </c>
      <c r="T11" s="13">
        <v>17440</v>
      </c>
      <c r="U11" s="14">
        <v>1</v>
      </c>
      <c r="V11" s="13">
        <v>23695</v>
      </c>
      <c r="W11" s="14">
        <v>3</v>
      </c>
      <c r="X11" s="13">
        <v>9570</v>
      </c>
      <c r="Y11" s="14">
        <v>3</v>
      </c>
      <c r="Z11" s="13">
        <v>5615</v>
      </c>
      <c r="AA11" s="914">
        <f t="shared" ref="AA11:AA22" si="0">C11+E11+G11+I11+K11+M11+O11+Q11+S11+U11+W11+Y11</f>
        <v>43</v>
      </c>
      <c r="AB11" s="915">
        <f t="shared" ref="AB11:AB22" si="1">D11+F11+H11+J11+L11+N11+P11+R11+T11+V11+X11+Z11</f>
        <v>156093</v>
      </c>
      <c r="AC11" s="948">
        <v>1</v>
      </c>
      <c r="AD11" s="913"/>
    </row>
    <row r="12" spans="1:30" s="15" customFormat="1" ht="49.5" customHeight="1" x14ac:dyDescent="0.2">
      <c r="A12" s="16">
        <v>2</v>
      </c>
      <c r="B12" s="455" t="s">
        <v>36</v>
      </c>
      <c r="C12" s="456">
        <v>1</v>
      </c>
      <c r="D12" s="18">
        <v>4168</v>
      </c>
      <c r="E12" s="456">
        <v>1</v>
      </c>
      <c r="F12" s="18">
        <v>24485</v>
      </c>
      <c r="G12" s="456">
        <v>1</v>
      </c>
      <c r="H12" s="18">
        <v>9265</v>
      </c>
      <c r="I12" s="456">
        <v>5</v>
      </c>
      <c r="J12" s="18">
        <v>9840</v>
      </c>
      <c r="K12" s="456">
        <v>1</v>
      </c>
      <c r="L12" s="18">
        <v>16185</v>
      </c>
      <c r="M12" s="456">
        <v>3</v>
      </c>
      <c r="N12" s="18">
        <v>23580</v>
      </c>
      <c r="O12" s="456">
        <v>7</v>
      </c>
      <c r="P12" s="18">
        <v>9240</v>
      </c>
      <c r="Q12" s="456">
        <v>10</v>
      </c>
      <c r="R12" s="18">
        <v>11970</v>
      </c>
      <c r="S12" s="19">
        <v>4</v>
      </c>
      <c r="T12" s="18">
        <v>19303</v>
      </c>
      <c r="U12" s="19">
        <v>5</v>
      </c>
      <c r="V12" s="18">
        <v>20750</v>
      </c>
      <c r="W12" s="19">
        <v>2</v>
      </c>
      <c r="X12" s="18">
        <v>7540</v>
      </c>
      <c r="Y12" s="19">
        <v>6</v>
      </c>
      <c r="Z12" s="18">
        <v>4200</v>
      </c>
      <c r="AA12" s="916">
        <f t="shared" si="0"/>
        <v>46</v>
      </c>
      <c r="AB12" s="917">
        <f t="shared" si="1"/>
        <v>160526</v>
      </c>
      <c r="AC12" s="949">
        <v>2</v>
      </c>
      <c r="AD12" s="913"/>
    </row>
    <row r="13" spans="1:30" s="15" customFormat="1" ht="49.5" customHeight="1" x14ac:dyDescent="0.2">
      <c r="A13" s="20">
        <v>3</v>
      </c>
      <c r="B13" s="12" t="s">
        <v>37</v>
      </c>
      <c r="C13" s="456">
        <v>2</v>
      </c>
      <c r="D13" s="18">
        <v>27855</v>
      </c>
      <c r="E13" s="456">
        <v>2</v>
      </c>
      <c r="F13" s="18">
        <v>29601</v>
      </c>
      <c r="G13" s="456">
        <v>5</v>
      </c>
      <c r="H13" s="18">
        <v>5420</v>
      </c>
      <c r="I13" s="456">
        <v>12</v>
      </c>
      <c r="J13" s="18">
        <v>2945</v>
      </c>
      <c r="K13" s="456">
        <v>6</v>
      </c>
      <c r="L13" s="18">
        <v>10365</v>
      </c>
      <c r="M13" s="456">
        <v>1</v>
      </c>
      <c r="N13" s="18">
        <v>31225</v>
      </c>
      <c r="O13" s="456">
        <v>6</v>
      </c>
      <c r="P13" s="18">
        <v>10185</v>
      </c>
      <c r="Q13" s="456">
        <v>8</v>
      </c>
      <c r="R13" s="18">
        <v>19375</v>
      </c>
      <c r="S13" s="19">
        <v>1</v>
      </c>
      <c r="T13" s="18">
        <v>20610</v>
      </c>
      <c r="U13" s="19">
        <v>2</v>
      </c>
      <c r="V13" s="18">
        <v>23710</v>
      </c>
      <c r="W13" s="19">
        <v>5</v>
      </c>
      <c r="X13" s="18">
        <v>6275</v>
      </c>
      <c r="Y13" s="19">
        <v>12</v>
      </c>
      <c r="Z13" s="18">
        <v>3380</v>
      </c>
      <c r="AA13" s="916">
        <f t="shared" si="0"/>
        <v>62</v>
      </c>
      <c r="AB13" s="917">
        <f t="shared" si="1"/>
        <v>190946</v>
      </c>
      <c r="AC13" s="949">
        <v>3</v>
      </c>
      <c r="AD13" s="913"/>
    </row>
    <row r="14" spans="1:30" s="15" customFormat="1" ht="49.5" customHeight="1" x14ac:dyDescent="0.2">
      <c r="A14" s="20">
        <v>4</v>
      </c>
      <c r="B14" s="12" t="s">
        <v>38</v>
      </c>
      <c r="C14" s="17">
        <v>7</v>
      </c>
      <c r="D14" s="18">
        <v>2350</v>
      </c>
      <c r="E14" s="17">
        <v>3</v>
      </c>
      <c r="F14" s="18">
        <v>8680</v>
      </c>
      <c r="G14" s="17">
        <v>10</v>
      </c>
      <c r="H14" s="18">
        <v>2340</v>
      </c>
      <c r="I14" s="17">
        <v>11</v>
      </c>
      <c r="J14" s="18">
        <v>3865</v>
      </c>
      <c r="K14" s="17">
        <v>8</v>
      </c>
      <c r="L14" s="18">
        <v>9535</v>
      </c>
      <c r="M14" s="17">
        <v>5</v>
      </c>
      <c r="N14" s="18">
        <v>18350</v>
      </c>
      <c r="O14" s="17">
        <v>1</v>
      </c>
      <c r="P14" s="18">
        <v>28500</v>
      </c>
      <c r="Q14" s="17">
        <v>4</v>
      </c>
      <c r="R14" s="18">
        <v>26375</v>
      </c>
      <c r="S14" s="19">
        <v>3</v>
      </c>
      <c r="T14" s="21">
        <v>17845</v>
      </c>
      <c r="U14" s="19">
        <v>9</v>
      </c>
      <c r="V14" s="18">
        <v>19315</v>
      </c>
      <c r="W14" s="19">
        <v>4</v>
      </c>
      <c r="X14" s="18">
        <v>7685</v>
      </c>
      <c r="Y14" s="19">
        <v>1</v>
      </c>
      <c r="Z14" s="18">
        <v>9035</v>
      </c>
      <c r="AA14" s="916">
        <f t="shared" si="0"/>
        <v>66</v>
      </c>
      <c r="AB14" s="917">
        <f t="shared" si="1"/>
        <v>153875</v>
      </c>
      <c r="AC14" s="949">
        <v>4</v>
      </c>
      <c r="AD14" s="913"/>
    </row>
    <row r="15" spans="1:30" s="15" customFormat="1" ht="49.5" customHeight="1" x14ac:dyDescent="0.2">
      <c r="A15" s="20">
        <v>5</v>
      </c>
      <c r="B15" s="455" t="s">
        <v>40</v>
      </c>
      <c r="C15" s="456">
        <v>3</v>
      </c>
      <c r="D15" s="18">
        <v>2889</v>
      </c>
      <c r="E15" s="456">
        <v>4</v>
      </c>
      <c r="F15" s="18">
        <v>6676</v>
      </c>
      <c r="G15" s="456">
        <v>3</v>
      </c>
      <c r="H15" s="18">
        <v>7675</v>
      </c>
      <c r="I15" s="456">
        <v>9</v>
      </c>
      <c r="J15" s="18">
        <v>7700</v>
      </c>
      <c r="K15" s="456">
        <v>10</v>
      </c>
      <c r="L15" s="18">
        <v>9015</v>
      </c>
      <c r="M15" s="456">
        <v>9</v>
      </c>
      <c r="N15" s="18">
        <v>15275</v>
      </c>
      <c r="O15" s="456">
        <v>10</v>
      </c>
      <c r="P15" s="18">
        <v>7390</v>
      </c>
      <c r="Q15" s="456">
        <v>9</v>
      </c>
      <c r="R15" s="18">
        <v>18090</v>
      </c>
      <c r="S15" s="19">
        <v>2</v>
      </c>
      <c r="T15" s="18">
        <v>20360</v>
      </c>
      <c r="U15" s="19">
        <v>4</v>
      </c>
      <c r="V15" s="18">
        <v>21015</v>
      </c>
      <c r="W15" s="19">
        <v>8</v>
      </c>
      <c r="X15" s="18">
        <v>3250</v>
      </c>
      <c r="Y15" s="19">
        <v>2</v>
      </c>
      <c r="Z15" s="18">
        <v>5945</v>
      </c>
      <c r="AA15" s="916">
        <f t="shared" si="0"/>
        <v>73</v>
      </c>
      <c r="AB15" s="917">
        <f t="shared" si="1"/>
        <v>125280</v>
      </c>
      <c r="AC15" s="949">
        <v>5</v>
      </c>
      <c r="AD15" s="913"/>
    </row>
    <row r="16" spans="1:30" s="15" customFormat="1" ht="49.5" customHeight="1" x14ac:dyDescent="0.2">
      <c r="A16" s="20">
        <v>6</v>
      </c>
      <c r="B16" s="12" t="s">
        <v>39</v>
      </c>
      <c r="C16" s="17">
        <v>9</v>
      </c>
      <c r="D16" s="18">
        <v>2364</v>
      </c>
      <c r="E16" s="17">
        <v>6</v>
      </c>
      <c r="F16" s="18">
        <v>18095</v>
      </c>
      <c r="G16" s="17">
        <v>2</v>
      </c>
      <c r="H16" s="18">
        <v>8925</v>
      </c>
      <c r="I16" s="17">
        <v>6</v>
      </c>
      <c r="J16" s="18">
        <v>8915</v>
      </c>
      <c r="K16" s="17">
        <v>4</v>
      </c>
      <c r="L16" s="18">
        <v>16110</v>
      </c>
      <c r="M16" s="17">
        <v>8</v>
      </c>
      <c r="N16" s="18">
        <v>16100</v>
      </c>
      <c r="O16" s="17">
        <v>5</v>
      </c>
      <c r="P16" s="18">
        <v>16595</v>
      </c>
      <c r="Q16" s="17">
        <v>6</v>
      </c>
      <c r="R16" s="18">
        <v>30725</v>
      </c>
      <c r="S16" s="19">
        <v>6</v>
      </c>
      <c r="T16" s="18">
        <v>17145</v>
      </c>
      <c r="U16" s="19">
        <v>10</v>
      </c>
      <c r="V16" s="18">
        <v>18860</v>
      </c>
      <c r="W16" s="19">
        <v>6</v>
      </c>
      <c r="X16" s="18">
        <v>8690</v>
      </c>
      <c r="Y16" s="19">
        <v>8</v>
      </c>
      <c r="Z16" s="18">
        <v>5820</v>
      </c>
      <c r="AA16" s="916">
        <f t="shared" si="0"/>
        <v>76</v>
      </c>
      <c r="AB16" s="917">
        <f t="shared" si="1"/>
        <v>168344</v>
      </c>
      <c r="AC16" s="949">
        <v>6</v>
      </c>
      <c r="AD16" s="913"/>
    </row>
    <row r="17" spans="1:32" s="15" customFormat="1" ht="49.5" customHeight="1" x14ac:dyDescent="0.2">
      <c r="A17" s="20">
        <v>7</v>
      </c>
      <c r="B17" s="12" t="s">
        <v>41</v>
      </c>
      <c r="C17" s="17">
        <v>12</v>
      </c>
      <c r="D17" s="18">
        <v>1372</v>
      </c>
      <c r="E17" s="17">
        <v>11</v>
      </c>
      <c r="F17" s="18">
        <v>1175</v>
      </c>
      <c r="G17" s="17">
        <v>9</v>
      </c>
      <c r="H17" s="18">
        <v>2855</v>
      </c>
      <c r="I17" s="17">
        <v>1</v>
      </c>
      <c r="J17" s="18">
        <v>12490</v>
      </c>
      <c r="K17" s="17">
        <v>7</v>
      </c>
      <c r="L17" s="18">
        <v>10135</v>
      </c>
      <c r="M17" s="17">
        <v>4</v>
      </c>
      <c r="N17" s="18">
        <v>17935</v>
      </c>
      <c r="O17" s="17">
        <v>9</v>
      </c>
      <c r="P17" s="18">
        <v>7590</v>
      </c>
      <c r="Q17" s="17">
        <v>5</v>
      </c>
      <c r="R17" s="18">
        <v>17320</v>
      </c>
      <c r="S17" s="19">
        <v>7</v>
      </c>
      <c r="T17" s="18">
        <v>15845</v>
      </c>
      <c r="U17" s="19">
        <v>8</v>
      </c>
      <c r="V17" s="18">
        <v>19300</v>
      </c>
      <c r="W17" s="19">
        <v>1</v>
      </c>
      <c r="X17" s="18">
        <v>8600</v>
      </c>
      <c r="Y17" s="19">
        <v>4</v>
      </c>
      <c r="Z17" s="18">
        <v>5370</v>
      </c>
      <c r="AA17" s="916">
        <f t="shared" si="0"/>
        <v>78</v>
      </c>
      <c r="AB17" s="917">
        <f t="shared" si="1"/>
        <v>119987</v>
      </c>
      <c r="AC17" s="949">
        <v>7</v>
      </c>
      <c r="AD17" s="913"/>
    </row>
    <row r="18" spans="1:32" s="15" customFormat="1" ht="49.5" customHeight="1" x14ac:dyDescent="0.2">
      <c r="A18" s="20">
        <v>8</v>
      </c>
      <c r="B18" s="12" t="s">
        <v>42</v>
      </c>
      <c r="C18" s="17">
        <v>4</v>
      </c>
      <c r="D18" s="18">
        <v>4366</v>
      </c>
      <c r="E18" s="17">
        <v>12</v>
      </c>
      <c r="F18" s="18">
        <v>624</v>
      </c>
      <c r="G18" s="17">
        <v>7</v>
      </c>
      <c r="H18" s="18">
        <v>7695</v>
      </c>
      <c r="I18" s="17">
        <v>7</v>
      </c>
      <c r="J18" s="18">
        <v>7715</v>
      </c>
      <c r="K18" s="17">
        <v>2</v>
      </c>
      <c r="L18" s="18">
        <v>14275</v>
      </c>
      <c r="M18" s="17">
        <v>11</v>
      </c>
      <c r="N18" s="18">
        <v>13360</v>
      </c>
      <c r="O18" s="17">
        <v>8</v>
      </c>
      <c r="P18" s="18">
        <v>8905</v>
      </c>
      <c r="Q18" s="17">
        <v>1</v>
      </c>
      <c r="R18" s="18">
        <v>27116</v>
      </c>
      <c r="S18" s="19">
        <v>11</v>
      </c>
      <c r="T18" s="18">
        <v>12600</v>
      </c>
      <c r="U18" s="19">
        <v>11</v>
      </c>
      <c r="V18" s="18">
        <v>17720</v>
      </c>
      <c r="W18" s="19">
        <v>7</v>
      </c>
      <c r="X18" s="18">
        <v>4580</v>
      </c>
      <c r="Y18" s="19">
        <v>5</v>
      </c>
      <c r="Z18" s="18">
        <v>5945</v>
      </c>
      <c r="AA18" s="916">
        <f t="shared" si="0"/>
        <v>86</v>
      </c>
      <c r="AB18" s="917">
        <f t="shared" si="1"/>
        <v>124901</v>
      </c>
      <c r="AC18" s="949">
        <v>8</v>
      </c>
      <c r="AD18" s="913"/>
      <c r="AF18" s="22"/>
    </row>
    <row r="19" spans="1:32" s="15" customFormat="1" ht="49.5" customHeight="1" x14ac:dyDescent="0.2">
      <c r="A19" s="23">
        <v>9</v>
      </c>
      <c r="B19" s="12" t="s">
        <v>43</v>
      </c>
      <c r="C19" s="17">
        <v>10</v>
      </c>
      <c r="D19" s="18">
        <v>2008</v>
      </c>
      <c r="E19" s="17">
        <v>5</v>
      </c>
      <c r="F19" s="18">
        <v>26802</v>
      </c>
      <c r="G19" s="17">
        <v>11</v>
      </c>
      <c r="H19" s="18">
        <v>4285</v>
      </c>
      <c r="I19" s="17">
        <v>8</v>
      </c>
      <c r="J19" s="18">
        <v>9010</v>
      </c>
      <c r="K19" s="17">
        <v>9</v>
      </c>
      <c r="L19" s="18">
        <v>12515</v>
      </c>
      <c r="M19" s="17">
        <v>7</v>
      </c>
      <c r="N19" s="18">
        <v>16465</v>
      </c>
      <c r="O19" s="17">
        <v>3</v>
      </c>
      <c r="P19" s="18">
        <v>16695</v>
      </c>
      <c r="Q19" s="17">
        <v>12</v>
      </c>
      <c r="R19" s="18">
        <v>4680</v>
      </c>
      <c r="S19" s="19">
        <v>8</v>
      </c>
      <c r="T19" s="18">
        <v>15545</v>
      </c>
      <c r="U19" s="19">
        <v>3</v>
      </c>
      <c r="V19" s="18">
        <v>22595</v>
      </c>
      <c r="W19" s="19">
        <v>10</v>
      </c>
      <c r="X19" s="18">
        <v>2535</v>
      </c>
      <c r="Y19" s="19">
        <v>10</v>
      </c>
      <c r="Z19" s="18">
        <v>3810</v>
      </c>
      <c r="AA19" s="916">
        <f t="shared" si="0"/>
        <v>96</v>
      </c>
      <c r="AB19" s="917">
        <f t="shared" si="1"/>
        <v>136945</v>
      </c>
      <c r="AC19" s="949">
        <v>9</v>
      </c>
      <c r="AD19" s="913"/>
    </row>
    <row r="20" spans="1:32" s="15" customFormat="1" ht="49.5" customHeight="1" x14ac:dyDescent="0.2">
      <c r="A20" s="16">
        <v>10</v>
      </c>
      <c r="B20" s="12" t="s">
        <v>45</v>
      </c>
      <c r="C20" s="456">
        <v>8</v>
      </c>
      <c r="D20" s="18">
        <v>2223</v>
      </c>
      <c r="E20" s="456">
        <v>8</v>
      </c>
      <c r="F20" s="18">
        <v>7012</v>
      </c>
      <c r="G20" s="456">
        <v>12</v>
      </c>
      <c r="H20" s="18">
        <v>1811</v>
      </c>
      <c r="I20" s="456">
        <v>2</v>
      </c>
      <c r="J20" s="18">
        <v>11775</v>
      </c>
      <c r="K20" s="456">
        <v>11</v>
      </c>
      <c r="L20" s="18">
        <v>7770</v>
      </c>
      <c r="M20" s="456">
        <v>10</v>
      </c>
      <c r="N20" s="18">
        <v>14690</v>
      </c>
      <c r="O20" s="456">
        <v>11</v>
      </c>
      <c r="P20" s="18">
        <v>5785</v>
      </c>
      <c r="Q20" s="456">
        <v>2</v>
      </c>
      <c r="R20" s="18">
        <v>20875</v>
      </c>
      <c r="S20" s="19">
        <v>9</v>
      </c>
      <c r="T20" s="18">
        <v>14605</v>
      </c>
      <c r="U20" s="19">
        <v>7</v>
      </c>
      <c r="V20" s="18">
        <v>20690</v>
      </c>
      <c r="W20" s="19">
        <v>9</v>
      </c>
      <c r="X20" s="18">
        <v>4185</v>
      </c>
      <c r="Y20" s="19">
        <v>7</v>
      </c>
      <c r="Z20" s="18">
        <v>5160</v>
      </c>
      <c r="AA20" s="916">
        <f t="shared" si="0"/>
        <v>96</v>
      </c>
      <c r="AB20" s="917">
        <f t="shared" si="1"/>
        <v>116581</v>
      </c>
      <c r="AC20" s="949">
        <v>10</v>
      </c>
      <c r="AD20" s="913"/>
    </row>
    <row r="21" spans="1:32" s="15" customFormat="1" ht="49.5" customHeight="1" x14ac:dyDescent="0.2">
      <c r="A21" s="23">
        <v>11</v>
      </c>
      <c r="B21" s="12" t="s">
        <v>44</v>
      </c>
      <c r="C21" s="17">
        <v>11</v>
      </c>
      <c r="D21" s="18">
        <v>1880</v>
      </c>
      <c r="E21" s="17">
        <v>7</v>
      </c>
      <c r="F21" s="18">
        <v>10528</v>
      </c>
      <c r="G21" s="17">
        <v>8</v>
      </c>
      <c r="H21" s="18">
        <v>3780</v>
      </c>
      <c r="I21" s="17">
        <v>4</v>
      </c>
      <c r="J21" s="18">
        <v>13280</v>
      </c>
      <c r="K21" s="17">
        <v>5</v>
      </c>
      <c r="L21" s="18">
        <v>11715</v>
      </c>
      <c r="M21" s="17">
        <v>6</v>
      </c>
      <c r="N21" s="18">
        <v>14270</v>
      </c>
      <c r="O21" s="17">
        <v>12</v>
      </c>
      <c r="P21" s="18">
        <v>5325</v>
      </c>
      <c r="Q21" s="17">
        <v>7</v>
      </c>
      <c r="R21" s="18">
        <v>17125</v>
      </c>
      <c r="S21" s="24">
        <v>10</v>
      </c>
      <c r="T21" s="21">
        <v>14660</v>
      </c>
      <c r="U21" s="19">
        <v>6</v>
      </c>
      <c r="V21" s="18">
        <v>20655</v>
      </c>
      <c r="W21" s="19">
        <v>12</v>
      </c>
      <c r="X21" s="18">
        <v>1700</v>
      </c>
      <c r="Y21" s="19">
        <v>9</v>
      </c>
      <c r="Z21" s="18">
        <v>4590</v>
      </c>
      <c r="AA21" s="916">
        <f t="shared" si="0"/>
        <v>97</v>
      </c>
      <c r="AB21" s="917">
        <f t="shared" si="1"/>
        <v>119508</v>
      </c>
      <c r="AC21" s="949">
        <v>11</v>
      </c>
      <c r="AD21" s="913"/>
    </row>
    <row r="22" spans="1:32" s="15" customFormat="1" ht="49.5" customHeight="1" x14ac:dyDescent="0.2">
      <c r="A22" s="25">
        <v>12</v>
      </c>
      <c r="B22" s="26" t="s">
        <v>46</v>
      </c>
      <c r="C22" s="27">
        <v>6</v>
      </c>
      <c r="D22" s="28">
        <v>3913</v>
      </c>
      <c r="E22" s="27">
        <v>10</v>
      </c>
      <c r="F22" s="28">
        <v>1890</v>
      </c>
      <c r="G22" s="27">
        <v>6</v>
      </c>
      <c r="H22" s="28">
        <v>10190</v>
      </c>
      <c r="I22" s="27">
        <v>10</v>
      </c>
      <c r="J22" s="28">
        <v>5050</v>
      </c>
      <c r="K22" s="27">
        <v>12</v>
      </c>
      <c r="L22" s="28">
        <v>6340</v>
      </c>
      <c r="M22" s="27">
        <v>12</v>
      </c>
      <c r="N22" s="28">
        <v>9991</v>
      </c>
      <c r="O22" s="27">
        <v>4</v>
      </c>
      <c r="P22" s="28">
        <v>14000</v>
      </c>
      <c r="Q22" s="27">
        <v>11</v>
      </c>
      <c r="R22" s="28">
        <v>3670</v>
      </c>
      <c r="S22" s="29">
        <v>12</v>
      </c>
      <c r="T22" s="30">
        <v>10915</v>
      </c>
      <c r="U22" s="29">
        <v>12</v>
      </c>
      <c r="V22" s="30">
        <v>13410</v>
      </c>
      <c r="W22" s="29">
        <v>11</v>
      </c>
      <c r="X22" s="30">
        <v>2508.5</v>
      </c>
      <c r="Y22" s="29">
        <v>11</v>
      </c>
      <c r="Z22" s="30">
        <v>4465</v>
      </c>
      <c r="AA22" s="918">
        <f t="shared" si="0"/>
        <v>117</v>
      </c>
      <c r="AB22" s="919">
        <f t="shared" si="1"/>
        <v>86342.5</v>
      </c>
      <c r="AC22" s="950">
        <v>12</v>
      </c>
      <c r="AD22" s="913"/>
    </row>
    <row r="25" spans="1:32" ht="18" x14ac:dyDescent="0.25">
      <c r="B25" s="532" t="s">
        <v>777</v>
      </c>
      <c r="C25" s="532"/>
      <c r="D25" s="532"/>
      <c r="E25" s="532" t="s">
        <v>778</v>
      </c>
      <c r="F25" s="532"/>
      <c r="G25" s="532"/>
      <c r="H25" s="532"/>
    </row>
    <row r="26" spans="1:32" ht="18" x14ac:dyDescent="0.25">
      <c r="B26" s="532"/>
      <c r="C26" s="532"/>
      <c r="D26" s="532"/>
      <c r="E26" s="532" t="s">
        <v>779</v>
      </c>
      <c r="F26" s="532"/>
      <c r="G26" s="532"/>
      <c r="H26" s="532"/>
    </row>
    <row r="27" spans="1:32" ht="18" x14ac:dyDescent="0.25">
      <c r="B27" s="532"/>
      <c r="C27" s="532"/>
      <c r="D27" s="532"/>
      <c r="E27" s="532" t="s">
        <v>780</v>
      </c>
      <c r="F27" s="532"/>
      <c r="G27" s="532"/>
      <c r="H27" s="532"/>
    </row>
  </sheetData>
  <sortState ref="B11:AB22">
    <sortCondition ref="AA11:AA22"/>
    <sortCondition descending="1" ref="AB11:AB22"/>
  </sortState>
  <mergeCells count="27">
    <mergeCell ref="I9:J9"/>
    <mergeCell ref="K9:L9"/>
    <mergeCell ref="M9:N9"/>
    <mergeCell ref="O9:P9"/>
    <mergeCell ref="Q9:R9"/>
    <mergeCell ref="S8:T8"/>
    <mergeCell ref="U8:V8"/>
    <mergeCell ref="W8:X8"/>
    <mergeCell ref="Y8:Z8"/>
    <mergeCell ref="AA8:AC9"/>
    <mergeCell ref="S9:T9"/>
    <mergeCell ref="U9:V9"/>
    <mergeCell ref="W9:X9"/>
    <mergeCell ref="Y9:Z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  <mergeCell ref="C9:D9"/>
    <mergeCell ref="E9:F9"/>
    <mergeCell ref="G9:H9"/>
  </mergeCells>
  <pageMargins left="0.78749999999999998" right="0.78749999999999998" top="0.27569444444444402" bottom="0.59027777777777801" header="0.51180555555555496" footer="0.51180555555555496"/>
  <pageSetup paperSize="0" scale="0" firstPageNumber="0" orientation="portrait" usePrinterDefaults="0" horizontalDpi="0" verticalDpi="0" copies="0"/>
  <headerFooter>
    <oddFooter>&amp;C&amp;14&amp;XProgram za izračun rezultata i provođenje natjecanja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IW48"/>
  <sheetViews>
    <sheetView zoomScaleNormal="100" workbookViewId="0">
      <selection activeCell="X8" sqref="X8"/>
    </sheetView>
  </sheetViews>
  <sheetFormatPr defaultRowHeight="12.75" x14ac:dyDescent="0.2"/>
  <cols>
    <col min="1" max="1" width="16.42578125" style="266"/>
    <col min="2" max="2" width="22.5703125" style="266"/>
    <col min="3" max="3" width="4.5703125" style="266"/>
    <col min="4" max="4" width="7" style="266"/>
    <col min="5" max="5" width="4.42578125" style="266"/>
    <col min="6" max="6" width="6.85546875" style="266"/>
    <col min="7" max="7" width="3.5703125" style="266"/>
    <col min="8" max="8" width="5.7109375" style="266"/>
    <col min="9" max="9" width="4" style="266"/>
    <col min="10" max="10" width="5.5703125" style="266"/>
    <col min="11" max="11" width="4.42578125" style="266"/>
    <col min="12" max="12" width="4.85546875" style="266"/>
    <col min="13" max="13" width="4.7109375" style="266"/>
    <col min="14" max="14" width="5.5703125" style="266"/>
    <col min="15" max="15" width="4" style="266"/>
    <col min="16" max="16" width="5.28515625" style="266"/>
    <col min="17" max="17" width="4.42578125" style="266"/>
    <col min="18" max="18" width="5.5703125" style="266"/>
    <col min="19" max="19" width="4.85546875" style="266"/>
    <col min="20" max="20" width="7.5703125" style="266" customWidth="1"/>
    <col min="21" max="21" width="6.85546875" style="266"/>
    <col min="22" max="257" width="9.140625" style="266"/>
  </cols>
  <sheetData>
    <row r="1" spans="1:21" ht="22.5" x14ac:dyDescent="0.3">
      <c r="A1" s="1454" t="s">
        <v>314</v>
      </c>
      <c r="B1" s="1454"/>
      <c r="C1" s="267"/>
      <c r="D1" s="268"/>
      <c r="E1" s="267"/>
      <c r="F1" s="268"/>
      <c r="G1" s="267"/>
      <c r="H1" s="268"/>
      <c r="I1" s="267"/>
      <c r="J1" s="269" t="s">
        <v>1</v>
      </c>
      <c r="K1" s="267"/>
      <c r="L1" s="268"/>
      <c r="M1" s="267"/>
      <c r="N1" s="268"/>
      <c r="O1" s="267"/>
      <c r="P1" s="267"/>
      <c r="Q1" s="267"/>
      <c r="R1" s="268"/>
      <c r="S1" s="267"/>
      <c r="T1" s="268"/>
      <c r="U1" s="267"/>
    </row>
    <row r="2" spans="1:21" ht="22.5" x14ac:dyDescent="0.3">
      <c r="A2" s="1455" t="s">
        <v>315</v>
      </c>
      <c r="B2" s="1455"/>
      <c r="C2" s="267"/>
      <c r="D2" s="268"/>
      <c r="E2" s="267"/>
      <c r="F2" s="268"/>
      <c r="G2" s="267"/>
      <c r="H2" s="268"/>
      <c r="I2" s="267"/>
      <c r="J2" s="269" t="s">
        <v>316</v>
      </c>
      <c r="K2" s="267"/>
      <c r="L2" s="268"/>
      <c r="M2" s="267"/>
      <c r="N2" s="268"/>
      <c r="O2" s="267"/>
      <c r="P2" s="268"/>
      <c r="Q2" s="267"/>
      <c r="R2" s="268"/>
      <c r="S2" s="267"/>
      <c r="T2" s="268"/>
      <c r="U2" s="267"/>
    </row>
    <row r="3" spans="1:21" ht="22.5" x14ac:dyDescent="0.3">
      <c r="A3" s="270"/>
      <c r="B3" s="267"/>
      <c r="C3" s="267"/>
      <c r="D3" s="268"/>
      <c r="E3" s="267"/>
      <c r="F3" s="268"/>
      <c r="G3" s="267"/>
      <c r="H3" s="268"/>
      <c r="I3" s="267"/>
      <c r="J3" s="269" t="s">
        <v>47</v>
      </c>
      <c r="K3" s="267"/>
      <c r="L3" s="268"/>
      <c r="M3" s="267"/>
      <c r="N3" s="268"/>
      <c r="O3" s="267"/>
      <c r="P3" s="268"/>
      <c r="Q3" s="267"/>
      <c r="R3" s="268"/>
      <c r="S3" s="267"/>
      <c r="T3" s="268"/>
      <c r="U3" s="267"/>
    </row>
    <row r="4" spans="1:21" ht="5.25" customHeight="1" x14ac:dyDescent="0.2">
      <c r="A4" s="271"/>
      <c r="B4" s="272"/>
      <c r="C4" s="273"/>
      <c r="D4" s="274"/>
      <c r="E4" s="272"/>
      <c r="F4" s="275"/>
      <c r="G4" s="273"/>
      <c r="H4" s="274"/>
      <c r="I4" s="272"/>
      <c r="J4" s="275"/>
      <c r="K4" s="273"/>
      <c r="L4" s="274"/>
      <c r="M4" s="272"/>
      <c r="N4" s="275"/>
      <c r="O4" s="273"/>
      <c r="P4" s="274"/>
      <c r="Q4" s="272"/>
      <c r="R4" s="275"/>
      <c r="S4" s="272"/>
      <c r="T4" s="275"/>
      <c r="U4" s="272"/>
    </row>
    <row r="5" spans="1:21" ht="19.5" customHeight="1" x14ac:dyDescent="0.2">
      <c r="A5" s="1456" t="s">
        <v>48</v>
      </c>
      <c r="B5" s="1457" t="s">
        <v>5</v>
      </c>
      <c r="C5" s="1458" t="s">
        <v>6</v>
      </c>
      <c r="D5" s="1458"/>
      <c r="E5" s="1459" t="s">
        <v>7</v>
      </c>
      <c r="F5" s="1459"/>
      <c r="G5" s="1458" t="s">
        <v>8</v>
      </c>
      <c r="H5" s="1458"/>
      <c r="I5" s="1459" t="s">
        <v>9</v>
      </c>
      <c r="J5" s="1459"/>
      <c r="K5" s="1458" t="s">
        <v>10</v>
      </c>
      <c r="L5" s="1458"/>
      <c r="M5" s="1459" t="s">
        <v>11</v>
      </c>
      <c r="N5" s="1459"/>
      <c r="O5" s="1458" t="s">
        <v>12</v>
      </c>
      <c r="P5" s="1458"/>
      <c r="Q5" s="1459" t="s">
        <v>13</v>
      </c>
      <c r="R5" s="1459"/>
      <c r="S5" s="1460" t="s">
        <v>18</v>
      </c>
      <c r="T5" s="1460"/>
      <c r="U5" s="1460"/>
    </row>
    <row r="6" spans="1:21" ht="24.75" customHeight="1" thickTop="1" x14ac:dyDescent="0.2">
      <c r="A6" s="1456"/>
      <c r="B6" s="1457"/>
      <c r="C6" s="1430" t="s">
        <v>297</v>
      </c>
      <c r="D6" s="1430"/>
      <c r="E6" s="1461" t="s">
        <v>298</v>
      </c>
      <c r="F6" s="1461"/>
      <c r="G6" s="1430" t="s">
        <v>299</v>
      </c>
      <c r="H6" s="1430"/>
      <c r="I6" s="1461" t="s">
        <v>300</v>
      </c>
      <c r="J6" s="1461"/>
      <c r="K6" s="1430" t="s">
        <v>301</v>
      </c>
      <c r="L6" s="1430"/>
      <c r="M6" s="1461" t="s">
        <v>302</v>
      </c>
      <c r="N6" s="1461"/>
      <c r="O6" s="1430" t="s">
        <v>303</v>
      </c>
      <c r="P6" s="1430"/>
      <c r="Q6" s="1461" t="s">
        <v>304</v>
      </c>
      <c r="R6" s="1461"/>
      <c r="S6" s="1460"/>
      <c r="T6" s="1460"/>
      <c r="U6" s="1460"/>
    </row>
    <row r="7" spans="1:21" ht="3" hidden="1" customHeight="1" x14ac:dyDescent="0.2">
      <c r="A7" s="1456"/>
      <c r="B7" s="1457"/>
      <c r="C7" s="1084"/>
      <c r="D7" s="1085"/>
      <c r="E7" s="1086"/>
      <c r="F7" s="1087"/>
      <c r="G7" s="1084"/>
      <c r="H7" s="1085"/>
      <c r="I7" s="1086"/>
      <c r="J7" s="1087"/>
      <c r="K7" s="1084"/>
      <c r="L7" s="1085"/>
      <c r="M7" s="1086"/>
      <c r="N7" s="1088"/>
      <c r="O7" s="1084"/>
      <c r="P7" s="1085"/>
      <c r="Q7" s="1086"/>
      <c r="R7" s="1087"/>
      <c r="S7" s="1084"/>
      <c r="T7" s="1089"/>
      <c r="U7" s="1090"/>
    </row>
    <row r="8" spans="1:21" ht="18" customHeight="1" x14ac:dyDescent="0.2">
      <c r="A8" s="1091"/>
      <c r="B8" s="1092"/>
      <c r="C8" s="1093" t="s">
        <v>31</v>
      </c>
      <c r="D8" s="1094" t="s">
        <v>32</v>
      </c>
      <c r="E8" s="1095" t="s">
        <v>31</v>
      </c>
      <c r="F8" s="1096" t="s">
        <v>32</v>
      </c>
      <c r="G8" s="1093" t="s">
        <v>31</v>
      </c>
      <c r="H8" s="1094" t="s">
        <v>32</v>
      </c>
      <c r="I8" s="1095" t="s">
        <v>31</v>
      </c>
      <c r="J8" s="1096" t="s">
        <v>32</v>
      </c>
      <c r="K8" s="1093" t="s">
        <v>31</v>
      </c>
      <c r="L8" s="1094" t="s">
        <v>32</v>
      </c>
      <c r="M8" s="1095" t="s">
        <v>31</v>
      </c>
      <c r="N8" s="1097" t="s">
        <v>32</v>
      </c>
      <c r="O8" s="1093" t="s">
        <v>31</v>
      </c>
      <c r="P8" s="1094" t="s">
        <v>32</v>
      </c>
      <c r="Q8" s="1095" t="s">
        <v>31</v>
      </c>
      <c r="R8" s="1096" t="s">
        <v>32</v>
      </c>
      <c r="S8" s="1093" t="s">
        <v>31</v>
      </c>
      <c r="T8" s="1097" t="s">
        <v>32</v>
      </c>
      <c r="U8" s="1098" t="s">
        <v>305</v>
      </c>
    </row>
    <row r="9" spans="1:21" ht="2.25" customHeight="1" thickBot="1" x14ac:dyDescent="0.25">
      <c r="A9" s="276"/>
      <c r="B9" s="277"/>
      <c r="C9" s="278"/>
      <c r="D9" s="279"/>
      <c r="E9" s="280"/>
      <c r="F9" s="281"/>
      <c r="G9" s="278"/>
      <c r="H9" s="279"/>
      <c r="I9" s="280"/>
      <c r="J9" s="281"/>
      <c r="K9" s="278"/>
      <c r="L9" s="279"/>
      <c r="M9" s="280"/>
      <c r="N9" s="281"/>
      <c r="O9" s="278"/>
      <c r="P9" s="279"/>
      <c r="Q9" s="280"/>
      <c r="R9" s="281"/>
      <c r="S9" s="282"/>
      <c r="T9" s="283"/>
      <c r="U9" s="284"/>
    </row>
    <row r="10" spans="1:21" ht="15.75" x14ac:dyDescent="0.2">
      <c r="A10" s="544" t="s">
        <v>319</v>
      </c>
      <c r="B10" s="545" t="s">
        <v>307</v>
      </c>
      <c r="C10" s="546">
        <v>1</v>
      </c>
      <c r="D10" s="547">
        <v>3725</v>
      </c>
      <c r="E10" s="548">
        <v>1</v>
      </c>
      <c r="F10" s="549">
        <v>4101</v>
      </c>
      <c r="G10" s="546">
        <v>4</v>
      </c>
      <c r="H10" s="547">
        <v>3153</v>
      </c>
      <c r="I10" s="548">
        <v>1</v>
      </c>
      <c r="J10" s="550">
        <v>3780</v>
      </c>
      <c r="K10" s="546">
        <v>4</v>
      </c>
      <c r="L10" s="547">
        <v>656</v>
      </c>
      <c r="M10" s="548">
        <v>3</v>
      </c>
      <c r="N10" s="550">
        <v>4145</v>
      </c>
      <c r="O10" s="546">
        <v>2</v>
      </c>
      <c r="P10" s="547">
        <v>1945</v>
      </c>
      <c r="Q10" s="548">
        <v>3</v>
      </c>
      <c r="R10" s="550">
        <v>1750</v>
      </c>
      <c r="S10" s="551">
        <f t="shared" ref="S10:S44" si="0">C10+E10+G10+I10+K10+M10+O10+Q10</f>
        <v>19</v>
      </c>
      <c r="T10" s="1276">
        <f t="shared" ref="T10:T44" si="1">D10+F10+H10+J10+L10+N10+P10+R10</f>
        <v>23255</v>
      </c>
      <c r="U10" s="932">
        <v>1</v>
      </c>
    </row>
    <row r="11" spans="1:21" ht="15.75" x14ac:dyDescent="0.2">
      <c r="A11" s="552" t="s">
        <v>346</v>
      </c>
      <c r="B11" s="224" t="s">
        <v>344</v>
      </c>
      <c r="C11" s="285">
        <v>4</v>
      </c>
      <c r="D11" s="286">
        <v>2900</v>
      </c>
      <c r="E11" s="287">
        <v>2</v>
      </c>
      <c r="F11" s="288">
        <v>3191</v>
      </c>
      <c r="G11" s="285">
        <v>2</v>
      </c>
      <c r="H11" s="286">
        <v>4200</v>
      </c>
      <c r="I11" s="287">
        <v>1</v>
      </c>
      <c r="J11" s="289">
        <v>8275</v>
      </c>
      <c r="K11" s="285">
        <v>1</v>
      </c>
      <c r="L11" s="286">
        <v>7361</v>
      </c>
      <c r="M11" s="287">
        <v>2</v>
      </c>
      <c r="N11" s="289">
        <v>5910</v>
      </c>
      <c r="O11" s="285">
        <v>3</v>
      </c>
      <c r="P11" s="286">
        <v>1207</v>
      </c>
      <c r="Q11" s="287">
        <v>5</v>
      </c>
      <c r="R11" s="289">
        <v>1315</v>
      </c>
      <c r="S11" s="290">
        <f t="shared" si="0"/>
        <v>20</v>
      </c>
      <c r="T11" s="1277">
        <f t="shared" si="1"/>
        <v>34359</v>
      </c>
      <c r="U11" s="932">
        <v>2</v>
      </c>
    </row>
    <row r="12" spans="1:21" ht="15.75" x14ac:dyDescent="0.2">
      <c r="A12" s="552" t="s">
        <v>337</v>
      </c>
      <c r="B12" s="224" t="s">
        <v>308</v>
      </c>
      <c r="C12" s="285">
        <v>2</v>
      </c>
      <c r="D12" s="286">
        <v>3265</v>
      </c>
      <c r="E12" s="287">
        <v>1</v>
      </c>
      <c r="F12" s="288">
        <v>3705</v>
      </c>
      <c r="G12" s="285">
        <v>5</v>
      </c>
      <c r="H12" s="286">
        <v>5877</v>
      </c>
      <c r="I12" s="287">
        <v>2</v>
      </c>
      <c r="J12" s="289">
        <v>4910</v>
      </c>
      <c r="K12" s="285">
        <v>2</v>
      </c>
      <c r="L12" s="286">
        <v>2005</v>
      </c>
      <c r="M12" s="287">
        <v>4</v>
      </c>
      <c r="N12" s="289">
        <v>3465</v>
      </c>
      <c r="O12" s="285">
        <v>7</v>
      </c>
      <c r="P12" s="286">
        <v>640</v>
      </c>
      <c r="Q12" s="287">
        <v>1</v>
      </c>
      <c r="R12" s="289">
        <v>3560</v>
      </c>
      <c r="S12" s="290">
        <f t="shared" si="0"/>
        <v>24</v>
      </c>
      <c r="T12" s="1277">
        <f t="shared" si="1"/>
        <v>27427</v>
      </c>
      <c r="U12" s="933">
        <v>3</v>
      </c>
    </row>
    <row r="13" spans="1:21" ht="15.75" x14ac:dyDescent="0.2">
      <c r="A13" s="553" t="s">
        <v>336</v>
      </c>
      <c r="B13" s="224" t="s">
        <v>308</v>
      </c>
      <c r="C13" s="291">
        <v>5</v>
      </c>
      <c r="D13" s="292">
        <v>2630</v>
      </c>
      <c r="E13" s="293">
        <v>1</v>
      </c>
      <c r="F13" s="294">
        <v>3681</v>
      </c>
      <c r="G13" s="291">
        <v>1</v>
      </c>
      <c r="H13" s="292">
        <v>5020</v>
      </c>
      <c r="I13" s="293">
        <v>4</v>
      </c>
      <c r="J13" s="294">
        <v>1335</v>
      </c>
      <c r="K13" s="291">
        <v>2</v>
      </c>
      <c r="L13" s="292">
        <v>3428</v>
      </c>
      <c r="M13" s="293">
        <v>4</v>
      </c>
      <c r="N13" s="294">
        <v>1630</v>
      </c>
      <c r="O13" s="291">
        <v>4</v>
      </c>
      <c r="P13" s="292">
        <v>1159</v>
      </c>
      <c r="Q13" s="293">
        <v>6</v>
      </c>
      <c r="R13" s="294">
        <v>995</v>
      </c>
      <c r="S13" s="290">
        <f t="shared" si="0"/>
        <v>27</v>
      </c>
      <c r="T13" s="1277">
        <f t="shared" si="1"/>
        <v>19878</v>
      </c>
      <c r="U13" s="933">
        <v>4</v>
      </c>
    </row>
    <row r="14" spans="1:21" ht="15.75" x14ac:dyDescent="0.2">
      <c r="A14" s="553" t="s">
        <v>332</v>
      </c>
      <c r="B14" s="224" t="s">
        <v>333</v>
      </c>
      <c r="C14" s="291">
        <v>1</v>
      </c>
      <c r="D14" s="292">
        <v>4915</v>
      </c>
      <c r="E14" s="293">
        <v>3</v>
      </c>
      <c r="F14" s="294">
        <v>3002</v>
      </c>
      <c r="G14" s="291">
        <v>6</v>
      </c>
      <c r="H14" s="292">
        <v>2650</v>
      </c>
      <c r="I14" s="293">
        <v>9</v>
      </c>
      <c r="J14" s="294"/>
      <c r="K14" s="291">
        <v>1</v>
      </c>
      <c r="L14" s="292">
        <v>9856</v>
      </c>
      <c r="M14" s="293">
        <v>1</v>
      </c>
      <c r="N14" s="294">
        <v>11495</v>
      </c>
      <c r="O14" s="291">
        <v>2</v>
      </c>
      <c r="P14" s="292">
        <v>2673</v>
      </c>
      <c r="Q14" s="293">
        <v>5</v>
      </c>
      <c r="R14" s="294">
        <v>1070</v>
      </c>
      <c r="S14" s="290">
        <f t="shared" si="0"/>
        <v>28</v>
      </c>
      <c r="T14" s="1277">
        <f t="shared" si="1"/>
        <v>35661</v>
      </c>
      <c r="U14" s="933">
        <v>5</v>
      </c>
    </row>
    <row r="15" spans="1:21" ht="15.75" x14ac:dyDescent="0.2">
      <c r="A15" s="553" t="s">
        <v>322</v>
      </c>
      <c r="B15" s="224" t="s">
        <v>321</v>
      </c>
      <c r="C15" s="291">
        <v>5</v>
      </c>
      <c r="D15" s="292">
        <v>2115</v>
      </c>
      <c r="E15" s="293">
        <v>4</v>
      </c>
      <c r="F15" s="294">
        <v>2336</v>
      </c>
      <c r="G15" s="291">
        <v>1</v>
      </c>
      <c r="H15" s="292">
        <v>4765</v>
      </c>
      <c r="I15" s="293">
        <v>5</v>
      </c>
      <c r="J15" s="294">
        <v>2585</v>
      </c>
      <c r="K15" s="291">
        <v>5</v>
      </c>
      <c r="L15" s="292">
        <v>971</v>
      </c>
      <c r="M15" s="293">
        <v>6</v>
      </c>
      <c r="N15" s="294">
        <v>1820</v>
      </c>
      <c r="O15" s="291">
        <v>3</v>
      </c>
      <c r="P15" s="292">
        <v>1702</v>
      </c>
      <c r="Q15" s="293">
        <v>1</v>
      </c>
      <c r="R15" s="294">
        <v>3295</v>
      </c>
      <c r="S15" s="290">
        <f t="shared" si="0"/>
        <v>30</v>
      </c>
      <c r="T15" s="1277">
        <f t="shared" si="1"/>
        <v>19589</v>
      </c>
      <c r="U15" s="932">
        <v>6</v>
      </c>
    </row>
    <row r="16" spans="1:21" ht="15.75" x14ac:dyDescent="0.2">
      <c r="A16" s="553" t="s">
        <v>335</v>
      </c>
      <c r="B16" s="224" t="s">
        <v>333</v>
      </c>
      <c r="C16" s="291">
        <v>3</v>
      </c>
      <c r="D16" s="292">
        <v>3220</v>
      </c>
      <c r="E16" s="293">
        <v>4</v>
      </c>
      <c r="F16" s="294">
        <v>1930</v>
      </c>
      <c r="G16" s="291">
        <v>1</v>
      </c>
      <c r="H16" s="292">
        <v>12379</v>
      </c>
      <c r="I16" s="293">
        <v>2</v>
      </c>
      <c r="J16" s="294">
        <v>2865</v>
      </c>
      <c r="K16" s="291">
        <v>9</v>
      </c>
      <c r="L16" s="292"/>
      <c r="M16" s="293">
        <v>9</v>
      </c>
      <c r="N16" s="294"/>
      <c r="O16" s="291">
        <v>1</v>
      </c>
      <c r="P16" s="292">
        <v>7368</v>
      </c>
      <c r="Q16" s="293">
        <v>2</v>
      </c>
      <c r="R16" s="294">
        <v>2010</v>
      </c>
      <c r="S16" s="290">
        <f t="shared" si="0"/>
        <v>31</v>
      </c>
      <c r="T16" s="1277">
        <f t="shared" si="1"/>
        <v>29772</v>
      </c>
      <c r="U16" s="933">
        <v>7</v>
      </c>
    </row>
    <row r="17" spans="1:27" ht="15.75" x14ac:dyDescent="0.2">
      <c r="A17" s="553" t="s">
        <v>325</v>
      </c>
      <c r="B17" s="223" t="s">
        <v>326</v>
      </c>
      <c r="C17" s="291">
        <v>2</v>
      </c>
      <c r="D17" s="292">
        <v>3685</v>
      </c>
      <c r="E17" s="293">
        <v>3</v>
      </c>
      <c r="F17" s="294">
        <v>3352</v>
      </c>
      <c r="G17" s="291">
        <v>8</v>
      </c>
      <c r="H17" s="292">
        <v>2237</v>
      </c>
      <c r="I17" s="293">
        <v>7</v>
      </c>
      <c r="J17" s="294">
        <v>560</v>
      </c>
      <c r="K17" s="291">
        <v>4</v>
      </c>
      <c r="L17" s="292">
        <v>815</v>
      </c>
      <c r="M17" s="293">
        <v>5</v>
      </c>
      <c r="N17" s="294">
        <v>2580</v>
      </c>
      <c r="O17" s="291">
        <v>6</v>
      </c>
      <c r="P17" s="292">
        <v>808</v>
      </c>
      <c r="Q17" s="293">
        <v>3</v>
      </c>
      <c r="R17" s="294">
        <v>1665</v>
      </c>
      <c r="S17" s="290">
        <f t="shared" si="0"/>
        <v>38</v>
      </c>
      <c r="T17" s="1277">
        <f t="shared" si="1"/>
        <v>15702</v>
      </c>
      <c r="U17" s="933">
        <v>8</v>
      </c>
    </row>
    <row r="18" spans="1:27" ht="15.75" x14ac:dyDescent="0.2">
      <c r="A18" s="553" t="s">
        <v>343</v>
      </c>
      <c r="B18" s="223" t="s">
        <v>344</v>
      </c>
      <c r="C18" s="291">
        <v>3</v>
      </c>
      <c r="D18" s="292">
        <v>3390</v>
      </c>
      <c r="E18" s="293">
        <v>2</v>
      </c>
      <c r="F18" s="294">
        <v>3252</v>
      </c>
      <c r="G18" s="291">
        <v>5</v>
      </c>
      <c r="H18" s="292">
        <v>2305</v>
      </c>
      <c r="I18" s="293">
        <v>3</v>
      </c>
      <c r="J18" s="294">
        <v>3720</v>
      </c>
      <c r="K18" s="291">
        <v>6</v>
      </c>
      <c r="L18" s="292">
        <v>590</v>
      </c>
      <c r="M18" s="293">
        <v>2</v>
      </c>
      <c r="N18" s="294">
        <v>3785</v>
      </c>
      <c r="O18" s="291">
        <v>9</v>
      </c>
      <c r="P18" s="292"/>
      <c r="Q18" s="293">
        <v>9</v>
      </c>
      <c r="R18" s="294"/>
      <c r="S18" s="290">
        <f t="shared" si="0"/>
        <v>39</v>
      </c>
      <c r="T18" s="1277">
        <f t="shared" si="1"/>
        <v>17042</v>
      </c>
      <c r="U18" s="932">
        <v>9</v>
      </c>
    </row>
    <row r="19" spans="1:27" ht="15.75" x14ac:dyDescent="0.2">
      <c r="A19" s="553" t="s">
        <v>334</v>
      </c>
      <c r="B19" s="223" t="s">
        <v>333</v>
      </c>
      <c r="C19" s="302">
        <v>6</v>
      </c>
      <c r="D19" s="303">
        <v>2075</v>
      </c>
      <c r="E19" s="304">
        <v>2</v>
      </c>
      <c r="F19" s="305">
        <v>3694</v>
      </c>
      <c r="G19" s="302">
        <v>4</v>
      </c>
      <c r="H19" s="303">
        <v>2327</v>
      </c>
      <c r="I19" s="304">
        <v>8</v>
      </c>
      <c r="J19" s="305">
        <v>805</v>
      </c>
      <c r="K19" s="302">
        <v>5</v>
      </c>
      <c r="L19" s="303">
        <v>760</v>
      </c>
      <c r="M19" s="304">
        <v>1</v>
      </c>
      <c r="N19" s="305">
        <v>4205</v>
      </c>
      <c r="O19" s="302">
        <v>4</v>
      </c>
      <c r="P19" s="303">
        <v>2988</v>
      </c>
      <c r="Q19" s="304">
        <v>9</v>
      </c>
      <c r="R19" s="305"/>
      <c r="S19" s="290">
        <f t="shared" si="0"/>
        <v>39</v>
      </c>
      <c r="T19" s="1277">
        <f t="shared" si="1"/>
        <v>16854</v>
      </c>
      <c r="U19" s="932">
        <v>10</v>
      </c>
      <c r="AA19" s="299"/>
    </row>
    <row r="20" spans="1:27" ht="15.75" x14ac:dyDescent="0.2">
      <c r="A20" s="554" t="s">
        <v>330</v>
      </c>
      <c r="B20" s="223" t="s">
        <v>312</v>
      </c>
      <c r="C20" s="291">
        <v>7</v>
      </c>
      <c r="D20" s="292">
        <v>2395</v>
      </c>
      <c r="E20" s="300">
        <v>5</v>
      </c>
      <c r="F20" s="301">
        <v>2324</v>
      </c>
      <c r="G20" s="291">
        <v>3</v>
      </c>
      <c r="H20" s="292">
        <v>3658</v>
      </c>
      <c r="I20" s="293">
        <v>4</v>
      </c>
      <c r="J20" s="294">
        <v>3345</v>
      </c>
      <c r="K20" s="291">
        <v>8</v>
      </c>
      <c r="L20" s="292">
        <v>259</v>
      </c>
      <c r="M20" s="293">
        <v>7</v>
      </c>
      <c r="N20" s="294">
        <v>1060</v>
      </c>
      <c r="O20" s="291">
        <v>2</v>
      </c>
      <c r="P20" s="292">
        <v>3981</v>
      </c>
      <c r="Q20" s="293">
        <v>4</v>
      </c>
      <c r="R20" s="294">
        <v>1485</v>
      </c>
      <c r="S20" s="290">
        <f t="shared" si="0"/>
        <v>40</v>
      </c>
      <c r="T20" s="1277">
        <f t="shared" si="1"/>
        <v>18507</v>
      </c>
      <c r="U20" s="932">
        <v>11</v>
      </c>
      <c r="AA20" s="299"/>
    </row>
    <row r="21" spans="1:27" ht="15.75" x14ac:dyDescent="0.2">
      <c r="A21" s="553" t="s">
        <v>323</v>
      </c>
      <c r="B21" s="223" t="s">
        <v>321</v>
      </c>
      <c r="C21" s="291">
        <v>9</v>
      </c>
      <c r="D21" s="292"/>
      <c r="E21" s="293">
        <v>5</v>
      </c>
      <c r="F21" s="294">
        <v>2445</v>
      </c>
      <c r="G21" s="291">
        <v>7</v>
      </c>
      <c r="H21" s="292">
        <v>4786</v>
      </c>
      <c r="I21" s="293">
        <v>5</v>
      </c>
      <c r="J21" s="294">
        <v>770</v>
      </c>
      <c r="K21" s="291">
        <v>2</v>
      </c>
      <c r="L21" s="292">
        <v>1733</v>
      </c>
      <c r="M21" s="293">
        <v>6</v>
      </c>
      <c r="N21" s="294">
        <v>1235</v>
      </c>
      <c r="O21" s="291">
        <v>3</v>
      </c>
      <c r="P21" s="292">
        <v>3588</v>
      </c>
      <c r="Q21" s="293">
        <v>3</v>
      </c>
      <c r="R21" s="294">
        <v>1315</v>
      </c>
      <c r="S21" s="290">
        <f t="shared" si="0"/>
        <v>40</v>
      </c>
      <c r="T21" s="1277">
        <f t="shared" si="1"/>
        <v>15872</v>
      </c>
      <c r="U21" s="933">
        <v>12</v>
      </c>
    </row>
    <row r="22" spans="1:27" ht="15.75" x14ac:dyDescent="0.2">
      <c r="A22" s="553" t="s">
        <v>328</v>
      </c>
      <c r="B22" s="223" t="s">
        <v>326</v>
      </c>
      <c r="C22" s="291">
        <v>2</v>
      </c>
      <c r="D22" s="292">
        <v>3700</v>
      </c>
      <c r="E22" s="293">
        <v>3</v>
      </c>
      <c r="F22" s="294">
        <v>3120</v>
      </c>
      <c r="G22" s="291">
        <v>7</v>
      </c>
      <c r="H22" s="292">
        <v>1965</v>
      </c>
      <c r="I22" s="293">
        <v>4</v>
      </c>
      <c r="J22" s="294">
        <v>1785</v>
      </c>
      <c r="K22" s="291">
        <v>7</v>
      </c>
      <c r="L22" s="292">
        <v>795</v>
      </c>
      <c r="M22" s="293">
        <v>8</v>
      </c>
      <c r="N22" s="294">
        <v>920</v>
      </c>
      <c r="O22" s="291">
        <v>4</v>
      </c>
      <c r="P22" s="292">
        <v>1464</v>
      </c>
      <c r="Q22" s="293">
        <v>5</v>
      </c>
      <c r="R22" s="294">
        <v>960</v>
      </c>
      <c r="S22" s="290">
        <f t="shared" si="0"/>
        <v>40</v>
      </c>
      <c r="T22" s="1277">
        <f t="shared" si="1"/>
        <v>14709</v>
      </c>
      <c r="U22" s="932">
        <v>13</v>
      </c>
    </row>
    <row r="23" spans="1:27" ht="15.75" x14ac:dyDescent="0.2">
      <c r="A23" s="553" t="s">
        <v>338</v>
      </c>
      <c r="B23" s="223" t="s">
        <v>308</v>
      </c>
      <c r="C23" s="291">
        <v>7</v>
      </c>
      <c r="D23" s="292">
        <v>1520</v>
      </c>
      <c r="E23" s="293">
        <v>7</v>
      </c>
      <c r="F23" s="294">
        <v>1987</v>
      </c>
      <c r="G23" s="291">
        <v>3</v>
      </c>
      <c r="H23" s="292">
        <v>3109</v>
      </c>
      <c r="I23" s="293">
        <v>2</v>
      </c>
      <c r="J23" s="294">
        <v>5195</v>
      </c>
      <c r="K23" s="291">
        <v>8</v>
      </c>
      <c r="L23" s="292">
        <v>76</v>
      </c>
      <c r="M23" s="293">
        <v>1</v>
      </c>
      <c r="N23" s="294">
        <v>8900</v>
      </c>
      <c r="O23" s="291">
        <v>6</v>
      </c>
      <c r="P23" s="292">
        <v>1923</v>
      </c>
      <c r="Q23" s="293">
        <v>7</v>
      </c>
      <c r="R23" s="294">
        <v>460</v>
      </c>
      <c r="S23" s="290">
        <f t="shared" si="0"/>
        <v>41</v>
      </c>
      <c r="T23" s="1277">
        <f t="shared" si="1"/>
        <v>23170</v>
      </c>
      <c r="U23" s="932">
        <v>14</v>
      </c>
    </row>
    <row r="24" spans="1:27" ht="15.75" x14ac:dyDescent="0.2">
      <c r="A24" s="553" t="s">
        <v>327</v>
      </c>
      <c r="B24" s="223" t="s">
        <v>326</v>
      </c>
      <c r="C24" s="291">
        <v>7</v>
      </c>
      <c r="D24" s="292">
        <v>1950</v>
      </c>
      <c r="E24" s="293">
        <v>4</v>
      </c>
      <c r="F24" s="294">
        <v>2672</v>
      </c>
      <c r="G24" s="291">
        <v>8</v>
      </c>
      <c r="H24" s="292">
        <v>2894</v>
      </c>
      <c r="I24" s="293">
        <v>6</v>
      </c>
      <c r="J24" s="294">
        <v>1790</v>
      </c>
      <c r="K24" s="291">
        <v>4</v>
      </c>
      <c r="L24" s="292">
        <v>1643</v>
      </c>
      <c r="M24" s="293">
        <v>4</v>
      </c>
      <c r="N24" s="294">
        <v>3985</v>
      </c>
      <c r="O24" s="291">
        <v>7</v>
      </c>
      <c r="P24" s="292">
        <v>1302</v>
      </c>
      <c r="Q24" s="293">
        <v>1</v>
      </c>
      <c r="R24" s="294">
        <v>3165</v>
      </c>
      <c r="S24" s="290">
        <f t="shared" si="0"/>
        <v>41</v>
      </c>
      <c r="T24" s="1277">
        <f t="shared" si="1"/>
        <v>19401</v>
      </c>
      <c r="U24" s="932">
        <v>15</v>
      </c>
    </row>
    <row r="25" spans="1:27" ht="15.75" x14ac:dyDescent="0.2">
      <c r="A25" s="553" t="s">
        <v>318</v>
      </c>
      <c r="B25" s="223" t="s">
        <v>307</v>
      </c>
      <c r="C25" s="291">
        <v>6</v>
      </c>
      <c r="D25" s="292">
        <v>2575</v>
      </c>
      <c r="E25" s="293">
        <v>7</v>
      </c>
      <c r="F25" s="294">
        <v>1700</v>
      </c>
      <c r="G25" s="291">
        <v>2</v>
      </c>
      <c r="H25" s="292">
        <v>3600</v>
      </c>
      <c r="I25" s="293">
        <v>3</v>
      </c>
      <c r="J25" s="294">
        <v>4760</v>
      </c>
      <c r="K25" s="291">
        <v>6</v>
      </c>
      <c r="L25" s="292">
        <v>552</v>
      </c>
      <c r="M25" s="293">
        <v>9</v>
      </c>
      <c r="N25" s="294"/>
      <c r="O25" s="291">
        <v>1</v>
      </c>
      <c r="P25" s="292">
        <v>4130</v>
      </c>
      <c r="Q25" s="293">
        <v>7</v>
      </c>
      <c r="R25" s="294">
        <v>945</v>
      </c>
      <c r="S25" s="290">
        <f t="shared" si="0"/>
        <v>41</v>
      </c>
      <c r="T25" s="1277">
        <f t="shared" si="1"/>
        <v>18262</v>
      </c>
      <c r="U25" s="932">
        <v>16</v>
      </c>
    </row>
    <row r="26" spans="1:27" ht="15.75" x14ac:dyDescent="0.2">
      <c r="A26" s="553" t="s">
        <v>317</v>
      </c>
      <c r="B26" s="223" t="s">
        <v>307</v>
      </c>
      <c r="C26" s="291">
        <v>1</v>
      </c>
      <c r="D26" s="292">
        <v>5100</v>
      </c>
      <c r="E26" s="293">
        <v>6</v>
      </c>
      <c r="F26" s="294">
        <v>2148</v>
      </c>
      <c r="G26" s="291">
        <v>2</v>
      </c>
      <c r="H26" s="292">
        <v>7970</v>
      </c>
      <c r="I26" s="293">
        <v>9</v>
      </c>
      <c r="J26" s="294"/>
      <c r="K26" s="291">
        <v>9</v>
      </c>
      <c r="L26" s="292"/>
      <c r="M26" s="293">
        <v>3</v>
      </c>
      <c r="N26" s="294">
        <v>1865</v>
      </c>
      <c r="O26" s="291">
        <v>9</v>
      </c>
      <c r="P26" s="292"/>
      <c r="Q26" s="293">
        <v>7</v>
      </c>
      <c r="R26" s="294">
        <v>475</v>
      </c>
      <c r="S26" s="290">
        <f t="shared" si="0"/>
        <v>46</v>
      </c>
      <c r="T26" s="1277">
        <f t="shared" si="1"/>
        <v>17558</v>
      </c>
      <c r="U26" s="933">
        <v>17</v>
      </c>
    </row>
    <row r="27" spans="1:27" ht="15.75" x14ac:dyDescent="0.2">
      <c r="A27" s="553" t="s">
        <v>345</v>
      </c>
      <c r="B27" s="223" t="s">
        <v>344</v>
      </c>
      <c r="C27" s="291">
        <v>3</v>
      </c>
      <c r="D27" s="292">
        <v>2325</v>
      </c>
      <c r="E27" s="293">
        <v>6</v>
      </c>
      <c r="F27" s="294">
        <v>2038</v>
      </c>
      <c r="G27" s="291">
        <v>6</v>
      </c>
      <c r="H27" s="292">
        <v>4937</v>
      </c>
      <c r="I27" s="293">
        <v>9</v>
      </c>
      <c r="J27" s="294"/>
      <c r="K27" s="291">
        <v>7</v>
      </c>
      <c r="L27" s="292">
        <v>536</v>
      </c>
      <c r="M27" s="293">
        <v>5</v>
      </c>
      <c r="N27" s="294">
        <v>3250</v>
      </c>
      <c r="O27" s="291">
        <v>6</v>
      </c>
      <c r="P27" s="292">
        <v>724</v>
      </c>
      <c r="Q27" s="293">
        <v>4</v>
      </c>
      <c r="R27" s="294">
        <v>1010</v>
      </c>
      <c r="S27" s="290">
        <f t="shared" si="0"/>
        <v>46</v>
      </c>
      <c r="T27" s="1277">
        <f t="shared" si="1"/>
        <v>14820</v>
      </c>
      <c r="U27" s="933">
        <v>18</v>
      </c>
    </row>
    <row r="28" spans="1:27" ht="15.75" x14ac:dyDescent="0.2">
      <c r="A28" s="553" t="s">
        <v>347</v>
      </c>
      <c r="B28" s="223" t="s">
        <v>340</v>
      </c>
      <c r="C28" s="291">
        <v>9</v>
      </c>
      <c r="D28" s="292"/>
      <c r="E28" s="293">
        <v>6</v>
      </c>
      <c r="F28" s="294">
        <v>1758</v>
      </c>
      <c r="G28" s="291">
        <v>4</v>
      </c>
      <c r="H28" s="292">
        <v>6091</v>
      </c>
      <c r="I28" s="293">
        <v>8</v>
      </c>
      <c r="J28" s="294">
        <v>360</v>
      </c>
      <c r="K28" s="291">
        <v>3</v>
      </c>
      <c r="L28" s="292">
        <v>1214</v>
      </c>
      <c r="M28" s="293">
        <v>3</v>
      </c>
      <c r="N28" s="294">
        <v>4690</v>
      </c>
      <c r="O28" s="291">
        <v>8</v>
      </c>
      <c r="P28" s="292">
        <v>173</v>
      </c>
      <c r="Q28" s="293">
        <v>9</v>
      </c>
      <c r="R28" s="294"/>
      <c r="S28" s="290">
        <f t="shared" si="0"/>
        <v>50</v>
      </c>
      <c r="T28" s="1277">
        <f t="shared" si="1"/>
        <v>14286</v>
      </c>
      <c r="U28" s="932">
        <v>19</v>
      </c>
    </row>
    <row r="29" spans="1:27" ht="16.5" customHeight="1" x14ac:dyDescent="0.25">
      <c r="A29" s="554" t="s">
        <v>352</v>
      </c>
      <c r="B29" s="223" t="s">
        <v>333</v>
      </c>
      <c r="C29" s="295">
        <v>9</v>
      </c>
      <c r="D29" s="296"/>
      <c r="E29" s="297">
        <v>9</v>
      </c>
      <c r="F29" s="298"/>
      <c r="G29" s="295">
        <v>9</v>
      </c>
      <c r="H29" s="296"/>
      <c r="I29" s="297">
        <v>6</v>
      </c>
      <c r="J29" s="298">
        <v>965</v>
      </c>
      <c r="K29" s="477">
        <v>1</v>
      </c>
      <c r="L29" s="296">
        <v>6497</v>
      </c>
      <c r="M29" s="568">
        <v>2</v>
      </c>
      <c r="N29" s="298">
        <v>5915</v>
      </c>
      <c r="O29" s="477">
        <v>9</v>
      </c>
      <c r="P29" s="296"/>
      <c r="Q29" s="568">
        <v>6</v>
      </c>
      <c r="R29" s="298">
        <v>725</v>
      </c>
      <c r="S29" s="571">
        <f t="shared" si="0"/>
        <v>51</v>
      </c>
      <c r="T29" s="1278">
        <f t="shared" si="1"/>
        <v>14102</v>
      </c>
      <c r="U29" s="933">
        <v>20</v>
      </c>
    </row>
    <row r="30" spans="1:27" ht="15.75" x14ac:dyDescent="0.2">
      <c r="A30" s="554" t="s">
        <v>339</v>
      </c>
      <c r="B30" s="223" t="s">
        <v>340</v>
      </c>
      <c r="C30" s="291">
        <v>8</v>
      </c>
      <c r="D30" s="292">
        <v>1495</v>
      </c>
      <c r="E30" s="293">
        <v>9</v>
      </c>
      <c r="F30" s="294"/>
      <c r="G30" s="291">
        <v>5</v>
      </c>
      <c r="H30" s="292">
        <v>2990</v>
      </c>
      <c r="I30" s="293">
        <v>6</v>
      </c>
      <c r="J30" s="294">
        <v>645</v>
      </c>
      <c r="K30" s="291">
        <v>3</v>
      </c>
      <c r="L30" s="292">
        <v>746</v>
      </c>
      <c r="M30" s="293">
        <v>6</v>
      </c>
      <c r="N30" s="294">
        <v>2235</v>
      </c>
      <c r="O30" s="291">
        <v>8</v>
      </c>
      <c r="P30" s="292">
        <v>1048</v>
      </c>
      <c r="Q30" s="293">
        <v>6</v>
      </c>
      <c r="R30" s="294">
        <v>465</v>
      </c>
      <c r="S30" s="290">
        <f t="shared" si="0"/>
        <v>51</v>
      </c>
      <c r="T30" s="1277">
        <f t="shared" si="1"/>
        <v>9624</v>
      </c>
      <c r="U30" s="933">
        <v>21</v>
      </c>
    </row>
    <row r="31" spans="1:27" ht="15.75" x14ac:dyDescent="0.2">
      <c r="A31" s="554" t="s">
        <v>350</v>
      </c>
      <c r="B31" s="223" t="s">
        <v>307</v>
      </c>
      <c r="C31" s="291">
        <v>9</v>
      </c>
      <c r="D31" s="292"/>
      <c r="E31" s="293">
        <v>9</v>
      </c>
      <c r="F31" s="294"/>
      <c r="G31" s="291">
        <v>9</v>
      </c>
      <c r="H31" s="292"/>
      <c r="I31" s="293">
        <v>1</v>
      </c>
      <c r="J31" s="294">
        <v>7220</v>
      </c>
      <c r="K31" s="291">
        <v>3</v>
      </c>
      <c r="L31" s="292">
        <v>1695</v>
      </c>
      <c r="M31" s="293">
        <v>7</v>
      </c>
      <c r="N31" s="294">
        <v>1110</v>
      </c>
      <c r="O31" s="291">
        <v>5</v>
      </c>
      <c r="P31" s="292">
        <v>2153</v>
      </c>
      <c r="Q31" s="293">
        <v>9</v>
      </c>
      <c r="R31" s="294"/>
      <c r="S31" s="290">
        <f t="shared" si="0"/>
        <v>52</v>
      </c>
      <c r="T31" s="1277">
        <f t="shared" si="1"/>
        <v>12178</v>
      </c>
      <c r="U31" s="932">
        <v>22</v>
      </c>
    </row>
    <row r="32" spans="1:27" ht="15.75" x14ac:dyDescent="0.2">
      <c r="A32" s="553" t="s">
        <v>351</v>
      </c>
      <c r="B32" s="223" t="s">
        <v>344</v>
      </c>
      <c r="C32" s="291">
        <v>9</v>
      </c>
      <c r="D32" s="292"/>
      <c r="E32" s="293">
        <v>9</v>
      </c>
      <c r="F32" s="294"/>
      <c r="G32" s="291">
        <v>9</v>
      </c>
      <c r="H32" s="292"/>
      <c r="I32" s="293">
        <v>3</v>
      </c>
      <c r="J32" s="294">
        <v>1835</v>
      </c>
      <c r="K32" s="291">
        <v>9</v>
      </c>
      <c r="L32" s="292"/>
      <c r="M32" s="293">
        <v>9</v>
      </c>
      <c r="N32" s="294"/>
      <c r="O32" s="291">
        <v>1</v>
      </c>
      <c r="P32" s="292">
        <v>4785</v>
      </c>
      <c r="Q32" s="293">
        <v>4</v>
      </c>
      <c r="R32" s="294">
        <v>1570</v>
      </c>
      <c r="S32" s="290">
        <f t="shared" si="0"/>
        <v>53</v>
      </c>
      <c r="T32" s="1277">
        <f t="shared" si="1"/>
        <v>8190</v>
      </c>
      <c r="U32" s="933">
        <v>23</v>
      </c>
    </row>
    <row r="33" spans="1:21" ht="15.75" x14ac:dyDescent="0.2">
      <c r="A33" s="553" t="s">
        <v>349</v>
      </c>
      <c r="B33" s="223" t="s">
        <v>312</v>
      </c>
      <c r="C33" s="291">
        <v>9</v>
      </c>
      <c r="D33" s="292"/>
      <c r="E33" s="293">
        <v>9</v>
      </c>
      <c r="F33" s="294"/>
      <c r="G33" s="291">
        <v>3</v>
      </c>
      <c r="H33" s="292">
        <v>6423</v>
      </c>
      <c r="I33" s="293">
        <v>9</v>
      </c>
      <c r="J33" s="294"/>
      <c r="K33" s="291">
        <v>9</v>
      </c>
      <c r="L33" s="292"/>
      <c r="M33" s="293">
        <v>9</v>
      </c>
      <c r="N33" s="294"/>
      <c r="O33" s="291">
        <v>5</v>
      </c>
      <c r="P33" s="292">
        <v>730</v>
      </c>
      <c r="Q33" s="293">
        <v>2</v>
      </c>
      <c r="R33" s="294">
        <v>1675</v>
      </c>
      <c r="S33" s="462">
        <f t="shared" si="0"/>
        <v>55</v>
      </c>
      <c r="T33" s="1277">
        <f t="shared" si="1"/>
        <v>8828</v>
      </c>
      <c r="U33" s="933">
        <v>24</v>
      </c>
    </row>
    <row r="34" spans="1:21" ht="15.75" x14ac:dyDescent="0.2">
      <c r="A34" s="555" t="s">
        <v>320</v>
      </c>
      <c r="B34" s="223" t="s">
        <v>321</v>
      </c>
      <c r="C34" s="306">
        <v>4</v>
      </c>
      <c r="D34" s="307">
        <v>3270</v>
      </c>
      <c r="E34" s="308">
        <v>5</v>
      </c>
      <c r="F34" s="309">
        <v>1793</v>
      </c>
      <c r="G34" s="306">
        <v>9</v>
      </c>
      <c r="H34" s="307"/>
      <c r="I34" s="308">
        <v>9</v>
      </c>
      <c r="J34" s="309"/>
      <c r="K34" s="306">
        <v>9</v>
      </c>
      <c r="L34" s="307"/>
      <c r="M34" s="308">
        <v>9</v>
      </c>
      <c r="N34" s="309"/>
      <c r="O34" s="291">
        <v>9</v>
      </c>
      <c r="P34" s="307"/>
      <c r="Q34" s="293">
        <v>2</v>
      </c>
      <c r="R34" s="309">
        <v>1980</v>
      </c>
      <c r="S34" s="290">
        <f t="shared" si="0"/>
        <v>56</v>
      </c>
      <c r="T34" s="1277">
        <f t="shared" si="1"/>
        <v>7043</v>
      </c>
      <c r="U34" s="933">
        <v>25</v>
      </c>
    </row>
    <row r="35" spans="1:21" ht="15.75" x14ac:dyDescent="0.2">
      <c r="A35" s="557" t="s">
        <v>329</v>
      </c>
      <c r="B35" s="223" t="s">
        <v>312</v>
      </c>
      <c r="C35" s="466">
        <v>6</v>
      </c>
      <c r="D35" s="463">
        <v>1760</v>
      </c>
      <c r="E35" s="464">
        <v>8</v>
      </c>
      <c r="F35" s="465">
        <v>1650</v>
      </c>
      <c r="G35" s="466">
        <v>8</v>
      </c>
      <c r="H35" s="463">
        <v>1530</v>
      </c>
      <c r="I35" s="464">
        <v>8</v>
      </c>
      <c r="J35" s="465">
        <v>320</v>
      </c>
      <c r="K35" s="466">
        <v>7</v>
      </c>
      <c r="L35" s="463">
        <v>180</v>
      </c>
      <c r="M35" s="464">
        <v>8</v>
      </c>
      <c r="N35" s="465">
        <v>1100</v>
      </c>
      <c r="O35" s="569">
        <v>5</v>
      </c>
      <c r="P35" s="463">
        <v>946</v>
      </c>
      <c r="Q35" s="570">
        <v>8</v>
      </c>
      <c r="R35" s="465">
        <v>255</v>
      </c>
      <c r="S35" s="290">
        <f t="shared" si="0"/>
        <v>58</v>
      </c>
      <c r="T35" s="1277">
        <f t="shared" si="1"/>
        <v>7741</v>
      </c>
      <c r="U35" s="933">
        <v>26</v>
      </c>
    </row>
    <row r="36" spans="1:21" ht="15.75" x14ac:dyDescent="0.2">
      <c r="A36" s="555" t="s">
        <v>331</v>
      </c>
      <c r="B36" s="224" t="s">
        <v>312</v>
      </c>
      <c r="C36" s="285">
        <v>4</v>
      </c>
      <c r="D36" s="286">
        <v>2160</v>
      </c>
      <c r="E36" s="287">
        <v>7</v>
      </c>
      <c r="F36" s="289">
        <v>961</v>
      </c>
      <c r="G36" s="285">
        <v>9</v>
      </c>
      <c r="H36" s="286"/>
      <c r="I36" s="287">
        <v>9</v>
      </c>
      <c r="J36" s="289"/>
      <c r="K36" s="285">
        <v>6</v>
      </c>
      <c r="L36" s="286">
        <v>801</v>
      </c>
      <c r="M36" s="287">
        <v>8</v>
      </c>
      <c r="N36" s="289">
        <v>385</v>
      </c>
      <c r="O36" s="285">
        <v>9</v>
      </c>
      <c r="P36" s="286"/>
      <c r="Q36" s="287">
        <v>9</v>
      </c>
      <c r="R36" s="289"/>
      <c r="S36" s="290">
        <f t="shared" si="0"/>
        <v>61</v>
      </c>
      <c r="T36" s="1277">
        <f t="shared" si="1"/>
        <v>4307</v>
      </c>
      <c r="U36" s="932">
        <v>27</v>
      </c>
    </row>
    <row r="37" spans="1:21" ht="15.75" x14ac:dyDescent="0.2">
      <c r="A37" s="555" t="s">
        <v>341</v>
      </c>
      <c r="B37" s="223" t="s">
        <v>340</v>
      </c>
      <c r="C37" s="285">
        <v>8</v>
      </c>
      <c r="D37" s="286">
        <v>1230</v>
      </c>
      <c r="E37" s="287">
        <v>8</v>
      </c>
      <c r="F37" s="289">
        <v>560</v>
      </c>
      <c r="G37" s="285">
        <v>6</v>
      </c>
      <c r="H37" s="286">
        <v>2018</v>
      </c>
      <c r="I37" s="287">
        <v>7</v>
      </c>
      <c r="J37" s="289">
        <v>1610</v>
      </c>
      <c r="K37" s="285">
        <v>8</v>
      </c>
      <c r="L37" s="286">
        <v>177</v>
      </c>
      <c r="M37" s="287">
        <v>9</v>
      </c>
      <c r="N37" s="289"/>
      <c r="O37" s="285">
        <v>8</v>
      </c>
      <c r="P37" s="286">
        <v>690</v>
      </c>
      <c r="Q37" s="287">
        <v>8</v>
      </c>
      <c r="R37" s="289">
        <v>535</v>
      </c>
      <c r="S37" s="290">
        <f t="shared" si="0"/>
        <v>62</v>
      </c>
      <c r="T37" s="1277">
        <f t="shared" si="1"/>
        <v>6820</v>
      </c>
      <c r="U37" s="933">
        <v>28</v>
      </c>
    </row>
    <row r="38" spans="1:21" ht="15.75" x14ac:dyDescent="0.2">
      <c r="A38" s="555" t="s">
        <v>348</v>
      </c>
      <c r="B38" s="224" t="s">
        <v>321</v>
      </c>
      <c r="C38" s="291">
        <v>9</v>
      </c>
      <c r="D38" s="292"/>
      <c r="E38" s="293">
        <v>9</v>
      </c>
      <c r="F38" s="294"/>
      <c r="G38" s="291">
        <v>7</v>
      </c>
      <c r="H38" s="292">
        <v>2550</v>
      </c>
      <c r="I38" s="293">
        <v>5</v>
      </c>
      <c r="J38" s="294">
        <v>1030</v>
      </c>
      <c r="K38" s="291">
        <v>9</v>
      </c>
      <c r="L38" s="292"/>
      <c r="M38" s="293">
        <v>9</v>
      </c>
      <c r="N38" s="294"/>
      <c r="O38" s="291">
        <v>9</v>
      </c>
      <c r="P38" s="292"/>
      <c r="Q38" s="293">
        <v>9</v>
      </c>
      <c r="R38" s="294"/>
      <c r="S38" s="290">
        <f t="shared" si="0"/>
        <v>66</v>
      </c>
      <c r="T38" s="1277">
        <f t="shared" si="1"/>
        <v>3580</v>
      </c>
      <c r="U38" s="933">
        <v>29</v>
      </c>
    </row>
    <row r="39" spans="1:21" ht="16.5" x14ac:dyDescent="0.2">
      <c r="A39" s="556" t="s">
        <v>324</v>
      </c>
      <c r="B39" s="223" t="s">
        <v>321</v>
      </c>
      <c r="C39" s="564">
        <v>5</v>
      </c>
      <c r="D39" s="296">
        <v>2560</v>
      </c>
      <c r="E39" s="295">
        <v>9</v>
      </c>
      <c r="F39" s="566"/>
      <c r="G39" s="564">
        <v>9</v>
      </c>
      <c r="H39" s="567"/>
      <c r="I39" s="295">
        <v>9</v>
      </c>
      <c r="J39" s="298"/>
      <c r="K39" s="295">
        <v>9</v>
      </c>
      <c r="L39" s="296"/>
      <c r="M39" s="297">
        <v>9</v>
      </c>
      <c r="N39" s="298"/>
      <c r="O39" s="295">
        <v>7</v>
      </c>
      <c r="P39" s="296">
        <v>745</v>
      </c>
      <c r="Q39" s="297">
        <v>9</v>
      </c>
      <c r="R39" s="296"/>
      <c r="S39" s="475">
        <f t="shared" si="0"/>
        <v>66</v>
      </c>
      <c r="T39" s="1279">
        <f t="shared" si="1"/>
        <v>3305</v>
      </c>
      <c r="U39" s="934">
        <v>30</v>
      </c>
    </row>
    <row r="40" spans="1:21" ht="15.75" x14ac:dyDescent="0.25">
      <c r="A40" s="556" t="s">
        <v>354</v>
      </c>
      <c r="B40" s="223" t="s">
        <v>321</v>
      </c>
      <c r="C40" s="468">
        <v>9</v>
      </c>
      <c r="D40" s="565"/>
      <c r="E40" s="464">
        <v>9</v>
      </c>
      <c r="F40" s="470"/>
      <c r="G40" s="468">
        <v>9</v>
      </c>
      <c r="H40" s="470"/>
      <c r="I40" s="464">
        <v>9</v>
      </c>
      <c r="J40" s="465"/>
      <c r="K40" s="467">
        <v>5</v>
      </c>
      <c r="L40" s="463">
        <v>635</v>
      </c>
      <c r="M40" s="465">
        <v>7</v>
      </c>
      <c r="N40" s="465">
        <v>1695</v>
      </c>
      <c r="O40" s="467">
        <v>9</v>
      </c>
      <c r="P40" s="463"/>
      <c r="Q40" s="465">
        <v>9</v>
      </c>
      <c r="R40" s="463"/>
      <c r="S40" s="476">
        <f t="shared" si="0"/>
        <v>66</v>
      </c>
      <c r="T40" s="1280">
        <f t="shared" si="1"/>
        <v>2330</v>
      </c>
      <c r="U40" s="933">
        <v>31</v>
      </c>
    </row>
    <row r="41" spans="1:21" ht="15.75" x14ac:dyDescent="0.25">
      <c r="A41" s="558" t="s">
        <v>355</v>
      </c>
      <c r="B41" s="223" t="s">
        <v>340</v>
      </c>
      <c r="C41" s="473">
        <v>9</v>
      </c>
      <c r="D41" s="463"/>
      <c r="E41" s="465">
        <v>9</v>
      </c>
      <c r="F41" s="465"/>
      <c r="G41" s="467">
        <v>9</v>
      </c>
      <c r="H41" s="463"/>
      <c r="I41" s="465">
        <v>9</v>
      </c>
      <c r="J41" s="465"/>
      <c r="K41" s="467">
        <v>9</v>
      </c>
      <c r="L41" s="463"/>
      <c r="M41" s="465">
        <v>5</v>
      </c>
      <c r="N41" s="465">
        <v>1255</v>
      </c>
      <c r="O41" s="467">
        <v>9</v>
      </c>
      <c r="P41" s="463"/>
      <c r="Q41" s="465">
        <v>9</v>
      </c>
      <c r="R41" s="463"/>
      <c r="S41" s="477">
        <f t="shared" si="0"/>
        <v>68</v>
      </c>
      <c r="T41" s="1280">
        <f t="shared" si="1"/>
        <v>1255</v>
      </c>
      <c r="U41" s="933">
        <v>32</v>
      </c>
    </row>
    <row r="42" spans="1:21" ht="16.5" customHeight="1" x14ac:dyDescent="0.2">
      <c r="A42" s="552" t="s">
        <v>342</v>
      </c>
      <c r="B42" s="474" t="s">
        <v>340</v>
      </c>
      <c r="C42" s="308">
        <v>8</v>
      </c>
      <c r="D42" s="307">
        <v>720</v>
      </c>
      <c r="E42" s="308">
        <v>8</v>
      </c>
      <c r="F42" s="309">
        <v>350</v>
      </c>
      <c r="G42" s="306">
        <v>9</v>
      </c>
      <c r="H42" s="307"/>
      <c r="I42" s="308">
        <v>9</v>
      </c>
      <c r="J42" s="309"/>
      <c r="K42" s="306">
        <v>9</v>
      </c>
      <c r="L42" s="307"/>
      <c r="M42" s="308">
        <v>9</v>
      </c>
      <c r="N42" s="309"/>
      <c r="O42" s="306">
        <v>9</v>
      </c>
      <c r="P42" s="307"/>
      <c r="Q42" s="308">
        <v>9</v>
      </c>
      <c r="R42" s="307"/>
      <c r="S42" s="475">
        <f t="shared" si="0"/>
        <v>70</v>
      </c>
      <c r="T42" s="1279">
        <f t="shared" si="1"/>
        <v>1070</v>
      </c>
      <c r="U42" s="932">
        <v>33</v>
      </c>
    </row>
    <row r="43" spans="1:21" ht="15.75" x14ac:dyDescent="0.25">
      <c r="A43" s="557" t="s">
        <v>353</v>
      </c>
      <c r="B43" s="474" t="s">
        <v>312</v>
      </c>
      <c r="C43" s="471">
        <v>9</v>
      </c>
      <c r="D43" s="469"/>
      <c r="E43" s="471">
        <v>9</v>
      </c>
      <c r="F43" s="469"/>
      <c r="G43" s="471">
        <v>9</v>
      </c>
      <c r="H43" s="469"/>
      <c r="I43" s="471">
        <v>7</v>
      </c>
      <c r="J43" s="469">
        <v>455</v>
      </c>
      <c r="K43" s="472">
        <v>9</v>
      </c>
      <c r="L43" s="469"/>
      <c r="M43" s="472">
        <v>9</v>
      </c>
      <c r="N43" s="469"/>
      <c r="O43" s="472">
        <v>9</v>
      </c>
      <c r="P43" s="469"/>
      <c r="Q43" s="472">
        <v>9</v>
      </c>
      <c r="R43" s="469"/>
      <c r="S43" s="476">
        <f t="shared" si="0"/>
        <v>70</v>
      </c>
      <c r="T43" s="1280">
        <f t="shared" si="1"/>
        <v>455</v>
      </c>
      <c r="U43" s="933">
        <v>34</v>
      </c>
    </row>
    <row r="44" spans="1:21" ht="16.5" thickBot="1" x14ac:dyDescent="0.25">
      <c r="A44" s="559" t="s">
        <v>769</v>
      </c>
      <c r="B44" s="560" t="s">
        <v>340</v>
      </c>
      <c r="C44" s="561">
        <v>9</v>
      </c>
      <c r="D44" s="562"/>
      <c r="E44" s="561">
        <v>9</v>
      </c>
      <c r="F44" s="562"/>
      <c r="G44" s="561">
        <v>9</v>
      </c>
      <c r="H44" s="562"/>
      <c r="I44" s="561">
        <v>9</v>
      </c>
      <c r="J44" s="562"/>
      <c r="K44" s="561">
        <v>9</v>
      </c>
      <c r="L44" s="562"/>
      <c r="M44" s="561">
        <v>9</v>
      </c>
      <c r="N44" s="562">
        <v>0</v>
      </c>
      <c r="O44" s="561">
        <v>9</v>
      </c>
      <c r="P44" s="562"/>
      <c r="Q44" s="561">
        <v>8</v>
      </c>
      <c r="R44" s="562">
        <v>65</v>
      </c>
      <c r="S44" s="563">
        <f t="shared" si="0"/>
        <v>71</v>
      </c>
      <c r="T44" s="1281">
        <f t="shared" si="1"/>
        <v>65</v>
      </c>
      <c r="U44" s="933">
        <v>35</v>
      </c>
    </row>
    <row r="45" spans="1:21" ht="15" x14ac:dyDescent="0.2">
      <c r="A45" s="454"/>
      <c r="J45" s="310"/>
      <c r="U45" s="400" t="s">
        <v>51</v>
      </c>
    </row>
    <row r="46" spans="1:21" ht="15" x14ac:dyDescent="0.2">
      <c r="U46" s="403" t="s">
        <v>51</v>
      </c>
    </row>
    <row r="47" spans="1:21" ht="15" x14ac:dyDescent="0.2">
      <c r="U47" s="403" t="s">
        <v>51</v>
      </c>
    </row>
    <row r="48" spans="1:21" ht="15" x14ac:dyDescent="0.2">
      <c r="U48" s="400" t="s">
        <v>51</v>
      </c>
    </row>
  </sheetData>
  <sortState ref="A10:T44">
    <sortCondition ref="S10:S44"/>
    <sortCondition descending="1" ref="T10:T44"/>
  </sortState>
  <mergeCells count="21">
    <mergeCell ref="O5:P5"/>
    <mergeCell ref="Q5:R5"/>
    <mergeCell ref="S5:U6"/>
    <mergeCell ref="C6:D6"/>
    <mergeCell ref="E6:F6"/>
    <mergeCell ref="G6:H6"/>
    <mergeCell ref="I6:J6"/>
    <mergeCell ref="K6:L6"/>
    <mergeCell ref="M6:N6"/>
    <mergeCell ref="O6:P6"/>
    <mergeCell ref="Q6:R6"/>
    <mergeCell ref="E5:F5"/>
    <mergeCell ref="G5:H5"/>
    <mergeCell ref="I5:J5"/>
    <mergeCell ref="K5:L5"/>
    <mergeCell ref="M5:N5"/>
    <mergeCell ref="A1:B1"/>
    <mergeCell ref="A2:B2"/>
    <mergeCell ref="A5:A7"/>
    <mergeCell ref="B5:B7"/>
    <mergeCell ref="C5:D5"/>
  </mergeCells>
  <pageMargins left="0.15972222222222199" right="0.2" top="0.50972222222222197" bottom="0.69027777777777799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00"/>
  </sheetPr>
  <dimension ref="A2:IW22"/>
  <sheetViews>
    <sheetView topLeftCell="A7" zoomScale="75" zoomScaleNormal="75" workbookViewId="0">
      <selection activeCell="AG22" sqref="AG22"/>
    </sheetView>
  </sheetViews>
  <sheetFormatPr defaultRowHeight="12.75" x14ac:dyDescent="0.2"/>
  <cols>
    <col min="1" max="1" width="4.5703125" style="311"/>
    <col min="2" max="2" width="17.140625" style="312"/>
    <col min="3" max="3" width="5.7109375" style="312"/>
    <col min="4" max="4" width="9.42578125" style="312"/>
    <col min="5" max="5" width="5.7109375" style="312"/>
    <col min="6" max="6" width="9.42578125" style="312"/>
    <col min="7" max="7" width="5.7109375" style="312"/>
    <col min="8" max="8" width="9.42578125" style="312"/>
    <col min="9" max="9" width="5.7109375" style="312"/>
    <col min="10" max="10" width="9.42578125" style="312"/>
    <col min="11" max="11" width="5.7109375" style="312"/>
    <col min="12" max="12" width="9.42578125" style="312"/>
    <col min="13" max="13" width="5.85546875" style="312"/>
    <col min="14" max="14" width="9.42578125" style="312"/>
    <col min="15" max="15" width="5.7109375" style="312"/>
    <col min="16" max="16" width="9.42578125" style="312"/>
    <col min="17" max="17" width="5.7109375" style="312"/>
    <col min="18" max="18" width="9.42578125" style="312"/>
    <col min="19" max="19" width="6.28515625" style="312"/>
    <col min="20" max="20" width="11" style="312"/>
    <col min="21" max="21" width="10" style="312"/>
    <col min="22" max="22" width="9.140625" style="312"/>
    <col min="23" max="27" width="0" style="312" hidden="1"/>
    <col min="28" max="257" width="9.140625" style="312"/>
  </cols>
  <sheetData>
    <row r="2" spans="1:27" x14ac:dyDescent="0.2"/>
    <row r="4" spans="1:27" ht="23.25" x14ac:dyDescent="0.35">
      <c r="C4" s="313" t="s">
        <v>0</v>
      </c>
      <c r="D4" s="314"/>
      <c r="K4" s="315" t="s">
        <v>1</v>
      </c>
    </row>
    <row r="5" spans="1:27" ht="23.25" x14ac:dyDescent="0.2">
      <c r="C5" s="316" t="s">
        <v>2</v>
      </c>
      <c r="K5" s="317" t="s">
        <v>356</v>
      </c>
    </row>
    <row r="6" spans="1:27" ht="23.25" x14ac:dyDescent="0.2">
      <c r="K6" s="318" t="s">
        <v>3</v>
      </c>
    </row>
    <row r="8" spans="1:27" s="319" customFormat="1" ht="20.25" customHeight="1" x14ac:dyDescent="0.2">
      <c r="A8" s="1420" t="s">
        <v>4</v>
      </c>
      <c r="B8" s="1421" t="s">
        <v>5</v>
      </c>
      <c r="C8" s="1401" t="s">
        <v>6</v>
      </c>
      <c r="D8" s="1401"/>
      <c r="E8" s="1402" t="s">
        <v>7</v>
      </c>
      <c r="F8" s="1402"/>
      <c r="G8" s="1401" t="s">
        <v>8</v>
      </c>
      <c r="H8" s="1401"/>
      <c r="I8" s="1402" t="s">
        <v>9</v>
      </c>
      <c r="J8" s="1402"/>
      <c r="K8" s="1401" t="s">
        <v>10</v>
      </c>
      <c r="L8" s="1401"/>
      <c r="M8" s="1402" t="s">
        <v>11</v>
      </c>
      <c r="N8" s="1402"/>
      <c r="O8" s="1401" t="s">
        <v>12</v>
      </c>
      <c r="P8" s="1401"/>
      <c r="Q8" s="1404" t="s">
        <v>13</v>
      </c>
      <c r="R8" s="1404"/>
      <c r="S8" s="1405" t="s">
        <v>18</v>
      </c>
      <c r="T8" s="1405"/>
      <c r="U8" s="1405"/>
    </row>
    <row r="9" spans="1:27" s="319" customFormat="1" ht="27.75" customHeight="1" x14ac:dyDescent="0.2">
      <c r="A9" s="1420"/>
      <c r="B9" s="1421"/>
      <c r="C9" s="1462" t="s">
        <v>357</v>
      </c>
      <c r="D9" s="1462"/>
      <c r="E9" s="1463" t="s">
        <v>358</v>
      </c>
      <c r="F9" s="1463"/>
      <c r="G9" s="1463" t="s">
        <v>359</v>
      </c>
      <c r="H9" s="1463"/>
      <c r="I9" s="1463" t="s">
        <v>360</v>
      </c>
      <c r="J9" s="1463"/>
      <c r="K9" s="1463" t="s">
        <v>361</v>
      </c>
      <c r="L9" s="1463"/>
      <c r="M9" s="1463" t="s">
        <v>362</v>
      </c>
      <c r="N9" s="1463"/>
      <c r="O9" s="1463" t="s">
        <v>363</v>
      </c>
      <c r="P9" s="1463"/>
      <c r="Q9" s="1463" t="s">
        <v>364</v>
      </c>
      <c r="R9" s="1463"/>
      <c r="S9" s="1405"/>
      <c r="T9" s="1405"/>
      <c r="U9" s="1405"/>
    </row>
    <row r="10" spans="1:27" s="319" customFormat="1" x14ac:dyDescent="0.2">
      <c r="A10" s="1420"/>
      <c r="B10" s="1421"/>
      <c r="C10" s="1099"/>
      <c r="D10" s="1100"/>
      <c r="E10" s="1101"/>
      <c r="F10" s="1102"/>
      <c r="G10" s="1103"/>
      <c r="H10" s="1104"/>
      <c r="I10" s="1101"/>
      <c r="J10" s="1102"/>
      <c r="K10" s="1103"/>
      <c r="L10" s="1104"/>
      <c r="M10" s="1101"/>
      <c r="N10" s="1102"/>
      <c r="O10" s="1103"/>
      <c r="P10" s="1104"/>
      <c r="Q10" s="1101"/>
      <c r="R10" s="1104"/>
      <c r="S10" s="1103"/>
      <c r="T10" s="1105"/>
      <c r="U10" s="947"/>
    </row>
    <row r="11" spans="1:27" s="319" customFormat="1" ht="15.75" x14ac:dyDescent="0.2">
      <c r="A11" s="1076"/>
      <c r="B11" s="1077"/>
      <c r="C11" s="1099" t="s">
        <v>31</v>
      </c>
      <c r="D11" s="1100" t="s">
        <v>32</v>
      </c>
      <c r="E11" s="1080" t="s">
        <v>31</v>
      </c>
      <c r="F11" s="1081" t="s">
        <v>32</v>
      </c>
      <c r="G11" s="1099" t="s">
        <v>31</v>
      </c>
      <c r="H11" s="1100" t="s">
        <v>32</v>
      </c>
      <c r="I11" s="1080" t="s">
        <v>31</v>
      </c>
      <c r="J11" s="1081" t="s">
        <v>32</v>
      </c>
      <c r="K11" s="1099" t="s">
        <v>31</v>
      </c>
      <c r="L11" s="1100" t="s">
        <v>32</v>
      </c>
      <c r="M11" s="1080" t="s">
        <v>31</v>
      </c>
      <c r="N11" s="1081" t="s">
        <v>32</v>
      </c>
      <c r="O11" s="1099" t="s">
        <v>31</v>
      </c>
      <c r="P11" s="1100" t="s">
        <v>32</v>
      </c>
      <c r="Q11" s="1080" t="s">
        <v>31</v>
      </c>
      <c r="R11" s="1100" t="s">
        <v>32</v>
      </c>
      <c r="S11" s="1099" t="s">
        <v>31</v>
      </c>
      <c r="T11" s="1082" t="s">
        <v>33</v>
      </c>
      <c r="U11" s="1083" t="s">
        <v>34</v>
      </c>
    </row>
    <row r="12" spans="1:27" s="319" customFormat="1" ht="15.75" x14ac:dyDescent="0.2">
      <c r="A12" s="1106"/>
      <c r="B12" s="1107"/>
      <c r="C12" s="1108"/>
      <c r="D12" s="1109"/>
      <c r="E12" s="1108"/>
      <c r="F12" s="1110"/>
      <c r="G12" s="1108"/>
      <c r="H12" s="1109"/>
      <c r="I12" s="1108"/>
      <c r="J12" s="1110"/>
      <c r="K12" s="1108"/>
      <c r="L12" s="1109"/>
      <c r="M12" s="1108"/>
      <c r="N12" s="1110"/>
      <c r="O12" s="1108"/>
      <c r="P12" s="1109"/>
      <c r="Q12" s="1108"/>
      <c r="R12" s="1109"/>
      <c r="S12" s="1108"/>
      <c r="T12" s="1111"/>
      <c r="U12" s="1112"/>
    </row>
    <row r="13" spans="1:27" s="330" customFormat="1" ht="42.75" customHeight="1" x14ac:dyDescent="0.2">
      <c r="A13" s="320">
        <v>1</v>
      </c>
      <c r="B13" s="321" t="s">
        <v>365</v>
      </c>
      <c r="C13" s="322">
        <v>1</v>
      </c>
      <c r="D13" s="323">
        <v>7397</v>
      </c>
      <c r="E13" s="324">
        <v>2</v>
      </c>
      <c r="F13" s="325">
        <v>9684</v>
      </c>
      <c r="G13" s="322">
        <v>2</v>
      </c>
      <c r="H13" s="323">
        <v>10155</v>
      </c>
      <c r="I13" s="326">
        <v>5</v>
      </c>
      <c r="J13" s="327">
        <v>6870</v>
      </c>
      <c r="K13" s="322">
        <v>3</v>
      </c>
      <c r="L13" s="323">
        <v>11460</v>
      </c>
      <c r="M13" s="326">
        <v>1</v>
      </c>
      <c r="N13" s="327">
        <v>7290</v>
      </c>
      <c r="O13" s="322">
        <v>1</v>
      </c>
      <c r="P13" s="323">
        <v>43750</v>
      </c>
      <c r="Q13" s="326">
        <v>1</v>
      </c>
      <c r="R13" s="327">
        <v>8411</v>
      </c>
      <c r="S13" s="925">
        <f t="shared" ref="S13:T20" si="0">IF(ISNUMBER(C13)=TRUE(),SUM(C13,E13,G13,I13,K13,M13,O13,Q13),"")</f>
        <v>16</v>
      </c>
      <c r="T13" s="926">
        <f t="shared" si="0"/>
        <v>105017</v>
      </c>
      <c r="U13" s="1282">
        <v>1</v>
      </c>
      <c r="W13" s="330">
        <f t="shared" ref="W13:W21" si="1">IF(ISNUMBER(S13)=TRUE(),S13,"")</f>
        <v>16</v>
      </c>
      <c r="X13" s="330">
        <f t="shared" ref="X13:X21" si="2">IF(ISNUMBER(T13)=TRUE(),T13,"")</f>
        <v>105017</v>
      </c>
      <c r="Y13" s="331">
        <f t="shared" ref="Y13:Y21" si="3">MAX(D13,F13,H13,J13,L13,N13,P13,R13)</f>
        <v>43750</v>
      </c>
      <c r="Z13" s="330">
        <f t="shared" ref="Z13:Z21" si="4">IF(ISNUMBER(W13)=TRUE(),W13-X13/100000-Y13/1000000000,"")</f>
        <v>14.949786250000001</v>
      </c>
      <c r="AA13" s="330">
        <f t="shared" ref="AA13:AA21" si="5">IF(ISNUMBER(Z13)=TRUE(),RANK(Z13,$Z$13:$Z$21,1),"")</f>
        <v>1</v>
      </c>
    </row>
    <row r="14" spans="1:27" s="330" customFormat="1" ht="42.75" customHeight="1" x14ac:dyDescent="0.2">
      <c r="A14" s="332">
        <v>2</v>
      </c>
      <c r="B14" s="333" t="s">
        <v>366</v>
      </c>
      <c r="C14" s="334">
        <v>2</v>
      </c>
      <c r="D14" s="335">
        <v>6012</v>
      </c>
      <c r="E14" s="336">
        <v>1</v>
      </c>
      <c r="F14" s="337">
        <v>10192</v>
      </c>
      <c r="G14" s="338">
        <v>3</v>
      </c>
      <c r="H14" s="339">
        <v>9300</v>
      </c>
      <c r="I14" s="324">
        <v>2</v>
      </c>
      <c r="J14" s="325">
        <v>10890</v>
      </c>
      <c r="K14" s="338">
        <v>2</v>
      </c>
      <c r="L14" s="339">
        <v>12090</v>
      </c>
      <c r="M14" s="324">
        <v>5</v>
      </c>
      <c r="N14" s="325">
        <v>3600</v>
      </c>
      <c r="O14" s="338">
        <v>4</v>
      </c>
      <c r="P14" s="339">
        <v>14950</v>
      </c>
      <c r="Q14" s="324">
        <v>2</v>
      </c>
      <c r="R14" s="325">
        <v>7986</v>
      </c>
      <c r="S14" s="927">
        <f t="shared" si="0"/>
        <v>21</v>
      </c>
      <c r="T14" s="928">
        <f t="shared" si="0"/>
        <v>75020</v>
      </c>
      <c r="U14" s="1282">
        <v>2</v>
      </c>
      <c r="W14" s="330">
        <f t="shared" si="1"/>
        <v>21</v>
      </c>
      <c r="X14" s="330">
        <f t="shared" si="2"/>
        <v>75020</v>
      </c>
      <c r="Y14" s="331">
        <f t="shared" si="3"/>
        <v>14950</v>
      </c>
      <c r="Z14" s="330">
        <f t="shared" si="4"/>
        <v>20.24978505</v>
      </c>
      <c r="AA14" s="330">
        <f t="shared" si="5"/>
        <v>2</v>
      </c>
    </row>
    <row r="15" spans="1:27" s="330" customFormat="1" ht="42.75" customHeight="1" x14ac:dyDescent="0.2">
      <c r="A15" s="332">
        <v>3</v>
      </c>
      <c r="B15" s="333" t="s">
        <v>367</v>
      </c>
      <c r="C15" s="334">
        <v>5</v>
      </c>
      <c r="D15" s="335">
        <v>5373</v>
      </c>
      <c r="E15" s="336">
        <v>4</v>
      </c>
      <c r="F15" s="337">
        <v>7418</v>
      </c>
      <c r="G15" s="338">
        <v>4</v>
      </c>
      <c r="H15" s="339">
        <v>12025</v>
      </c>
      <c r="I15" s="324">
        <v>1</v>
      </c>
      <c r="J15" s="325">
        <v>19650</v>
      </c>
      <c r="K15" s="338">
        <v>6</v>
      </c>
      <c r="L15" s="339">
        <v>7850</v>
      </c>
      <c r="M15" s="324">
        <v>2</v>
      </c>
      <c r="N15" s="325">
        <v>11580</v>
      </c>
      <c r="O15" s="338">
        <v>3</v>
      </c>
      <c r="P15" s="339">
        <v>17920</v>
      </c>
      <c r="Q15" s="324">
        <v>6</v>
      </c>
      <c r="R15" s="325">
        <v>6617</v>
      </c>
      <c r="S15" s="925">
        <f t="shared" si="0"/>
        <v>31</v>
      </c>
      <c r="T15" s="926">
        <f t="shared" si="0"/>
        <v>88433</v>
      </c>
      <c r="U15" s="1282">
        <v>3</v>
      </c>
      <c r="W15" s="330">
        <f t="shared" si="1"/>
        <v>31</v>
      </c>
      <c r="X15" s="330">
        <f t="shared" si="2"/>
        <v>88433</v>
      </c>
      <c r="Y15" s="331">
        <f t="shared" si="3"/>
        <v>19650</v>
      </c>
      <c r="Z15" s="330">
        <f t="shared" si="4"/>
        <v>30.115650350000003</v>
      </c>
      <c r="AA15" s="330">
        <f t="shared" si="5"/>
        <v>3</v>
      </c>
    </row>
    <row r="16" spans="1:27" s="330" customFormat="1" ht="42.75" customHeight="1" x14ac:dyDescent="0.2">
      <c r="A16" s="332">
        <v>4</v>
      </c>
      <c r="B16" s="333" t="s">
        <v>369</v>
      </c>
      <c r="C16" s="334">
        <v>7</v>
      </c>
      <c r="D16" s="335">
        <v>4048</v>
      </c>
      <c r="E16" s="336">
        <v>3</v>
      </c>
      <c r="F16" s="337">
        <v>7882</v>
      </c>
      <c r="G16" s="338">
        <v>6</v>
      </c>
      <c r="H16" s="339">
        <v>4765</v>
      </c>
      <c r="I16" s="324">
        <v>3</v>
      </c>
      <c r="J16" s="325">
        <v>7785</v>
      </c>
      <c r="K16" s="338">
        <v>4</v>
      </c>
      <c r="L16" s="339">
        <v>8250</v>
      </c>
      <c r="M16" s="324">
        <v>7</v>
      </c>
      <c r="N16" s="325">
        <v>1090</v>
      </c>
      <c r="O16" s="338">
        <v>2</v>
      </c>
      <c r="P16" s="339">
        <v>27120</v>
      </c>
      <c r="Q16" s="324">
        <v>3</v>
      </c>
      <c r="R16" s="325">
        <v>7831</v>
      </c>
      <c r="S16" s="927">
        <f t="shared" si="0"/>
        <v>35</v>
      </c>
      <c r="T16" s="929">
        <f t="shared" si="0"/>
        <v>68771</v>
      </c>
      <c r="U16" s="1282">
        <v>4</v>
      </c>
      <c r="W16" s="330">
        <f t="shared" si="1"/>
        <v>35</v>
      </c>
      <c r="X16" s="330">
        <f t="shared" si="2"/>
        <v>68771</v>
      </c>
      <c r="Y16" s="331">
        <f t="shared" si="3"/>
        <v>27120</v>
      </c>
      <c r="Z16" s="330">
        <f t="shared" si="4"/>
        <v>34.312262879999999</v>
      </c>
      <c r="AA16" s="330">
        <f t="shared" si="5"/>
        <v>4</v>
      </c>
    </row>
    <row r="17" spans="1:257" s="330" customFormat="1" ht="42.75" customHeight="1" x14ac:dyDescent="0.2">
      <c r="A17" s="332">
        <v>5</v>
      </c>
      <c r="B17" s="333" t="s">
        <v>368</v>
      </c>
      <c r="C17" s="334">
        <v>8</v>
      </c>
      <c r="D17" s="335">
        <v>3939</v>
      </c>
      <c r="E17" s="336">
        <v>6</v>
      </c>
      <c r="F17" s="337">
        <v>6747</v>
      </c>
      <c r="G17" s="338">
        <v>1</v>
      </c>
      <c r="H17" s="339">
        <v>12030</v>
      </c>
      <c r="I17" s="324">
        <v>6</v>
      </c>
      <c r="J17" s="325">
        <v>1635</v>
      </c>
      <c r="K17" s="338">
        <v>1</v>
      </c>
      <c r="L17" s="339">
        <v>17120</v>
      </c>
      <c r="M17" s="324">
        <v>4</v>
      </c>
      <c r="N17" s="325">
        <v>4240</v>
      </c>
      <c r="O17" s="338">
        <v>5</v>
      </c>
      <c r="P17" s="339">
        <v>14089</v>
      </c>
      <c r="Q17" s="324">
        <v>4</v>
      </c>
      <c r="R17" s="325">
        <v>6951</v>
      </c>
      <c r="S17" s="925">
        <f t="shared" si="0"/>
        <v>35</v>
      </c>
      <c r="T17" s="926">
        <f t="shared" si="0"/>
        <v>66751</v>
      </c>
      <c r="U17" s="1282">
        <v>5</v>
      </c>
      <c r="W17" s="330">
        <f t="shared" si="1"/>
        <v>35</v>
      </c>
      <c r="X17" s="330">
        <f t="shared" si="2"/>
        <v>66751</v>
      </c>
      <c r="Y17" s="331">
        <f t="shared" si="3"/>
        <v>17120</v>
      </c>
      <c r="Z17" s="330">
        <f t="shared" si="4"/>
        <v>34.332472879999997</v>
      </c>
      <c r="AA17" s="330">
        <f t="shared" si="5"/>
        <v>5</v>
      </c>
    </row>
    <row r="18" spans="1:257" s="330" customFormat="1" ht="42.75" customHeight="1" x14ac:dyDescent="0.2">
      <c r="A18" s="332">
        <v>6</v>
      </c>
      <c r="B18" s="458" t="s">
        <v>372</v>
      </c>
      <c r="C18" s="459">
        <v>4</v>
      </c>
      <c r="D18" s="412">
        <v>5279</v>
      </c>
      <c r="E18" s="460">
        <v>8</v>
      </c>
      <c r="F18" s="413">
        <v>6301</v>
      </c>
      <c r="G18" s="459">
        <v>8</v>
      </c>
      <c r="H18" s="412">
        <v>2605</v>
      </c>
      <c r="I18" s="460">
        <v>7</v>
      </c>
      <c r="J18" s="413">
        <v>1490</v>
      </c>
      <c r="K18" s="459">
        <v>8</v>
      </c>
      <c r="L18" s="412">
        <v>3820</v>
      </c>
      <c r="M18" s="460">
        <v>3</v>
      </c>
      <c r="N18" s="413">
        <v>9720</v>
      </c>
      <c r="O18" s="459">
        <v>6</v>
      </c>
      <c r="P18" s="412">
        <v>9600</v>
      </c>
      <c r="Q18" s="460">
        <v>5</v>
      </c>
      <c r="R18" s="413">
        <v>8066</v>
      </c>
      <c r="S18" s="927">
        <f t="shared" si="0"/>
        <v>49</v>
      </c>
      <c r="T18" s="929">
        <f t="shared" si="0"/>
        <v>46881</v>
      </c>
      <c r="U18" s="1282">
        <v>6</v>
      </c>
      <c r="W18" s="330">
        <f t="shared" si="1"/>
        <v>49</v>
      </c>
      <c r="X18" s="330">
        <f t="shared" si="2"/>
        <v>46881</v>
      </c>
      <c r="Y18" s="331">
        <f t="shared" si="3"/>
        <v>9720</v>
      </c>
      <c r="Z18" s="330">
        <f t="shared" si="4"/>
        <v>48.531180280000001</v>
      </c>
      <c r="AA18" s="330">
        <f t="shared" si="5"/>
        <v>6</v>
      </c>
    </row>
    <row r="19" spans="1:257" s="330" customFormat="1" ht="42.75" customHeight="1" x14ac:dyDescent="0.2">
      <c r="A19" s="332">
        <v>7</v>
      </c>
      <c r="B19" s="333" t="s">
        <v>370</v>
      </c>
      <c r="C19" s="334">
        <v>3</v>
      </c>
      <c r="D19" s="335">
        <v>5571</v>
      </c>
      <c r="E19" s="336">
        <v>7</v>
      </c>
      <c r="F19" s="337">
        <v>6625</v>
      </c>
      <c r="G19" s="338">
        <v>5</v>
      </c>
      <c r="H19" s="339">
        <v>4980</v>
      </c>
      <c r="I19" s="324">
        <v>4</v>
      </c>
      <c r="J19" s="325">
        <v>4560</v>
      </c>
      <c r="K19" s="338">
        <v>7</v>
      </c>
      <c r="L19" s="339">
        <v>5090</v>
      </c>
      <c r="M19" s="324">
        <v>8</v>
      </c>
      <c r="N19" s="325">
        <v>430</v>
      </c>
      <c r="O19" s="338">
        <v>7</v>
      </c>
      <c r="P19" s="339">
        <v>5295</v>
      </c>
      <c r="Q19" s="324">
        <v>8</v>
      </c>
      <c r="R19" s="325">
        <v>3002</v>
      </c>
      <c r="S19" s="925">
        <f t="shared" si="0"/>
        <v>49</v>
      </c>
      <c r="T19" s="926">
        <f t="shared" si="0"/>
        <v>35553</v>
      </c>
      <c r="U19" s="1282">
        <v>7</v>
      </c>
      <c r="W19" s="330">
        <f t="shared" si="1"/>
        <v>49</v>
      </c>
      <c r="X19" s="330">
        <f t="shared" si="2"/>
        <v>35553</v>
      </c>
      <c r="Y19" s="331">
        <f t="shared" si="3"/>
        <v>6625</v>
      </c>
      <c r="Z19" s="330">
        <f t="shared" si="4"/>
        <v>48.644463375000001</v>
      </c>
      <c r="AA19" s="330">
        <f t="shared" si="5"/>
        <v>7</v>
      </c>
    </row>
    <row r="20" spans="1:257" s="330" customFormat="1" ht="42.75" customHeight="1" x14ac:dyDescent="0.2">
      <c r="A20" s="341">
        <v>8</v>
      </c>
      <c r="B20" s="342" t="s">
        <v>371</v>
      </c>
      <c r="C20" s="461">
        <v>6</v>
      </c>
      <c r="D20" s="410">
        <v>4219</v>
      </c>
      <c r="E20" s="408">
        <v>5</v>
      </c>
      <c r="F20" s="409">
        <v>7315</v>
      </c>
      <c r="G20" s="461">
        <v>7</v>
      </c>
      <c r="H20" s="410">
        <v>4135</v>
      </c>
      <c r="I20" s="408">
        <v>8</v>
      </c>
      <c r="J20" s="409">
        <v>1385</v>
      </c>
      <c r="K20" s="461">
        <v>5</v>
      </c>
      <c r="L20" s="410">
        <v>5160</v>
      </c>
      <c r="M20" s="408">
        <v>6</v>
      </c>
      <c r="N20" s="409">
        <v>1170</v>
      </c>
      <c r="O20" s="461">
        <v>8</v>
      </c>
      <c r="P20" s="410">
        <v>6225</v>
      </c>
      <c r="Q20" s="408">
        <v>7</v>
      </c>
      <c r="R20" s="409">
        <v>5504</v>
      </c>
      <c r="S20" s="930">
        <f t="shared" si="0"/>
        <v>52</v>
      </c>
      <c r="T20" s="931">
        <f t="shared" si="0"/>
        <v>35113</v>
      </c>
      <c r="U20" s="1283">
        <v>8</v>
      </c>
      <c r="W20" s="330">
        <f t="shared" si="1"/>
        <v>52</v>
      </c>
      <c r="X20" s="330">
        <f t="shared" si="2"/>
        <v>35113</v>
      </c>
      <c r="Y20" s="331">
        <f t="shared" si="3"/>
        <v>7315</v>
      </c>
      <c r="Z20" s="330">
        <f t="shared" si="4"/>
        <v>51.648862685000005</v>
      </c>
      <c r="AA20" s="330">
        <f t="shared" si="5"/>
        <v>8</v>
      </c>
    </row>
    <row r="21" spans="1:257" s="330" customFormat="1" ht="42.75" customHeight="1" thickTop="1" x14ac:dyDescent="0.2">
      <c r="A21" s="348"/>
      <c r="B21" s="349"/>
      <c r="C21" s="326"/>
      <c r="D21" s="350"/>
      <c r="E21" s="326"/>
      <c r="F21" s="350"/>
      <c r="G21" s="326"/>
      <c r="H21" s="350"/>
      <c r="I21" s="326"/>
      <c r="J21" s="327"/>
      <c r="K21" s="351"/>
      <c r="L21" s="350"/>
      <c r="M21" s="326"/>
      <c r="N21" s="350"/>
      <c r="O21" s="326"/>
      <c r="P21" s="350"/>
      <c r="Q21" s="326"/>
      <c r="R21" s="350"/>
      <c r="S21" s="352" t="str">
        <f t="shared" ref="S21" si="6">IF(ISNUMBER(C21)=TRUE(),SUM(C21,E21,G21,I21,K21,M21,O21,Q21),"")</f>
        <v/>
      </c>
      <c r="T21" s="328" t="str">
        <f t="shared" ref="T21" si="7">IF(ISNUMBER(D21)=TRUE(),SUM(D21,F21,H21,J21,L21,N21,P21,R21),"")</f>
        <v/>
      </c>
      <c r="U21" s="353" t="str">
        <f>IF(ISNUMBER(AA21)=TRUE(),AA21,"")</f>
        <v/>
      </c>
      <c r="W21" s="330" t="str">
        <f t="shared" si="1"/>
        <v/>
      </c>
      <c r="X21" s="330" t="str">
        <f t="shared" si="2"/>
        <v/>
      </c>
      <c r="Y21" s="331">
        <f t="shared" si="3"/>
        <v>0</v>
      </c>
      <c r="Z21" s="330" t="str">
        <f t="shared" si="4"/>
        <v/>
      </c>
      <c r="AA21" s="330" t="str">
        <f t="shared" si="5"/>
        <v/>
      </c>
    </row>
    <row r="22" spans="1:257" s="538" customFormat="1" ht="18" x14ac:dyDescent="0.25">
      <c r="A22" s="537"/>
      <c r="B22" s="532" t="s">
        <v>790</v>
      </c>
      <c r="C22" s="532"/>
      <c r="D22" s="572"/>
      <c r="E22" s="532" t="s">
        <v>791</v>
      </c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B22" s="532"/>
      <c r="AC22" s="532"/>
      <c r="AD22" s="532"/>
      <c r="AE22" s="532"/>
      <c r="AF22" s="532"/>
      <c r="AG22" s="532"/>
      <c r="AH22" s="532"/>
      <c r="AI22" s="532"/>
      <c r="AJ22" s="532"/>
      <c r="AK22" s="532"/>
      <c r="AL22" s="532"/>
      <c r="AM22" s="532"/>
      <c r="AN22" s="532"/>
      <c r="AO22" s="532"/>
      <c r="AP22" s="532"/>
      <c r="AQ22" s="532"/>
      <c r="AR22" s="532"/>
      <c r="AS22" s="532"/>
      <c r="AT22" s="532"/>
      <c r="AU22" s="532"/>
      <c r="AV22" s="532"/>
      <c r="AW22" s="532"/>
      <c r="AX22" s="532"/>
      <c r="AY22" s="532"/>
      <c r="AZ22" s="532"/>
      <c r="BA22" s="532"/>
      <c r="BB22" s="532"/>
      <c r="BC22" s="532"/>
      <c r="BD22" s="532"/>
      <c r="BE22" s="532"/>
      <c r="BF22" s="532"/>
      <c r="BG22" s="532"/>
      <c r="BH22" s="532"/>
      <c r="BI22" s="532"/>
      <c r="BJ22" s="532"/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  <c r="BU22" s="532"/>
      <c r="BV22" s="532"/>
      <c r="BW22" s="532"/>
      <c r="BX22" s="532"/>
      <c r="BY22" s="532"/>
      <c r="BZ22" s="532"/>
      <c r="CA22" s="532"/>
      <c r="CB22" s="532"/>
      <c r="CC22" s="532"/>
      <c r="CD22" s="532"/>
      <c r="CE22" s="532"/>
      <c r="CF22" s="532"/>
      <c r="CG22" s="532"/>
      <c r="CH22" s="532"/>
      <c r="CI22" s="532"/>
      <c r="CJ22" s="532"/>
      <c r="CK22" s="532"/>
      <c r="CL22" s="532"/>
      <c r="CM22" s="532"/>
      <c r="CN22" s="532"/>
      <c r="CO22" s="532"/>
      <c r="CP22" s="532"/>
      <c r="CQ22" s="532"/>
      <c r="CR22" s="532"/>
      <c r="CS22" s="532"/>
      <c r="CT22" s="532"/>
      <c r="CU22" s="532"/>
      <c r="CV22" s="532"/>
      <c r="CW22" s="532"/>
      <c r="CX22" s="532"/>
      <c r="CY22" s="532"/>
      <c r="CZ22" s="532"/>
      <c r="DA22" s="532"/>
      <c r="DB22" s="532"/>
      <c r="DC22" s="532"/>
      <c r="DD22" s="532"/>
      <c r="DE22" s="532"/>
      <c r="DF22" s="532"/>
      <c r="DG22" s="532"/>
      <c r="DH22" s="532"/>
      <c r="DI22" s="532"/>
      <c r="DJ22" s="532"/>
      <c r="DK22" s="532"/>
      <c r="DL22" s="532"/>
      <c r="DM22" s="532"/>
      <c r="DN22" s="532"/>
      <c r="DO22" s="532"/>
      <c r="DP22" s="532"/>
      <c r="DQ22" s="532"/>
      <c r="DR22" s="532"/>
      <c r="DS22" s="532"/>
      <c r="DT22" s="532"/>
      <c r="DU22" s="532"/>
      <c r="DV22" s="532"/>
      <c r="DW22" s="532"/>
      <c r="DX22" s="532"/>
      <c r="DY22" s="532"/>
      <c r="DZ22" s="532"/>
      <c r="EA22" s="532"/>
      <c r="EB22" s="532"/>
      <c r="EC22" s="532"/>
      <c r="ED22" s="532"/>
      <c r="EE22" s="532"/>
      <c r="EF22" s="532"/>
      <c r="EG22" s="532"/>
      <c r="EH22" s="532"/>
      <c r="EI22" s="532"/>
      <c r="EJ22" s="532"/>
      <c r="EK22" s="532"/>
      <c r="EL22" s="532"/>
      <c r="EM22" s="532"/>
      <c r="EN22" s="532"/>
      <c r="EO22" s="532"/>
      <c r="EP22" s="532"/>
      <c r="EQ22" s="532"/>
      <c r="ER22" s="532"/>
      <c r="ES22" s="532"/>
      <c r="ET22" s="532"/>
      <c r="EU22" s="532"/>
      <c r="EV22" s="532"/>
      <c r="EW22" s="532"/>
      <c r="EX22" s="532"/>
      <c r="EY22" s="532"/>
      <c r="EZ22" s="532"/>
      <c r="FA22" s="532"/>
      <c r="FB22" s="532"/>
      <c r="FC22" s="532"/>
      <c r="FD22" s="532"/>
      <c r="FE22" s="532"/>
      <c r="FF22" s="532"/>
      <c r="FG22" s="532"/>
      <c r="FH22" s="532"/>
      <c r="FI22" s="532"/>
      <c r="FJ22" s="532"/>
      <c r="FK22" s="532"/>
      <c r="FL22" s="532"/>
      <c r="FM22" s="532"/>
      <c r="FN22" s="532"/>
      <c r="FO22" s="532"/>
      <c r="FP22" s="532"/>
      <c r="FQ22" s="532"/>
      <c r="FR22" s="532"/>
      <c r="FS22" s="532"/>
      <c r="FT22" s="532"/>
      <c r="FU22" s="532"/>
      <c r="FV22" s="532"/>
      <c r="FW22" s="532"/>
      <c r="FX22" s="532"/>
      <c r="FY22" s="532"/>
      <c r="FZ22" s="532"/>
      <c r="GA22" s="532"/>
      <c r="GB22" s="532"/>
      <c r="GC22" s="532"/>
      <c r="GD22" s="532"/>
      <c r="GE22" s="532"/>
      <c r="GF22" s="532"/>
      <c r="GG22" s="532"/>
      <c r="GH22" s="532"/>
      <c r="GI22" s="532"/>
      <c r="GJ22" s="532"/>
      <c r="GK22" s="532"/>
      <c r="GL22" s="532"/>
      <c r="GM22" s="532"/>
      <c r="GN22" s="532"/>
      <c r="GO22" s="532"/>
      <c r="GP22" s="532"/>
      <c r="GQ22" s="532"/>
      <c r="GR22" s="532"/>
      <c r="GS22" s="532"/>
      <c r="GT22" s="532"/>
      <c r="GU22" s="532"/>
      <c r="GV22" s="532"/>
      <c r="GW22" s="532"/>
      <c r="GX22" s="532"/>
      <c r="GY22" s="532"/>
      <c r="GZ22" s="532"/>
      <c r="HA22" s="532"/>
      <c r="HB22" s="532"/>
      <c r="HC22" s="532"/>
      <c r="HD22" s="532"/>
      <c r="HE22" s="532"/>
      <c r="HF22" s="532"/>
      <c r="HG22" s="532"/>
      <c r="HH22" s="532"/>
      <c r="HI22" s="532"/>
      <c r="HJ22" s="532"/>
      <c r="HK22" s="532"/>
      <c r="HL22" s="532"/>
      <c r="HM22" s="532"/>
      <c r="HN22" s="532"/>
      <c r="HO22" s="532"/>
      <c r="HP22" s="532"/>
      <c r="HQ22" s="532"/>
      <c r="HR22" s="532"/>
      <c r="HS22" s="532"/>
      <c r="HT22" s="532"/>
      <c r="HU22" s="532"/>
      <c r="HV22" s="532"/>
      <c r="HW22" s="532"/>
      <c r="HX22" s="532"/>
      <c r="HY22" s="532"/>
      <c r="HZ22" s="532"/>
      <c r="IA22" s="532"/>
      <c r="IB22" s="532"/>
      <c r="IC22" s="532"/>
      <c r="ID22" s="532"/>
      <c r="IE22" s="532"/>
      <c r="IF22" s="532"/>
      <c r="IG22" s="532"/>
      <c r="IH22" s="532"/>
      <c r="II22" s="532"/>
      <c r="IJ22" s="532"/>
      <c r="IK22" s="532"/>
      <c r="IL22" s="532"/>
      <c r="IM22" s="532"/>
      <c r="IN22" s="532"/>
      <c r="IO22" s="532"/>
      <c r="IP22" s="532"/>
      <c r="IQ22" s="532"/>
      <c r="IR22" s="532"/>
      <c r="IS22" s="532"/>
      <c r="IT22" s="532"/>
      <c r="IU22" s="532"/>
      <c r="IV22" s="532"/>
      <c r="IW22" s="532"/>
    </row>
  </sheetData>
  <sortState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80"/>
  </sheetPr>
  <dimension ref="A1:IW93"/>
  <sheetViews>
    <sheetView zoomScale="82" zoomScaleNormal="82" workbookViewId="0">
      <selection activeCell="T10" sqref="T10:U36"/>
    </sheetView>
  </sheetViews>
  <sheetFormatPr defaultRowHeight="15" x14ac:dyDescent="0.2"/>
  <cols>
    <col min="1" max="1" width="5.140625" style="354"/>
    <col min="2" max="2" width="21.85546875" style="355"/>
    <col min="3" max="3" width="19.85546875" style="356"/>
    <col min="4" max="4" width="5.7109375" style="356"/>
    <col min="5" max="5" width="9.28515625" style="357"/>
    <col min="6" max="6" width="5.7109375" style="356"/>
    <col min="7" max="7" width="9.28515625" style="357"/>
    <col min="8" max="8" width="5.7109375" style="356"/>
    <col min="9" max="9" width="9.28515625" style="357"/>
    <col min="10" max="10" width="5.7109375" style="356"/>
    <col min="11" max="11" width="9.28515625" style="357"/>
    <col min="12" max="12" width="5.7109375" style="356"/>
    <col min="13" max="13" width="9.28515625" style="357"/>
    <col min="14" max="14" width="5.7109375" style="356"/>
    <col min="15" max="15" width="9.28515625" style="357"/>
    <col min="16" max="16" width="5.7109375" style="356"/>
    <col min="17" max="17" width="9.28515625" style="357"/>
    <col min="18" max="18" width="5.7109375" style="356"/>
    <col min="19" max="19" width="9.28515625" style="357"/>
    <col min="20" max="20" width="6.7109375" style="356"/>
    <col min="21" max="21" width="10" style="357"/>
    <col min="22" max="22" width="10.5703125" style="356"/>
    <col min="23" max="28" width="0" style="356" hidden="1"/>
    <col min="29" max="257" width="9.140625" style="356"/>
  </cols>
  <sheetData>
    <row r="1" spans="1:28" ht="23.25" x14ac:dyDescent="0.35">
      <c r="B1" s="1406" t="s">
        <v>0</v>
      </c>
      <c r="C1" s="1406"/>
      <c r="K1" s="358" t="s">
        <v>1</v>
      </c>
      <c r="Q1" s="356"/>
    </row>
    <row r="2" spans="1:28" ht="23.25" x14ac:dyDescent="0.35">
      <c r="B2" s="1407" t="s">
        <v>2</v>
      </c>
      <c r="C2" s="1407"/>
      <c r="K2" s="358" t="s">
        <v>373</v>
      </c>
      <c r="Y2" s="359"/>
    </row>
    <row r="3" spans="1:28" ht="23.25" x14ac:dyDescent="0.35">
      <c r="K3" s="358">
        <v>3</v>
      </c>
    </row>
    <row r="4" spans="1:28" x14ac:dyDescent="0.2">
      <c r="B4" s="360"/>
      <c r="D4" s="361"/>
      <c r="E4" s="362"/>
      <c r="H4" s="361"/>
      <c r="I4" s="362"/>
      <c r="L4" s="361"/>
      <c r="M4" s="362"/>
      <c r="P4" s="361"/>
      <c r="Q4" s="362"/>
    </row>
    <row r="5" spans="1:28" s="363" customFormat="1" ht="20.25" customHeight="1" x14ac:dyDescent="0.2">
      <c r="A5" s="1420" t="s">
        <v>4</v>
      </c>
      <c r="B5" s="1464" t="s">
        <v>48</v>
      </c>
      <c r="C5" s="1465" t="s">
        <v>5</v>
      </c>
      <c r="D5" s="1402" t="s">
        <v>6</v>
      </c>
      <c r="E5" s="1402"/>
      <c r="F5" s="1401" t="s">
        <v>7</v>
      </c>
      <c r="G5" s="1401"/>
      <c r="H5" s="1402" t="s">
        <v>8</v>
      </c>
      <c r="I5" s="1402"/>
      <c r="J5" s="1401" t="s">
        <v>9</v>
      </c>
      <c r="K5" s="1401"/>
      <c r="L5" s="1402" t="s">
        <v>10</v>
      </c>
      <c r="M5" s="1402"/>
      <c r="N5" s="1401" t="s">
        <v>11</v>
      </c>
      <c r="O5" s="1401"/>
      <c r="P5" s="1402" t="s">
        <v>12</v>
      </c>
      <c r="Q5" s="1402"/>
      <c r="R5" s="1401" t="s">
        <v>13</v>
      </c>
      <c r="S5" s="1401"/>
      <c r="T5" s="1405" t="s">
        <v>18</v>
      </c>
      <c r="U5" s="1405"/>
      <c r="V5" s="1405"/>
    </row>
    <row r="6" spans="1:28" s="363" customFormat="1" ht="27.75" customHeight="1" x14ac:dyDescent="0.2">
      <c r="A6" s="1420"/>
      <c r="B6" s="1464"/>
      <c r="C6" s="1465"/>
      <c r="D6" s="1462" t="s">
        <v>357</v>
      </c>
      <c r="E6" s="1462"/>
      <c r="F6" s="1463" t="s">
        <v>358</v>
      </c>
      <c r="G6" s="1463"/>
      <c r="H6" s="1463" t="s">
        <v>359</v>
      </c>
      <c r="I6" s="1463"/>
      <c r="J6" s="1463" t="s">
        <v>360</v>
      </c>
      <c r="K6" s="1463"/>
      <c r="L6" s="1463" t="s">
        <v>361</v>
      </c>
      <c r="M6" s="1463"/>
      <c r="N6" s="1463" t="s">
        <v>362</v>
      </c>
      <c r="O6" s="1463"/>
      <c r="P6" s="1463" t="s">
        <v>363</v>
      </c>
      <c r="Q6" s="1463"/>
      <c r="R6" s="1463" t="s">
        <v>364</v>
      </c>
      <c r="S6" s="1463"/>
      <c r="T6" s="1405"/>
      <c r="U6" s="1405"/>
      <c r="V6" s="1405"/>
    </row>
    <row r="7" spans="1:28" s="363" customFormat="1" ht="12.75" customHeight="1" x14ac:dyDescent="0.2">
      <c r="A7" s="1420"/>
      <c r="B7" s="1464"/>
      <c r="C7" s="1465"/>
      <c r="D7" s="1113"/>
      <c r="E7" s="1114"/>
      <c r="F7" s="1113"/>
      <c r="G7" s="1115"/>
      <c r="H7" s="1116"/>
      <c r="I7" s="1114"/>
      <c r="J7" s="1113"/>
      <c r="K7" s="1115"/>
      <c r="L7" s="1116"/>
      <c r="M7" s="1114"/>
      <c r="N7" s="1113"/>
      <c r="O7" s="1117"/>
      <c r="P7" s="1116"/>
      <c r="Q7" s="1114"/>
      <c r="R7" s="1113"/>
      <c r="S7" s="1115"/>
      <c r="T7" s="1116"/>
      <c r="U7" s="1118"/>
      <c r="V7" s="1119"/>
      <c r="W7" s="364"/>
      <c r="X7" s="365"/>
      <c r="Y7" s="365"/>
      <c r="Z7" s="365"/>
      <c r="AA7" s="365"/>
    </row>
    <row r="8" spans="1:28" s="363" customFormat="1" ht="12.75" customHeight="1" x14ac:dyDescent="0.2">
      <c r="A8" s="1076"/>
      <c r="B8" s="1120"/>
      <c r="C8" s="1121"/>
      <c r="D8" s="1122" t="s">
        <v>31</v>
      </c>
      <c r="E8" s="1123" t="s">
        <v>32</v>
      </c>
      <c r="F8" s="1122" t="s">
        <v>31</v>
      </c>
      <c r="G8" s="1124" t="s">
        <v>32</v>
      </c>
      <c r="H8" s="1125" t="s">
        <v>31</v>
      </c>
      <c r="I8" s="1123" t="s">
        <v>32</v>
      </c>
      <c r="J8" s="1122" t="s">
        <v>31</v>
      </c>
      <c r="K8" s="1124" t="s">
        <v>32</v>
      </c>
      <c r="L8" s="1125" t="s">
        <v>31</v>
      </c>
      <c r="M8" s="1123" t="s">
        <v>32</v>
      </c>
      <c r="N8" s="1122" t="s">
        <v>31</v>
      </c>
      <c r="O8" s="1126" t="s">
        <v>32</v>
      </c>
      <c r="P8" s="1125" t="s">
        <v>31</v>
      </c>
      <c r="Q8" s="1123" t="s">
        <v>32</v>
      </c>
      <c r="R8" s="1122" t="s">
        <v>31</v>
      </c>
      <c r="S8" s="1124" t="s">
        <v>32</v>
      </c>
      <c r="T8" s="1125" t="s">
        <v>31</v>
      </c>
      <c r="U8" s="1127" t="s">
        <v>33</v>
      </c>
      <c r="V8" s="1128" t="s">
        <v>34</v>
      </c>
      <c r="W8" s="366"/>
      <c r="X8" s="365"/>
      <c r="Y8" s="365"/>
      <c r="Z8" s="365"/>
      <c r="AA8" s="365"/>
    </row>
    <row r="9" spans="1:28" s="363" customFormat="1" ht="12.75" customHeight="1" x14ac:dyDescent="0.2">
      <c r="A9" s="1106"/>
      <c r="B9" s="1129"/>
      <c r="C9" s="1130"/>
      <c r="D9" s="939"/>
      <c r="E9" s="1131"/>
      <c r="F9" s="939"/>
      <c r="G9" s="1132"/>
      <c r="H9" s="939"/>
      <c r="I9" s="1131"/>
      <c r="J9" s="939"/>
      <c r="K9" s="1132"/>
      <c r="L9" s="939"/>
      <c r="M9" s="1131"/>
      <c r="N9" s="939"/>
      <c r="O9" s="1132"/>
      <c r="P9" s="939"/>
      <c r="Q9" s="1131"/>
      <c r="R9" s="939"/>
      <c r="S9" s="1132"/>
      <c r="T9" s="939"/>
      <c r="U9" s="1133"/>
      <c r="V9" s="1112"/>
      <c r="W9" s="366"/>
      <c r="X9" s="365"/>
      <c r="Y9" s="365"/>
      <c r="Z9" s="365"/>
      <c r="AA9" s="365"/>
    </row>
    <row r="10" spans="1:28" s="372" customFormat="1" ht="15" customHeight="1" x14ac:dyDescent="0.2">
      <c r="A10" s="320">
        <v>1</v>
      </c>
      <c r="B10" s="367" t="s">
        <v>397</v>
      </c>
      <c r="C10" s="405" t="s">
        <v>398</v>
      </c>
      <c r="D10" s="368">
        <v>1</v>
      </c>
      <c r="E10" s="337">
        <v>2004</v>
      </c>
      <c r="F10" s="456">
        <v>1</v>
      </c>
      <c r="G10" s="401">
        <v>3409</v>
      </c>
      <c r="H10" s="457">
        <v>2</v>
      </c>
      <c r="I10" s="411">
        <v>5295</v>
      </c>
      <c r="J10" s="456">
        <v>2</v>
      </c>
      <c r="K10" s="402">
        <v>5610</v>
      </c>
      <c r="L10" s="457">
        <v>4</v>
      </c>
      <c r="M10" s="411">
        <v>5760</v>
      </c>
      <c r="N10" s="456">
        <v>3</v>
      </c>
      <c r="O10" s="402">
        <v>2360</v>
      </c>
      <c r="P10" s="457">
        <v>1</v>
      </c>
      <c r="Q10" s="411">
        <v>15300</v>
      </c>
      <c r="R10" s="456">
        <v>1</v>
      </c>
      <c r="S10" s="402">
        <v>2906</v>
      </c>
      <c r="T10" s="922">
        <f t="shared" ref="T10:T36" si="0">IF(ISNUMBER(D10)=TRUE(),SUM(D10,F10,H10,J10,L10,N10,P10,R10),"")</f>
        <v>15</v>
      </c>
      <c r="U10" s="926">
        <f t="shared" ref="U10:U36" si="1">IF(ISNUMBER(E10)=TRUE(),SUM(E10,G10,I10,K10,M10,O10,Q10,S10),"")</f>
        <v>42644</v>
      </c>
      <c r="V10" s="1282">
        <f t="shared" ref="V10:V41" si="2">IF(ISNUMBER(AB10)=TRUE(),AB10,"")</f>
        <v>1</v>
      </c>
      <c r="W10" s="372">
        <f t="shared" ref="W10:W41" si="3">IF(ISNUMBER(V10)=TRUE(),1,"")</f>
        <v>1</v>
      </c>
      <c r="X10" s="372">
        <f t="shared" ref="X10:X41" si="4">IF(ISNUMBER(T10)=TRUE(),T10,"")</f>
        <v>15</v>
      </c>
      <c r="Y10" s="372">
        <f t="shared" ref="Y10:Y41" si="5">IF(ISNUMBER(U10)=TRUE(),U10,"")</f>
        <v>42644</v>
      </c>
      <c r="Z10" s="373">
        <f t="shared" ref="Z10:Z41" si="6">MAX(E10,G10,I10,K10,M10,O10,Q10,S10)</f>
        <v>15300</v>
      </c>
      <c r="AA10" s="372">
        <f t="shared" ref="AA10:AA41" si="7">IF(ISNUMBER(X10)=TRUE(),X10-Y10/100000-Z10/1000000000,"")</f>
        <v>14.573544700000001</v>
      </c>
      <c r="AB10" s="372">
        <f t="shared" ref="AB10:AB41" si="8">IF(ISNUMBER(AA10)=TRUE(),RANK(AA10,$AA$10:$AA$93,1),"")</f>
        <v>1</v>
      </c>
    </row>
    <row r="11" spans="1:28" s="372" customFormat="1" ht="15" customHeight="1" x14ac:dyDescent="0.2">
      <c r="A11" s="332">
        <v>2</v>
      </c>
      <c r="B11" s="367" t="s">
        <v>376</v>
      </c>
      <c r="C11" s="199" t="s">
        <v>375</v>
      </c>
      <c r="D11" s="368">
        <v>4</v>
      </c>
      <c r="E11" s="337">
        <v>1478</v>
      </c>
      <c r="F11" s="374">
        <v>1</v>
      </c>
      <c r="G11" s="339">
        <v>3617</v>
      </c>
      <c r="H11" s="375">
        <v>1</v>
      </c>
      <c r="I11" s="325">
        <v>3185</v>
      </c>
      <c r="J11" s="376">
        <v>2</v>
      </c>
      <c r="K11" s="339">
        <v>5610</v>
      </c>
      <c r="L11" s="375">
        <v>2</v>
      </c>
      <c r="M11" s="325">
        <v>7700</v>
      </c>
      <c r="N11" s="376">
        <v>4</v>
      </c>
      <c r="O11" s="339">
        <v>1510</v>
      </c>
      <c r="P11" s="375">
        <v>3</v>
      </c>
      <c r="Q11" s="325">
        <v>6450</v>
      </c>
      <c r="R11" s="376">
        <v>2</v>
      </c>
      <c r="S11" s="339">
        <v>2647</v>
      </c>
      <c r="T11" s="922">
        <f t="shared" si="0"/>
        <v>19</v>
      </c>
      <c r="U11" s="926">
        <f t="shared" si="1"/>
        <v>32197</v>
      </c>
      <c r="V11" s="1282">
        <f t="shared" si="2"/>
        <v>2</v>
      </c>
      <c r="W11" s="372">
        <f t="shared" si="3"/>
        <v>1</v>
      </c>
      <c r="X11" s="372">
        <f t="shared" si="4"/>
        <v>19</v>
      </c>
      <c r="Y11" s="372">
        <f t="shared" si="5"/>
        <v>32197</v>
      </c>
      <c r="Z11" s="373">
        <f t="shared" si="6"/>
        <v>7700</v>
      </c>
      <c r="AA11" s="372">
        <f t="shared" si="7"/>
        <v>18.678022299999999</v>
      </c>
      <c r="AB11" s="372">
        <f t="shared" si="8"/>
        <v>2</v>
      </c>
    </row>
    <row r="12" spans="1:28" s="372" customFormat="1" ht="15" customHeight="1" x14ac:dyDescent="0.2">
      <c r="A12" s="332">
        <v>3</v>
      </c>
      <c r="B12" s="367" t="s">
        <v>400</v>
      </c>
      <c r="C12" s="405" t="s">
        <v>398</v>
      </c>
      <c r="D12" s="375">
        <v>1</v>
      </c>
      <c r="E12" s="325">
        <v>4441</v>
      </c>
      <c r="F12" s="374">
        <v>2</v>
      </c>
      <c r="G12" s="339">
        <v>2802</v>
      </c>
      <c r="H12" s="375">
        <v>2</v>
      </c>
      <c r="I12" s="325">
        <v>3095</v>
      </c>
      <c r="J12" s="376">
        <v>7.5</v>
      </c>
      <c r="K12" s="339">
        <v>0</v>
      </c>
      <c r="L12" s="375">
        <v>2</v>
      </c>
      <c r="M12" s="325">
        <v>4980</v>
      </c>
      <c r="N12" s="376">
        <v>1</v>
      </c>
      <c r="O12" s="339">
        <v>2360</v>
      </c>
      <c r="P12" s="375">
        <v>1</v>
      </c>
      <c r="Q12" s="325">
        <v>17000</v>
      </c>
      <c r="R12" s="376">
        <v>4</v>
      </c>
      <c r="S12" s="339">
        <v>2976</v>
      </c>
      <c r="T12" s="922">
        <f t="shared" si="0"/>
        <v>20.5</v>
      </c>
      <c r="U12" s="926">
        <f t="shared" si="1"/>
        <v>37654</v>
      </c>
      <c r="V12" s="1282">
        <f t="shared" si="2"/>
        <v>3</v>
      </c>
      <c r="W12" s="372">
        <f t="shared" si="3"/>
        <v>1</v>
      </c>
      <c r="X12" s="372">
        <f t="shared" si="4"/>
        <v>20.5</v>
      </c>
      <c r="Y12" s="372">
        <f t="shared" si="5"/>
        <v>37654</v>
      </c>
      <c r="Z12" s="373">
        <f t="shared" si="6"/>
        <v>17000</v>
      </c>
      <c r="AA12" s="372">
        <f t="shared" si="7"/>
        <v>20.123443000000002</v>
      </c>
      <c r="AB12" s="372">
        <f t="shared" si="8"/>
        <v>3</v>
      </c>
    </row>
    <row r="13" spans="1:28" s="372" customFormat="1" ht="15" customHeight="1" x14ac:dyDescent="0.2">
      <c r="A13" s="332">
        <v>5</v>
      </c>
      <c r="B13" s="367" t="s">
        <v>374</v>
      </c>
      <c r="C13" s="407" t="s">
        <v>375</v>
      </c>
      <c r="D13" s="368">
        <v>3</v>
      </c>
      <c r="E13" s="337">
        <v>1805</v>
      </c>
      <c r="F13" s="377">
        <v>1</v>
      </c>
      <c r="G13" s="378">
        <v>4160</v>
      </c>
      <c r="H13" s="460">
        <v>4</v>
      </c>
      <c r="I13" s="413">
        <v>1500</v>
      </c>
      <c r="J13" s="459">
        <v>2</v>
      </c>
      <c r="K13" s="412">
        <v>2475</v>
      </c>
      <c r="L13" s="460">
        <v>4</v>
      </c>
      <c r="M13" s="413">
        <v>3190</v>
      </c>
      <c r="N13" s="459">
        <v>7.5</v>
      </c>
      <c r="O13" s="412">
        <v>0</v>
      </c>
      <c r="P13" s="460">
        <v>4</v>
      </c>
      <c r="Q13" s="413">
        <v>4450</v>
      </c>
      <c r="R13" s="459">
        <v>2</v>
      </c>
      <c r="S13" s="412">
        <v>2647</v>
      </c>
      <c r="T13" s="922">
        <f t="shared" si="0"/>
        <v>27.5</v>
      </c>
      <c r="U13" s="926">
        <f t="shared" si="1"/>
        <v>20227</v>
      </c>
      <c r="V13" s="1282">
        <f t="shared" si="2"/>
        <v>4</v>
      </c>
      <c r="W13" s="372">
        <f t="shared" si="3"/>
        <v>1</v>
      </c>
      <c r="X13" s="372">
        <f t="shared" si="4"/>
        <v>27.5</v>
      </c>
      <c r="Y13" s="372">
        <f t="shared" si="5"/>
        <v>20227</v>
      </c>
      <c r="Z13" s="373">
        <f t="shared" si="6"/>
        <v>4450</v>
      </c>
      <c r="AA13" s="372">
        <f t="shared" si="7"/>
        <v>27.297725550000003</v>
      </c>
      <c r="AB13" s="372">
        <f t="shared" si="8"/>
        <v>4</v>
      </c>
    </row>
    <row r="14" spans="1:28" s="372" customFormat="1" ht="15" customHeight="1" x14ac:dyDescent="0.2">
      <c r="A14" s="332">
        <v>6</v>
      </c>
      <c r="B14" s="367" t="s">
        <v>381</v>
      </c>
      <c r="C14" s="407" t="s">
        <v>367</v>
      </c>
      <c r="D14" s="368">
        <v>7</v>
      </c>
      <c r="E14" s="337">
        <v>1912</v>
      </c>
      <c r="F14" s="379">
        <v>8</v>
      </c>
      <c r="G14" s="335">
        <v>1596</v>
      </c>
      <c r="H14" s="375">
        <v>1</v>
      </c>
      <c r="I14" s="325">
        <v>8940</v>
      </c>
      <c r="J14" s="376">
        <v>3</v>
      </c>
      <c r="K14" s="339">
        <v>2875</v>
      </c>
      <c r="L14" s="375">
        <v>1</v>
      </c>
      <c r="M14" s="325">
        <v>7800</v>
      </c>
      <c r="N14" s="376">
        <v>1</v>
      </c>
      <c r="O14" s="339">
        <v>8930</v>
      </c>
      <c r="P14" s="375">
        <v>2</v>
      </c>
      <c r="Q14" s="325">
        <v>11120</v>
      </c>
      <c r="R14" s="376">
        <v>5</v>
      </c>
      <c r="S14" s="339">
        <v>2788</v>
      </c>
      <c r="T14" s="922">
        <f t="shared" si="0"/>
        <v>28</v>
      </c>
      <c r="U14" s="926">
        <f t="shared" si="1"/>
        <v>45961</v>
      </c>
      <c r="V14" s="1282">
        <f t="shared" si="2"/>
        <v>5</v>
      </c>
      <c r="W14" s="372">
        <f t="shared" si="3"/>
        <v>1</v>
      </c>
      <c r="X14" s="372">
        <f t="shared" si="4"/>
        <v>28</v>
      </c>
      <c r="Y14" s="372">
        <f t="shared" si="5"/>
        <v>45961</v>
      </c>
      <c r="Z14" s="373">
        <f t="shared" si="6"/>
        <v>11120</v>
      </c>
      <c r="AA14" s="372">
        <f t="shared" si="7"/>
        <v>27.540378879999999</v>
      </c>
      <c r="AB14" s="372">
        <f t="shared" si="8"/>
        <v>5</v>
      </c>
    </row>
    <row r="15" spans="1:28" s="372" customFormat="1" ht="15" customHeight="1" x14ac:dyDescent="0.2">
      <c r="A15" s="320">
        <v>7</v>
      </c>
      <c r="B15" s="367" t="s">
        <v>377</v>
      </c>
      <c r="C15" s="214" t="s">
        <v>375</v>
      </c>
      <c r="D15" s="375">
        <v>2</v>
      </c>
      <c r="E15" s="325">
        <v>2729</v>
      </c>
      <c r="F15" s="379">
        <v>4</v>
      </c>
      <c r="G15" s="335">
        <v>2415</v>
      </c>
      <c r="H15" s="375">
        <v>3</v>
      </c>
      <c r="I15" s="325">
        <v>4615</v>
      </c>
      <c r="J15" s="376">
        <v>3</v>
      </c>
      <c r="K15" s="339">
        <v>2805</v>
      </c>
      <c r="L15" s="375">
        <v>5</v>
      </c>
      <c r="M15" s="325">
        <v>1200</v>
      </c>
      <c r="N15" s="376">
        <v>2</v>
      </c>
      <c r="O15" s="339">
        <v>2090</v>
      </c>
      <c r="P15" s="375">
        <v>4</v>
      </c>
      <c r="Q15" s="325">
        <v>4050</v>
      </c>
      <c r="R15" s="376">
        <v>5</v>
      </c>
      <c r="S15" s="339">
        <v>2061</v>
      </c>
      <c r="T15" s="922">
        <f t="shared" si="0"/>
        <v>28</v>
      </c>
      <c r="U15" s="926">
        <f t="shared" si="1"/>
        <v>21965</v>
      </c>
      <c r="V15" s="1282">
        <f t="shared" si="2"/>
        <v>6</v>
      </c>
      <c r="W15" s="372">
        <f t="shared" si="3"/>
        <v>1</v>
      </c>
      <c r="X15" s="372">
        <f t="shared" si="4"/>
        <v>28</v>
      </c>
      <c r="Y15" s="372">
        <f t="shared" si="5"/>
        <v>21965</v>
      </c>
      <c r="Z15" s="373">
        <f t="shared" si="6"/>
        <v>4615</v>
      </c>
      <c r="AA15" s="372">
        <f t="shared" si="7"/>
        <v>27.780345384999997</v>
      </c>
      <c r="AB15" s="372">
        <f t="shared" si="8"/>
        <v>6</v>
      </c>
    </row>
    <row r="16" spans="1:28" s="372" customFormat="1" ht="15" customHeight="1" x14ac:dyDescent="0.2">
      <c r="A16" s="332">
        <v>8</v>
      </c>
      <c r="B16" s="367" t="s">
        <v>399</v>
      </c>
      <c r="C16" s="138" t="s">
        <v>398</v>
      </c>
      <c r="D16" s="375">
        <v>7</v>
      </c>
      <c r="E16" s="325">
        <v>952</v>
      </c>
      <c r="F16" s="459">
        <v>4</v>
      </c>
      <c r="G16" s="412">
        <v>3473</v>
      </c>
      <c r="H16" s="375">
        <v>4</v>
      </c>
      <c r="I16" s="325">
        <v>1765</v>
      </c>
      <c r="J16" s="376">
        <v>4</v>
      </c>
      <c r="K16" s="339">
        <v>1260</v>
      </c>
      <c r="L16" s="375">
        <v>5</v>
      </c>
      <c r="M16" s="325">
        <v>720</v>
      </c>
      <c r="N16" s="376">
        <v>2</v>
      </c>
      <c r="O16" s="339">
        <v>2570</v>
      </c>
      <c r="P16" s="375">
        <v>1</v>
      </c>
      <c r="Q16" s="325">
        <v>11450</v>
      </c>
      <c r="R16" s="376">
        <v>3</v>
      </c>
      <c r="S16" s="339">
        <v>2529</v>
      </c>
      <c r="T16" s="922">
        <f t="shared" si="0"/>
        <v>30</v>
      </c>
      <c r="U16" s="926">
        <f t="shared" si="1"/>
        <v>24719</v>
      </c>
      <c r="V16" s="1282">
        <f t="shared" si="2"/>
        <v>7</v>
      </c>
      <c r="W16" s="372">
        <f t="shared" si="3"/>
        <v>1</v>
      </c>
      <c r="X16" s="372">
        <f t="shared" si="4"/>
        <v>30</v>
      </c>
      <c r="Y16" s="372">
        <f t="shared" si="5"/>
        <v>24719</v>
      </c>
      <c r="Z16" s="373">
        <f t="shared" si="6"/>
        <v>11450</v>
      </c>
      <c r="AA16" s="372">
        <f t="shared" si="7"/>
        <v>29.752798550000001</v>
      </c>
      <c r="AB16" s="372">
        <f t="shared" si="8"/>
        <v>7</v>
      </c>
    </row>
    <row r="17" spans="1:28" s="372" customFormat="1" ht="15" customHeight="1" x14ac:dyDescent="0.2">
      <c r="A17" s="332">
        <v>9</v>
      </c>
      <c r="B17" s="367" t="s">
        <v>378</v>
      </c>
      <c r="C17" s="138" t="s">
        <v>368</v>
      </c>
      <c r="D17" s="368">
        <v>4</v>
      </c>
      <c r="E17" s="337">
        <v>2346</v>
      </c>
      <c r="F17" s="379">
        <v>5</v>
      </c>
      <c r="G17" s="335">
        <v>2563</v>
      </c>
      <c r="H17" s="375">
        <v>2</v>
      </c>
      <c r="I17" s="325">
        <v>2070</v>
      </c>
      <c r="J17" s="376">
        <v>5</v>
      </c>
      <c r="K17" s="339">
        <v>835</v>
      </c>
      <c r="L17" s="375">
        <v>3</v>
      </c>
      <c r="M17" s="325">
        <v>5800</v>
      </c>
      <c r="N17" s="376">
        <v>4</v>
      </c>
      <c r="O17" s="339">
        <v>1340</v>
      </c>
      <c r="P17" s="375">
        <v>3</v>
      </c>
      <c r="Q17" s="325">
        <v>5900</v>
      </c>
      <c r="R17" s="376">
        <v>4</v>
      </c>
      <c r="S17" s="339">
        <v>2166</v>
      </c>
      <c r="T17" s="922">
        <f t="shared" si="0"/>
        <v>30</v>
      </c>
      <c r="U17" s="926">
        <f t="shared" si="1"/>
        <v>23020</v>
      </c>
      <c r="V17" s="1282">
        <f t="shared" si="2"/>
        <v>8</v>
      </c>
      <c r="W17" s="372">
        <f t="shared" si="3"/>
        <v>1</v>
      </c>
      <c r="X17" s="372">
        <f t="shared" si="4"/>
        <v>30</v>
      </c>
      <c r="Y17" s="372">
        <f t="shared" si="5"/>
        <v>23020</v>
      </c>
      <c r="Z17" s="373">
        <f t="shared" si="6"/>
        <v>5900</v>
      </c>
      <c r="AA17" s="372">
        <f t="shared" si="7"/>
        <v>29.769794099999999</v>
      </c>
      <c r="AB17" s="372">
        <f t="shared" si="8"/>
        <v>8</v>
      </c>
    </row>
    <row r="18" spans="1:28" s="372" customFormat="1" ht="15" customHeight="1" x14ac:dyDescent="0.2">
      <c r="A18" s="320">
        <v>10</v>
      </c>
      <c r="B18" s="380" t="s">
        <v>382</v>
      </c>
      <c r="C18" s="138" t="s">
        <v>367</v>
      </c>
      <c r="D18" s="368">
        <v>2</v>
      </c>
      <c r="E18" s="337">
        <v>1991</v>
      </c>
      <c r="F18" s="379">
        <v>4</v>
      </c>
      <c r="G18" s="335">
        <v>2348</v>
      </c>
      <c r="H18" s="375">
        <v>8</v>
      </c>
      <c r="I18" s="325">
        <v>1525</v>
      </c>
      <c r="J18" s="376">
        <v>3</v>
      </c>
      <c r="K18" s="339">
        <v>2285</v>
      </c>
      <c r="L18" s="375">
        <v>8</v>
      </c>
      <c r="M18" s="325">
        <v>30</v>
      </c>
      <c r="N18" s="376">
        <v>3</v>
      </c>
      <c r="O18" s="339">
        <v>1690</v>
      </c>
      <c r="P18" s="375">
        <v>3</v>
      </c>
      <c r="Q18" s="325">
        <v>4640</v>
      </c>
      <c r="R18" s="376">
        <v>1</v>
      </c>
      <c r="S18" s="339">
        <v>2653</v>
      </c>
      <c r="T18" s="922">
        <f t="shared" si="0"/>
        <v>32</v>
      </c>
      <c r="U18" s="926">
        <f t="shared" si="1"/>
        <v>17162</v>
      </c>
      <c r="V18" s="1282">
        <f t="shared" si="2"/>
        <v>9</v>
      </c>
      <c r="W18" s="372">
        <f t="shared" si="3"/>
        <v>1</v>
      </c>
      <c r="X18" s="372">
        <f t="shared" si="4"/>
        <v>32</v>
      </c>
      <c r="Y18" s="372">
        <f t="shared" si="5"/>
        <v>17162</v>
      </c>
      <c r="Z18" s="373">
        <f t="shared" si="6"/>
        <v>4640</v>
      </c>
      <c r="AA18" s="372">
        <f t="shared" si="7"/>
        <v>31.828375359999999</v>
      </c>
      <c r="AB18" s="372">
        <f t="shared" si="8"/>
        <v>9</v>
      </c>
    </row>
    <row r="19" spans="1:28" s="372" customFormat="1" ht="15" customHeight="1" x14ac:dyDescent="0.2">
      <c r="A19" s="332">
        <v>11</v>
      </c>
      <c r="B19" s="380" t="s">
        <v>394</v>
      </c>
      <c r="C19" s="138" t="s">
        <v>369</v>
      </c>
      <c r="D19" s="375">
        <v>6</v>
      </c>
      <c r="E19" s="325">
        <v>1086</v>
      </c>
      <c r="F19" s="379">
        <v>5</v>
      </c>
      <c r="G19" s="335">
        <v>2173</v>
      </c>
      <c r="H19" s="375">
        <v>5</v>
      </c>
      <c r="I19" s="325">
        <v>1445</v>
      </c>
      <c r="J19" s="376">
        <v>1</v>
      </c>
      <c r="K19" s="339">
        <v>6210</v>
      </c>
      <c r="L19" s="375">
        <v>3</v>
      </c>
      <c r="M19" s="325">
        <v>3930</v>
      </c>
      <c r="N19" s="376">
        <v>8</v>
      </c>
      <c r="O19" s="339">
        <v>0</v>
      </c>
      <c r="P19" s="375">
        <v>2</v>
      </c>
      <c r="Q19" s="325">
        <v>7730</v>
      </c>
      <c r="R19" s="376">
        <v>5</v>
      </c>
      <c r="S19" s="339">
        <v>2012</v>
      </c>
      <c r="T19" s="922">
        <f t="shared" si="0"/>
        <v>35</v>
      </c>
      <c r="U19" s="926">
        <f t="shared" si="1"/>
        <v>24586</v>
      </c>
      <c r="V19" s="1282">
        <f t="shared" si="2"/>
        <v>10</v>
      </c>
      <c r="W19" s="372">
        <f t="shared" si="3"/>
        <v>1</v>
      </c>
      <c r="X19" s="372">
        <f t="shared" si="4"/>
        <v>35</v>
      </c>
      <c r="Y19" s="372">
        <f t="shared" si="5"/>
        <v>24586</v>
      </c>
      <c r="Z19" s="373">
        <f t="shared" si="6"/>
        <v>7730</v>
      </c>
      <c r="AA19" s="372">
        <f t="shared" si="7"/>
        <v>34.754132269999999</v>
      </c>
      <c r="AB19" s="372">
        <f t="shared" si="8"/>
        <v>10</v>
      </c>
    </row>
    <row r="20" spans="1:28" s="372" customFormat="1" ht="15" customHeight="1" x14ac:dyDescent="0.2">
      <c r="A20" s="332">
        <v>12</v>
      </c>
      <c r="B20" s="380" t="s">
        <v>380</v>
      </c>
      <c r="C20" s="138" t="s">
        <v>368</v>
      </c>
      <c r="D20" s="368">
        <v>8</v>
      </c>
      <c r="E20" s="337">
        <v>861</v>
      </c>
      <c r="F20" s="379">
        <v>6</v>
      </c>
      <c r="G20" s="335">
        <v>1836</v>
      </c>
      <c r="H20" s="375">
        <v>1</v>
      </c>
      <c r="I20" s="325">
        <v>7410</v>
      </c>
      <c r="J20" s="376">
        <v>7.5</v>
      </c>
      <c r="K20" s="339">
        <v>0</v>
      </c>
      <c r="L20" s="375">
        <v>1</v>
      </c>
      <c r="M20" s="325">
        <v>6020</v>
      </c>
      <c r="N20" s="376">
        <v>5</v>
      </c>
      <c r="O20" s="339">
        <v>1210</v>
      </c>
      <c r="P20" s="375">
        <v>5</v>
      </c>
      <c r="Q20" s="325">
        <v>5795</v>
      </c>
      <c r="R20" s="376">
        <v>2</v>
      </c>
      <c r="S20" s="339">
        <v>2672</v>
      </c>
      <c r="T20" s="922">
        <f t="shared" si="0"/>
        <v>35.5</v>
      </c>
      <c r="U20" s="926">
        <f t="shared" si="1"/>
        <v>25804</v>
      </c>
      <c r="V20" s="1282">
        <f t="shared" si="2"/>
        <v>11</v>
      </c>
      <c r="W20" s="372">
        <f t="shared" si="3"/>
        <v>1</v>
      </c>
      <c r="X20" s="372">
        <f t="shared" si="4"/>
        <v>35.5</v>
      </c>
      <c r="Y20" s="372">
        <f t="shared" si="5"/>
        <v>25804</v>
      </c>
      <c r="Z20" s="373">
        <f t="shared" si="6"/>
        <v>7410</v>
      </c>
      <c r="AA20" s="372">
        <f t="shared" si="7"/>
        <v>35.241952589999997</v>
      </c>
      <c r="AB20" s="372">
        <f t="shared" si="8"/>
        <v>11</v>
      </c>
    </row>
    <row r="21" spans="1:28" ht="15" customHeight="1" x14ac:dyDescent="0.2">
      <c r="A21" s="320">
        <v>13</v>
      </c>
      <c r="B21" s="380" t="s">
        <v>385</v>
      </c>
      <c r="C21" s="138" t="s">
        <v>372</v>
      </c>
      <c r="D21" s="368">
        <v>4</v>
      </c>
      <c r="E21" s="337">
        <v>1626</v>
      </c>
      <c r="F21" s="374">
        <v>3</v>
      </c>
      <c r="G21" s="339">
        <v>2493</v>
      </c>
      <c r="H21" s="375">
        <v>6</v>
      </c>
      <c r="I21" s="325">
        <v>890</v>
      </c>
      <c r="J21" s="376">
        <v>7.5</v>
      </c>
      <c r="K21" s="339">
        <v>0</v>
      </c>
      <c r="L21" s="375">
        <v>5</v>
      </c>
      <c r="M21" s="325">
        <v>2590</v>
      </c>
      <c r="N21" s="376">
        <v>2</v>
      </c>
      <c r="O21" s="339">
        <v>7030</v>
      </c>
      <c r="P21" s="375">
        <v>7</v>
      </c>
      <c r="Q21" s="325">
        <v>4230</v>
      </c>
      <c r="R21" s="376">
        <v>1</v>
      </c>
      <c r="S21" s="339">
        <v>4576</v>
      </c>
      <c r="T21" s="922">
        <f t="shared" si="0"/>
        <v>35.5</v>
      </c>
      <c r="U21" s="926">
        <f t="shared" si="1"/>
        <v>23435</v>
      </c>
      <c r="V21" s="1282">
        <f t="shared" si="2"/>
        <v>12</v>
      </c>
      <c r="W21" s="372">
        <f t="shared" si="3"/>
        <v>1</v>
      </c>
      <c r="X21" s="372">
        <f t="shared" si="4"/>
        <v>35.5</v>
      </c>
      <c r="Y21" s="372">
        <f t="shared" si="5"/>
        <v>23435</v>
      </c>
      <c r="Z21" s="373">
        <f t="shared" si="6"/>
        <v>7030</v>
      </c>
      <c r="AA21" s="372">
        <f t="shared" si="7"/>
        <v>35.265642970000002</v>
      </c>
      <c r="AB21" s="372">
        <f t="shared" si="8"/>
        <v>12</v>
      </c>
    </row>
    <row r="22" spans="1:28" ht="15.75" customHeight="1" x14ac:dyDescent="0.2">
      <c r="A22" s="332">
        <v>14</v>
      </c>
      <c r="B22" s="367" t="s">
        <v>395</v>
      </c>
      <c r="C22" s="214" t="s">
        <v>369</v>
      </c>
      <c r="D22" s="368">
        <v>7</v>
      </c>
      <c r="E22" s="337">
        <v>819</v>
      </c>
      <c r="F22" s="379">
        <v>2</v>
      </c>
      <c r="G22" s="335">
        <v>3554</v>
      </c>
      <c r="H22" s="375">
        <v>6</v>
      </c>
      <c r="I22" s="325">
        <v>1255</v>
      </c>
      <c r="J22" s="376">
        <v>7.5</v>
      </c>
      <c r="K22" s="339">
        <v>0</v>
      </c>
      <c r="L22" s="375">
        <v>4</v>
      </c>
      <c r="M22" s="325">
        <v>1910</v>
      </c>
      <c r="N22" s="376">
        <v>6</v>
      </c>
      <c r="O22" s="339">
        <v>10</v>
      </c>
      <c r="P22" s="375">
        <v>2</v>
      </c>
      <c r="Q22" s="325">
        <v>13020</v>
      </c>
      <c r="R22" s="376">
        <v>3</v>
      </c>
      <c r="S22" s="339">
        <v>2222</v>
      </c>
      <c r="T22" s="922">
        <f t="shared" si="0"/>
        <v>37.5</v>
      </c>
      <c r="U22" s="926">
        <f t="shared" si="1"/>
        <v>22790</v>
      </c>
      <c r="V22" s="1282">
        <f t="shared" si="2"/>
        <v>13</v>
      </c>
      <c r="W22" s="372">
        <f t="shared" si="3"/>
        <v>1</v>
      </c>
      <c r="X22" s="372">
        <f t="shared" si="4"/>
        <v>37.5</v>
      </c>
      <c r="Y22" s="372">
        <f t="shared" si="5"/>
        <v>22790</v>
      </c>
      <c r="Z22" s="373">
        <f t="shared" si="6"/>
        <v>13020</v>
      </c>
      <c r="AA22" s="372">
        <f t="shared" si="7"/>
        <v>37.272086980000005</v>
      </c>
      <c r="AB22" s="372">
        <f t="shared" si="8"/>
        <v>13</v>
      </c>
    </row>
    <row r="23" spans="1:28" ht="16.5" x14ac:dyDescent="0.2">
      <c r="A23" s="332">
        <v>15</v>
      </c>
      <c r="B23" s="380" t="s">
        <v>383</v>
      </c>
      <c r="C23" s="138" t="s">
        <v>367</v>
      </c>
      <c r="D23" s="368">
        <v>5</v>
      </c>
      <c r="E23" s="337">
        <v>1470</v>
      </c>
      <c r="F23" s="379">
        <v>3</v>
      </c>
      <c r="G23" s="335">
        <v>3474</v>
      </c>
      <c r="H23" s="375">
        <v>5</v>
      </c>
      <c r="I23" s="325">
        <v>1560</v>
      </c>
      <c r="J23" s="376">
        <v>1</v>
      </c>
      <c r="K23" s="339">
        <v>14490</v>
      </c>
      <c r="L23" s="375">
        <v>8</v>
      </c>
      <c r="M23" s="325">
        <v>20</v>
      </c>
      <c r="N23" s="376">
        <v>4</v>
      </c>
      <c r="O23" s="339">
        <v>960</v>
      </c>
      <c r="P23" s="375">
        <v>6</v>
      </c>
      <c r="Q23" s="325">
        <v>2160</v>
      </c>
      <c r="R23" s="376">
        <v>7</v>
      </c>
      <c r="S23" s="339">
        <v>1176</v>
      </c>
      <c r="T23" s="922">
        <f t="shared" si="0"/>
        <v>39</v>
      </c>
      <c r="U23" s="926">
        <f t="shared" si="1"/>
        <v>25310</v>
      </c>
      <c r="V23" s="1282">
        <f t="shared" si="2"/>
        <v>14</v>
      </c>
      <c r="W23" s="372">
        <f t="shared" si="3"/>
        <v>1</v>
      </c>
      <c r="X23" s="372">
        <f t="shared" si="4"/>
        <v>39</v>
      </c>
      <c r="Y23" s="372">
        <f t="shared" si="5"/>
        <v>25310</v>
      </c>
      <c r="Z23" s="373">
        <f t="shared" si="6"/>
        <v>14490</v>
      </c>
      <c r="AA23" s="372">
        <f t="shared" si="7"/>
        <v>38.746885509999998</v>
      </c>
      <c r="AB23" s="372">
        <f t="shared" si="8"/>
        <v>14</v>
      </c>
    </row>
    <row r="24" spans="1:28" ht="16.5" x14ac:dyDescent="0.2">
      <c r="A24" s="320">
        <v>16</v>
      </c>
      <c r="B24" s="380" t="s">
        <v>396</v>
      </c>
      <c r="C24" s="138" t="s">
        <v>369</v>
      </c>
      <c r="D24" s="368">
        <v>5</v>
      </c>
      <c r="E24" s="337">
        <v>2143</v>
      </c>
      <c r="F24" s="379">
        <v>7</v>
      </c>
      <c r="G24" s="335">
        <v>2155</v>
      </c>
      <c r="H24" s="375">
        <v>6</v>
      </c>
      <c r="I24" s="325">
        <v>2065</v>
      </c>
      <c r="J24" s="376">
        <v>4</v>
      </c>
      <c r="K24" s="339">
        <v>1575</v>
      </c>
      <c r="L24" s="375">
        <v>6</v>
      </c>
      <c r="M24" s="325">
        <v>2410</v>
      </c>
      <c r="N24" s="376">
        <v>6</v>
      </c>
      <c r="O24" s="339">
        <v>1080</v>
      </c>
      <c r="P24" s="375">
        <v>4</v>
      </c>
      <c r="Q24" s="325">
        <v>6370</v>
      </c>
      <c r="R24" s="376">
        <v>2</v>
      </c>
      <c r="S24" s="339">
        <v>3597</v>
      </c>
      <c r="T24" s="922">
        <f t="shared" si="0"/>
        <v>40</v>
      </c>
      <c r="U24" s="926">
        <f t="shared" si="1"/>
        <v>21395</v>
      </c>
      <c r="V24" s="1282">
        <f t="shared" si="2"/>
        <v>15</v>
      </c>
      <c r="W24" s="372">
        <f t="shared" si="3"/>
        <v>1</v>
      </c>
      <c r="X24" s="372">
        <f t="shared" si="4"/>
        <v>40</v>
      </c>
      <c r="Y24" s="372">
        <f t="shared" si="5"/>
        <v>21395</v>
      </c>
      <c r="Z24" s="373">
        <f t="shared" si="6"/>
        <v>6370</v>
      </c>
      <c r="AA24" s="372">
        <f t="shared" si="7"/>
        <v>39.786043630000002</v>
      </c>
      <c r="AB24" s="372">
        <f t="shared" si="8"/>
        <v>15</v>
      </c>
    </row>
    <row r="25" spans="1:28" ht="16.5" x14ac:dyDescent="0.2">
      <c r="A25" s="332">
        <v>17</v>
      </c>
      <c r="B25" s="367" t="s">
        <v>379</v>
      </c>
      <c r="C25" s="214" t="s">
        <v>368</v>
      </c>
      <c r="D25" s="368">
        <v>8</v>
      </c>
      <c r="E25" s="337">
        <v>732</v>
      </c>
      <c r="F25" s="379">
        <v>5</v>
      </c>
      <c r="G25" s="335">
        <v>2348</v>
      </c>
      <c r="H25" s="375">
        <v>3</v>
      </c>
      <c r="I25" s="325">
        <v>2550</v>
      </c>
      <c r="J25" s="376">
        <v>5</v>
      </c>
      <c r="K25" s="339">
        <v>800</v>
      </c>
      <c r="L25" s="375">
        <v>1</v>
      </c>
      <c r="M25" s="325">
        <v>5300</v>
      </c>
      <c r="N25" s="376">
        <v>3</v>
      </c>
      <c r="O25" s="339">
        <v>1690</v>
      </c>
      <c r="P25" s="375">
        <v>7</v>
      </c>
      <c r="Q25" s="325">
        <v>2394</v>
      </c>
      <c r="R25" s="376">
        <v>9</v>
      </c>
      <c r="S25" s="339"/>
      <c r="T25" s="922">
        <f t="shared" si="0"/>
        <v>41</v>
      </c>
      <c r="U25" s="926">
        <f t="shared" si="1"/>
        <v>15814</v>
      </c>
      <c r="V25" s="1282">
        <f t="shared" si="2"/>
        <v>16</v>
      </c>
      <c r="W25" s="372">
        <f t="shared" si="3"/>
        <v>1</v>
      </c>
      <c r="X25" s="372">
        <f t="shared" si="4"/>
        <v>41</v>
      </c>
      <c r="Y25" s="372">
        <f t="shared" si="5"/>
        <v>15814</v>
      </c>
      <c r="Z25" s="373">
        <f t="shared" si="6"/>
        <v>5300</v>
      </c>
      <c r="AA25" s="372">
        <f t="shared" si="7"/>
        <v>40.841854699999999</v>
      </c>
      <c r="AB25" s="372">
        <f t="shared" si="8"/>
        <v>16</v>
      </c>
    </row>
    <row r="26" spans="1:28" ht="16.5" x14ac:dyDescent="0.2">
      <c r="A26" s="332">
        <v>18</v>
      </c>
      <c r="B26" s="367" t="s">
        <v>386</v>
      </c>
      <c r="C26" s="214" t="s">
        <v>372</v>
      </c>
      <c r="D26" s="368">
        <v>6</v>
      </c>
      <c r="E26" s="337">
        <v>2015</v>
      </c>
      <c r="F26" s="379">
        <v>8</v>
      </c>
      <c r="G26" s="335">
        <v>1672</v>
      </c>
      <c r="H26" s="375">
        <v>7.5</v>
      </c>
      <c r="I26" s="325">
        <v>0</v>
      </c>
      <c r="J26" s="376">
        <v>6</v>
      </c>
      <c r="K26" s="339">
        <v>595</v>
      </c>
      <c r="L26" s="375">
        <v>7</v>
      </c>
      <c r="M26" s="325">
        <v>160</v>
      </c>
      <c r="N26" s="376">
        <v>1</v>
      </c>
      <c r="O26" s="339">
        <v>2630</v>
      </c>
      <c r="P26" s="375">
        <v>5</v>
      </c>
      <c r="Q26" s="413">
        <v>4170</v>
      </c>
      <c r="R26" s="376">
        <v>6</v>
      </c>
      <c r="S26" s="339">
        <v>1929</v>
      </c>
      <c r="T26" s="922">
        <f t="shared" si="0"/>
        <v>46.5</v>
      </c>
      <c r="U26" s="926">
        <f t="shared" si="1"/>
        <v>13171</v>
      </c>
      <c r="V26" s="1282">
        <f t="shared" si="2"/>
        <v>17</v>
      </c>
      <c r="W26" s="372">
        <f t="shared" si="3"/>
        <v>1</v>
      </c>
      <c r="X26" s="372">
        <f t="shared" si="4"/>
        <v>46.5</v>
      </c>
      <c r="Y26" s="372">
        <f t="shared" si="5"/>
        <v>13171</v>
      </c>
      <c r="Z26" s="373">
        <f t="shared" si="6"/>
        <v>4170</v>
      </c>
      <c r="AA26" s="372">
        <f t="shared" si="7"/>
        <v>46.368285830000005</v>
      </c>
      <c r="AB26" s="372">
        <f t="shared" si="8"/>
        <v>17</v>
      </c>
    </row>
    <row r="27" spans="1:28" ht="16.5" x14ac:dyDescent="0.2">
      <c r="A27" s="320">
        <v>19</v>
      </c>
      <c r="B27" s="382" t="s">
        <v>391</v>
      </c>
      <c r="C27" s="405" t="s">
        <v>371</v>
      </c>
      <c r="D27" s="457">
        <v>5</v>
      </c>
      <c r="E27" s="411">
        <v>1422</v>
      </c>
      <c r="F27" s="379">
        <v>3</v>
      </c>
      <c r="G27" s="335">
        <v>2696</v>
      </c>
      <c r="H27" s="375">
        <v>7.5</v>
      </c>
      <c r="I27" s="325">
        <v>0</v>
      </c>
      <c r="J27" s="376">
        <v>7.5</v>
      </c>
      <c r="K27" s="339">
        <v>0</v>
      </c>
      <c r="L27" s="375">
        <v>3</v>
      </c>
      <c r="M27" s="325">
        <v>4280</v>
      </c>
      <c r="N27" s="376">
        <v>5</v>
      </c>
      <c r="O27" s="339">
        <v>460</v>
      </c>
      <c r="P27" s="375">
        <v>9</v>
      </c>
      <c r="Q27" s="381"/>
      <c r="R27" s="376">
        <v>8</v>
      </c>
      <c r="S27" s="339">
        <v>1942</v>
      </c>
      <c r="T27" s="922">
        <f t="shared" si="0"/>
        <v>48</v>
      </c>
      <c r="U27" s="1309">
        <f t="shared" si="1"/>
        <v>10800</v>
      </c>
      <c r="V27" s="1282">
        <f t="shared" si="2"/>
        <v>18</v>
      </c>
      <c r="W27" s="372">
        <f t="shared" si="3"/>
        <v>1</v>
      </c>
      <c r="X27" s="372">
        <f t="shared" si="4"/>
        <v>48</v>
      </c>
      <c r="Y27" s="372">
        <f t="shared" si="5"/>
        <v>10800</v>
      </c>
      <c r="Z27" s="373">
        <f t="shared" si="6"/>
        <v>4280</v>
      </c>
      <c r="AA27" s="372">
        <f t="shared" si="7"/>
        <v>47.891995720000004</v>
      </c>
      <c r="AB27" s="372">
        <f t="shared" si="8"/>
        <v>18</v>
      </c>
    </row>
    <row r="28" spans="1:28" ht="16.5" x14ac:dyDescent="0.2">
      <c r="A28" s="332">
        <v>20</v>
      </c>
      <c r="B28" s="399" t="s">
        <v>384</v>
      </c>
      <c r="C28" s="407" t="s">
        <v>372</v>
      </c>
      <c r="D28" s="460">
        <v>2</v>
      </c>
      <c r="E28" s="413">
        <v>1638</v>
      </c>
      <c r="F28" s="376">
        <v>8</v>
      </c>
      <c r="G28" s="339">
        <v>2136</v>
      </c>
      <c r="H28" s="375">
        <v>7</v>
      </c>
      <c r="I28" s="325">
        <v>1715</v>
      </c>
      <c r="J28" s="376">
        <v>5</v>
      </c>
      <c r="K28" s="339">
        <v>895</v>
      </c>
      <c r="L28" s="375">
        <v>6</v>
      </c>
      <c r="M28" s="325">
        <v>1070</v>
      </c>
      <c r="N28" s="376">
        <v>7</v>
      </c>
      <c r="O28" s="339">
        <v>60</v>
      </c>
      <c r="P28" s="375">
        <v>7</v>
      </c>
      <c r="Q28" s="413">
        <v>1200</v>
      </c>
      <c r="R28" s="376">
        <v>6</v>
      </c>
      <c r="S28" s="339">
        <v>1561</v>
      </c>
      <c r="T28" s="922">
        <f t="shared" si="0"/>
        <v>48</v>
      </c>
      <c r="U28" s="926">
        <f t="shared" si="1"/>
        <v>10275</v>
      </c>
      <c r="V28" s="1282">
        <f t="shared" si="2"/>
        <v>19</v>
      </c>
      <c r="W28" s="372">
        <f t="shared" si="3"/>
        <v>1</v>
      </c>
      <c r="X28" s="372">
        <f t="shared" si="4"/>
        <v>48</v>
      </c>
      <c r="Y28" s="372">
        <f t="shared" si="5"/>
        <v>10275</v>
      </c>
      <c r="Z28" s="373">
        <f t="shared" si="6"/>
        <v>2136</v>
      </c>
      <c r="AA28" s="372">
        <f t="shared" si="7"/>
        <v>47.897247864000001</v>
      </c>
      <c r="AB28" s="372">
        <f t="shared" si="8"/>
        <v>19</v>
      </c>
    </row>
    <row r="29" spans="1:28" ht="16.5" x14ac:dyDescent="0.2">
      <c r="A29" s="320">
        <v>22</v>
      </c>
      <c r="B29" s="367" t="s">
        <v>388</v>
      </c>
      <c r="C29" s="214" t="s">
        <v>370</v>
      </c>
      <c r="D29" s="375">
        <v>3</v>
      </c>
      <c r="E29" s="325">
        <v>2716</v>
      </c>
      <c r="F29" s="376">
        <v>7</v>
      </c>
      <c r="G29" s="339">
        <v>1758</v>
      </c>
      <c r="H29" s="375">
        <v>5</v>
      </c>
      <c r="I29" s="325">
        <v>3135</v>
      </c>
      <c r="J29" s="376">
        <v>4</v>
      </c>
      <c r="K29" s="339">
        <v>1625</v>
      </c>
      <c r="L29" s="375">
        <v>8</v>
      </c>
      <c r="M29" s="325">
        <v>0</v>
      </c>
      <c r="N29" s="376">
        <v>6</v>
      </c>
      <c r="O29" s="339">
        <v>180</v>
      </c>
      <c r="P29" s="375">
        <v>8</v>
      </c>
      <c r="Q29" s="325">
        <v>1110</v>
      </c>
      <c r="R29" s="376">
        <v>8</v>
      </c>
      <c r="S29" s="339">
        <v>510</v>
      </c>
      <c r="T29" s="922">
        <f t="shared" si="0"/>
        <v>49</v>
      </c>
      <c r="U29" s="926">
        <f t="shared" si="1"/>
        <v>11034</v>
      </c>
      <c r="V29" s="1282">
        <f t="shared" si="2"/>
        <v>20</v>
      </c>
      <c r="W29" s="372">
        <f t="shared" si="3"/>
        <v>1</v>
      </c>
      <c r="X29" s="372">
        <f t="shared" si="4"/>
        <v>49</v>
      </c>
      <c r="Y29" s="372">
        <f t="shared" si="5"/>
        <v>11034</v>
      </c>
      <c r="Z29" s="373">
        <f t="shared" si="6"/>
        <v>3135</v>
      </c>
      <c r="AA29" s="372">
        <f t="shared" si="7"/>
        <v>48.889656864999999</v>
      </c>
      <c r="AB29" s="372">
        <f t="shared" si="8"/>
        <v>20</v>
      </c>
    </row>
    <row r="30" spans="1:28" ht="16.5" x14ac:dyDescent="0.2">
      <c r="A30" s="332">
        <v>23</v>
      </c>
      <c r="B30" s="367" t="s">
        <v>389</v>
      </c>
      <c r="C30" s="214" t="s">
        <v>370</v>
      </c>
      <c r="D30" s="368">
        <v>6</v>
      </c>
      <c r="E30" s="337">
        <v>985</v>
      </c>
      <c r="F30" s="379">
        <v>2</v>
      </c>
      <c r="G30" s="335">
        <v>2609</v>
      </c>
      <c r="H30" s="375">
        <v>3</v>
      </c>
      <c r="I30" s="325">
        <v>1845</v>
      </c>
      <c r="J30" s="376">
        <v>7.5</v>
      </c>
      <c r="K30" s="339">
        <v>0</v>
      </c>
      <c r="L30" s="375">
        <v>7</v>
      </c>
      <c r="M30" s="325">
        <v>310</v>
      </c>
      <c r="N30" s="376">
        <v>8</v>
      </c>
      <c r="O30" s="339">
        <v>250</v>
      </c>
      <c r="P30" s="375">
        <v>9</v>
      </c>
      <c r="Q30" s="325"/>
      <c r="R30" s="376">
        <v>9</v>
      </c>
      <c r="S30" s="339"/>
      <c r="T30" s="922">
        <f t="shared" si="0"/>
        <v>51.5</v>
      </c>
      <c r="U30" s="926">
        <f t="shared" si="1"/>
        <v>5999</v>
      </c>
      <c r="V30" s="1282">
        <f t="shared" si="2"/>
        <v>21</v>
      </c>
      <c r="W30" s="372">
        <f t="shared" si="3"/>
        <v>1</v>
      </c>
      <c r="X30" s="372">
        <f t="shared" si="4"/>
        <v>51.5</v>
      </c>
      <c r="Y30" s="372">
        <f t="shared" si="5"/>
        <v>5999</v>
      </c>
      <c r="Z30" s="373">
        <f t="shared" si="6"/>
        <v>2609</v>
      </c>
      <c r="AA30" s="372">
        <f t="shared" si="7"/>
        <v>51.440007391000002</v>
      </c>
      <c r="AB30" s="372">
        <f t="shared" si="8"/>
        <v>21</v>
      </c>
    </row>
    <row r="31" spans="1:28" ht="16.5" x14ac:dyDescent="0.2">
      <c r="A31" s="332">
        <v>24</v>
      </c>
      <c r="B31" s="399" t="s">
        <v>392</v>
      </c>
      <c r="C31" s="407" t="s">
        <v>371</v>
      </c>
      <c r="D31" s="460">
        <v>3</v>
      </c>
      <c r="E31" s="413">
        <v>1483</v>
      </c>
      <c r="F31" s="376">
        <v>6</v>
      </c>
      <c r="G31" s="339">
        <v>2303</v>
      </c>
      <c r="H31" s="375">
        <v>4</v>
      </c>
      <c r="I31" s="325">
        <v>3325</v>
      </c>
      <c r="J31" s="376">
        <v>6</v>
      </c>
      <c r="K31" s="339">
        <v>620</v>
      </c>
      <c r="L31" s="375">
        <v>9</v>
      </c>
      <c r="M31" s="325"/>
      <c r="N31" s="376">
        <v>9</v>
      </c>
      <c r="O31" s="339"/>
      <c r="P31" s="375">
        <v>8</v>
      </c>
      <c r="Q31" s="325">
        <v>815</v>
      </c>
      <c r="R31" s="376">
        <v>8</v>
      </c>
      <c r="S31" s="339">
        <v>1458</v>
      </c>
      <c r="T31" s="922">
        <f t="shared" si="0"/>
        <v>53</v>
      </c>
      <c r="U31" s="926">
        <f t="shared" si="1"/>
        <v>10004</v>
      </c>
      <c r="V31" s="1282">
        <f t="shared" si="2"/>
        <v>22</v>
      </c>
      <c r="W31" s="372">
        <f t="shared" si="3"/>
        <v>1</v>
      </c>
      <c r="X31" s="372">
        <f t="shared" si="4"/>
        <v>53</v>
      </c>
      <c r="Y31" s="372">
        <f t="shared" si="5"/>
        <v>10004</v>
      </c>
      <c r="Z31" s="373">
        <f t="shared" si="6"/>
        <v>3325</v>
      </c>
      <c r="AA31" s="372">
        <f t="shared" si="7"/>
        <v>52.899956674999999</v>
      </c>
      <c r="AB31" s="372">
        <f t="shared" si="8"/>
        <v>22</v>
      </c>
    </row>
    <row r="32" spans="1:28" ht="16.5" x14ac:dyDescent="0.2">
      <c r="A32" s="320">
        <v>25</v>
      </c>
      <c r="B32" s="380" t="s">
        <v>393</v>
      </c>
      <c r="C32" s="138" t="s">
        <v>371</v>
      </c>
      <c r="D32" s="375">
        <v>8</v>
      </c>
      <c r="E32" s="325">
        <v>1314</v>
      </c>
      <c r="F32" s="376">
        <v>6</v>
      </c>
      <c r="G32" s="339">
        <v>2316</v>
      </c>
      <c r="H32" s="375">
        <v>9</v>
      </c>
      <c r="I32" s="325"/>
      <c r="J32" s="376">
        <v>6</v>
      </c>
      <c r="K32" s="339">
        <v>765</v>
      </c>
      <c r="L32" s="375">
        <v>7</v>
      </c>
      <c r="M32" s="325">
        <v>430</v>
      </c>
      <c r="N32" s="376">
        <v>7</v>
      </c>
      <c r="O32" s="339">
        <v>420</v>
      </c>
      <c r="P32" s="375">
        <v>7</v>
      </c>
      <c r="Q32" s="325">
        <v>3320</v>
      </c>
      <c r="R32" s="376">
        <v>4</v>
      </c>
      <c r="S32" s="339">
        <v>2104</v>
      </c>
      <c r="T32" s="922">
        <f t="shared" si="0"/>
        <v>54</v>
      </c>
      <c r="U32" s="926">
        <f t="shared" si="1"/>
        <v>10669</v>
      </c>
      <c r="V32" s="1282">
        <f t="shared" si="2"/>
        <v>23</v>
      </c>
      <c r="W32" s="372">
        <f t="shared" si="3"/>
        <v>1</v>
      </c>
      <c r="X32" s="372">
        <f t="shared" si="4"/>
        <v>54</v>
      </c>
      <c r="Y32" s="372">
        <f t="shared" si="5"/>
        <v>10669</v>
      </c>
      <c r="Z32" s="373">
        <f t="shared" si="6"/>
        <v>3320</v>
      </c>
      <c r="AA32" s="372">
        <f t="shared" si="7"/>
        <v>53.893306680000002</v>
      </c>
      <c r="AB32" s="372">
        <f t="shared" si="8"/>
        <v>23</v>
      </c>
    </row>
    <row r="33" spans="1:28" ht="16.5" x14ac:dyDescent="0.2">
      <c r="A33" s="332">
        <v>26</v>
      </c>
      <c r="B33" s="380" t="s">
        <v>390</v>
      </c>
      <c r="C33" s="138" t="s">
        <v>370</v>
      </c>
      <c r="D33" s="375">
        <v>9</v>
      </c>
      <c r="E33" s="325">
        <v>0</v>
      </c>
      <c r="F33" s="376">
        <v>9</v>
      </c>
      <c r="G33" s="339"/>
      <c r="H33" s="375">
        <v>9</v>
      </c>
      <c r="I33" s="325"/>
      <c r="J33" s="376">
        <v>9</v>
      </c>
      <c r="K33" s="339"/>
      <c r="L33" s="375">
        <v>2</v>
      </c>
      <c r="M33" s="325">
        <v>4780</v>
      </c>
      <c r="N33" s="376">
        <v>7.5</v>
      </c>
      <c r="O33" s="339">
        <v>0</v>
      </c>
      <c r="P33" s="375">
        <v>5</v>
      </c>
      <c r="Q33" s="325">
        <v>3860</v>
      </c>
      <c r="R33" s="376">
        <v>7</v>
      </c>
      <c r="S33" s="339">
        <v>1515</v>
      </c>
      <c r="T33" s="922">
        <f t="shared" si="0"/>
        <v>57.5</v>
      </c>
      <c r="U33" s="926">
        <f t="shared" si="1"/>
        <v>10155</v>
      </c>
      <c r="V33" s="1282">
        <f t="shared" si="2"/>
        <v>24</v>
      </c>
      <c r="W33" s="372">
        <f t="shared" si="3"/>
        <v>1</v>
      </c>
      <c r="X33" s="372">
        <f t="shared" si="4"/>
        <v>57.5</v>
      </c>
      <c r="Y33" s="372">
        <f t="shared" si="5"/>
        <v>10155</v>
      </c>
      <c r="Z33" s="373">
        <f t="shared" si="6"/>
        <v>4780</v>
      </c>
      <c r="AA33" s="372">
        <f t="shared" si="7"/>
        <v>57.398445219999999</v>
      </c>
      <c r="AB33" s="372">
        <f t="shared" si="8"/>
        <v>24</v>
      </c>
    </row>
    <row r="34" spans="1:28" ht="16.5" x14ac:dyDescent="0.2">
      <c r="A34" s="332">
        <v>27</v>
      </c>
      <c r="B34" s="380" t="s">
        <v>387</v>
      </c>
      <c r="C34" s="138" t="s">
        <v>370</v>
      </c>
      <c r="D34" s="375">
        <v>1</v>
      </c>
      <c r="E34" s="325">
        <v>1870</v>
      </c>
      <c r="F34" s="376">
        <v>7</v>
      </c>
      <c r="G34" s="339">
        <v>2258</v>
      </c>
      <c r="H34" s="375">
        <v>9</v>
      </c>
      <c r="I34" s="325"/>
      <c r="J34" s="376">
        <v>9</v>
      </c>
      <c r="K34" s="339"/>
      <c r="L34" s="375">
        <v>9</v>
      </c>
      <c r="M34" s="325"/>
      <c r="N34" s="376">
        <v>9</v>
      </c>
      <c r="O34" s="339"/>
      <c r="P34" s="375">
        <v>8</v>
      </c>
      <c r="Q34" s="325">
        <v>325</v>
      </c>
      <c r="R34" s="376">
        <v>8</v>
      </c>
      <c r="S34" s="339">
        <v>977</v>
      </c>
      <c r="T34" s="922">
        <f t="shared" si="0"/>
        <v>60</v>
      </c>
      <c r="U34" s="926">
        <f t="shared" si="1"/>
        <v>5430</v>
      </c>
      <c r="V34" s="1282">
        <f t="shared" si="2"/>
        <v>25</v>
      </c>
      <c r="W34" s="372">
        <f t="shared" si="3"/>
        <v>1</v>
      </c>
      <c r="X34" s="372">
        <f t="shared" si="4"/>
        <v>60</v>
      </c>
      <c r="Y34" s="372">
        <f t="shared" si="5"/>
        <v>5430</v>
      </c>
      <c r="Z34" s="373">
        <f t="shared" si="6"/>
        <v>2258</v>
      </c>
      <c r="AA34" s="372">
        <f t="shared" si="7"/>
        <v>59.945697742</v>
      </c>
      <c r="AB34" s="372">
        <f t="shared" si="8"/>
        <v>25</v>
      </c>
    </row>
    <row r="35" spans="1:28" ht="16.5" x14ac:dyDescent="0.2">
      <c r="A35" s="320">
        <v>28</v>
      </c>
      <c r="B35" s="380" t="s">
        <v>401</v>
      </c>
      <c r="C35" s="214" t="s">
        <v>371</v>
      </c>
      <c r="D35" s="375">
        <v>9</v>
      </c>
      <c r="E35" s="325">
        <v>0</v>
      </c>
      <c r="F35" s="376">
        <v>9</v>
      </c>
      <c r="G35" s="339"/>
      <c r="H35" s="375">
        <v>7</v>
      </c>
      <c r="I35" s="325">
        <v>810</v>
      </c>
      <c r="J35" s="376">
        <v>9</v>
      </c>
      <c r="K35" s="339"/>
      <c r="L35" s="375">
        <v>6</v>
      </c>
      <c r="M35" s="325">
        <v>450</v>
      </c>
      <c r="N35" s="376">
        <v>5</v>
      </c>
      <c r="O35" s="339">
        <v>290</v>
      </c>
      <c r="P35" s="375">
        <v>7</v>
      </c>
      <c r="Q35" s="325">
        <v>2090</v>
      </c>
      <c r="R35" s="376">
        <v>9</v>
      </c>
      <c r="S35" s="339"/>
      <c r="T35" s="922">
        <f t="shared" si="0"/>
        <v>61</v>
      </c>
      <c r="U35" s="926">
        <f t="shared" si="1"/>
        <v>3640</v>
      </c>
      <c r="V35" s="1282">
        <f t="shared" si="2"/>
        <v>26</v>
      </c>
      <c r="W35" s="372">
        <f t="shared" si="3"/>
        <v>1</v>
      </c>
      <c r="X35" s="372">
        <f t="shared" si="4"/>
        <v>61</v>
      </c>
      <c r="Y35" s="372">
        <f t="shared" si="5"/>
        <v>3640</v>
      </c>
      <c r="Z35" s="373">
        <f t="shared" si="6"/>
        <v>2090</v>
      </c>
      <c r="AA35" s="372">
        <f t="shared" si="7"/>
        <v>60.963597909999997</v>
      </c>
      <c r="AB35" s="372">
        <f t="shared" si="8"/>
        <v>26</v>
      </c>
    </row>
    <row r="36" spans="1:28" ht="16.5" x14ac:dyDescent="0.2">
      <c r="A36" s="332">
        <v>29</v>
      </c>
      <c r="B36" s="137" t="s">
        <v>768</v>
      </c>
      <c r="C36" s="407" t="s">
        <v>368</v>
      </c>
      <c r="D36" s="375">
        <v>9</v>
      </c>
      <c r="E36" s="325">
        <v>0</v>
      </c>
      <c r="F36" s="376">
        <v>9</v>
      </c>
      <c r="G36" s="339">
        <v>0</v>
      </c>
      <c r="H36" s="375">
        <v>9</v>
      </c>
      <c r="I36" s="325">
        <v>0</v>
      </c>
      <c r="J36" s="376">
        <v>9</v>
      </c>
      <c r="K36" s="339">
        <v>0</v>
      </c>
      <c r="L36" s="375">
        <v>9</v>
      </c>
      <c r="M36" s="325">
        <v>0</v>
      </c>
      <c r="N36" s="376">
        <v>9</v>
      </c>
      <c r="O36" s="339">
        <v>0</v>
      </c>
      <c r="P36" s="375">
        <v>9</v>
      </c>
      <c r="Q36" s="325">
        <v>0</v>
      </c>
      <c r="R36" s="376">
        <v>6</v>
      </c>
      <c r="S36" s="339">
        <v>2113</v>
      </c>
      <c r="T36" s="922">
        <f t="shared" si="0"/>
        <v>69</v>
      </c>
      <c r="U36" s="926">
        <f t="shared" si="1"/>
        <v>2113</v>
      </c>
      <c r="V36" s="1282">
        <f t="shared" si="2"/>
        <v>27</v>
      </c>
      <c r="W36" s="372">
        <f t="shared" si="3"/>
        <v>1</v>
      </c>
      <c r="X36" s="372">
        <f t="shared" si="4"/>
        <v>69</v>
      </c>
      <c r="Y36" s="372">
        <f t="shared" si="5"/>
        <v>2113</v>
      </c>
      <c r="Z36" s="373">
        <f t="shared" si="6"/>
        <v>2113</v>
      </c>
      <c r="AA36" s="372">
        <f t="shared" si="7"/>
        <v>68.978867887000007</v>
      </c>
      <c r="AB36" s="372">
        <f t="shared" si="8"/>
        <v>27</v>
      </c>
    </row>
    <row r="37" spans="1:28" ht="16.5" x14ac:dyDescent="0.2">
      <c r="A37" s="332">
        <v>30</v>
      </c>
      <c r="B37" s="137"/>
      <c r="C37" s="138"/>
      <c r="D37" s="375"/>
      <c r="E37" s="325"/>
      <c r="F37" s="376"/>
      <c r="G37" s="339"/>
      <c r="H37" s="375"/>
      <c r="I37" s="325"/>
      <c r="J37" s="376"/>
      <c r="K37" s="339"/>
      <c r="L37" s="375"/>
      <c r="M37" s="325"/>
      <c r="N37" s="376"/>
      <c r="O37" s="339"/>
      <c r="P37" s="375"/>
      <c r="Q37" s="325"/>
      <c r="R37" s="376"/>
      <c r="S37" s="339"/>
      <c r="T37" s="371" t="str">
        <f t="shared" ref="T37:T41" si="9">IF(ISNUMBER(D37)=TRUE(),SUM(D37,F37,H37,J37,L37,N37,P37,R37),"")</f>
        <v/>
      </c>
      <c r="U37" s="328" t="str">
        <f t="shared" ref="U37:U41" si="10">IF(ISNUMBER(E37)=TRUE(),SUM(E37,G37,I37,K37,M37,O37,Q37,S37),"")</f>
        <v/>
      </c>
      <c r="V37" s="329" t="str">
        <f t="shared" si="2"/>
        <v/>
      </c>
      <c r="W37" s="372" t="str">
        <f t="shared" si="3"/>
        <v/>
      </c>
      <c r="X37" s="372" t="str">
        <f t="shared" si="4"/>
        <v/>
      </c>
      <c r="Y37" s="372" t="str">
        <f t="shared" si="5"/>
        <v/>
      </c>
      <c r="Z37" s="373">
        <f t="shared" si="6"/>
        <v>0</v>
      </c>
      <c r="AA37" s="372" t="str">
        <f t="shared" si="7"/>
        <v/>
      </c>
      <c r="AB37" s="372" t="str">
        <f t="shared" si="8"/>
        <v/>
      </c>
    </row>
    <row r="38" spans="1:28" ht="16.5" x14ac:dyDescent="0.2">
      <c r="A38" s="320">
        <v>31</v>
      </c>
      <c r="B38" s="137"/>
      <c r="C38" s="138"/>
      <c r="D38" s="375"/>
      <c r="E38" s="325"/>
      <c r="F38" s="376"/>
      <c r="G38" s="339"/>
      <c r="H38" s="375"/>
      <c r="I38" s="325"/>
      <c r="J38" s="376"/>
      <c r="K38" s="339"/>
      <c r="L38" s="375"/>
      <c r="M38" s="325"/>
      <c r="N38" s="376"/>
      <c r="O38" s="339"/>
      <c r="P38" s="375"/>
      <c r="Q38" s="325"/>
      <c r="R38" s="376"/>
      <c r="S38" s="339"/>
      <c r="T38" s="371" t="str">
        <f t="shared" si="9"/>
        <v/>
      </c>
      <c r="U38" s="328" t="str">
        <f t="shared" si="10"/>
        <v/>
      </c>
      <c r="V38" s="329" t="str">
        <f t="shared" si="2"/>
        <v/>
      </c>
      <c r="W38" s="372" t="str">
        <f t="shared" si="3"/>
        <v/>
      </c>
      <c r="X38" s="372" t="str">
        <f t="shared" si="4"/>
        <v/>
      </c>
      <c r="Y38" s="372" t="str">
        <f t="shared" si="5"/>
        <v/>
      </c>
      <c r="Z38" s="373">
        <f t="shared" si="6"/>
        <v>0</v>
      </c>
      <c r="AA38" s="372" t="str">
        <f t="shared" si="7"/>
        <v/>
      </c>
      <c r="AB38" s="372" t="str">
        <f t="shared" si="8"/>
        <v/>
      </c>
    </row>
    <row r="39" spans="1:28" ht="16.5" x14ac:dyDescent="0.2">
      <c r="A39" s="332">
        <v>32</v>
      </c>
      <c r="B39" s="137"/>
      <c r="C39" s="138"/>
      <c r="D39" s="375"/>
      <c r="E39" s="325"/>
      <c r="F39" s="376"/>
      <c r="G39" s="339"/>
      <c r="H39" s="375"/>
      <c r="I39" s="325"/>
      <c r="J39" s="376"/>
      <c r="K39" s="339"/>
      <c r="L39" s="375"/>
      <c r="M39" s="325"/>
      <c r="N39" s="376"/>
      <c r="O39" s="339"/>
      <c r="P39" s="375"/>
      <c r="Q39" s="325"/>
      <c r="R39" s="376"/>
      <c r="S39" s="339"/>
      <c r="T39" s="371" t="str">
        <f t="shared" si="9"/>
        <v/>
      </c>
      <c r="U39" s="328" t="str">
        <f t="shared" si="10"/>
        <v/>
      </c>
      <c r="V39" s="329" t="str">
        <f t="shared" si="2"/>
        <v/>
      </c>
      <c r="W39" s="372" t="str">
        <f t="shared" si="3"/>
        <v/>
      </c>
      <c r="X39" s="372" t="str">
        <f t="shared" si="4"/>
        <v/>
      </c>
      <c r="Y39" s="372" t="str">
        <f t="shared" si="5"/>
        <v/>
      </c>
      <c r="Z39" s="373">
        <f t="shared" si="6"/>
        <v>0</v>
      </c>
      <c r="AA39" s="372" t="str">
        <f t="shared" si="7"/>
        <v/>
      </c>
      <c r="AB39" s="372" t="str">
        <f t="shared" si="8"/>
        <v/>
      </c>
    </row>
    <row r="40" spans="1:28" ht="16.5" x14ac:dyDescent="0.2">
      <c r="A40" s="332">
        <v>33</v>
      </c>
      <c r="B40" s="137"/>
      <c r="C40" s="138"/>
      <c r="D40" s="375"/>
      <c r="E40" s="325"/>
      <c r="F40" s="376"/>
      <c r="G40" s="339"/>
      <c r="H40" s="375"/>
      <c r="I40" s="325"/>
      <c r="J40" s="376"/>
      <c r="K40" s="339"/>
      <c r="L40" s="375"/>
      <c r="M40" s="325"/>
      <c r="N40" s="376"/>
      <c r="O40" s="339"/>
      <c r="P40" s="375"/>
      <c r="Q40" s="325"/>
      <c r="R40" s="376"/>
      <c r="S40" s="339"/>
      <c r="T40" s="371" t="str">
        <f t="shared" si="9"/>
        <v/>
      </c>
      <c r="U40" s="328" t="str">
        <f t="shared" si="10"/>
        <v/>
      </c>
      <c r="V40" s="329" t="str">
        <f t="shared" si="2"/>
        <v/>
      </c>
      <c r="W40" s="372" t="str">
        <f t="shared" si="3"/>
        <v/>
      </c>
      <c r="X40" s="372" t="str">
        <f t="shared" si="4"/>
        <v/>
      </c>
      <c r="Y40" s="372" t="str">
        <f t="shared" si="5"/>
        <v/>
      </c>
      <c r="Z40" s="373">
        <f t="shared" si="6"/>
        <v>0</v>
      </c>
      <c r="AA40" s="372" t="str">
        <f t="shared" si="7"/>
        <v/>
      </c>
      <c r="AB40" s="372" t="str">
        <f t="shared" si="8"/>
        <v/>
      </c>
    </row>
    <row r="41" spans="1:28" ht="16.5" x14ac:dyDescent="0.2">
      <c r="A41" s="320">
        <v>34</v>
      </c>
      <c r="B41" s="137"/>
      <c r="C41" s="138"/>
      <c r="D41" s="375"/>
      <c r="E41" s="325"/>
      <c r="F41" s="376"/>
      <c r="G41" s="339"/>
      <c r="H41" s="375"/>
      <c r="I41" s="325"/>
      <c r="J41" s="376"/>
      <c r="K41" s="339"/>
      <c r="L41" s="375"/>
      <c r="M41" s="325"/>
      <c r="N41" s="376"/>
      <c r="O41" s="339"/>
      <c r="P41" s="375"/>
      <c r="Q41" s="325"/>
      <c r="R41" s="376"/>
      <c r="S41" s="339"/>
      <c r="T41" s="371" t="str">
        <f t="shared" si="9"/>
        <v/>
      </c>
      <c r="U41" s="328" t="str">
        <f t="shared" si="10"/>
        <v/>
      </c>
      <c r="V41" s="329" t="str">
        <f t="shared" si="2"/>
        <v/>
      </c>
      <c r="W41" s="372" t="str">
        <f t="shared" si="3"/>
        <v/>
      </c>
      <c r="X41" s="372" t="str">
        <f t="shared" si="4"/>
        <v/>
      </c>
      <c r="Y41" s="372" t="str">
        <f t="shared" si="5"/>
        <v/>
      </c>
      <c r="Z41" s="373">
        <f t="shared" si="6"/>
        <v>0</v>
      </c>
      <c r="AA41" s="372" t="str">
        <f t="shared" si="7"/>
        <v/>
      </c>
      <c r="AB41" s="372" t="str">
        <f t="shared" si="8"/>
        <v/>
      </c>
    </row>
    <row r="42" spans="1:28" ht="16.5" x14ac:dyDescent="0.2">
      <c r="A42" s="332">
        <v>35</v>
      </c>
      <c r="B42" s="137"/>
      <c r="C42" s="138"/>
      <c r="D42" s="375"/>
      <c r="E42" s="325"/>
      <c r="F42" s="376"/>
      <c r="G42" s="339"/>
      <c r="H42" s="375"/>
      <c r="I42" s="325"/>
      <c r="J42" s="376"/>
      <c r="K42" s="339"/>
      <c r="L42" s="375"/>
      <c r="M42" s="325"/>
      <c r="N42" s="376"/>
      <c r="O42" s="339"/>
      <c r="P42" s="375"/>
      <c r="Q42" s="325"/>
      <c r="R42" s="376"/>
      <c r="S42" s="339"/>
      <c r="T42" s="371" t="str">
        <f t="shared" ref="T42:T73" si="11">IF(ISNUMBER(D42)=TRUE(),SUM(D42,F42,H42,J42,L42,N42,P42,R42),"")</f>
        <v/>
      </c>
      <c r="U42" s="328" t="str">
        <f t="shared" ref="U42:U73" si="12">IF(ISNUMBER(E42)=TRUE(),SUM(E42,G42,I42,K42,M42,O42,Q42,S42),"")</f>
        <v/>
      </c>
      <c r="V42" s="329" t="str">
        <f t="shared" ref="V42:V73" si="13">IF(ISNUMBER(AB42)=TRUE(),AB42,"")</f>
        <v/>
      </c>
      <c r="W42" s="372" t="str">
        <f t="shared" ref="W42:W73" si="14">IF(ISNUMBER(V42)=TRUE(),1,"")</f>
        <v/>
      </c>
      <c r="X42" s="372" t="str">
        <f t="shared" ref="X42:X73" si="15">IF(ISNUMBER(T42)=TRUE(),T42,"")</f>
        <v/>
      </c>
      <c r="Y42" s="372" t="str">
        <f t="shared" ref="Y42:Y73" si="16">IF(ISNUMBER(U42)=TRUE(),U42,"")</f>
        <v/>
      </c>
      <c r="Z42" s="373">
        <f t="shared" ref="Z42:Z73" si="17">MAX(E42,G42,I42,K42,M42,O42,Q42,S42)</f>
        <v>0</v>
      </c>
      <c r="AA42" s="372" t="str">
        <f t="shared" ref="AA42:AA73" si="18">IF(ISNUMBER(X42)=TRUE(),X42-Y42/100000-Z42/1000000000,"")</f>
        <v/>
      </c>
      <c r="AB42" s="372" t="str">
        <f t="shared" ref="AB42:AB73" si="19">IF(ISNUMBER(AA42)=TRUE(),RANK(AA42,$AA$10:$AA$93,1),"")</f>
        <v/>
      </c>
    </row>
    <row r="43" spans="1:28" ht="16.5" x14ac:dyDescent="0.2">
      <c r="A43" s="332">
        <v>36</v>
      </c>
      <c r="B43" s="137"/>
      <c r="C43" s="138"/>
      <c r="D43" s="375"/>
      <c r="E43" s="325"/>
      <c r="F43" s="376"/>
      <c r="G43" s="339"/>
      <c r="H43" s="375"/>
      <c r="I43" s="325"/>
      <c r="J43" s="376"/>
      <c r="K43" s="339"/>
      <c r="L43" s="375"/>
      <c r="M43" s="325"/>
      <c r="N43" s="376"/>
      <c r="O43" s="339"/>
      <c r="P43" s="375"/>
      <c r="Q43" s="325"/>
      <c r="R43" s="376"/>
      <c r="S43" s="339"/>
      <c r="T43" s="371" t="str">
        <f t="shared" si="11"/>
        <v/>
      </c>
      <c r="U43" s="328" t="str">
        <f t="shared" si="12"/>
        <v/>
      </c>
      <c r="V43" s="329" t="str">
        <f t="shared" si="13"/>
        <v/>
      </c>
      <c r="W43" s="372" t="str">
        <f t="shared" si="14"/>
        <v/>
      </c>
      <c r="X43" s="372" t="str">
        <f t="shared" si="15"/>
        <v/>
      </c>
      <c r="Y43" s="372" t="str">
        <f t="shared" si="16"/>
        <v/>
      </c>
      <c r="Z43" s="373">
        <f t="shared" si="17"/>
        <v>0</v>
      </c>
      <c r="AA43" s="372" t="str">
        <f t="shared" si="18"/>
        <v/>
      </c>
      <c r="AB43" s="372" t="str">
        <f t="shared" si="19"/>
        <v/>
      </c>
    </row>
    <row r="44" spans="1:28" ht="16.5" x14ac:dyDescent="0.2">
      <c r="A44" s="320">
        <v>37</v>
      </c>
      <c r="B44" s="137"/>
      <c r="C44" s="138"/>
      <c r="D44" s="375"/>
      <c r="E44" s="325"/>
      <c r="F44" s="376"/>
      <c r="G44" s="339"/>
      <c r="H44" s="375"/>
      <c r="I44" s="325"/>
      <c r="J44" s="376"/>
      <c r="K44" s="339"/>
      <c r="L44" s="375"/>
      <c r="M44" s="325"/>
      <c r="N44" s="376"/>
      <c r="O44" s="339"/>
      <c r="P44" s="375"/>
      <c r="Q44" s="325"/>
      <c r="R44" s="376"/>
      <c r="S44" s="339"/>
      <c r="T44" s="371" t="str">
        <f t="shared" si="11"/>
        <v/>
      </c>
      <c r="U44" s="328" t="str">
        <f t="shared" si="12"/>
        <v/>
      </c>
      <c r="V44" s="329" t="str">
        <f t="shared" si="13"/>
        <v/>
      </c>
      <c r="W44" s="372" t="str">
        <f t="shared" si="14"/>
        <v/>
      </c>
      <c r="X44" s="372" t="str">
        <f t="shared" si="15"/>
        <v/>
      </c>
      <c r="Y44" s="372" t="str">
        <f t="shared" si="16"/>
        <v/>
      </c>
      <c r="Z44" s="373">
        <f t="shared" si="17"/>
        <v>0</v>
      </c>
      <c r="AA44" s="372" t="str">
        <f t="shared" si="18"/>
        <v/>
      </c>
      <c r="AB44" s="372" t="str">
        <f t="shared" si="19"/>
        <v/>
      </c>
    </row>
    <row r="45" spans="1:28" ht="16.5" x14ac:dyDescent="0.2">
      <c r="A45" s="332">
        <v>38</v>
      </c>
      <c r="B45" s="137"/>
      <c r="C45" s="138"/>
      <c r="D45" s="375"/>
      <c r="E45" s="325"/>
      <c r="F45" s="376"/>
      <c r="G45" s="339"/>
      <c r="H45" s="375"/>
      <c r="I45" s="325"/>
      <c r="J45" s="376"/>
      <c r="K45" s="339"/>
      <c r="L45" s="375"/>
      <c r="M45" s="325"/>
      <c r="N45" s="376"/>
      <c r="O45" s="339"/>
      <c r="P45" s="375"/>
      <c r="Q45" s="325"/>
      <c r="R45" s="376"/>
      <c r="S45" s="339"/>
      <c r="T45" s="371" t="str">
        <f t="shared" si="11"/>
        <v/>
      </c>
      <c r="U45" s="328" t="str">
        <f t="shared" si="12"/>
        <v/>
      </c>
      <c r="V45" s="329" t="str">
        <f t="shared" si="13"/>
        <v/>
      </c>
      <c r="W45" s="372" t="str">
        <f t="shared" si="14"/>
        <v/>
      </c>
      <c r="X45" s="372" t="str">
        <f t="shared" si="15"/>
        <v/>
      </c>
      <c r="Y45" s="372" t="str">
        <f t="shared" si="16"/>
        <v/>
      </c>
      <c r="Z45" s="373">
        <f t="shared" si="17"/>
        <v>0</v>
      </c>
      <c r="AA45" s="372" t="str">
        <f t="shared" si="18"/>
        <v/>
      </c>
      <c r="AB45" s="372" t="str">
        <f t="shared" si="19"/>
        <v/>
      </c>
    </row>
    <row r="46" spans="1:28" ht="16.5" x14ac:dyDescent="0.2">
      <c r="A46" s="332">
        <v>39</v>
      </c>
      <c r="B46" s="137"/>
      <c r="C46" s="138"/>
      <c r="D46" s="375"/>
      <c r="E46" s="325"/>
      <c r="F46" s="376"/>
      <c r="G46" s="339"/>
      <c r="H46" s="375"/>
      <c r="I46" s="325"/>
      <c r="J46" s="376"/>
      <c r="K46" s="339"/>
      <c r="L46" s="375"/>
      <c r="M46" s="325"/>
      <c r="N46" s="376"/>
      <c r="O46" s="339"/>
      <c r="P46" s="375"/>
      <c r="Q46" s="325"/>
      <c r="R46" s="376"/>
      <c r="S46" s="339"/>
      <c r="T46" s="371" t="str">
        <f t="shared" si="11"/>
        <v/>
      </c>
      <c r="U46" s="328" t="str">
        <f t="shared" si="12"/>
        <v/>
      </c>
      <c r="V46" s="329" t="str">
        <f t="shared" si="13"/>
        <v/>
      </c>
      <c r="W46" s="372" t="str">
        <f t="shared" si="14"/>
        <v/>
      </c>
      <c r="X46" s="372" t="str">
        <f t="shared" si="15"/>
        <v/>
      </c>
      <c r="Y46" s="372" t="str">
        <f t="shared" si="16"/>
        <v/>
      </c>
      <c r="Z46" s="373">
        <f t="shared" si="17"/>
        <v>0</v>
      </c>
      <c r="AA46" s="372" t="str">
        <f t="shared" si="18"/>
        <v/>
      </c>
      <c r="AB46" s="372" t="str">
        <f t="shared" si="19"/>
        <v/>
      </c>
    </row>
    <row r="47" spans="1:28" ht="16.5" x14ac:dyDescent="0.2">
      <c r="A47" s="320">
        <v>40</v>
      </c>
      <c r="B47" s="137"/>
      <c r="C47" s="138"/>
      <c r="D47" s="375"/>
      <c r="E47" s="325"/>
      <c r="F47" s="376"/>
      <c r="G47" s="339"/>
      <c r="H47" s="375"/>
      <c r="I47" s="325"/>
      <c r="J47" s="376"/>
      <c r="K47" s="339"/>
      <c r="L47" s="375"/>
      <c r="M47" s="325"/>
      <c r="N47" s="376"/>
      <c r="O47" s="339"/>
      <c r="P47" s="375"/>
      <c r="Q47" s="325"/>
      <c r="R47" s="376"/>
      <c r="S47" s="339"/>
      <c r="T47" s="371" t="str">
        <f t="shared" si="11"/>
        <v/>
      </c>
      <c r="U47" s="340" t="str">
        <f t="shared" si="12"/>
        <v/>
      </c>
      <c r="V47" s="329" t="str">
        <f t="shared" si="13"/>
        <v/>
      </c>
      <c r="W47" s="372" t="str">
        <f t="shared" si="14"/>
        <v/>
      </c>
      <c r="X47" s="372" t="str">
        <f t="shared" si="15"/>
        <v/>
      </c>
      <c r="Y47" s="372" t="str">
        <f t="shared" si="16"/>
        <v/>
      </c>
      <c r="Z47" s="373">
        <f t="shared" si="17"/>
        <v>0</v>
      </c>
      <c r="AA47" s="372" t="str">
        <f t="shared" si="18"/>
        <v/>
      </c>
      <c r="AB47" s="372" t="str">
        <f t="shared" si="19"/>
        <v/>
      </c>
    </row>
    <row r="48" spans="1:28" ht="16.5" x14ac:dyDescent="0.2">
      <c r="A48" s="332">
        <v>41</v>
      </c>
      <c r="B48" s="383"/>
      <c r="C48" s="384"/>
      <c r="D48" s="369"/>
      <c r="E48" s="327"/>
      <c r="F48" s="370"/>
      <c r="G48" s="323"/>
      <c r="H48" s="369"/>
      <c r="I48" s="327"/>
      <c r="J48" s="370"/>
      <c r="K48" s="323"/>
      <c r="L48" s="369"/>
      <c r="M48" s="327"/>
      <c r="N48" s="370"/>
      <c r="O48" s="323"/>
      <c r="P48" s="369"/>
      <c r="Q48" s="327"/>
      <c r="R48" s="370"/>
      <c r="S48" s="323"/>
      <c r="T48" s="371" t="str">
        <f t="shared" si="11"/>
        <v/>
      </c>
      <c r="U48" s="328" t="str">
        <f t="shared" si="12"/>
        <v/>
      </c>
      <c r="V48" s="329" t="str">
        <f t="shared" si="13"/>
        <v/>
      </c>
      <c r="W48" s="372" t="str">
        <f t="shared" si="14"/>
        <v/>
      </c>
      <c r="X48" s="372" t="str">
        <f t="shared" si="15"/>
        <v/>
      </c>
      <c r="Y48" s="372" t="str">
        <f t="shared" si="16"/>
        <v/>
      </c>
      <c r="Z48" s="373">
        <f t="shared" si="17"/>
        <v>0</v>
      </c>
      <c r="AA48" s="372" t="str">
        <f t="shared" si="18"/>
        <v/>
      </c>
      <c r="AB48" s="372" t="str">
        <f t="shared" si="19"/>
        <v/>
      </c>
    </row>
    <row r="49" spans="1:28" ht="16.5" x14ac:dyDescent="0.2">
      <c r="A49" s="332">
        <v>42</v>
      </c>
      <c r="B49" s="137"/>
      <c r="C49" s="138"/>
      <c r="D49" s="375"/>
      <c r="E49" s="325"/>
      <c r="F49" s="376"/>
      <c r="G49" s="339"/>
      <c r="H49" s="375"/>
      <c r="I49" s="325"/>
      <c r="J49" s="376"/>
      <c r="K49" s="339"/>
      <c r="L49" s="375"/>
      <c r="M49" s="325"/>
      <c r="N49" s="376"/>
      <c r="O49" s="339"/>
      <c r="P49" s="375"/>
      <c r="Q49" s="325"/>
      <c r="R49" s="376"/>
      <c r="S49" s="339"/>
      <c r="T49" s="371" t="str">
        <f t="shared" si="11"/>
        <v/>
      </c>
      <c r="U49" s="328" t="str">
        <f t="shared" si="12"/>
        <v/>
      </c>
      <c r="V49" s="329" t="str">
        <f t="shared" si="13"/>
        <v/>
      </c>
      <c r="W49" s="372" t="str">
        <f t="shared" si="14"/>
        <v/>
      </c>
      <c r="X49" s="372" t="str">
        <f t="shared" si="15"/>
        <v/>
      </c>
      <c r="Y49" s="372" t="str">
        <f t="shared" si="16"/>
        <v/>
      </c>
      <c r="Z49" s="373">
        <f t="shared" si="17"/>
        <v>0</v>
      </c>
      <c r="AA49" s="372" t="str">
        <f t="shared" si="18"/>
        <v/>
      </c>
      <c r="AB49" s="372" t="str">
        <f t="shared" si="19"/>
        <v/>
      </c>
    </row>
    <row r="50" spans="1:28" ht="16.5" x14ac:dyDescent="0.2">
      <c r="A50" s="320">
        <v>43</v>
      </c>
      <c r="B50" s="137"/>
      <c r="C50" s="138"/>
      <c r="D50" s="375"/>
      <c r="E50" s="325"/>
      <c r="F50" s="376"/>
      <c r="G50" s="339"/>
      <c r="H50" s="375"/>
      <c r="I50" s="325"/>
      <c r="J50" s="376"/>
      <c r="K50" s="339"/>
      <c r="L50" s="375"/>
      <c r="M50" s="325"/>
      <c r="N50" s="376"/>
      <c r="O50" s="339"/>
      <c r="P50" s="375"/>
      <c r="Q50" s="325"/>
      <c r="R50" s="376"/>
      <c r="S50" s="339"/>
      <c r="T50" s="371" t="str">
        <f t="shared" si="11"/>
        <v/>
      </c>
      <c r="U50" s="328" t="str">
        <f t="shared" si="12"/>
        <v/>
      </c>
      <c r="V50" s="329" t="str">
        <f t="shared" si="13"/>
        <v/>
      </c>
      <c r="W50" s="372" t="str">
        <f t="shared" si="14"/>
        <v/>
      </c>
      <c r="X50" s="372" t="str">
        <f t="shared" si="15"/>
        <v/>
      </c>
      <c r="Y50" s="372" t="str">
        <f t="shared" si="16"/>
        <v/>
      </c>
      <c r="Z50" s="373">
        <f t="shared" si="17"/>
        <v>0</v>
      </c>
      <c r="AA50" s="372" t="str">
        <f t="shared" si="18"/>
        <v/>
      </c>
      <c r="AB50" s="372" t="str">
        <f t="shared" si="19"/>
        <v/>
      </c>
    </row>
    <row r="51" spans="1:28" ht="16.5" x14ac:dyDescent="0.2">
      <c r="A51" s="332">
        <v>44</v>
      </c>
      <c r="B51" s="137"/>
      <c r="C51" s="138"/>
      <c r="D51" s="375"/>
      <c r="E51" s="325"/>
      <c r="F51" s="376"/>
      <c r="G51" s="339"/>
      <c r="H51" s="375"/>
      <c r="I51" s="325"/>
      <c r="J51" s="376"/>
      <c r="K51" s="339"/>
      <c r="L51" s="375"/>
      <c r="M51" s="325"/>
      <c r="N51" s="376"/>
      <c r="O51" s="339"/>
      <c r="P51" s="375"/>
      <c r="Q51" s="325"/>
      <c r="R51" s="376"/>
      <c r="S51" s="339"/>
      <c r="T51" s="371" t="str">
        <f t="shared" si="11"/>
        <v/>
      </c>
      <c r="U51" s="328" t="str">
        <f t="shared" si="12"/>
        <v/>
      </c>
      <c r="V51" s="329" t="str">
        <f t="shared" si="13"/>
        <v/>
      </c>
      <c r="W51" s="372" t="str">
        <f t="shared" si="14"/>
        <v/>
      </c>
      <c r="X51" s="372" t="str">
        <f t="shared" si="15"/>
        <v/>
      </c>
      <c r="Y51" s="372" t="str">
        <f t="shared" si="16"/>
        <v/>
      </c>
      <c r="Z51" s="373">
        <f t="shared" si="17"/>
        <v>0</v>
      </c>
      <c r="AA51" s="372" t="str">
        <f t="shared" si="18"/>
        <v/>
      </c>
      <c r="AB51" s="372" t="str">
        <f t="shared" si="19"/>
        <v/>
      </c>
    </row>
    <row r="52" spans="1:28" ht="16.5" x14ac:dyDescent="0.2">
      <c r="A52" s="332">
        <v>45</v>
      </c>
      <c r="B52" s="137"/>
      <c r="C52" s="138"/>
      <c r="D52" s="375"/>
      <c r="E52" s="325"/>
      <c r="F52" s="376"/>
      <c r="G52" s="339"/>
      <c r="H52" s="375"/>
      <c r="I52" s="325"/>
      <c r="J52" s="376"/>
      <c r="K52" s="339"/>
      <c r="L52" s="375"/>
      <c r="M52" s="325"/>
      <c r="N52" s="376"/>
      <c r="O52" s="339"/>
      <c r="P52" s="375"/>
      <c r="Q52" s="325"/>
      <c r="R52" s="376"/>
      <c r="S52" s="339"/>
      <c r="T52" s="371" t="str">
        <f t="shared" si="11"/>
        <v/>
      </c>
      <c r="U52" s="328" t="str">
        <f t="shared" si="12"/>
        <v/>
      </c>
      <c r="V52" s="329" t="str">
        <f t="shared" si="13"/>
        <v/>
      </c>
      <c r="W52" s="372" t="str">
        <f t="shared" si="14"/>
        <v/>
      </c>
      <c r="X52" s="372" t="str">
        <f t="shared" si="15"/>
        <v/>
      </c>
      <c r="Y52" s="372" t="str">
        <f t="shared" si="16"/>
        <v/>
      </c>
      <c r="Z52" s="373">
        <f t="shared" si="17"/>
        <v>0</v>
      </c>
      <c r="AA52" s="372" t="str">
        <f t="shared" si="18"/>
        <v/>
      </c>
      <c r="AB52" s="372" t="str">
        <f t="shared" si="19"/>
        <v/>
      </c>
    </row>
    <row r="53" spans="1:28" ht="16.5" x14ac:dyDescent="0.2">
      <c r="A53" s="320">
        <v>46</v>
      </c>
      <c r="B53" s="137"/>
      <c r="C53" s="138"/>
      <c r="D53" s="375"/>
      <c r="E53" s="325"/>
      <c r="F53" s="376"/>
      <c r="G53" s="339"/>
      <c r="H53" s="375"/>
      <c r="I53" s="325"/>
      <c r="J53" s="376"/>
      <c r="K53" s="339"/>
      <c r="L53" s="375"/>
      <c r="M53" s="325"/>
      <c r="N53" s="376"/>
      <c r="O53" s="339"/>
      <c r="P53" s="375"/>
      <c r="Q53" s="325"/>
      <c r="R53" s="376"/>
      <c r="S53" s="339"/>
      <c r="T53" s="371" t="str">
        <f t="shared" si="11"/>
        <v/>
      </c>
      <c r="U53" s="328" t="str">
        <f t="shared" si="12"/>
        <v/>
      </c>
      <c r="V53" s="329" t="str">
        <f t="shared" si="13"/>
        <v/>
      </c>
      <c r="W53" s="372" t="str">
        <f t="shared" si="14"/>
        <v/>
      </c>
      <c r="X53" s="372" t="str">
        <f t="shared" si="15"/>
        <v/>
      </c>
      <c r="Y53" s="372" t="str">
        <f t="shared" si="16"/>
        <v/>
      </c>
      <c r="Z53" s="373">
        <f t="shared" si="17"/>
        <v>0</v>
      </c>
      <c r="AA53" s="372" t="str">
        <f t="shared" si="18"/>
        <v/>
      </c>
      <c r="AB53" s="372" t="str">
        <f t="shared" si="19"/>
        <v/>
      </c>
    </row>
    <row r="54" spans="1:28" ht="16.5" x14ac:dyDescent="0.2">
      <c r="A54" s="332">
        <v>47</v>
      </c>
      <c r="B54" s="137"/>
      <c r="C54" s="138"/>
      <c r="D54" s="375"/>
      <c r="E54" s="325"/>
      <c r="F54" s="376"/>
      <c r="G54" s="339"/>
      <c r="H54" s="375"/>
      <c r="I54" s="325"/>
      <c r="J54" s="376"/>
      <c r="K54" s="339"/>
      <c r="L54" s="375"/>
      <c r="M54" s="325"/>
      <c r="N54" s="376"/>
      <c r="O54" s="339"/>
      <c r="P54" s="375"/>
      <c r="Q54" s="325"/>
      <c r="R54" s="376"/>
      <c r="S54" s="339"/>
      <c r="T54" s="371" t="str">
        <f t="shared" si="11"/>
        <v/>
      </c>
      <c r="U54" s="328" t="str">
        <f t="shared" si="12"/>
        <v/>
      </c>
      <c r="V54" s="329" t="str">
        <f t="shared" si="13"/>
        <v/>
      </c>
      <c r="W54" s="372" t="str">
        <f t="shared" si="14"/>
        <v/>
      </c>
      <c r="X54" s="372" t="str">
        <f t="shared" si="15"/>
        <v/>
      </c>
      <c r="Y54" s="372" t="str">
        <f t="shared" si="16"/>
        <v/>
      </c>
      <c r="Z54" s="373">
        <f t="shared" si="17"/>
        <v>0</v>
      </c>
      <c r="AA54" s="372" t="str">
        <f t="shared" si="18"/>
        <v/>
      </c>
      <c r="AB54" s="372" t="str">
        <f t="shared" si="19"/>
        <v/>
      </c>
    </row>
    <row r="55" spans="1:28" ht="16.5" x14ac:dyDescent="0.2">
      <c r="A55" s="332">
        <v>48</v>
      </c>
      <c r="B55" s="137"/>
      <c r="C55" s="138"/>
      <c r="D55" s="375"/>
      <c r="E55" s="325"/>
      <c r="F55" s="376"/>
      <c r="G55" s="339"/>
      <c r="H55" s="375"/>
      <c r="I55" s="325"/>
      <c r="J55" s="376"/>
      <c r="K55" s="339"/>
      <c r="L55" s="375"/>
      <c r="M55" s="325"/>
      <c r="N55" s="376"/>
      <c r="O55" s="339"/>
      <c r="P55" s="375"/>
      <c r="Q55" s="325"/>
      <c r="R55" s="376"/>
      <c r="S55" s="339"/>
      <c r="T55" s="371" t="str">
        <f t="shared" si="11"/>
        <v/>
      </c>
      <c r="U55" s="328" t="str">
        <f t="shared" si="12"/>
        <v/>
      </c>
      <c r="V55" s="329" t="str">
        <f t="shared" si="13"/>
        <v/>
      </c>
      <c r="W55" s="372" t="str">
        <f t="shared" si="14"/>
        <v/>
      </c>
      <c r="X55" s="372" t="str">
        <f t="shared" si="15"/>
        <v/>
      </c>
      <c r="Y55" s="372" t="str">
        <f t="shared" si="16"/>
        <v/>
      </c>
      <c r="Z55" s="373">
        <f t="shared" si="17"/>
        <v>0</v>
      </c>
      <c r="AA55" s="372" t="str">
        <f t="shared" si="18"/>
        <v/>
      </c>
      <c r="AB55" s="372" t="str">
        <f t="shared" si="19"/>
        <v/>
      </c>
    </row>
    <row r="56" spans="1:28" ht="16.5" x14ac:dyDescent="0.2">
      <c r="A56" s="320">
        <v>49</v>
      </c>
      <c r="B56" s="137"/>
      <c r="C56" s="138"/>
      <c r="D56" s="375"/>
      <c r="E56" s="325"/>
      <c r="F56" s="376"/>
      <c r="G56" s="339"/>
      <c r="H56" s="375"/>
      <c r="I56" s="325"/>
      <c r="J56" s="376"/>
      <c r="K56" s="339"/>
      <c r="L56" s="375"/>
      <c r="M56" s="325"/>
      <c r="N56" s="376"/>
      <c r="O56" s="339"/>
      <c r="P56" s="375"/>
      <c r="Q56" s="325"/>
      <c r="R56" s="376"/>
      <c r="S56" s="339"/>
      <c r="T56" s="371" t="str">
        <f t="shared" si="11"/>
        <v/>
      </c>
      <c r="U56" s="328" t="str">
        <f t="shared" si="12"/>
        <v/>
      </c>
      <c r="V56" s="329" t="str">
        <f t="shared" si="13"/>
        <v/>
      </c>
      <c r="W56" s="372" t="str">
        <f t="shared" si="14"/>
        <v/>
      </c>
      <c r="X56" s="372" t="str">
        <f t="shared" si="15"/>
        <v/>
      </c>
      <c r="Y56" s="372" t="str">
        <f t="shared" si="16"/>
        <v/>
      </c>
      <c r="Z56" s="373">
        <f t="shared" si="17"/>
        <v>0</v>
      </c>
      <c r="AA56" s="372" t="str">
        <f t="shared" si="18"/>
        <v/>
      </c>
      <c r="AB56" s="372" t="str">
        <f t="shared" si="19"/>
        <v/>
      </c>
    </row>
    <row r="57" spans="1:28" ht="16.5" x14ac:dyDescent="0.2">
      <c r="A57" s="332">
        <v>50</v>
      </c>
      <c r="B57" s="137"/>
      <c r="C57" s="138"/>
      <c r="D57" s="375"/>
      <c r="E57" s="325"/>
      <c r="F57" s="376"/>
      <c r="G57" s="339"/>
      <c r="H57" s="375"/>
      <c r="I57" s="325"/>
      <c r="J57" s="376"/>
      <c r="K57" s="339"/>
      <c r="L57" s="375"/>
      <c r="M57" s="325"/>
      <c r="N57" s="376"/>
      <c r="O57" s="339"/>
      <c r="P57" s="375"/>
      <c r="Q57" s="325"/>
      <c r="R57" s="376"/>
      <c r="S57" s="339"/>
      <c r="T57" s="371" t="str">
        <f t="shared" si="11"/>
        <v/>
      </c>
      <c r="U57" s="328" t="str">
        <f t="shared" si="12"/>
        <v/>
      </c>
      <c r="V57" s="329" t="str">
        <f t="shared" si="13"/>
        <v/>
      </c>
      <c r="W57" s="372" t="str">
        <f t="shared" si="14"/>
        <v/>
      </c>
      <c r="X57" s="372" t="str">
        <f t="shared" si="15"/>
        <v/>
      </c>
      <c r="Y57" s="372" t="str">
        <f t="shared" si="16"/>
        <v/>
      </c>
      <c r="Z57" s="373">
        <f t="shared" si="17"/>
        <v>0</v>
      </c>
      <c r="AA57" s="372" t="str">
        <f t="shared" si="18"/>
        <v/>
      </c>
      <c r="AB57" s="372" t="str">
        <f t="shared" si="19"/>
        <v/>
      </c>
    </row>
    <row r="58" spans="1:28" ht="16.5" x14ac:dyDescent="0.2">
      <c r="A58" s="332">
        <v>51</v>
      </c>
      <c r="B58" s="137"/>
      <c r="C58" s="138"/>
      <c r="D58" s="375"/>
      <c r="E58" s="325"/>
      <c r="F58" s="376"/>
      <c r="G58" s="339"/>
      <c r="H58" s="375"/>
      <c r="I58" s="325"/>
      <c r="J58" s="376"/>
      <c r="K58" s="339"/>
      <c r="L58" s="375"/>
      <c r="M58" s="325"/>
      <c r="N58" s="376"/>
      <c r="O58" s="339"/>
      <c r="P58" s="375"/>
      <c r="Q58" s="325"/>
      <c r="R58" s="376"/>
      <c r="S58" s="339"/>
      <c r="T58" s="371" t="str">
        <f t="shared" si="11"/>
        <v/>
      </c>
      <c r="U58" s="328" t="str">
        <f t="shared" si="12"/>
        <v/>
      </c>
      <c r="V58" s="329" t="str">
        <f t="shared" si="13"/>
        <v/>
      </c>
      <c r="W58" s="372" t="str">
        <f t="shared" si="14"/>
        <v/>
      </c>
      <c r="X58" s="372" t="str">
        <f t="shared" si="15"/>
        <v/>
      </c>
      <c r="Y58" s="372" t="str">
        <f t="shared" si="16"/>
        <v/>
      </c>
      <c r="Z58" s="373">
        <f t="shared" si="17"/>
        <v>0</v>
      </c>
      <c r="AA58" s="372" t="str">
        <f t="shared" si="18"/>
        <v/>
      </c>
      <c r="AB58" s="372" t="str">
        <f t="shared" si="19"/>
        <v/>
      </c>
    </row>
    <row r="59" spans="1:28" ht="16.5" x14ac:dyDescent="0.2">
      <c r="A59" s="320">
        <v>52</v>
      </c>
      <c r="B59" s="137"/>
      <c r="C59" s="138"/>
      <c r="D59" s="375"/>
      <c r="E59" s="325"/>
      <c r="F59" s="376"/>
      <c r="G59" s="339"/>
      <c r="H59" s="375"/>
      <c r="I59" s="325"/>
      <c r="J59" s="376"/>
      <c r="K59" s="339"/>
      <c r="L59" s="375"/>
      <c r="M59" s="325"/>
      <c r="N59" s="376"/>
      <c r="O59" s="339"/>
      <c r="P59" s="375"/>
      <c r="Q59" s="325"/>
      <c r="R59" s="376"/>
      <c r="S59" s="339"/>
      <c r="T59" s="371" t="str">
        <f t="shared" si="11"/>
        <v/>
      </c>
      <c r="U59" s="328" t="str">
        <f t="shared" si="12"/>
        <v/>
      </c>
      <c r="V59" s="329" t="str">
        <f t="shared" si="13"/>
        <v/>
      </c>
      <c r="W59" s="372" t="str">
        <f t="shared" si="14"/>
        <v/>
      </c>
      <c r="X59" s="372" t="str">
        <f t="shared" si="15"/>
        <v/>
      </c>
      <c r="Y59" s="372" t="str">
        <f t="shared" si="16"/>
        <v/>
      </c>
      <c r="Z59" s="373">
        <f t="shared" si="17"/>
        <v>0</v>
      </c>
      <c r="AA59" s="372" t="str">
        <f t="shared" si="18"/>
        <v/>
      </c>
      <c r="AB59" s="372" t="str">
        <f t="shared" si="19"/>
        <v/>
      </c>
    </row>
    <row r="60" spans="1:28" ht="16.5" x14ac:dyDescent="0.2">
      <c r="A60" s="332">
        <v>53</v>
      </c>
      <c r="B60" s="137"/>
      <c r="C60" s="138"/>
      <c r="D60" s="375"/>
      <c r="E60" s="325"/>
      <c r="F60" s="376"/>
      <c r="G60" s="339"/>
      <c r="H60" s="375"/>
      <c r="I60" s="325"/>
      <c r="J60" s="376"/>
      <c r="K60" s="339"/>
      <c r="L60" s="375"/>
      <c r="M60" s="325"/>
      <c r="N60" s="376"/>
      <c r="O60" s="339"/>
      <c r="P60" s="375"/>
      <c r="Q60" s="325"/>
      <c r="R60" s="376"/>
      <c r="S60" s="339"/>
      <c r="T60" s="371" t="str">
        <f t="shared" si="11"/>
        <v/>
      </c>
      <c r="U60" s="328" t="str">
        <f t="shared" si="12"/>
        <v/>
      </c>
      <c r="V60" s="329" t="str">
        <f t="shared" si="13"/>
        <v/>
      </c>
      <c r="W60" s="372" t="str">
        <f t="shared" si="14"/>
        <v/>
      </c>
      <c r="X60" s="372" t="str">
        <f t="shared" si="15"/>
        <v/>
      </c>
      <c r="Y60" s="372" t="str">
        <f t="shared" si="16"/>
        <v/>
      </c>
      <c r="Z60" s="373">
        <f t="shared" si="17"/>
        <v>0</v>
      </c>
      <c r="AA60" s="372" t="str">
        <f t="shared" si="18"/>
        <v/>
      </c>
      <c r="AB60" s="372" t="str">
        <f t="shared" si="19"/>
        <v/>
      </c>
    </row>
    <row r="61" spans="1:28" ht="16.5" x14ac:dyDescent="0.2">
      <c r="A61" s="332">
        <v>54</v>
      </c>
      <c r="B61" s="137"/>
      <c r="C61" s="138"/>
      <c r="D61" s="375"/>
      <c r="E61" s="325"/>
      <c r="F61" s="376"/>
      <c r="G61" s="339"/>
      <c r="H61" s="375"/>
      <c r="I61" s="325"/>
      <c r="J61" s="376"/>
      <c r="K61" s="339"/>
      <c r="L61" s="375"/>
      <c r="M61" s="325"/>
      <c r="N61" s="376"/>
      <c r="O61" s="339"/>
      <c r="P61" s="375"/>
      <c r="Q61" s="325"/>
      <c r="R61" s="376"/>
      <c r="S61" s="339"/>
      <c r="T61" s="371" t="str">
        <f t="shared" si="11"/>
        <v/>
      </c>
      <c r="U61" s="328" t="str">
        <f t="shared" si="12"/>
        <v/>
      </c>
      <c r="V61" s="329" t="str">
        <f t="shared" si="13"/>
        <v/>
      </c>
      <c r="W61" s="372" t="str">
        <f t="shared" si="14"/>
        <v/>
      </c>
      <c r="X61" s="372" t="str">
        <f t="shared" si="15"/>
        <v/>
      </c>
      <c r="Y61" s="372" t="str">
        <f t="shared" si="16"/>
        <v/>
      </c>
      <c r="Z61" s="373">
        <f t="shared" si="17"/>
        <v>0</v>
      </c>
      <c r="AA61" s="372" t="str">
        <f t="shared" si="18"/>
        <v/>
      </c>
      <c r="AB61" s="372" t="str">
        <f t="shared" si="19"/>
        <v/>
      </c>
    </row>
    <row r="62" spans="1:28" ht="16.5" x14ac:dyDescent="0.2">
      <c r="A62" s="320">
        <v>55</v>
      </c>
      <c r="B62" s="137"/>
      <c r="C62" s="138"/>
      <c r="D62" s="375"/>
      <c r="E62" s="325"/>
      <c r="F62" s="376"/>
      <c r="G62" s="339"/>
      <c r="H62" s="375"/>
      <c r="I62" s="325"/>
      <c r="J62" s="376"/>
      <c r="K62" s="339"/>
      <c r="L62" s="375"/>
      <c r="M62" s="325"/>
      <c r="N62" s="376"/>
      <c r="O62" s="339"/>
      <c r="P62" s="375"/>
      <c r="Q62" s="325"/>
      <c r="R62" s="376"/>
      <c r="S62" s="339"/>
      <c r="T62" s="371" t="str">
        <f t="shared" si="11"/>
        <v/>
      </c>
      <c r="U62" s="328" t="str">
        <f t="shared" si="12"/>
        <v/>
      </c>
      <c r="V62" s="329" t="str">
        <f t="shared" si="13"/>
        <v/>
      </c>
      <c r="W62" s="372" t="str">
        <f t="shared" si="14"/>
        <v/>
      </c>
      <c r="X62" s="372" t="str">
        <f t="shared" si="15"/>
        <v/>
      </c>
      <c r="Y62" s="372" t="str">
        <f t="shared" si="16"/>
        <v/>
      </c>
      <c r="Z62" s="373">
        <f t="shared" si="17"/>
        <v>0</v>
      </c>
      <c r="AA62" s="372" t="str">
        <f t="shared" si="18"/>
        <v/>
      </c>
      <c r="AB62" s="372" t="str">
        <f t="shared" si="19"/>
        <v/>
      </c>
    </row>
    <row r="63" spans="1:28" ht="16.5" x14ac:dyDescent="0.2">
      <c r="A63" s="332">
        <v>56</v>
      </c>
      <c r="B63" s="137"/>
      <c r="C63" s="138"/>
      <c r="D63" s="375"/>
      <c r="E63" s="325"/>
      <c r="F63" s="376"/>
      <c r="G63" s="339"/>
      <c r="H63" s="375"/>
      <c r="I63" s="325"/>
      <c r="J63" s="376"/>
      <c r="K63" s="339"/>
      <c r="L63" s="375"/>
      <c r="M63" s="325"/>
      <c r="N63" s="376"/>
      <c r="O63" s="339"/>
      <c r="P63" s="375"/>
      <c r="Q63" s="325"/>
      <c r="R63" s="376"/>
      <c r="S63" s="339"/>
      <c r="T63" s="371" t="str">
        <f t="shared" si="11"/>
        <v/>
      </c>
      <c r="U63" s="328" t="str">
        <f t="shared" si="12"/>
        <v/>
      </c>
      <c r="V63" s="329" t="str">
        <f t="shared" si="13"/>
        <v/>
      </c>
      <c r="W63" s="372" t="str">
        <f t="shared" si="14"/>
        <v/>
      </c>
      <c r="X63" s="372" t="str">
        <f t="shared" si="15"/>
        <v/>
      </c>
      <c r="Y63" s="372" t="str">
        <f t="shared" si="16"/>
        <v/>
      </c>
      <c r="Z63" s="373">
        <f t="shared" si="17"/>
        <v>0</v>
      </c>
      <c r="AA63" s="372" t="str">
        <f t="shared" si="18"/>
        <v/>
      </c>
      <c r="AB63" s="372" t="str">
        <f t="shared" si="19"/>
        <v/>
      </c>
    </row>
    <row r="64" spans="1:28" ht="16.5" x14ac:dyDescent="0.2">
      <c r="A64" s="332">
        <v>57</v>
      </c>
      <c r="B64" s="137"/>
      <c r="C64" s="138"/>
      <c r="D64" s="375"/>
      <c r="E64" s="325"/>
      <c r="F64" s="376"/>
      <c r="G64" s="339"/>
      <c r="H64" s="375"/>
      <c r="I64" s="325"/>
      <c r="J64" s="376"/>
      <c r="K64" s="339"/>
      <c r="L64" s="375"/>
      <c r="M64" s="325"/>
      <c r="N64" s="376"/>
      <c r="O64" s="339"/>
      <c r="P64" s="375"/>
      <c r="Q64" s="325"/>
      <c r="R64" s="376"/>
      <c r="S64" s="339"/>
      <c r="T64" s="371" t="str">
        <f t="shared" si="11"/>
        <v/>
      </c>
      <c r="U64" s="328" t="str">
        <f t="shared" si="12"/>
        <v/>
      </c>
      <c r="V64" s="329" t="str">
        <f t="shared" si="13"/>
        <v/>
      </c>
      <c r="W64" s="372" t="str">
        <f t="shared" si="14"/>
        <v/>
      </c>
      <c r="X64" s="372" t="str">
        <f t="shared" si="15"/>
        <v/>
      </c>
      <c r="Y64" s="372" t="str">
        <f t="shared" si="16"/>
        <v/>
      </c>
      <c r="Z64" s="373">
        <f t="shared" si="17"/>
        <v>0</v>
      </c>
      <c r="AA64" s="372" t="str">
        <f t="shared" si="18"/>
        <v/>
      </c>
      <c r="AB64" s="372" t="str">
        <f t="shared" si="19"/>
        <v/>
      </c>
    </row>
    <row r="65" spans="1:28" ht="16.5" x14ac:dyDescent="0.2">
      <c r="A65" s="320">
        <v>58</v>
      </c>
      <c r="B65" s="137"/>
      <c r="C65" s="138"/>
      <c r="D65" s="375"/>
      <c r="E65" s="325"/>
      <c r="F65" s="376"/>
      <c r="G65" s="339"/>
      <c r="H65" s="375"/>
      <c r="I65" s="325"/>
      <c r="J65" s="376"/>
      <c r="K65" s="339"/>
      <c r="L65" s="375"/>
      <c r="M65" s="325"/>
      <c r="N65" s="376"/>
      <c r="O65" s="339"/>
      <c r="P65" s="375"/>
      <c r="Q65" s="325"/>
      <c r="R65" s="376"/>
      <c r="S65" s="339"/>
      <c r="T65" s="371" t="str">
        <f t="shared" si="11"/>
        <v/>
      </c>
      <c r="U65" s="328" t="str">
        <f t="shared" si="12"/>
        <v/>
      </c>
      <c r="V65" s="329" t="str">
        <f t="shared" si="13"/>
        <v/>
      </c>
      <c r="W65" s="372" t="str">
        <f t="shared" si="14"/>
        <v/>
      </c>
      <c r="X65" s="372" t="str">
        <f t="shared" si="15"/>
        <v/>
      </c>
      <c r="Y65" s="372" t="str">
        <f t="shared" si="16"/>
        <v/>
      </c>
      <c r="Z65" s="373">
        <f t="shared" si="17"/>
        <v>0</v>
      </c>
      <c r="AA65" s="372" t="str">
        <f t="shared" si="18"/>
        <v/>
      </c>
      <c r="AB65" s="372" t="str">
        <f t="shared" si="19"/>
        <v/>
      </c>
    </row>
    <row r="66" spans="1:28" ht="16.5" x14ac:dyDescent="0.2">
      <c r="A66" s="332">
        <v>59</v>
      </c>
      <c r="B66" s="137"/>
      <c r="C66" s="138"/>
      <c r="D66" s="375"/>
      <c r="E66" s="325"/>
      <c r="F66" s="376"/>
      <c r="G66" s="339"/>
      <c r="H66" s="375"/>
      <c r="I66" s="325"/>
      <c r="J66" s="376"/>
      <c r="K66" s="339"/>
      <c r="L66" s="375"/>
      <c r="M66" s="325"/>
      <c r="N66" s="376"/>
      <c r="O66" s="339"/>
      <c r="P66" s="375"/>
      <c r="Q66" s="325"/>
      <c r="R66" s="376"/>
      <c r="S66" s="339"/>
      <c r="T66" s="371" t="str">
        <f t="shared" si="11"/>
        <v/>
      </c>
      <c r="U66" s="328" t="str">
        <f t="shared" si="12"/>
        <v/>
      </c>
      <c r="V66" s="329" t="str">
        <f t="shared" si="13"/>
        <v/>
      </c>
      <c r="W66" s="372" t="str">
        <f t="shared" si="14"/>
        <v/>
      </c>
      <c r="X66" s="372" t="str">
        <f t="shared" si="15"/>
        <v/>
      </c>
      <c r="Y66" s="372" t="str">
        <f t="shared" si="16"/>
        <v/>
      </c>
      <c r="Z66" s="373">
        <f t="shared" si="17"/>
        <v>0</v>
      </c>
      <c r="AA66" s="372" t="str">
        <f t="shared" si="18"/>
        <v/>
      </c>
      <c r="AB66" s="372" t="str">
        <f t="shared" si="19"/>
        <v/>
      </c>
    </row>
    <row r="67" spans="1:28" ht="16.5" x14ac:dyDescent="0.2">
      <c r="A67" s="332">
        <v>60</v>
      </c>
      <c r="B67" s="137"/>
      <c r="C67" s="138"/>
      <c r="D67" s="375"/>
      <c r="E67" s="325"/>
      <c r="F67" s="376"/>
      <c r="G67" s="339"/>
      <c r="H67" s="375"/>
      <c r="I67" s="325"/>
      <c r="J67" s="376"/>
      <c r="K67" s="339"/>
      <c r="L67" s="375"/>
      <c r="M67" s="325"/>
      <c r="N67" s="376"/>
      <c r="O67" s="339"/>
      <c r="P67" s="375"/>
      <c r="Q67" s="325"/>
      <c r="R67" s="376"/>
      <c r="S67" s="339"/>
      <c r="T67" s="371" t="str">
        <f t="shared" si="11"/>
        <v/>
      </c>
      <c r="U67" s="328" t="str">
        <f t="shared" si="12"/>
        <v/>
      </c>
      <c r="V67" s="329" t="str">
        <f t="shared" si="13"/>
        <v/>
      </c>
      <c r="W67" s="372" t="str">
        <f t="shared" si="14"/>
        <v/>
      </c>
      <c r="X67" s="372" t="str">
        <f t="shared" si="15"/>
        <v/>
      </c>
      <c r="Y67" s="372" t="str">
        <f t="shared" si="16"/>
        <v/>
      </c>
      <c r="Z67" s="373">
        <f t="shared" si="17"/>
        <v>0</v>
      </c>
      <c r="AA67" s="372" t="str">
        <f t="shared" si="18"/>
        <v/>
      </c>
      <c r="AB67" s="372" t="str">
        <f t="shared" si="19"/>
        <v/>
      </c>
    </row>
    <row r="68" spans="1:28" ht="16.5" x14ac:dyDescent="0.2">
      <c r="A68" s="320">
        <v>61</v>
      </c>
      <c r="B68" s="137"/>
      <c r="C68" s="138"/>
      <c r="D68" s="375"/>
      <c r="E68" s="325"/>
      <c r="F68" s="376"/>
      <c r="G68" s="339"/>
      <c r="H68" s="375"/>
      <c r="I68" s="325"/>
      <c r="J68" s="376"/>
      <c r="K68" s="339"/>
      <c r="L68" s="375"/>
      <c r="M68" s="325"/>
      <c r="N68" s="376"/>
      <c r="O68" s="339"/>
      <c r="P68" s="375"/>
      <c r="Q68" s="325"/>
      <c r="R68" s="376"/>
      <c r="S68" s="339"/>
      <c r="T68" s="371" t="str">
        <f t="shared" si="11"/>
        <v/>
      </c>
      <c r="U68" s="328" t="str">
        <f t="shared" si="12"/>
        <v/>
      </c>
      <c r="V68" s="329" t="str">
        <f t="shared" si="13"/>
        <v/>
      </c>
      <c r="W68" s="372" t="str">
        <f t="shared" si="14"/>
        <v/>
      </c>
      <c r="X68" s="372" t="str">
        <f t="shared" si="15"/>
        <v/>
      </c>
      <c r="Y68" s="372" t="str">
        <f t="shared" si="16"/>
        <v/>
      </c>
      <c r="Z68" s="373">
        <f t="shared" si="17"/>
        <v>0</v>
      </c>
      <c r="AA68" s="372" t="str">
        <f t="shared" si="18"/>
        <v/>
      </c>
      <c r="AB68" s="372" t="str">
        <f t="shared" si="19"/>
        <v/>
      </c>
    </row>
    <row r="69" spans="1:28" ht="16.5" x14ac:dyDescent="0.2">
      <c r="A69" s="332">
        <v>62</v>
      </c>
      <c r="B69" s="137"/>
      <c r="C69" s="138"/>
      <c r="D69" s="375"/>
      <c r="E69" s="325"/>
      <c r="F69" s="376"/>
      <c r="G69" s="339"/>
      <c r="H69" s="375"/>
      <c r="I69" s="325"/>
      <c r="J69" s="376"/>
      <c r="K69" s="339"/>
      <c r="L69" s="375"/>
      <c r="M69" s="325"/>
      <c r="N69" s="376"/>
      <c r="O69" s="339"/>
      <c r="P69" s="375"/>
      <c r="Q69" s="325"/>
      <c r="R69" s="376"/>
      <c r="S69" s="339"/>
      <c r="T69" s="371" t="str">
        <f t="shared" si="11"/>
        <v/>
      </c>
      <c r="U69" s="328" t="str">
        <f t="shared" si="12"/>
        <v/>
      </c>
      <c r="V69" s="329" t="str">
        <f t="shared" si="13"/>
        <v/>
      </c>
      <c r="W69" s="372" t="str">
        <f t="shared" si="14"/>
        <v/>
      </c>
      <c r="X69" s="372" t="str">
        <f t="shared" si="15"/>
        <v/>
      </c>
      <c r="Y69" s="372" t="str">
        <f t="shared" si="16"/>
        <v/>
      </c>
      <c r="Z69" s="373">
        <f t="shared" si="17"/>
        <v>0</v>
      </c>
      <c r="AA69" s="372" t="str">
        <f t="shared" si="18"/>
        <v/>
      </c>
      <c r="AB69" s="372" t="str">
        <f t="shared" si="19"/>
        <v/>
      </c>
    </row>
    <row r="70" spans="1:28" ht="16.5" x14ac:dyDescent="0.2">
      <c r="A70" s="332">
        <v>63</v>
      </c>
      <c r="B70" s="137"/>
      <c r="C70" s="138"/>
      <c r="D70" s="375"/>
      <c r="E70" s="325"/>
      <c r="F70" s="376"/>
      <c r="G70" s="339"/>
      <c r="H70" s="375"/>
      <c r="I70" s="325"/>
      <c r="J70" s="376"/>
      <c r="K70" s="339"/>
      <c r="L70" s="375"/>
      <c r="M70" s="325"/>
      <c r="N70" s="376"/>
      <c r="O70" s="339"/>
      <c r="P70" s="375"/>
      <c r="Q70" s="325"/>
      <c r="R70" s="376"/>
      <c r="S70" s="339"/>
      <c r="T70" s="371" t="str">
        <f t="shared" si="11"/>
        <v/>
      </c>
      <c r="U70" s="328" t="str">
        <f t="shared" si="12"/>
        <v/>
      </c>
      <c r="V70" s="329" t="str">
        <f t="shared" si="13"/>
        <v/>
      </c>
      <c r="W70" s="372" t="str">
        <f t="shared" si="14"/>
        <v/>
      </c>
      <c r="X70" s="372" t="str">
        <f t="shared" si="15"/>
        <v/>
      </c>
      <c r="Y70" s="372" t="str">
        <f t="shared" si="16"/>
        <v/>
      </c>
      <c r="Z70" s="373">
        <f t="shared" si="17"/>
        <v>0</v>
      </c>
      <c r="AA70" s="372" t="str">
        <f t="shared" si="18"/>
        <v/>
      </c>
      <c r="AB70" s="372" t="str">
        <f t="shared" si="19"/>
        <v/>
      </c>
    </row>
    <row r="71" spans="1:28" ht="16.5" x14ac:dyDescent="0.2">
      <c r="A71" s="320">
        <v>64</v>
      </c>
      <c r="B71" s="137"/>
      <c r="C71" s="138"/>
      <c r="D71" s="375"/>
      <c r="E71" s="325"/>
      <c r="F71" s="376"/>
      <c r="G71" s="339"/>
      <c r="H71" s="375"/>
      <c r="I71" s="325"/>
      <c r="J71" s="376"/>
      <c r="K71" s="339"/>
      <c r="L71" s="375"/>
      <c r="M71" s="325"/>
      <c r="N71" s="376"/>
      <c r="O71" s="339"/>
      <c r="P71" s="375"/>
      <c r="Q71" s="325"/>
      <c r="R71" s="376"/>
      <c r="S71" s="339"/>
      <c r="T71" s="371" t="str">
        <f t="shared" si="11"/>
        <v/>
      </c>
      <c r="U71" s="328" t="str">
        <f t="shared" si="12"/>
        <v/>
      </c>
      <c r="V71" s="329" t="str">
        <f t="shared" si="13"/>
        <v/>
      </c>
      <c r="W71" s="372" t="str">
        <f t="shared" si="14"/>
        <v/>
      </c>
      <c r="X71" s="372" t="str">
        <f t="shared" si="15"/>
        <v/>
      </c>
      <c r="Y71" s="372" t="str">
        <f t="shared" si="16"/>
        <v/>
      </c>
      <c r="Z71" s="373">
        <f t="shared" si="17"/>
        <v>0</v>
      </c>
      <c r="AA71" s="372" t="str">
        <f t="shared" si="18"/>
        <v/>
      </c>
      <c r="AB71" s="372" t="str">
        <f t="shared" si="19"/>
        <v/>
      </c>
    </row>
    <row r="72" spans="1:28" ht="16.5" x14ac:dyDescent="0.2">
      <c r="A72" s="332">
        <v>65</v>
      </c>
      <c r="B72" s="137"/>
      <c r="C72" s="138"/>
      <c r="D72" s="375"/>
      <c r="E72" s="325"/>
      <c r="F72" s="376"/>
      <c r="G72" s="339"/>
      <c r="H72" s="375"/>
      <c r="I72" s="325"/>
      <c r="J72" s="376"/>
      <c r="K72" s="339"/>
      <c r="L72" s="375"/>
      <c r="M72" s="325"/>
      <c r="N72" s="376"/>
      <c r="O72" s="339"/>
      <c r="P72" s="375"/>
      <c r="Q72" s="325"/>
      <c r="R72" s="376"/>
      <c r="S72" s="339"/>
      <c r="T72" s="371" t="str">
        <f t="shared" si="11"/>
        <v/>
      </c>
      <c r="U72" s="328" t="str">
        <f t="shared" si="12"/>
        <v/>
      </c>
      <c r="V72" s="329" t="str">
        <f t="shared" si="13"/>
        <v/>
      </c>
      <c r="W72" s="372" t="str">
        <f t="shared" si="14"/>
        <v/>
      </c>
      <c r="X72" s="372" t="str">
        <f t="shared" si="15"/>
        <v/>
      </c>
      <c r="Y72" s="372" t="str">
        <f t="shared" si="16"/>
        <v/>
      </c>
      <c r="Z72" s="373">
        <f t="shared" si="17"/>
        <v>0</v>
      </c>
      <c r="AA72" s="372" t="str">
        <f t="shared" si="18"/>
        <v/>
      </c>
      <c r="AB72" s="372" t="str">
        <f t="shared" si="19"/>
        <v/>
      </c>
    </row>
    <row r="73" spans="1:28" ht="16.5" x14ac:dyDescent="0.2">
      <c r="A73" s="332">
        <v>66</v>
      </c>
      <c r="B73" s="137"/>
      <c r="C73" s="138"/>
      <c r="D73" s="375"/>
      <c r="E73" s="325"/>
      <c r="F73" s="376"/>
      <c r="G73" s="339"/>
      <c r="H73" s="375"/>
      <c r="I73" s="325"/>
      <c r="J73" s="376"/>
      <c r="K73" s="339"/>
      <c r="L73" s="375"/>
      <c r="M73" s="325"/>
      <c r="N73" s="376"/>
      <c r="O73" s="339"/>
      <c r="P73" s="375"/>
      <c r="Q73" s="325"/>
      <c r="R73" s="376"/>
      <c r="S73" s="339"/>
      <c r="T73" s="371" t="str">
        <f t="shared" si="11"/>
        <v/>
      </c>
      <c r="U73" s="328" t="str">
        <f t="shared" si="12"/>
        <v/>
      </c>
      <c r="V73" s="329" t="str">
        <f t="shared" si="13"/>
        <v/>
      </c>
      <c r="W73" s="372" t="str">
        <f t="shared" si="14"/>
        <v/>
      </c>
      <c r="X73" s="372" t="str">
        <f t="shared" si="15"/>
        <v/>
      </c>
      <c r="Y73" s="372" t="str">
        <f t="shared" si="16"/>
        <v/>
      </c>
      <c r="Z73" s="373">
        <f t="shared" si="17"/>
        <v>0</v>
      </c>
      <c r="AA73" s="372" t="str">
        <f t="shared" si="18"/>
        <v/>
      </c>
      <c r="AB73" s="372" t="str">
        <f t="shared" si="19"/>
        <v/>
      </c>
    </row>
    <row r="74" spans="1:28" ht="16.5" x14ac:dyDescent="0.2">
      <c r="A74" s="320">
        <v>67</v>
      </c>
      <c r="B74" s="137"/>
      <c r="C74" s="138"/>
      <c r="D74" s="375"/>
      <c r="E74" s="325"/>
      <c r="F74" s="376"/>
      <c r="G74" s="339"/>
      <c r="H74" s="375"/>
      <c r="I74" s="325"/>
      <c r="J74" s="376"/>
      <c r="K74" s="339"/>
      <c r="L74" s="375"/>
      <c r="M74" s="325"/>
      <c r="N74" s="376"/>
      <c r="O74" s="339"/>
      <c r="P74" s="375"/>
      <c r="Q74" s="325"/>
      <c r="R74" s="376"/>
      <c r="S74" s="339"/>
      <c r="T74" s="371" t="str">
        <f t="shared" ref="T74:T93" si="20">IF(ISNUMBER(D74)=TRUE(),SUM(D74,F74,H74,J74,L74,N74,P74,R74),"")</f>
        <v/>
      </c>
      <c r="U74" s="328" t="str">
        <f t="shared" ref="U74:U93" si="21">IF(ISNUMBER(E74)=TRUE(),SUM(E74,G74,I74,K74,M74,O74,Q74,S74),"")</f>
        <v/>
      </c>
      <c r="V74" s="329" t="str">
        <f t="shared" ref="V74:V93" si="22">IF(ISNUMBER(AB74)=TRUE(),AB74,"")</f>
        <v/>
      </c>
      <c r="W74" s="372" t="str">
        <f t="shared" ref="W74:W93" si="23">IF(ISNUMBER(V74)=TRUE(),1,"")</f>
        <v/>
      </c>
      <c r="X74" s="372" t="str">
        <f t="shared" ref="X74:X93" si="24">IF(ISNUMBER(T74)=TRUE(),T74,"")</f>
        <v/>
      </c>
      <c r="Y74" s="372" t="str">
        <f t="shared" ref="Y74:Y93" si="25">IF(ISNUMBER(U74)=TRUE(),U74,"")</f>
        <v/>
      </c>
      <c r="Z74" s="373">
        <f t="shared" ref="Z74:Z93" si="26">MAX(E74,G74,I74,K74,M74,O74,Q74,S74)</f>
        <v>0</v>
      </c>
      <c r="AA74" s="372" t="str">
        <f t="shared" ref="AA74:AA93" si="27">IF(ISNUMBER(X74)=TRUE(),X74-Y74/100000-Z74/1000000000,"")</f>
        <v/>
      </c>
      <c r="AB74" s="372" t="str">
        <f t="shared" ref="AB74:AB93" si="28">IF(ISNUMBER(AA74)=TRUE(),RANK(AA74,$AA$10:$AA$93,1),"")</f>
        <v/>
      </c>
    </row>
    <row r="75" spans="1:28" ht="16.5" x14ac:dyDescent="0.2">
      <c r="A75" s="332">
        <v>68</v>
      </c>
      <c r="B75" s="137"/>
      <c r="C75" s="138"/>
      <c r="D75" s="375"/>
      <c r="E75" s="325"/>
      <c r="F75" s="376"/>
      <c r="G75" s="339"/>
      <c r="H75" s="375"/>
      <c r="I75" s="325"/>
      <c r="J75" s="376"/>
      <c r="K75" s="339"/>
      <c r="L75" s="375"/>
      <c r="M75" s="325"/>
      <c r="N75" s="376"/>
      <c r="O75" s="339"/>
      <c r="P75" s="375"/>
      <c r="Q75" s="325"/>
      <c r="R75" s="376"/>
      <c r="S75" s="339"/>
      <c r="T75" s="371" t="str">
        <f t="shared" si="20"/>
        <v/>
      </c>
      <c r="U75" s="328" t="str">
        <f t="shared" si="21"/>
        <v/>
      </c>
      <c r="V75" s="329" t="str">
        <f t="shared" si="22"/>
        <v/>
      </c>
      <c r="W75" s="372" t="str">
        <f t="shared" si="23"/>
        <v/>
      </c>
      <c r="X75" s="372" t="str">
        <f t="shared" si="24"/>
        <v/>
      </c>
      <c r="Y75" s="372" t="str">
        <f t="shared" si="25"/>
        <v/>
      </c>
      <c r="Z75" s="373">
        <f t="shared" si="26"/>
        <v>0</v>
      </c>
      <c r="AA75" s="372" t="str">
        <f t="shared" si="27"/>
        <v/>
      </c>
      <c r="AB75" s="372" t="str">
        <f t="shared" si="28"/>
        <v/>
      </c>
    </row>
    <row r="76" spans="1:28" ht="16.5" x14ac:dyDescent="0.2">
      <c r="A76" s="332">
        <v>69</v>
      </c>
      <c r="B76" s="137"/>
      <c r="C76" s="138"/>
      <c r="D76" s="375"/>
      <c r="E76" s="325"/>
      <c r="F76" s="376"/>
      <c r="G76" s="339"/>
      <c r="H76" s="375"/>
      <c r="I76" s="325"/>
      <c r="J76" s="376"/>
      <c r="K76" s="339"/>
      <c r="L76" s="375"/>
      <c r="M76" s="325"/>
      <c r="N76" s="376"/>
      <c r="O76" s="339"/>
      <c r="P76" s="375"/>
      <c r="Q76" s="325"/>
      <c r="R76" s="376"/>
      <c r="S76" s="339"/>
      <c r="T76" s="371" t="str">
        <f t="shared" si="20"/>
        <v/>
      </c>
      <c r="U76" s="328" t="str">
        <f t="shared" si="21"/>
        <v/>
      </c>
      <c r="V76" s="329" t="str">
        <f t="shared" si="22"/>
        <v/>
      </c>
      <c r="W76" s="372" t="str">
        <f t="shared" si="23"/>
        <v/>
      </c>
      <c r="X76" s="372" t="str">
        <f t="shared" si="24"/>
        <v/>
      </c>
      <c r="Y76" s="372" t="str">
        <f t="shared" si="25"/>
        <v/>
      </c>
      <c r="Z76" s="373">
        <f t="shared" si="26"/>
        <v>0</v>
      </c>
      <c r="AA76" s="372" t="str">
        <f t="shared" si="27"/>
        <v/>
      </c>
      <c r="AB76" s="372" t="str">
        <f t="shared" si="28"/>
        <v/>
      </c>
    </row>
    <row r="77" spans="1:28" ht="16.5" x14ac:dyDescent="0.2">
      <c r="A77" s="320">
        <v>70</v>
      </c>
      <c r="B77" s="137"/>
      <c r="C77" s="138"/>
      <c r="D77" s="375"/>
      <c r="E77" s="325"/>
      <c r="F77" s="376"/>
      <c r="G77" s="339"/>
      <c r="H77" s="375"/>
      <c r="I77" s="325"/>
      <c r="J77" s="376"/>
      <c r="K77" s="339"/>
      <c r="L77" s="375"/>
      <c r="M77" s="325"/>
      <c r="N77" s="376"/>
      <c r="O77" s="339"/>
      <c r="P77" s="375"/>
      <c r="Q77" s="325"/>
      <c r="R77" s="376"/>
      <c r="S77" s="339"/>
      <c r="T77" s="371" t="str">
        <f t="shared" si="20"/>
        <v/>
      </c>
      <c r="U77" s="328" t="str">
        <f t="shared" si="21"/>
        <v/>
      </c>
      <c r="V77" s="329" t="str">
        <f t="shared" si="22"/>
        <v/>
      </c>
      <c r="W77" s="372" t="str">
        <f t="shared" si="23"/>
        <v/>
      </c>
      <c r="X77" s="372" t="str">
        <f t="shared" si="24"/>
        <v/>
      </c>
      <c r="Y77" s="372" t="str">
        <f t="shared" si="25"/>
        <v/>
      </c>
      <c r="Z77" s="373">
        <f t="shared" si="26"/>
        <v>0</v>
      </c>
      <c r="AA77" s="372" t="str">
        <f t="shared" si="27"/>
        <v/>
      </c>
      <c r="AB77" s="372" t="str">
        <f t="shared" si="28"/>
        <v/>
      </c>
    </row>
    <row r="78" spans="1:28" ht="16.5" x14ac:dyDescent="0.2">
      <c r="A78" s="332">
        <v>71</v>
      </c>
      <c r="B78" s="137"/>
      <c r="C78" s="138"/>
      <c r="D78" s="375"/>
      <c r="E78" s="325"/>
      <c r="F78" s="376"/>
      <c r="G78" s="339"/>
      <c r="H78" s="375"/>
      <c r="I78" s="325"/>
      <c r="J78" s="376"/>
      <c r="K78" s="339"/>
      <c r="L78" s="375"/>
      <c r="M78" s="325"/>
      <c r="N78" s="376"/>
      <c r="O78" s="339"/>
      <c r="P78" s="375"/>
      <c r="Q78" s="325"/>
      <c r="R78" s="376"/>
      <c r="S78" s="339"/>
      <c r="T78" s="371" t="str">
        <f t="shared" si="20"/>
        <v/>
      </c>
      <c r="U78" s="328" t="str">
        <f t="shared" si="21"/>
        <v/>
      </c>
      <c r="V78" s="329" t="str">
        <f t="shared" si="22"/>
        <v/>
      </c>
      <c r="W78" s="372" t="str">
        <f t="shared" si="23"/>
        <v/>
      </c>
      <c r="X78" s="372" t="str">
        <f t="shared" si="24"/>
        <v/>
      </c>
      <c r="Y78" s="372" t="str">
        <f t="shared" si="25"/>
        <v/>
      </c>
      <c r="Z78" s="373">
        <f t="shared" si="26"/>
        <v>0</v>
      </c>
      <c r="AA78" s="372" t="str">
        <f t="shared" si="27"/>
        <v/>
      </c>
      <c r="AB78" s="372" t="str">
        <f t="shared" si="28"/>
        <v/>
      </c>
    </row>
    <row r="79" spans="1:28" ht="16.5" x14ac:dyDescent="0.2">
      <c r="A79" s="332">
        <v>72</v>
      </c>
      <c r="B79" s="137"/>
      <c r="C79" s="138"/>
      <c r="D79" s="375"/>
      <c r="E79" s="325"/>
      <c r="F79" s="376"/>
      <c r="G79" s="339"/>
      <c r="H79" s="375"/>
      <c r="I79" s="325"/>
      <c r="J79" s="376"/>
      <c r="K79" s="339"/>
      <c r="L79" s="375"/>
      <c r="M79" s="325"/>
      <c r="N79" s="376"/>
      <c r="O79" s="339"/>
      <c r="P79" s="375"/>
      <c r="Q79" s="325"/>
      <c r="R79" s="376"/>
      <c r="S79" s="339"/>
      <c r="T79" s="371" t="str">
        <f t="shared" si="20"/>
        <v/>
      </c>
      <c r="U79" s="328" t="str">
        <f t="shared" si="21"/>
        <v/>
      </c>
      <c r="V79" s="329" t="str">
        <f t="shared" si="22"/>
        <v/>
      </c>
      <c r="W79" s="372" t="str">
        <f t="shared" si="23"/>
        <v/>
      </c>
      <c r="X79" s="372" t="str">
        <f t="shared" si="24"/>
        <v/>
      </c>
      <c r="Y79" s="372" t="str">
        <f t="shared" si="25"/>
        <v/>
      </c>
      <c r="Z79" s="373">
        <f t="shared" si="26"/>
        <v>0</v>
      </c>
      <c r="AA79" s="372" t="str">
        <f t="shared" si="27"/>
        <v/>
      </c>
      <c r="AB79" s="372" t="str">
        <f t="shared" si="28"/>
        <v/>
      </c>
    </row>
    <row r="80" spans="1:28" ht="16.5" x14ac:dyDescent="0.2">
      <c r="A80" s="320">
        <v>73</v>
      </c>
      <c r="B80" s="137"/>
      <c r="C80" s="138"/>
      <c r="D80" s="375"/>
      <c r="E80" s="325"/>
      <c r="F80" s="376"/>
      <c r="G80" s="339"/>
      <c r="H80" s="375"/>
      <c r="I80" s="325"/>
      <c r="J80" s="376"/>
      <c r="K80" s="339"/>
      <c r="L80" s="375"/>
      <c r="M80" s="325"/>
      <c r="N80" s="376"/>
      <c r="O80" s="339"/>
      <c r="P80" s="375"/>
      <c r="Q80" s="325"/>
      <c r="R80" s="376"/>
      <c r="S80" s="339"/>
      <c r="T80" s="371" t="str">
        <f t="shared" si="20"/>
        <v/>
      </c>
      <c r="U80" s="328" t="str">
        <f t="shared" si="21"/>
        <v/>
      </c>
      <c r="V80" s="329" t="str">
        <f t="shared" si="22"/>
        <v/>
      </c>
      <c r="W80" s="372" t="str">
        <f t="shared" si="23"/>
        <v/>
      </c>
      <c r="X80" s="372" t="str">
        <f t="shared" si="24"/>
        <v/>
      </c>
      <c r="Y80" s="372" t="str">
        <f t="shared" si="25"/>
        <v/>
      </c>
      <c r="Z80" s="373">
        <f t="shared" si="26"/>
        <v>0</v>
      </c>
      <c r="AA80" s="372" t="str">
        <f t="shared" si="27"/>
        <v/>
      </c>
      <c r="AB80" s="372" t="str">
        <f t="shared" si="28"/>
        <v/>
      </c>
    </row>
    <row r="81" spans="1:28" ht="16.5" x14ac:dyDescent="0.2">
      <c r="A81" s="332">
        <v>74</v>
      </c>
      <c r="B81" s="137"/>
      <c r="C81" s="138"/>
      <c r="D81" s="375"/>
      <c r="E81" s="325"/>
      <c r="F81" s="376"/>
      <c r="G81" s="339"/>
      <c r="H81" s="375"/>
      <c r="I81" s="325"/>
      <c r="J81" s="376"/>
      <c r="K81" s="339"/>
      <c r="L81" s="375"/>
      <c r="M81" s="325"/>
      <c r="N81" s="376"/>
      <c r="O81" s="339"/>
      <c r="P81" s="375"/>
      <c r="Q81" s="325"/>
      <c r="R81" s="376"/>
      <c r="S81" s="339"/>
      <c r="T81" s="371" t="str">
        <f t="shared" si="20"/>
        <v/>
      </c>
      <c r="U81" s="328" t="str">
        <f t="shared" si="21"/>
        <v/>
      </c>
      <c r="V81" s="329" t="str">
        <f t="shared" si="22"/>
        <v/>
      </c>
      <c r="W81" s="372" t="str">
        <f t="shared" si="23"/>
        <v/>
      </c>
      <c r="X81" s="372" t="str">
        <f t="shared" si="24"/>
        <v/>
      </c>
      <c r="Y81" s="372" t="str">
        <f t="shared" si="25"/>
        <v/>
      </c>
      <c r="Z81" s="373">
        <f t="shared" si="26"/>
        <v>0</v>
      </c>
      <c r="AA81" s="372" t="str">
        <f t="shared" si="27"/>
        <v/>
      </c>
      <c r="AB81" s="372" t="str">
        <f t="shared" si="28"/>
        <v/>
      </c>
    </row>
    <row r="82" spans="1:28" ht="16.5" x14ac:dyDescent="0.2">
      <c r="A82" s="332">
        <v>75</v>
      </c>
      <c r="B82" s="137"/>
      <c r="C82" s="138"/>
      <c r="D82" s="375"/>
      <c r="E82" s="325"/>
      <c r="F82" s="376"/>
      <c r="G82" s="339"/>
      <c r="H82" s="375"/>
      <c r="I82" s="325"/>
      <c r="J82" s="376"/>
      <c r="K82" s="339"/>
      <c r="L82" s="375"/>
      <c r="M82" s="325"/>
      <c r="N82" s="376"/>
      <c r="O82" s="339"/>
      <c r="P82" s="375"/>
      <c r="Q82" s="325"/>
      <c r="R82" s="376"/>
      <c r="S82" s="339"/>
      <c r="T82" s="371" t="str">
        <f t="shared" si="20"/>
        <v/>
      </c>
      <c r="U82" s="328" t="str">
        <f t="shared" si="21"/>
        <v/>
      </c>
      <c r="V82" s="329" t="str">
        <f t="shared" si="22"/>
        <v/>
      </c>
      <c r="W82" s="372" t="str">
        <f t="shared" si="23"/>
        <v/>
      </c>
      <c r="X82" s="372" t="str">
        <f t="shared" si="24"/>
        <v/>
      </c>
      <c r="Y82" s="372" t="str">
        <f t="shared" si="25"/>
        <v/>
      </c>
      <c r="Z82" s="373">
        <f t="shared" si="26"/>
        <v>0</v>
      </c>
      <c r="AA82" s="372" t="str">
        <f t="shared" si="27"/>
        <v/>
      </c>
      <c r="AB82" s="372" t="str">
        <f t="shared" si="28"/>
        <v/>
      </c>
    </row>
    <row r="83" spans="1:28" ht="16.5" x14ac:dyDescent="0.2">
      <c r="A83" s="320">
        <v>76</v>
      </c>
      <c r="B83" s="137"/>
      <c r="C83" s="138"/>
      <c r="D83" s="375"/>
      <c r="E83" s="325"/>
      <c r="F83" s="376"/>
      <c r="G83" s="339"/>
      <c r="H83" s="375"/>
      <c r="I83" s="325"/>
      <c r="J83" s="376"/>
      <c r="K83" s="339"/>
      <c r="L83" s="375"/>
      <c r="M83" s="325"/>
      <c r="N83" s="376"/>
      <c r="O83" s="339"/>
      <c r="P83" s="375"/>
      <c r="Q83" s="325"/>
      <c r="R83" s="376"/>
      <c r="S83" s="339"/>
      <c r="T83" s="371" t="str">
        <f t="shared" si="20"/>
        <v/>
      </c>
      <c r="U83" s="328" t="str">
        <f t="shared" si="21"/>
        <v/>
      </c>
      <c r="V83" s="329" t="str">
        <f t="shared" si="22"/>
        <v/>
      </c>
      <c r="W83" s="372" t="str">
        <f t="shared" si="23"/>
        <v/>
      </c>
      <c r="X83" s="372" t="str">
        <f t="shared" si="24"/>
        <v/>
      </c>
      <c r="Y83" s="372" t="str">
        <f t="shared" si="25"/>
        <v/>
      </c>
      <c r="Z83" s="373">
        <f t="shared" si="26"/>
        <v>0</v>
      </c>
      <c r="AA83" s="372" t="str">
        <f t="shared" si="27"/>
        <v/>
      </c>
      <c r="AB83" s="372" t="str">
        <f t="shared" si="28"/>
        <v/>
      </c>
    </row>
    <row r="84" spans="1:28" ht="16.5" x14ac:dyDescent="0.2">
      <c r="A84" s="332">
        <v>77</v>
      </c>
      <c r="B84" s="137"/>
      <c r="C84" s="138"/>
      <c r="D84" s="375"/>
      <c r="E84" s="325"/>
      <c r="F84" s="376"/>
      <c r="G84" s="339"/>
      <c r="H84" s="375"/>
      <c r="I84" s="325"/>
      <c r="J84" s="376"/>
      <c r="K84" s="339"/>
      <c r="L84" s="375"/>
      <c r="M84" s="325"/>
      <c r="N84" s="376"/>
      <c r="O84" s="339"/>
      <c r="P84" s="375"/>
      <c r="Q84" s="325"/>
      <c r="R84" s="376"/>
      <c r="S84" s="339"/>
      <c r="T84" s="371" t="str">
        <f t="shared" si="20"/>
        <v/>
      </c>
      <c r="U84" s="328" t="str">
        <f t="shared" si="21"/>
        <v/>
      </c>
      <c r="V84" s="329" t="str">
        <f t="shared" si="22"/>
        <v/>
      </c>
      <c r="W84" s="372" t="str">
        <f t="shared" si="23"/>
        <v/>
      </c>
      <c r="X84" s="372" t="str">
        <f t="shared" si="24"/>
        <v/>
      </c>
      <c r="Y84" s="372" t="str">
        <f t="shared" si="25"/>
        <v/>
      </c>
      <c r="Z84" s="373">
        <f t="shared" si="26"/>
        <v>0</v>
      </c>
      <c r="AA84" s="372" t="str">
        <f t="shared" si="27"/>
        <v/>
      </c>
      <c r="AB84" s="372" t="str">
        <f t="shared" si="28"/>
        <v/>
      </c>
    </row>
    <row r="85" spans="1:28" ht="16.5" x14ac:dyDescent="0.2">
      <c r="A85" s="332">
        <v>78</v>
      </c>
      <c r="B85" s="137"/>
      <c r="C85" s="138"/>
      <c r="D85" s="375"/>
      <c r="E85" s="325"/>
      <c r="F85" s="376"/>
      <c r="G85" s="339"/>
      <c r="H85" s="375"/>
      <c r="I85" s="325"/>
      <c r="J85" s="376"/>
      <c r="K85" s="339"/>
      <c r="L85" s="375"/>
      <c r="M85" s="325"/>
      <c r="N85" s="376"/>
      <c r="O85" s="339"/>
      <c r="P85" s="375"/>
      <c r="Q85" s="325"/>
      <c r="R85" s="376"/>
      <c r="S85" s="339"/>
      <c r="T85" s="371" t="str">
        <f t="shared" si="20"/>
        <v/>
      </c>
      <c r="U85" s="328" t="str">
        <f t="shared" si="21"/>
        <v/>
      </c>
      <c r="V85" s="329" t="str">
        <f t="shared" si="22"/>
        <v/>
      </c>
      <c r="W85" s="372" t="str">
        <f t="shared" si="23"/>
        <v/>
      </c>
      <c r="X85" s="372" t="str">
        <f t="shared" si="24"/>
        <v/>
      </c>
      <c r="Y85" s="372" t="str">
        <f t="shared" si="25"/>
        <v/>
      </c>
      <c r="Z85" s="373">
        <f t="shared" si="26"/>
        <v>0</v>
      </c>
      <c r="AA85" s="372" t="str">
        <f t="shared" si="27"/>
        <v/>
      </c>
      <c r="AB85" s="372" t="str">
        <f t="shared" si="28"/>
        <v/>
      </c>
    </row>
    <row r="86" spans="1:28" ht="16.5" x14ac:dyDescent="0.2">
      <c r="A86" s="320">
        <v>79</v>
      </c>
      <c r="B86" s="137"/>
      <c r="C86" s="138"/>
      <c r="D86" s="375"/>
      <c r="E86" s="325"/>
      <c r="F86" s="376"/>
      <c r="G86" s="339"/>
      <c r="H86" s="375"/>
      <c r="I86" s="325"/>
      <c r="J86" s="376"/>
      <c r="K86" s="339"/>
      <c r="L86" s="375"/>
      <c r="M86" s="325"/>
      <c r="N86" s="376"/>
      <c r="O86" s="339"/>
      <c r="P86" s="375"/>
      <c r="Q86" s="325"/>
      <c r="R86" s="376"/>
      <c r="S86" s="339"/>
      <c r="T86" s="371" t="str">
        <f t="shared" si="20"/>
        <v/>
      </c>
      <c r="U86" s="328" t="str">
        <f t="shared" si="21"/>
        <v/>
      </c>
      <c r="V86" s="329" t="str">
        <f t="shared" si="22"/>
        <v/>
      </c>
      <c r="W86" s="372" t="str">
        <f t="shared" si="23"/>
        <v/>
      </c>
      <c r="X86" s="372" t="str">
        <f t="shared" si="24"/>
        <v/>
      </c>
      <c r="Y86" s="372" t="str">
        <f t="shared" si="25"/>
        <v/>
      </c>
      <c r="Z86" s="373">
        <f t="shared" si="26"/>
        <v>0</v>
      </c>
      <c r="AA86" s="372" t="str">
        <f t="shared" si="27"/>
        <v/>
      </c>
      <c r="AB86" s="372" t="str">
        <f t="shared" si="28"/>
        <v/>
      </c>
    </row>
    <row r="87" spans="1:28" ht="16.5" x14ac:dyDescent="0.2">
      <c r="A87" s="332">
        <v>80</v>
      </c>
      <c r="B87" s="137"/>
      <c r="C87" s="138"/>
      <c r="D87" s="375"/>
      <c r="E87" s="325"/>
      <c r="F87" s="376"/>
      <c r="G87" s="339"/>
      <c r="H87" s="375"/>
      <c r="I87" s="325"/>
      <c r="J87" s="376"/>
      <c r="K87" s="339"/>
      <c r="L87" s="375"/>
      <c r="M87" s="325"/>
      <c r="N87" s="376"/>
      <c r="O87" s="339"/>
      <c r="P87" s="375"/>
      <c r="Q87" s="325"/>
      <c r="R87" s="376"/>
      <c r="S87" s="339"/>
      <c r="T87" s="371" t="str">
        <f t="shared" si="20"/>
        <v/>
      </c>
      <c r="U87" s="328" t="str">
        <f t="shared" si="21"/>
        <v/>
      </c>
      <c r="V87" s="329" t="str">
        <f t="shared" si="22"/>
        <v/>
      </c>
      <c r="W87" s="372" t="str">
        <f t="shared" si="23"/>
        <v/>
      </c>
      <c r="X87" s="372" t="str">
        <f t="shared" si="24"/>
        <v/>
      </c>
      <c r="Y87" s="372" t="str">
        <f t="shared" si="25"/>
        <v/>
      </c>
      <c r="Z87" s="373">
        <f t="shared" si="26"/>
        <v>0</v>
      </c>
      <c r="AA87" s="372" t="str">
        <f t="shared" si="27"/>
        <v/>
      </c>
      <c r="AB87" s="372" t="str">
        <f t="shared" si="28"/>
        <v/>
      </c>
    </row>
    <row r="88" spans="1:28" ht="16.5" x14ac:dyDescent="0.2">
      <c r="A88" s="332">
        <v>81</v>
      </c>
      <c r="B88" s="137"/>
      <c r="C88" s="138"/>
      <c r="D88" s="375"/>
      <c r="E88" s="325"/>
      <c r="F88" s="376"/>
      <c r="G88" s="339"/>
      <c r="H88" s="375"/>
      <c r="I88" s="325"/>
      <c r="J88" s="376"/>
      <c r="K88" s="339"/>
      <c r="L88" s="375"/>
      <c r="M88" s="325"/>
      <c r="N88" s="376"/>
      <c r="O88" s="339"/>
      <c r="P88" s="375"/>
      <c r="Q88" s="325"/>
      <c r="R88" s="376"/>
      <c r="S88" s="339"/>
      <c r="T88" s="371" t="str">
        <f t="shared" si="20"/>
        <v/>
      </c>
      <c r="U88" s="328" t="str">
        <f t="shared" si="21"/>
        <v/>
      </c>
      <c r="V88" s="329" t="str">
        <f t="shared" si="22"/>
        <v/>
      </c>
      <c r="W88" s="372" t="str">
        <f t="shared" si="23"/>
        <v/>
      </c>
      <c r="X88" s="372" t="str">
        <f t="shared" si="24"/>
        <v/>
      </c>
      <c r="Y88" s="372" t="str">
        <f t="shared" si="25"/>
        <v/>
      </c>
      <c r="Z88" s="373">
        <f t="shared" si="26"/>
        <v>0</v>
      </c>
      <c r="AA88" s="372" t="str">
        <f t="shared" si="27"/>
        <v/>
      </c>
      <c r="AB88" s="372" t="str">
        <f t="shared" si="28"/>
        <v/>
      </c>
    </row>
    <row r="89" spans="1:28" ht="16.5" x14ac:dyDescent="0.2">
      <c r="A89" s="320">
        <v>82</v>
      </c>
      <c r="B89" s="137"/>
      <c r="C89" s="138"/>
      <c r="D89" s="375"/>
      <c r="E89" s="325"/>
      <c r="F89" s="376"/>
      <c r="G89" s="339"/>
      <c r="H89" s="375"/>
      <c r="I89" s="325"/>
      <c r="J89" s="376"/>
      <c r="K89" s="339"/>
      <c r="L89" s="375"/>
      <c r="M89" s="325"/>
      <c r="N89" s="376"/>
      <c r="O89" s="339"/>
      <c r="P89" s="375"/>
      <c r="Q89" s="325"/>
      <c r="R89" s="376"/>
      <c r="S89" s="339"/>
      <c r="T89" s="371" t="str">
        <f t="shared" si="20"/>
        <v/>
      </c>
      <c r="U89" s="328" t="str">
        <f t="shared" si="21"/>
        <v/>
      </c>
      <c r="V89" s="329" t="str">
        <f t="shared" si="22"/>
        <v/>
      </c>
      <c r="W89" s="372" t="str">
        <f t="shared" si="23"/>
        <v/>
      </c>
      <c r="X89" s="372" t="str">
        <f t="shared" si="24"/>
        <v/>
      </c>
      <c r="Y89" s="372" t="str">
        <f t="shared" si="25"/>
        <v/>
      </c>
      <c r="Z89" s="373">
        <f t="shared" si="26"/>
        <v>0</v>
      </c>
      <c r="AA89" s="372" t="str">
        <f t="shared" si="27"/>
        <v/>
      </c>
      <c r="AB89" s="372" t="str">
        <f t="shared" si="28"/>
        <v/>
      </c>
    </row>
    <row r="90" spans="1:28" ht="16.5" x14ac:dyDescent="0.2">
      <c r="A90" s="332">
        <v>83</v>
      </c>
      <c r="B90" s="137"/>
      <c r="C90" s="138"/>
      <c r="D90" s="375"/>
      <c r="E90" s="325"/>
      <c r="F90" s="376"/>
      <c r="G90" s="339"/>
      <c r="H90" s="375"/>
      <c r="I90" s="325"/>
      <c r="J90" s="376"/>
      <c r="K90" s="339"/>
      <c r="L90" s="375"/>
      <c r="M90" s="325"/>
      <c r="N90" s="376"/>
      <c r="O90" s="339"/>
      <c r="P90" s="375"/>
      <c r="Q90" s="325"/>
      <c r="R90" s="376"/>
      <c r="S90" s="339"/>
      <c r="T90" s="371" t="str">
        <f t="shared" si="20"/>
        <v/>
      </c>
      <c r="U90" s="328" t="str">
        <f t="shared" si="21"/>
        <v/>
      </c>
      <c r="V90" s="329" t="str">
        <f t="shared" si="22"/>
        <v/>
      </c>
      <c r="W90" s="372" t="str">
        <f t="shared" si="23"/>
        <v/>
      </c>
      <c r="X90" s="372" t="str">
        <f t="shared" si="24"/>
        <v/>
      </c>
      <c r="Y90" s="372" t="str">
        <f t="shared" si="25"/>
        <v/>
      </c>
      <c r="Z90" s="373">
        <f t="shared" si="26"/>
        <v>0</v>
      </c>
      <c r="AA90" s="372" t="str">
        <f t="shared" si="27"/>
        <v/>
      </c>
      <c r="AB90" s="372" t="str">
        <f t="shared" si="28"/>
        <v/>
      </c>
    </row>
    <row r="91" spans="1:28" ht="16.5" x14ac:dyDescent="0.2">
      <c r="A91" s="332">
        <v>84</v>
      </c>
      <c r="B91" s="137"/>
      <c r="C91" s="138"/>
      <c r="D91" s="375"/>
      <c r="E91" s="325"/>
      <c r="F91" s="376"/>
      <c r="G91" s="339"/>
      <c r="H91" s="375"/>
      <c r="I91" s="325"/>
      <c r="J91" s="376"/>
      <c r="K91" s="339"/>
      <c r="L91" s="375"/>
      <c r="M91" s="325"/>
      <c r="N91" s="376"/>
      <c r="O91" s="339"/>
      <c r="P91" s="375"/>
      <c r="Q91" s="325"/>
      <c r="R91" s="376"/>
      <c r="S91" s="339"/>
      <c r="T91" s="371" t="str">
        <f t="shared" si="20"/>
        <v/>
      </c>
      <c r="U91" s="328" t="str">
        <f t="shared" si="21"/>
        <v/>
      </c>
      <c r="V91" s="329" t="str">
        <f t="shared" si="22"/>
        <v/>
      </c>
      <c r="W91" s="372" t="str">
        <f t="shared" si="23"/>
        <v/>
      </c>
      <c r="X91" s="372" t="str">
        <f t="shared" si="24"/>
        <v/>
      </c>
      <c r="Y91" s="372" t="str">
        <f t="shared" si="25"/>
        <v/>
      </c>
      <c r="Z91" s="373">
        <f t="shared" si="26"/>
        <v>0</v>
      </c>
      <c r="AA91" s="372" t="str">
        <f t="shared" si="27"/>
        <v/>
      </c>
      <c r="AB91" s="372" t="str">
        <f t="shared" si="28"/>
        <v/>
      </c>
    </row>
    <row r="92" spans="1:28" ht="16.5" x14ac:dyDescent="0.2">
      <c r="A92" s="320">
        <v>85</v>
      </c>
      <c r="B92" s="137"/>
      <c r="C92" s="138"/>
      <c r="D92" s="375"/>
      <c r="E92" s="325"/>
      <c r="F92" s="376"/>
      <c r="G92" s="339"/>
      <c r="H92" s="375"/>
      <c r="I92" s="325"/>
      <c r="J92" s="376"/>
      <c r="K92" s="339"/>
      <c r="L92" s="375"/>
      <c r="M92" s="325"/>
      <c r="N92" s="376"/>
      <c r="O92" s="339"/>
      <c r="P92" s="375"/>
      <c r="Q92" s="325"/>
      <c r="R92" s="376"/>
      <c r="S92" s="339"/>
      <c r="T92" s="371" t="str">
        <f t="shared" si="20"/>
        <v/>
      </c>
      <c r="U92" s="328" t="str">
        <f t="shared" si="21"/>
        <v/>
      </c>
      <c r="V92" s="329" t="str">
        <f t="shared" si="22"/>
        <v/>
      </c>
      <c r="W92" s="372" t="str">
        <f t="shared" si="23"/>
        <v/>
      </c>
      <c r="X92" s="372" t="str">
        <f t="shared" si="24"/>
        <v/>
      </c>
      <c r="Y92" s="372" t="str">
        <f t="shared" si="25"/>
        <v/>
      </c>
      <c r="Z92" s="373">
        <f t="shared" si="26"/>
        <v>0</v>
      </c>
      <c r="AA92" s="372" t="str">
        <f t="shared" si="27"/>
        <v/>
      </c>
      <c r="AB92" s="372" t="str">
        <f t="shared" si="28"/>
        <v/>
      </c>
    </row>
    <row r="93" spans="1:28" ht="16.5" x14ac:dyDescent="0.2">
      <c r="A93" s="385">
        <v>86</v>
      </c>
      <c r="B93" s="386"/>
      <c r="C93" s="387"/>
      <c r="D93" s="388"/>
      <c r="E93" s="346"/>
      <c r="F93" s="389"/>
      <c r="G93" s="344"/>
      <c r="H93" s="388"/>
      <c r="I93" s="346"/>
      <c r="J93" s="389"/>
      <c r="K93" s="344"/>
      <c r="L93" s="388"/>
      <c r="M93" s="346"/>
      <c r="N93" s="389"/>
      <c r="O93" s="344"/>
      <c r="P93" s="388"/>
      <c r="Q93" s="346"/>
      <c r="R93" s="389"/>
      <c r="S93" s="344"/>
      <c r="T93" s="390" t="str">
        <f t="shared" si="20"/>
        <v/>
      </c>
      <c r="U93" s="347" t="str">
        <f t="shared" si="21"/>
        <v/>
      </c>
      <c r="V93" s="391" t="str">
        <f t="shared" si="22"/>
        <v/>
      </c>
      <c r="W93" s="372" t="str">
        <f t="shared" si="23"/>
        <v/>
      </c>
      <c r="X93" s="372" t="str">
        <f t="shared" si="24"/>
        <v/>
      </c>
      <c r="Y93" s="372" t="str">
        <f t="shared" si="25"/>
        <v/>
      </c>
      <c r="Z93" s="373">
        <f t="shared" si="26"/>
        <v>0</v>
      </c>
      <c r="AA93" s="372" t="str">
        <f t="shared" si="27"/>
        <v/>
      </c>
      <c r="AB93" s="372" t="str">
        <f t="shared" si="28"/>
        <v/>
      </c>
    </row>
  </sheetData>
  <sortState ref="B10:U36">
    <sortCondition ref="T10:T36"/>
    <sortCondition descending="1" ref="U10:U36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3">
      <formula1>IF(ISNUMBER(IZ10)=TRUE(),SUM(IZ10,JB10,JD10,JF10,JH10,JJ10,JL10,JN10),"")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0" scale="0" firstPageNumber="0" orientation="portrait" usePrinterDefaults="0" horizontalDpi="0" verticalDpi="0" copies="0"/>
  <headerFooter>
    <oddFooter>&amp;L&amp;YPojedinačni plasman lige&amp;R&amp;YStranica &amp;P</oddFooter>
  </headerFooter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CCFF"/>
  </sheetPr>
  <dimension ref="A2:IW22"/>
  <sheetViews>
    <sheetView topLeftCell="A7" zoomScale="75" zoomScaleNormal="75" workbookViewId="0">
      <selection activeCell="S13" sqref="S13:T20"/>
    </sheetView>
  </sheetViews>
  <sheetFormatPr defaultRowHeight="12.75" x14ac:dyDescent="0.2"/>
  <cols>
    <col min="1" max="1" width="4.5703125" style="311"/>
    <col min="2" max="2" width="17.140625" style="312"/>
    <col min="3" max="3" width="5.7109375" style="312"/>
    <col min="4" max="4" width="9.42578125" style="312"/>
    <col min="5" max="5" width="5.7109375" style="312"/>
    <col min="6" max="6" width="9.42578125" style="312"/>
    <col min="7" max="7" width="5.7109375" style="312"/>
    <col min="8" max="8" width="9.42578125" style="312"/>
    <col min="9" max="9" width="5.7109375" style="312"/>
    <col min="10" max="10" width="9.42578125" style="312"/>
    <col min="11" max="11" width="5.7109375" style="312"/>
    <col min="12" max="12" width="9.42578125" style="312"/>
    <col min="13" max="13" width="5.85546875" style="312"/>
    <col min="14" max="14" width="9.42578125" style="312"/>
    <col min="15" max="15" width="5.7109375" style="312"/>
    <col min="16" max="16" width="9.42578125" style="312"/>
    <col min="17" max="17" width="5.7109375" style="312"/>
    <col min="18" max="18" width="9.42578125" style="312"/>
    <col min="19" max="19" width="6.28515625" style="312"/>
    <col min="20" max="20" width="11" style="312"/>
    <col min="21" max="21" width="10" style="312"/>
    <col min="22" max="22" width="9.140625" style="312"/>
    <col min="23" max="27" width="0" style="312" hidden="1"/>
    <col min="28" max="257" width="9.140625" style="312"/>
  </cols>
  <sheetData>
    <row r="2" spans="1:27" x14ac:dyDescent="0.2"/>
    <row r="4" spans="1:27" ht="23.25" x14ac:dyDescent="0.35">
      <c r="C4" s="313" t="s">
        <v>0</v>
      </c>
      <c r="D4" s="314"/>
      <c r="K4" s="315" t="s">
        <v>1</v>
      </c>
    </row>
    <row r="5" spans="1:27" ht="23.25" x14ac:dyDescent="0.35">
      <c r="C5" s="316" t="s">
        <v>2</v>
      </c>
      <c r="F5" s="392"/>
      <c r="G5" s="392"/>
      <c r="H5" s="392"/>
      <c r="I5" s="392"/>
      <c r="J5" s="392"/>
      <c r="K5" s="317" t="s">
        <v>402</v>
      </c>
      <c r="L5" s="392"/>
      <c r="M5" s="392">
        <v>17</v>
      </c>
      <c r="N5" s="392" t="s">
        <v>403</v>
      </c>
      <c r="O5" s="392"/>
      <c r="P5" s="392"/>
      <c r="Q5" s="392"/>
    </row>
    <row r="6" spans="1:27" ht="23.25" x14ac:dyDescent="0.2">
      <c r="K6" s="318" t="s">
        <v>3</v>
      </c>
    </row>
    <row r="8" spans="1:27" s="319" customFormat="1" ht="20.25" customHeight="1" x14ac:dyDescent="0.2">
      <c r="A8" s="1420" t="s">
        <v>4</v>
      </c>
      <c r="B8" s="1421" t="s">
        <v>5</v>
      </c>
      <c r="C8" s="1401" t="s">
        <v>6</v>
      </c>
      <c r="D8" s="1401"/>
      <c r="E8" s="1402" t="s">
        <v>7</v>
      </c>
      <c r="F8" s="1402"/>
      <c r="G8" s="1401" t="s">
        <v>8</v>
      </c>
      <c r="H8" s="1401"/>
      <c r="I8" s="1402" t="s">
        <v>9</v>
      </c>
      <c r="J8" s="1402"/>
      <c r="K8" s="1401" t="s">
        <v>10</v>
      </c>
      <c r="L8" s="1401"/>
      <c r="M8" s="1402" t="s">
        <v>11</v>
      </c>
      <c r="N8" s="1402"/>
      <c r="O8" s="1401" t="s">
        <v>12</v>
      </c>
      <c r="P8" s="1401"/>
      <c r="Q8" s="1402" t="s">
        <v>13</v>
      </c>
      <c r="R8" s="1402"/>
      <c r="S8" s="1466" t="s">
        <v>18</v>
      </c>
      <c r="T8" s="1466"/>
      <c r="U8" s="1466"/>
    </row>
    <row r="9" spans="1:27" s="319" customFormat="1" ht="27.75" customHeight="1" x14ac:dyDescent="0.2">
      <c r="A9" s="1420"/>
      <c r="B9" s="1421"/>
      <c r="C9" s="1422" t="s">
        <v>404</v>
      </c>
      <c r="D9" s="1422"/>
      <c r="E9" s="1422" t="s">
        <v>405</v>
      </c>
      <c r="F9" s="1422"/>
      <c r="G9" s="1463" t="s">
        <v>406</v>
      </c>
      <c r="H9" s="1463"/>
      <c r="I9" s="1463" t="s">
        <v>407</v>
      </c>
      <c r="J9" s="1463"/>
      <c r="K9" s="1463" t="s">
        <v>408</v>
      </c>
      <c r="L9" s="1463"/>
      <c r="M9" s="1463" t="s">
        <v>409</v>
      </c>
      <c r="N9" s="1463"/>
      <c r="O9" s="1462" t="s">
        <v>776</v>
      </c>
      <c r="P9" s="1462"/>
      <c r="Q9" s="1467" t="s">
        <v>410</v>
      </c>
      <c r="R9" s="1467"/>
      <c r="S9" s="1466"/>
      <c r="T9" s="1466"/>
      <c r="U9" s="1466"/>
    </row>
    <row r="10" spans="1:27" s="319" customFormat="1" x14ac:dyDescent="0.2">
      <c r="A10" s="1420"/>
      <c r="B10" s="1421"/>
      <c r="C10" s="1099"/>
      <c r="D10" s="1100"/>
      <c r="E10" s="1101"/>
      <c r="F10" s="1102"/>
      <c r="G10" s="1103"/>
      <c r="H10" s="1104"/>
      <c r="I10" s="1101"/>
      <c r="J10" s="1102"/>
      <c r="K10" s="1103"/>
      <c r="L10" s="1104"/>
      <c r="M10" s="1101"/>
      <c r="N10" s="1102"/>
      <c r="O10" s="1103"/>
      <c r="P10" s="1104"/>
      <c r="Q10" s="1101"/>
      <c r="R10" s="1104"/>
      <c r="S10" s="1103"/>
      <c r="T10" s="1105"/>
      <c r="U10" s="947"/>
    </row>
    <row r="11" spans="1:27" s="319" customFormat="1" ht="15.75" x14ac:dyDescent="0.2">
      <c r="A11" s="1076"/>
      <c r="B11" s="1077"/>
      <c r="C11" s="1099" t="s">
        <v>31</v>
      </c>
      <c r="D11" s="1100" t="s">
        <v>32</v>
      </c>
      <c r="E11" s="1080" t="s">
        <v>31</v>
      </c>
      <c r="F11" s="1081" t="s">
        <v>32</v>
      </c>
      <c r="G11" s="1099" t="s">
        <v>31</v>
      </c>
      <c r="H11" s="1100" t="s">
        <v>32</v>
      </c>
      <c r="I11" s="1080" t="s">
        <v>31</v>
      </c>
      <c r="J11" s="1081" t="s">
        <v>32</v>
      </c>
      <c r="K11" s="1099" t="s">
        <v>31</v>
      </c>
      <c r="L11" s="1100" t="s">
        <v>32</v>
      </c>
      <c r="M11" s="1080" t="s">
        <v>31</v>
      </c>
      <c r="N11" s="1081" t="s">
        <v>32</v>
      </c>
      <c r="O11" s="1099" t="s">
        <v>31</v>
      </c>
      <c r="P11" s="1100" t="s">
        <v>32</v>
      </c>
      <c r="Q11" s="1080" t="s">
        <v>31</v>
      </c>
      <c r="R11" s="1100" t="s">
        <v>32</v>
      </c>
      <c r="S11" s="1099" t="s">
        <v>31</v>
      </c>
      <c r="T11" s="1082" t="s">
        <v>33</v>
      </c>
      <c r="U11" s="1083" t="s">
        <v>34</v>
      </c>
    </row>
    <row r="12" spans="1:27" s="319" customFormat="1" ht="15.75" x14ac:dyDescent="0.2">
      <c r="A12" s="1106"/>
      <c r="B12" s="1107"/>
      <c r="C12" s="1108"/>
      <c r="D12" s="1109"/>
      <c r="E12" s="1108"/>
      <c r="F12" s="1110"/>
      <c r="G12" s="1108"/>
      <c r="H12" s="1109"/>
      <c r="I12" s="1108"/>
      <c r="J12" s="1110"/>
      <c r="K12" s="1108"/>
      <c r="L12" s="1109"/>
      <c r="M12" s="1108"/>
      <c r="N12" s="1110"/>
      <c r="O12" s="1108"/>
      <c r="P12" s="1109"/>
      <c r="Q12" s="1108"/>
      <c r="R12" s="1109"/>
      <c r="S12" s="1108"/>
      <c r="T12" s="1111"/>
      <c r="U12" s="1112"/>
    </row>
    <row r="13" spans="1:27" s="330" customFormat="1" ht="42.75" customHeight="1" x14ac:dyDescent="0.2">
      <c r="A13" s="320">
        <v>1</v>
      </c>
      <c r="B13" s="321" t="s">
        <v>411</v>
      </c>
      <c r="C13" s="338">
        <v>1</v>
      </c>
      <c r="D13" s="339">
        <v>19670</v>
      </c>
      <c r="E13" s="324">
        <v>2</v>
      </c>
      <c r="F13" s="325">
        <v>22565</v>
      </c>
      <c r="G13" s="338">
        <v>6</v>
      </c>
      <c r="H13" s="339">
        <v>8605</v>
      </c>
      <c r="I13" s="324">
        <v>2</v>
      </c>
      <c r="J13" s="325">
        <v>28825</v>
      </c>
      <c r="K13" s="338">
        <v>5</v>
      </c>
      <c r="L13" s="339">
        <v>12288</v>
      </c>
      <c r="M13" s="324">
        <v>2</v>
      </c>
      <c r="N13" s="325">
        <v>13521</v>
      </c>
      <c r="O13" s="338">
        <v>4</v>
      </c>
      <c r="P13" s="339">
        <v>7540</v>
      </c>
      <c r="Q13" s="324">
        <v>3</v>
      </c>
      <c r="R13" s="325">
        <v>4600</v>
      </c>
      <c r="S13" s="925">
        <f t="shared" ref="S13:T20" si="0">IF(ISNUMBER(C13)=TRUE(),SUM(C13,E13,G13,I13,K13,M13,O13,Q13),"")</f>
        <v>25</v>
      </c>
      <c r="T13" s="926">
        <f t="shared" si="0"/>
        <v>117614</v>
      </c>
      <c r="U13" s="1282">
        <v>1</v>
      </c>
      <c r="W13" s="330">
        <f t="shared" ref="W13:W21" si="1">IF(ISNUMBER(S13)=TRUE(),S13,"")</f>
        <v>25</v>
      </c>
      <c r="X13" s="330">
        <f t="shared" ref="X13:X21" si="2">IF(ISNUMBER(T13)=TRUE(),T13,"")</f>
        <v>117614</v>
      </c>
      <c r="Y13" s="331">
        <f t="shared" ref="Y13:Y21" si="3">MAX(D13,F13,H13,J13,L13,N13,P13,R13)</f>
        <v>28825</v>
      </c>
      <c r="Z13" s="330">
        <f t="shared" ref="Z13:Z21" si="4">IF(ISNUMBER(W13)=TRUE(),W13-X13/100000-Y13/1000000000,"")</f>
        <v>23.823831174999999</v>
      </c>
      <c r="AA13" s="330">
        <f t="shared" ref="AA13:AA21" si="5">IF(ISNUMBER(Z13)=TRUE(),RANK(Z13,$Z$13:$Z$21,1),"")</f>
        <v>1</v>
      </c>
    </row>
    <row r="14" spans="1:27" s="330" customFormat="1" ht="42.75" customHeight="1" x14ac:dyDescent="0.2">
      <c r="A14" s="332">
        <v>2</v>
      </c>
      <c r="B14" s="321" t="s">
        <v>413</v>
      </c>
      <c r="C14" s="338">
        <v>6</v>
      </c>
      <c r="D14" s="339">
        <v>4840</v>
      </c>
      <c r="E14" s="324">
        <v>4</v>
      </c>
      <c r="F14" s="325">
        <v>19900</v>
      </c>
      <c r="G14" s="338">
        <v>1</v>
      </c>
      <c r="H14" s="339">
        <v>37185</v>
      </c>
      <c r="I14" s="324">
        <v>1</v>
      </c>
      <c r="J14" s="325">
        <v>32040</v>
      </c>
      <c r="K14" s="338">
        <v>6</v>
      </c>
      <c r="L14" s="339">
        <v>8935</v>
      </c>
      <c r="M14" s="324">
        <v>3</v>
      </c>
      <c r="N14" s="325">
        <v>11501</v>
      </c>
      <c r="O14" s="338">
        <v>3</v>
      </c>
      <c r="P14" s="339">
        <v>10270</v>
      </c>
      <c r="Q14" s="324">
        <v>4</v>
      </c>
      <c r="R14" s="325">
        <v>3470</v>
      </c>
      <c r="S14" s="927">
        <f t="shared" si="0"/>
        <v>28</v>
      </c>
      <c r="T14" s="928">
        <f t="shared" si="0"/>
        <v>128141</v>
      </c>
      <c r="U14" s="1282">
        <v>2</v>
      </c>
      <c r="W14" s="330">
        <f t="shared" si="1"/>
        <v>28</v>
      </c>
      <c r="X14" s="330">
        <f t="shared" si="2"/>
        <v>128141</v>
      </c>
      <c r="Y14" s="331">
        <f t="shared" si="3"/>
        <v>37185</v>
      </c>
      <c r="Z14" s="330">
        <f t="shared" si="4"/>
        <v>26.718552814999999</v>
      </c>
      <c r="AA14" s="330">
        <f t="shared" si="5"/>
        <v>2</v>
      </c>
    </row>
    <row r="15" spans="1:27" s="330" customFormat="1" ht="42.75" customHeight="1" x14ac:dyDescent="0.2">
      <c r="A15" s="332">
        <v>3</v>
      </c>
      <c r="B15" s="458" t="s">
        <v>415</v>
      </c>
      <c r="C15" s="459">
        <v>3</v>
      </c>
      <c r="D15" s="412">
        <v>12005</v>
      </c>
      <c r="E15" s="460">
        <v>6</v>
      </c>
      <c r="F15" s="413">
        <v>15640</v>
      </c>
      <c r="G15" s="459">
        <v>2</v>
      </c>
      <c r="H15" s="412">
        <v>25295</v>
      </c>
      <c r="I15" s="460">
        <v>8</v>
      </c>
      <c r="J15" s="413">
        <v>16770</v>
      </c>
      <c r="K15" s="459">
        <v>2</v>
      </c>
      <c r="L15" s="412">
        <v>13329</v>
      </c>
      <c r="M15" s="460">
        <v>6</v>
      </c>
      <c r="N15" s="413">
        <v>7819</v>
      </c>
      <c r="O15" s="459">
        <v>1</v>
      </c>
      <c r="P15" s="412">
        <v>14180</v>
      </c>
      <c r="Q15" s="460">
        <v>1</v>
      </c>
      <c r="R15" s="413">
        <v>7100</v>
      </c>
      <c r="S15" s="927">
        <f t="shared" si="0"/>
        <v>29</v>
      </c>
      <c r="T15" s="929">
        <f t="shared" si="0"/>
        <v>112138</v>
      </c>
      <c r="U15" s="1282">
        <v>3</v>
      </c>
      <c r="W15" s="330">
        <f t="shared" si="1"/>
        <v>29</v>
      </c>
      <c r="X15" s="330">
        <f t="shared" si="2"/>
        <v>112138</v>
      </c>
      <c r="Y15" s="331">
        <f t="shared" si="3"/>
        <v>25295</v>
      </c>
      <c r="Z15" s="330">
        <f t="shared" si="4"/>
        <v>27.878594705000001</v>
      </c>
      <c r="AA15" s="330">
        <f t="shared" si="5"/>
        <v>3</v>
      </c>
    </row>
    <row r="16" spans="1:27" s="330" customFormat="1" ht="42.75" customHeight="1" x14ac:dyDescent="0.2">
      <c r="A16" s="332">
        <v>4</v>
      </c>
      <c r="B16" s="321" t="s">
        <v>412</v>
      </c>
      <c r="C16" s="338">
        <v>4</v>
      </c>
      <c r="D16" s="339">
        <v>13655</v>
      </c>
      <c r="E16" s="324">
        <v>1</v>
      </c>
      <c r="F16" s="325">
        <v>23050</v>
      </c>
      <c r="G16" s="338">
        <v>5</v>
      </c>
      <c r="H16" s="339">
        <v>13015</v>
      </c>
      <c r="I16" s="324">
        <v>3</v>
      </c>
      <c r="J16" s="325">
        <v>30540</v>
      </c>
      <c r="K16" s="338">
        <v>4</v>
      </c>
      <c r="L16" s="339">
        <v>10196</v>
      </c>
      <c r="M16" s="324">
        <v>1</v>
      </c>
      <c r="N16" s="325">
        <v>14890</v>
      </c>
      <c r="O16" s="338">
        <v>6</v>
      </c>
      <c r="P16" s="339">
        <v>4140</v>
      </c>
      <c r="Q16" s="324">
        <v>5</v>
      </c>
      <c r="R16" s="325">
        <v>2620</v>
      </c>
      <c r="S16" s="925">
        <f t="shared" si="0"/>
        <v>29</v>
      </c>
      <c r="T16" s="926">
        <f t="shared" si="0"/>
        <v>112106</v>
      </c>
      <c r="U16" s="1282">
        <v>4</v>
      </c>
      <c r="W16" s="330">
        <f t="shared" si="1"/>
        <v>29</v>
      </c>
      <c r="X16" s="330">
        <f t="shared" si="2"/>
        <v>112106</v>
      </c>
      <c r="Y16" s="331">
        <f t="shared" si="3"/>
        <v>30540</v>
      </c>
      <c r="Z16" s="330">
        <f t="shared" si="4"/>
        <v>27.878909459999999</v>
      </c>
      <c r="AA16" s="330">
        <f t="shared" si="5"/>
        <v>4</v>
      </c>
    </row>
    <row r="17" spans="1:27" s="330" customFormat="1" ht="42.75" customHeight="1" x14ac:dyDescent="0.2">
      <c r="A17" s="332">
        <v>5</v>
      </c>
      <c r="B17" s="455" t="s">
        <v>414</v>
      </c>
      <c r="C17" s="456">
        <v>5</v>
      </c>
      <c r="D17" s="402">
        <v>11925</v>
      </c>
      <c r="E17" s="457">
        <v>3</v>
      </c>
      <c r="F17" s="411">
        <v>19290</v>
      </c>
      <c r="G17" s="456">
        <v>4</v>
      </c>
      <c r="H17" s="402">
        <v>15325</v>
      </c>
      <c r="I17" s="457">
        <v>5</v>
      </c>
      <c r="J17" s="411">
        <v>23910</v>
      </c>
      <c r="K17" s="456">
        <v>3</v>
      </c>
      <c r="L17" s="402">
        <v>12790</v>
      </c>
      <c r="M17" s="457">
        <v>5</v>
      </c>
      <c r="N17" s="411">
        <v>8232</v>
      </c>
      <c r="O17" s="456">
        <v>5</v>
      </c>
      <c r="P17" s="402">
        <v>4240</v>
      </c>
      <c r="Q17" s="457">
        <v>2</v>
      </c>
      <c r="R17" s="411">
        <v>11100</v>
      </c>
      <c r="S17" s="925">
        <f t="shared" si="0"/>
        <v>32</v>
      </c>
      <c r="T17" s="926">
        <f t="shared" si="0"/>
        <v>106812</v>
      </c>
      <c r="U17" s="1282">
        <v>5</v>
      </c>
      <c r="W17" s="330">
        <f t="shared" si="1"/>
        <v>32</v>
      </c>
      <c r="X17" s="330">
        <f t="shared" si="2"/>
        <v>106812</v>
      </c>
      <c r="Y17" s="331">
        <f t="shared" si="3"/>
        <v>23910</v>
      </c>
      <c r="Z17" s="330">
        <f t="shared" si="4"/>
        <v>30.93185609</v>
      </c>
      <c r="AA17" s="330">
        <f t="shared" si="5"/>
        <v>5</v>
      </c>
    </row>
    <row r="18" spans="1:27" s="330" customFormat="1" ht="42.75" customHeight="1" x14ac:dyDescent="0.2">
      <c r="A18" s="332">
        <v>6</v>
      </c>
      <c r="B18" s="321" t="s">
        <v>416</v>
      </c>
      <c r="C18" s="338">
        <v>2</v>
      </c>
      <c r="D18" s="339">
        <v>13480</v>
      </c>
      <c r="E18" s="324">
        <v>5</v>
      </c>
      <c r="F18" s="325">
        <v>18915</v>
      </c>
      <c r="G18" s="338">
        <v>3</v>
      </c>
      <c r="H18" s="339">
        <v>13670</v>
      </c>
      <c r="I18" s="324">
        <v>6</v>
      </c>
      <c r="J18" s="325">
        <v>18730</v>
      </c>
      <c r="K18" s="338">
        <v>7</v>
      </c>
      <c r="L18" s="339">
        <v>8600</v>
      </c>
      <c r="M18" s="324">
        <v>4</v>
      </c>
      <c r="N18" s="325">
        <v>8872</v>
      </c>
      <c r="O18" s="338">
        <v>2</v>
      </c>
      <c r="P18" s="339">
        <v>13100</v>
      </c>
      <c r="Q18" s="324">
        <v>7</v>
      </c>
      <c r="R18" s="325">
        <v>2500</v>
      </c>
      <c r="S18" s="927">
        <f t="shared" si="0"/>
        <v>36</v>
      </c>
      <c r="T18" s="929">
        <f t="shared" si="0"/>
        <v>97867</v>
      </c>
      <c r="U18" s="1282">
        <v>6</v>
      </c>
      <c r="W18" s="330">
        <f t="shared" si="1"/>
        <v>36</v>
      </c>
      <c r="X18" s="330">
        <f t="shared" si="2"/>
        <v>97867</v>
      </c>
      <c r="Y18" s="331">
        <f t="shared" si="3"/>
        <v>18915</v>
      </c>
      <c r="Z18" s="330">
        <f t="shared" si="4"/>
        <v>35.021311085000001</v>
      </c>
      <c r="AA18" s="330">
        <f t="shared" si="5"/>
        <v>6</v>
      </c>
    </row>
    <row r="19" spans="1:27" s="330" customFormat="1" ht="42.75" customHeight="1" x14ac:dyDescent="0.2">
      <c r="A19" s="332">
        <v>7</v>
      </c>
      <c r="B19" s="321" t="s">
        <v>417</v>
      </c>
      <c r="C19" s="338">
        <v>7</v>
      </c>
      <c r="D19" s="339">
        <v>7390</v>
      </c>
      <c r="E19" s="324">
        <v>7</v>
      </c>
      <c r="F19" s="325">
        <v>14315</v>
      </c>
      <c r="G19" s="338">
        <v>7</v>
      </c>
      <c r="H19" s="339">
        <v>10525</v>
      </c>
      <c r="I19" s="324">
        <v>4</v>
      </c>
      <c r="J19" s="325">
        <v>22670</v>
      </c>
      <c r="K19" s="338">
        <v>1</v>
      </c>
      <c r="L19" s="339">
        <v>14826</v>
      </c>
      <c r="M19" s="324">
        <v>7</v>
      </c>
      <c r="N19" s="325">
        <v>6430</v>
      </c>
      <c r="O19" s="338">
        <v>7</v>
      </c>
      <c r="P19" s="339">
        <v>2930</v>
      </c>
      <c r="Q19" s="324">
        <v>6</v>
      </c>
      <c r="R19" s="325">
        <v>7580</v>
      </c>
      <c r="S19" s="925">
        <f t="shared" si="0"/>
        <v>46</v>
      </c>
      <c r="T19" s="926">
        <f t="shared" si="0"/>
        <v>86666</v>
      </c>
      <c r="U19" s="1282">
        <v>7</v>
      </c>
      <c r="W19" s="330">
        <f t="shared" si="1"/>
        <v>46</v>
      </c>
      <c r="X19" s="330">
        <f t="shared" si="2"/>
        <v>86666</v>
      </c>
      <c r="Y19" s="331">
        <f t="shared" si="3"/>
        <v>22670</v>
      </c>
      <c r="Z19" s="330">
        <f t="shared" si="4"/>
        <v>45.133317329999997</v>
      </c>
      <c r="AA19" s="330">
        <f t="shared" si="5"/>
        <v>7</v>
      </c>
    </row>
    <row r="20" spans="1:27" s="330" customFormat="1" ht="42.75" customHeight="1" x14ac:dyDescent="0.2">
      <c r="A20" s="385">
        <v>8</v>
      </c>
      <c r="B20" s="393" t="s">
        <v>418</v>
      </c>
      <c r="C20" s="343">
        <v>8</v>
      </c>
      <c r="D20" s="344">
        <v>2475</v>
      </c>
      <c r="E20" s="345">
        <v>8</v>
      </c>
      <c r="F20" s="346">
        <v>11015</v>
      </c>
      <c r="G20" s="343">
        <v>8</v>
      </c>
      <c r="H20" s="344">
        <v>6645</v>
      </c>
      <c r="I20" s="345">
        <v>7</v>
      </c>
      <c r="J20" s="346">
        <v>18405</v>
      </c>
      <c r="K20" s="343">
        <v>8</v>
      </c>
      <c r="L20" s="344">
        <v>6416</v>
      </c>
      <c r="M20" s="345">
        <v>8</v>
      </c>
      <c r="N20" s="346">
        <v>5674</v>
      </c>
      <c r="O20" s="343">
        <v>8</v>
      </c>
      <c r="P20" s="344">
        <v>2470</v>
      </c>
      <c r="Q20" s="345">
        <v>8</v>
      </c>
      <c r="R20" s="346">
        <v>1810</v>
      </c>
      <c r="S20" s="930">
        <f t="shared" si="0"/>
        <v>63</v>
      </c>
      <c r="T20" s="931">
        <f t="shared" si="0"/>
        <v>54910</v>
      </c>
      <c r="U20" s="1284">
        <v>8</v>
      </c>
      <c r="W20" s="330">
        <f t="shared" si="1"/>
        <v>63</v>
      </c>
      <c r="X20" s="330">
        <f t="shared" si="2"/>
        <v>54910</v>
      </c>
      <c r="Y20" s="331">
        <f t="shared" si="3"/>
        <v>18405</v>
      </c>
      <c r="Z20" s="330">
        <f t="shared" si="4"/>
        <v>62.450881594999998</v>
      </c>
      <c r="AA20" s="330">
        <f t="shared" si="5"/>
        <v>8</v>
      </c>
    </row>
    <row r="21" spans="1:27" s="330" customFormat="1" ht="42.75" customHeight="1" x14ac:dyDescent="0.2">
      <c r="A21" s="394"/>
      <c r="B21" s="349"/>
      <c r="C21" s="326"/>
      <c r="D21" s="327"/>
      <c r="E21" s="351"/>
      <c r="F21" s="350"/>
      <c r="G21" s="326"/>
      <c r="H21" s="350"/>
      <c r="I21" s="326"/>
      <c r="J21" s="327"/>
      <c r="K21" s="351"/>
      <c r="L21" s="350"/>
      <c r="M21" s="326"/>
      <c r="N21" s="350"/>
      <c r="O21" s="326"/>
      <c r="P21" s="350"/>
      <c r="Q21" s="326"/>
      <c r="R21" s="327"/>
      <c r="S21" s="395" t="str">
        <f t="shared" ref="S21" si="6">IF(ISNUMBER(C21)=TRUE(),SUM(C21,E21,G21,I21,K21,M21,O21,Q21),"")</f>
        <v/>
      </c>
      <c r="T21" s="328" t="str">
        <f t="shared" ref="T21" si="7">IF(ISNUMBER(D21)=TRUE(),SUM(D21,F21,H21,J21,L21,N21,P21,R21),"")</f>
        <v/>
      </c>
      <c r="U21" s="353" t="str">
        <f>IF(ISNUMBER(AA21)=TRUE(),AA21,"")</f>
        <v/>
      </c>
      <c r="V21" s="396"/>
      <c r="W21" s="330" t="str">
        <f t="shared" si="1"/>
        <v/>
      </c>
      <c r="X21" s="330" t="str">
        <f t="shared" si="2"/>
        <v/>
      </c>
      <c r="Y21" s="331">
        <f t="shared" si="3"/>
        <v>0</v>
      </c>
      <c r="Z21" s="330" t="str">
        <f t="shared" si="4"/>
        <v/>
      </c>
      <c r="AA21" s="330" t="str">
        <f t="shared" si="5"/>
        <v/>
      </c>
    </row>
    <row r="22" spans="1:27" ht="18" x14ac:dyDescent="0.25">
      <c r="A22" s="537"/>
      <c r="B22" s="532" t="s">
        <v>851</v>
      </c>
      <c r="C22" s="532"/>
      <c r="D22" s="572"/>
      <c r="E22" s="532" t="s">
        <v>852</v>
      </c>
      <c r="F22" s="532"/>
      <c r="G22" s="532"/>
    </row>
  </sheetData>
  <sortState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CC"/>
  </sheetPr>
  <dimension ref="A1:IW87"/>
  <sheetViews>
    <sheetView topLeftCell="A7" zoomScale="82" zoomScaleNormal="82" workbookViewId="0">
      <selection activeCell="AC4" sqref="AC4"/>
    </sheetView>
  </sheetViews>
  <sheetFormatPr defaultRowHeight="15" x14ac:dyDescent="0.2"/>
  <cols>
    <col min="1" max="1" width="5.140625" style="354"/>
    <col min="2" max="2" width="21.85546875" style="355"/>
    <col min="3" max="3" width="19.85546875" style="356"/>
    <col min="4" max="4" width="5.7109375" style="356"/>
    <col min="5" max="5" width="9.28515625" style="357"/>
    <col min="6" max="6" width="5.7109375" style="356"/>
    <col min="7" max="7" width="9.28515625" style="357"/>
    <col min="8" max="8" width="5.7109375" style="356"/>
    <col min="9" max="9" width="9.28515625" style="357"/>
    <col min="10" max="10" width="5.7109375" style="356"/>
    <col min="11" max="11" width="9.28515625" style="357"/>
    <col min="12" max="12" width="5.7109375" style="356"/>
    <col min="13" max="13" width="9.28515625" style="357"/>
    <col min="14" max="14" width="5.7109375" style="356"/>
    <col min="15" max="15" width="9.28515625" style="357"/>
    <col min="16" max="16" width="5.7109375" style="356"/>
    <col min="17" max="17" width="9.28515625" style="357"/>
    <col min="18" max="18" width="5.7109375" style="356"/>
    <col min="19" max="19" width="9.28515625" style="357"/>
    <col min="20" max="20" width="6.7109375" style="356"/>
    <col min="21" max="21" width="10" style="357"/>
    <col min="22" max="22" width="10.5703125" style="356"/>
    <col min="23" max="28" width="0" style="356" hidden="1"/>
    <col min="29" max="257" width="9.140625" style="356"/>
  </cols>
  <sheetData>
    <row r="1" spans="1:34" ht="23.25" x14ac:dyDescent="0.35">
      <c r="B1" s="1406" t="s">
        <v>0</v>
      </c>
      <c r="C1" s="1406"/>
      <c r="K1" s="358" t="s">
        <v>1</v>
      </c>
      <c r="Q1" s="356"/>
    </row>
    <row r="2" spans="1:34" ht="25.5" x14ac:dyDescent="0.35">
      <c r="B2" s="1407" t="s">
        <v>2</v>
      </c>
      <c r="C2" s="1407"/>
      <c r="K2" s="358" t="s">
        <v>419</v>
      </c>
      <c r="M2" s="397" t="s">
        <v>420</v>
      </c>
      <c r="Y2" s="359"/>
    </row>
    <row r="3" spans="1:34" ht="23.25" x14ac:dyDescent="0.35">
      <c r="K3" s="358" t="s">
        <v>47</v>
      </c>
    </row>
    <row r="4" spans="1:34" x14ac:dyDescent="0.2">
      <c r="B4" s="360"/>
      <c r="D4" s="361"/>
      <c r="E4" s="362"/>
      <c r="H4" s="361"/>
      <c r="I4" s="362"/>
      <c r="L4" s="361"/>
      <c r="M4" s="362"/>
      <c r="P4" s="361"/>
      <c r="Q4" s="362"/>
    </row>
    <row r="5" spans="1:34" s="363" customFormat="1" ht="20.25" customHeight="1" x14ac:dyDescent="0.2">
      <c r="A5" s="1420" t="s">
        <v>4</v>
      </c>
      <c r="B5" s="1464" t="s">
        <v>48</v>
      </c>
      <c r="C5" s="1465" t="s">
        <v>5</v>
      </c>
      <c r="D5" s="1402" t="s">
        <v>6</v>
      </c>
      <c r="E5" s="1402"/>
      <c r="F5" s="1401" t="s">
        <v>7</v>
      </c>
      <c r="G5" s="1401"/>
      <c r="H5" s="1402" t="s">
        <v>8</v>
      </c>
      <c r="I5" s="1402"/>
      <c r="J5" s="1401" t="s">
        <v>9</v>
      </c>
      <c r="K5" s="1401"/>
      <c r="L5" s="1402" t="s">
        <v>10</v>
      </c>
      <c r="M5" s="1402"/>
      <c r="N5" s="1401" t="s">
        <v>11</v>
      </c>
      <c r="O5" s="1401"/>
      <c r="P5" s="1402" t="s">
        <v>12</v>
      </c>
      <c r="Q5" s="1402"/>
      <c r="R5" s="1468" t="s">
        <v>13</v>
      </c>
      <c r="S5" s="1468"/>
      <c r="T5" s="1466" t="s">
        <v>18</v>
      </c>
      <c r="U5" s="1466"/>
      <c r="V5" s="1466"/>
    </row>
    <row r="6" spans="1:34" s="363" customFormat="1" ht="27.75" customHeight="1" x14ac:dyDescent="0.2">
      <c r="A6" s="1420"/>
      <c r="B6" s="1464"/>
      <c r="C6" s="1465"/>
      <c r="D6" s="1422" t="s">
        <v>404</v>
      </c>
      <c r="E6" s="1422"/>
      <c r="F6" s="1422" t="s">
        <v>405</v>
      </c>
      <c r="G6" s="1422"/>
      <c r="H6" s="1463" t="s">
        <v>406</v>
      </c>
      <c r="I6" s="1463"/>
      <c r="J6" s="1463" t="s">
        <v>407</v>
      </c>
      <c r="K6" s="1463"/>
      <c r="L6" s="1463" t="s">
        <v>408</v>
      </c>
      <c r="M6" s="1463"/>
      <c r="N6" s="1463" t="s">
        <v>409</v>
      </c>
      <c r="O6" s="1463"/>
      <c r="P6" s="1462" t="s">
        <v>776</v>
      </c>
      <c r="Q6" s="1462"/>
      <c r="R6" s="1467" t="s">
        <v>410</v>
      </c>
      <c r="S6" s="1467"/>
      <c r="T6" s="1466"/>
      <c r="U6" s="1466"/>
      <c r="V6" s="1466"/>
    </row>
    <row r="7" spans="1:34" s="363" customFormat="1" ht="12.75" customHeight="1" x14ac:dyDescent="0.2">
      <c r="A7" s="1420"/>
      <c r="B7" s="1464"/>
      <c r="C7" s="1465"/>
      <c r="D7" s="1113"/>
      <c r="E7" s="1114"/>
      <c r="F7" s="1113"/>
      <c r="G7" s="1115"/>
      <c r="H7" s="1116"/>
      <c r="I7" s="1114"/>
      <c r="J7" s="1113"/>
      <c r="K7" s="1115"/>
      <c r="L7" s="1116"/>
      <c r="M7" s="1114"/>
      <c r="N7" s="1113"/>
      <c r="O7" s="1117"/>
      <c r="P7" s="1116"/>
      <c r="Q7" s="1114"/>
      <c r="R7" s="1113"/>
      <c r="S7" s="1115"/>
      <c r="T7" s="1116"/>
      <c r="U7" s="1118"/>
      <c r="V7" s="1119"/>
      <c r="W7" s="364"/>
      <c r="X7" s="365"/>
      <c r="Y7" s="365"/>
      <c r="Z7" s="365"/>
      <c r="AA7" s="365"/>
    </row>
    <row r="8" spans="1:34" s="363" customFormat="1" ht="12.75" customHeight="1" x14ac:dyDescent="0.2">
      <c r="A8" s="1076"/>
      <c r="B8" s="1120"/>
      <c r="C8" s="1121"/>
      <c r="D8" s="1122" t="s">
        <v>31</v>
      </c>
      <c r="E8" s="1123" t="s">
        <v>32</v>
      </c>
      <c r="F8" s="1122" t="s">
        <v>31</v>
      </c>
      <c r="G8" s="1124" t="s">
        <v>32</v>
      </c>
      <c r="H8" s="1125" t="s">
        <v>31</v>
      </c>
      <c r="I8" s="1123" t="s">
        <v>32</v>
      </c>
      <c r="J8" s="1122" t="s">
        <v>31</v>
      </c>
      <c r="K8" s="1124" t="s">
        <v>32</v>
      </c>
      <c r="L8" s="1125" t="s">
        <v>31</v>
      </c>
      <c r="M8" s="1123" t="s">
        <v>32</v>
      </c>
      <c r="N8" s="1122" t="s">
        <v>31</v>
      </c>
      <c r="O8" s="1126" t="s">
        <v>32</v>
      </c>
      <c r="P8" s="1125" t="s">
        <v>31</v>
      </c>
      <c r="Q8" s="1123" t="s">
        <v>32</v>
      </c>
      <c r="R8" s="1122" t="s">
        <v>31</v>
      </c>
      <c r="S8" s="1124" t="s">
        <v>32</v>
      </c>
      <c r="T8" s="1125" t="s">
        <v>31</v>
      </c>
      <c r="U8" s="1127" t="s">
        <v>33</v>
      </c>
      <c r="V8" s="1128" t="s">
        <v>34</v>
      </c>
      <c r="W8" s="366"/>
      <c r="X8" s="365"/>
      <c r="Y8" s="365"/>
      <c r="Z8" s="365"/>
      <c r="AA8" s="365"/>
    </row>
    <row r="9" spans="1:34" s="363" customFormat="1" ht="12.75" customHeight="1" x14ac:dyDescent="0.2">
      <c r="A9" s="1106"/>
      <c r="B9" s="1129"/>
      <c r="C9" s="1130"/>
      <c r="D9" s="939"/>
      <c r="E9" s="1131"/>
      <c r="F9" s="939"/>
      <c r="G9" s="1132"/>
      <c r="H9" s="939"/>
      <c r="I9" s="1131"/>
      <c r="J9" s="939"/>
      <c r="K9" s="1132"/>
      <c r="L9" s="939"/>
      <c r="M9" s="1131"/>
      <c r="N9" s="939"/>
      <c r="O9" s="1132"/>
      <c r="P9" s="939"/>
      <c r="Q9" s="1131"/>
      <c r="R9" s="939"/>
      <c r="S9" s="1132"/>
      <c r="T9" s="939"/>
      <c r="U9" s="1133"/>
      <c r="V9" s="1112"/>
      <c r="W9" s="366"/>
      <c r="X9" s="365"/>
      <c r="Y9" s="365"/>
      <c r="Z9" s="365"/>
      <c r="AA9" s="365"/>
    </row>
    <row r="10" spans="1:34" s="372" customFormat="1" ht="15" customHeight="1" x14ac:dyDescent="0.2">
      <c r="A10" s="320">
        <v>1</v>
      </c>
      <c r="B10" s="137" t="s">
        <v>444</v>
      </c>
      <c r="C10" s="138" t="s">
        <v>442</v>
      </c>
      <c r="D10" s="375">
        <v>5</v>
      </c>
      <c r="E10" s="325">
        <v>1040</v>
      </c>
      <c r="F10" s="376">
        <v>3</v>
      </c>
      <c r="G10" s="339">
        <v>5265</v>
      </c>
      <c r="H10" s="375">
        <v>3</v>
      </c>
      <c r="I10" s="325">
        <v>6390</v>
      </c>
      <c r="J10" s="376">
        <v>1</v>
      </c>
      <c r="K10" s="339">
        <v>17680</v>
      </c>
      <c r="L10" s="375">
        <v>2</v>
      </c>
      <c r="M10" s="325">
        <v>5312</v>
      </c>
      <c r="N10" s="376">
        <v>1</v>
      </c>
      <c r="O10" s="339">
        <v>7275</v>
      </c>
      <c r="P10" s="375">
        <v>5</v>
      </c>
      <c r="Q10" s="325">
        <v>1450</v>
      </c>
      <c r="R10" s="376">
        <v>3.5</v>
      </c>
      <c r="S10" s="339">
        <v>1170</v>
      </c>
      <c r="T10" s="922">
        <f t="shared" ref="T10:T46" si="0">IF(ISNUMBER(D10)=TRUE(),SUM(D10,F10,H10,J10,L10,N10,P10,R10),"")</f>
        <v>23.5</v>
      </c>
      <c r="U10" s="926">
        <f t="shared" ref="U10:U46" si="1">IF(ISNUMBER(E10)=TRUE(),SUM(E10,G10,I10,K10,M10,O10,Q10,S10),"")</f>
        <v>45582</v>
      </c>
      <c r="V10" s="932">
        <v>1</v>
      </c>
      <c r="W10" s="372">
        <f t="shared" ref="W10:W41" si="2">IF(ISNUMBER(V10)=TRUE(),1,"")</f>
        <v>1</v>
      </c>
      <c r="X10" s="372">
        <f t="shared" ref="X10:X41" si="3">IF(ISNUMBER(T10)=TRUE(),T10,"")</f>
        <v>23.5</v>
      </c>
      <c r="Y10" s="372">
        <f t="shared" ref="Y10:Y41" si="4">IF(ISNUMBER(U10)=TRUE(),U10,"")</f>
        <v>45582</v>
      </c>
      <c r="Z10" s="373">
        <f t="shared" ref="Z10:Z41" si="5">MAX(E10,G10,I10,K10,M10,O10,Q10,S10)</f>
        <v>17680</v>
      </c>
      <c r="AA10" s="372">
        <f t="shared" ref="AA10:AA41" si="6">IF(ISNUMBER(X10)=TRUE(),X10-Y10/100000-Z10/1000000000,"")</f>
        <v>23.044162320000002</v>
      </c>
      <c r="AB10" s="372">
        <f t="shared" ref="AB10:AB41" si="7">IF(ISNUMBER(AA10)=TRUE(),RANK(AA10,$AA$10:$AA$87,1),"")</f>
        <v>1</v>
      </c>
    </row>
    <row r="11" spans="1:34" s="372" customFormat="1" ht="15" customHeight="1" x14ac:dyDescent="0.2">
      <c r="A11" s="332">
        <v>2</v>
      </c>
      <c r="B11" s="137" t="s">
        <v>431</v>
      </c>
      <c r="C11" s="138" t="s">
        <v>411</v>
      </c>
      <c r="D11" s="375">
        <v>2</v>
      </c>
      <c r="E11" s="325">
        <v>5060</v>
      </c>
      <c r="F11" s="376">
        <v>1</v>
      </c>
      <c r="G11" s="339">
        <v>9735</v>
      </c>
      <c r="H11" s="375">
        <v>5</v>
      </c>
      <c r="I11" s="325">
        <v>4185</v>
      </c>
      <c r="J11" s="376">
        <v>2</v>
      </c>
      <c r="K11" s="339">
        <v>8100</v>
      </c>
      <c r="L11" s="375">
        <v>4</v>
      </c>
      <c r="M11" s="325">
        <v>4716</v>
      </c>
      <c r="N11" s="376">
        <v>2</v>
      </c>
      <c r="O11" s="339">
        <v>5854</v>
      </c>
      <c r="P11" s="375">
        <v>2</v>
      </c>
      <c r="Q11" s="325">
        <v>3640</v>
      </c>
      <c r="R11" s="376">
        <v>6</v>
      </c>
      <c r="S11" s="339">
        <v>780</v>
      </c>
      <c r="T11" s="922">
        <f t="shared" si="0"/>
        <v>24</v>
      </c>
      <c r="U11" s="926">
        <f t="shared" si="1"/>
        <v>42070</v>
      </c>
      <c r="V11" s="933">
        <v>2</v>
      </c>
      <c r="W11" s="372">
        <f t="shared" si="2"/>
        <v>1</v>
      </c>
      <c r="X11" s="372">
        <f t="shared" si="3"/>
        <v>24</v>
      </c>
      <c r="Y11" s="372">
        <f t="shared" si="4"/>
        <v>42070</v>
      </c>
      <c r="Z11" s="373">
        <f t="shared" si="5"/>
        <v>9735</v>
      </c>
      <c r="AA11" s="372">
        <f t="shared" si="6"/>
        <v>23.579290265000001</v>
      </c>
      <c r="AB11" s="372">
        <f t="shared" si="7"/>
        <v>2</v>
      </c>
      <c r="AH11" s="398"/>
    </row>
    <row r="12" spans="1:34" s="372" customFormat="1" ht="15" customHeight="1" x14ac:dyDescent="0.2">
      <c r="A12" s="332">
        <v>3</v>
      </c>
      <c r="B12" s="137" t="s">
        <v>430</v>
      </c>
      <c r="C12" s="138" t="s">
        <v>411</v>
      </c>
      <c r="D12" s="375">
        <v>2</v>
      </c>
      <c r="E12" s="325">
        <v>6570</v>
      </c>
      <c r="F12" s="376">
        <v>2</v>
      </c>
      <c r="G12" s="339">
        <v>9550</v>
      </c>
      <c r="H12" s="375">
        <v>3</v>
      </c>
      <c r="I12" s="325">
        <v>4420</v>
      </c>
      <c r="J12" s="376">
        <v>6</v>
      </c>
      <c r="K12" s="339">
        <v>8445</v>
      </c>
      <c r="L12" s="375">
        <v>4</v>
      </c>
      <c r="M12" s="325">
        <v>3944</v>
      </c>
      <c r="N12" s="376">
        <v>1</v>
      </c>
      <c r="O12" s="339">
        <v>4340</v>
      </c>
      <c r="P12" s="375">
        <v>4</v>
      </c>
      <c r="Q12" s="325">
        <v>1520</v>
      </c>
      <c r="R12" s="376">
        <v>2</v>
      </c>
      <c r="S12" s="339">
        <v>2650</v>
      </c>
      <c r="T12" s="922">
        <f t="shared" si="0"/>
        <v>24</v>
      </c>
      <c r="U12" s="926">
        <f t="shared" si="1"/>
        <v>41439</v>
      </c>
      <c r="V12" s="933">
        <v>3</v>
      </c>
      <c r="W12" s="372">
        <f t="shared" si="2"/>
        <v>1</v>
      </c>
      <c r="X12" s="372">
        <f t="shared" si="3"/>
        <v>24</v>
      </c>
      <c r="Y12" s="372">
        <f t="shared" si="4"/>
        <v>41439</v>
      </c>
      <c r="Z12" s="373">
        <f t="shared" si="5"/>
        <v>9550</v>
      </c>
      <c r="AA12" s="372">
        <f t="shared" si="6"/>
        <v>23.585600449999998</v>
      </c>
      <c r="AB12" s="372">
        <f t="shared" si="7"/>
        <v>3</v>
      </c>
      <c r="AH12" s="398"/>
    </row>
    <row r="13" spans="1:34" s="372" customFormat="1" ht="15" customHeight="1" x14ac:dyDescent="0.2">
      <c r="A13" s="332">
        <v>4</v>
      </c>
      <c r="B13" s="137" t="s">
        <v>435</v>
      </c>
      <c r="C13" s="138" t="s">
        <v>434</v>
      </c>
      <c r="D13" s="375">
        <v>5</v>
      </c>
      <c r="E13" s="325">
        <v>2530</v>
      </c>
      <c r="F13" s="376">
        <v>5</v>
      </c>
      <c r="G13" s="339">
        <v>6120</v>
      </c>
      <c r="H13" s="375">
        <v>4</v>
      </c>
      <c r="I13" s="325">
        <v>3070</v>
      </c>
      <c r="J13" s="376">
        <v>3</v>
      </c>
      <c r="K13" s="339">
        <v>8010</v>
      </c>
      <c r="L13" s="375">
        <v>3</v>
      </c>
      <c r="M13" s="325">
        <v>3896</v>
      </c>
      <c r="N13" s="376">
        <v>1</v>
      </c>
      <c r="O13" s="339">
        <v>7538</v>
      </c>
      <c r="P13" s="375">
        <v>3</v>
      </c>
      <c r="Q13" s="325">
        <v>2270</v>
      </c>
      <c r="R13" s="376">
        <v>2</v>
      </c>
      <c r="S13" s="339">
        <v>1720</v>
      </c>
      <c r="T13" s="922">
        <f t="shared" si="0"/>
        <v>26</v>
      </c>
      <c r="U13" s="926">
        <f t="shared" si="1"/>
        <v>35154</v>
      </c>
      <c r="V13" s="933">
        <v>4</v>
      </c>
      <c r="W13" s="372">
        <f t="shared" si="2"/>
        <v>1</v>
      </c>
      <c r="X13" s="372">
        <f t="shared" si="3"/>
        <v>26</v>
      </c>
      <c r="Y13" s="372">
        <f t="shared" si="4"/>
        <v>35154</v>
      </c>
      <c r="Z13" s="373">
        <f t="shared" si="5"/>
        <v>8010</v>
      </c>
      <c r="AA13" s="372">
        <f t="shared" si="6"/>
        <v>25.648451990000002</v>
      </c>
      <c r="AB13" s="372">
        <f t="shared" si="7"/>
        <v>4</v>
      </c>
    </row>
    <row r="14" spans="1:34" s="372" customFormat="1" ht="15" customHeight="1" x14ac:dyDescent="0.2">
      <c r="A14" s="332">
        <v>5</v>
      </c>
      <c r="B14" s="137" t="s">
        <v>433</v>
      </c>
      <c r="C14" s="138" t="s">
        <v>434</v>
      </c>
      <c r="D14" s="375">
        <v>7</v>
      </c>
      <c r="E14" s="325">
        <v>1375</v>
      </c>
      <c r="F14" s="376">
        <v>1</v>
      </c>
      <c r="G14" s="339">
        <v>6990</v>
      </c>
      <c r="H14" s="375">
        <v>1</v>
      </c>
      <c r="I14" s="325">
        <v>11890</v>
      </c>
      <c r="J14" s="376">
        <v>2</v>
      </c>
      <c r="K14" s="339">
        <v>15600</v>
      </c>
      <c r="L14" s="375">
        <v>8</v>
      </c>
      <c r="M14" s="325">
        <v>3414</v>
      </c>
      <c r="N14" s="376">
        <v>4</v>
      </c>
      <c r="O14" s="339">
        <v>2210</v>
      </c>
      <c r="P14" s="375">
        <v>1</v>
      </c>
      <c r="Q14" s="325">
        <v>7120</v>
      </c>
      <c r="R14" s="376">
        <v>5</v>
      </c>
      <c r="S14" s="339">
        <v>1140</v>
      </c>
      <c r="T14" s="922">
        <f t="shared" si="0"/>
        <v>29</v>
      </c>
      <c r="U14" s="926">
        <f t="shared" si="1"/>
        <v>49739</v>
      </c>
      <c r="V14" s="933">
        <v>5</v>
      </c>
      <c r="W14" s="372">
        <f t="shared" si="2"/>
        <v>1</v>
      </c>
      <c r="X14" s="372">
        <f t="shared" si="3"/>
        <v>29</v>
      </c>
      <c r="Y14" s="372">
        <f t="shared" si="4"/>
        <v>49739</v>
      </c>
      <c r="Z14" s="373">
        <f t="shared" si="5"/>
        <v>15600</v>
      </c>
      <c r="AA14" s="372">
        <f t="shared" si="6"/>
        <v>28.5025944</v>
      </c>
      <c r="AB14" s="372">
        <f t="shared" si="7"/>
        <v>5</v>
      </c>
    </row>
    <row r="15" spans="1:34" s="372" customFormat="1" ht="15" customHeight="1" x14ac:dyDescent="0.2">
      <c r="A15" s="320">
        <v>6</v>
      </c>
      <c r="B15" s="137" t="s">
        <v>428</v>
      </c>
      <c r="C15" s="407" t="s">
        <v>414</v>
      </c>
      <c r="D15" s="375">
        <v>3</v>
      </c>
      <c r="E15" s="325">
        <v>3655</v>
      </c>
      <c r="F15" s="376">
        <v>2</v>
      </c>
      <c r="G15" s="339">
        <v>5400</v>
      </c>
      <c r="H15" s="375">
        <v>7</v>
      </c>
      <c r="I15" s="325">
        <v>2215</v>
      </c>
      <c r="J15" s="376">
        <v>4</v>
      </c>
      <c r="K15" s="339">
        <v>9790</v>
      </c>
      <c r="L15" s="375">
        <v>7</v>
      </c>
      <c r="M15" s="325">
        <v>3939</v>
      </c>
      <c r="N15" s="376">
        <v>4</v>
      </c>
      <c r="O15" s="339">
        <v>3329</v>
      </c>
      <c r="P15" s="375">
        <v>3</v>
      </c>
      <c r="Q15" s="325">
        <v>2360</v>
      </c>
      <c r="R15" s="376">
        <v>1</v>
      </c>
      <c r="S15" s="339">
        <v>8520</v>
      </c>
      <c r="T15" s="922">
        <f t="shared" si="0"/>
        <v>31</v>
      </c>
      <c r="U15" s="926">
        <f t="shared" si="1"/>
        <v>39208</v>
      </c>
      <c r="V15" s="932">
        <v>6</v>
      </c>
      <c r="W15" s="372">
        <f t="shared" si="2"/>
        <v>1</v>
      </c>
      <c r="X15" s="372">
        <f t="shared" si="3"/>
        <v>31</v>
      </c>
      <c r="Y15" s="372">
        <f t="shared" si="4"/>
        <v>39208</v>
      </c>
      <c r="Z15" s="373">
        <f t="shared" si="5"/>
        <v>9790</v>
      </c>
      <c r="AA15" s="372">
        <f t="shared" si="6"/>
        <v>30.60791021</v>
      </c>
      <c r="AB15" s="372">
        <f t="shared" si="7"/>
        <v>6</v>
      </c>
      <c r="AC15" s="356"/>
    </row>
    <row r="16" spans="1:34" s="372" customFormat="1" ht="15" customHeight="1" x14ac:dyDescent="0.2">
      <c r="A16" s="332">
        <v>7</v>
      </c>
      <c r="B16" s="137" t="s">
        <v>426</v>
      </c>
      <c r="C16" s="138" t="s">
        <v>416</v>
      </c>
      <c r="D16" s="375">
        <v>6</v>
      </c>
      <c r="E16" s="325">
        <v>1740</v>
      </c>
      <c r="F16" s="376">
        <v>2</v>
      </c>
      <c r="G16" s="339">
        <v>8745</v>
      </c>
      <c r="H16" s="375">
        <v>6</v>
      </c>
      <c r="I16" s="325">
        <v>3210</v>
      </c>
      <c r="J16" s="376">
        <v>4</v>
      </c>
      <c r="K16" s="339">
        <v>7820</v>
      </c>
      <c r="L16" s="375">
        <v>1</v>
      </c>
      <c r="M16" s="325">
        <v>5480</v>
      </c>
      <c r="N16" s="376">
        <v>7</v>
      </c>
      <c r="O16" s="339">
        <v>1323</v>
      </c>
      <c r="P16" s="375">
        <v>1</v>
      </c>
      <c r="Q16" s="325">
        <v>8000</v>
      </c>
      <c r="R16" s="376">
        <v>6</v>
      </c>
      <c r="S16" s="339">
        <v>900</v>
      </c>
      <c r="T16" s="922">
        <f t="shared" si="0"/>
        <v>33</v>
      </c>
      <c r="U16" s="926">
        <f t="shared" si="1"/>
        <v>37218</v>
      </c>
      <c r="V16" s="933">
        <v>7</v>
      </c>
      <c r="W16" s="372">
        <f t="shared" si="2"/>
        <v>1</v>
      </c>
      <c r="X16" s="372">
        <f t="shared" si="3"/>
        <v>33</v>
      </c>
      <c r="Y16" s="372">
        <f t="shared" si="4"/>
        <v>37218</v>
      </c>
      <c r="Z16" s="373">
        <f t="shared" si="5"/>
        <v>8745</v>
      </c>
      <c r="AA16" s="372">
        <f t="shared" si="6"/>
        <v>32.627811254999997</v>
      </c>
      <c r="AB16" s="372">
        <f t="shared" si="7"/>
        <v>7</v>
      </c>
    </row>
    <row r="17" spans="1:32" s="372" customFormat="1" ht="15" customHeight="1" x14ac:dyDescent="0.2">
      <c r="A17" s="320">
        <v>8</v>
      </c>
      <c r="B17" s="137" t="s">
        <v>441</v>
      </c>
      <c r="C17" s="405" t="s">
        <v>442</v>
      </c>
      <c r="D17" s="375">
        <v>3</v>
      </c>
      <c r="E17" s="325">
        <v>6110</v>
      </c>
      <c r="F17" s="376">
        <v>1</v>
      </c>
      <c r="G17" s="339">
        <v>9820</v>
      </c>
      <c r="H17" s="375">
        <v>4</v>
      </c>
      <c r="I17" s="325">
        <v>6625</v>
      </c>
      <c r="J17" s="376">
        <v>7</v>
      </c>
      <c r="K17" s="339">
        <v>5130</v>
      </c>
      <c r="L17" s="375">
        <v>4</v>
      </c>
      <c r="M17" s="325">
        <v>3876</v>
      </c>
      <c r="N17" s="376">
        <v>3</v>
      </c>
      <c r="O17" s="339">
        <v>3485</v>
      </c>
      <c r="P17" s="375">
        <v>6</v>
      </c>
      <c r="Q17" s="325">
        <v>690</v>
      </c>
      <c r="R17" s="376">
        <v>5</v>
      </c>
      <c r="S17" s="339">
        <v>760</v>
      </c>
      <c r="T17" s="922">
        <f t="shared" si="0"/>
        <v>33</v>
      </c>
      <c r="U17" s="926">
        <f t="shared" si="1"/>
        <v>36496</v>
      </c>
      <c r="V17" s="932">
        <v>8</v>
      </c>
      <c r="W17" s="372">
        <f t="shared" si="2"/>
        <v>1</v>
      </c>
      <c r="X17" s="372">
        <f t="shared" si="3"/>
        <v>33</v>
      </c>
      <c r="Y17" s="372">
        <f t="shared" si="4"/>
        <v>36496</v>
      </c>
      <c r="Z17" s="373">
        <f t="shared" si="5"/>
        <v>9820</v>
      </c>
      <c r="AA17" s="372">
        <f t="shared" si="6"/>
        <v>32.635030179999994</v>
      </c>
      <c r="AB17" s="372">
        <f t="shared" si="7"/>
        <v>8</v>
      </c>
    </row>
    <row r="18" spans="1:32" s="372" customFormat="1" ht="15" customHeight="1" x14ac:dyDescent="0.2">
      <c r="A18" s="332">
        <v>9</v>
      </c>
      <c r="B18" s="137" t="s">
        <v>432</v>
      </c>
      <c r="C18" s="138" t="s">
        <v>411</v>
      </c>
      <c r="D18" s="375">
        <v>1</v>
      </c>
      <c r="E18" s="325">
        <v>8040</v>
      </c>
      <c r="F18" s="376">
        <v>6</v>
      </c>
      <c r="G18" s="339">
        <v>3280</v>
      </c>
      <c r="H18" s="375">
        <v>7.5</v>
      </c>
      <c r="I18" s="325">
        <v>0</v>
      </c>
      <c r="J18" s="376">
        <v>1</v>
      </c>
      <c r="K18" s="339">
        <v>12280</v>
      </c>
      <c r="L18" s="375">
        <v>5</v>
      </c>
      <c r="M18" s="325">
        <v>3628</v>
      </c>
      <c r="N18" s="376">
        <v>4</v>
      </c>
      <c r="O18" s="339">
        <v>3327</v>
      </c>
      <c r="P18" s="375">
        <v>5</v>
      </c>
      <c r="Q18" s="325">
        <v>2380</v>
      </c>
      <c r="R18" s="376">
        <v>3.5</v>
      </c>
      <c r="S18" s="339">
        <v>1170</v>
      </c>
      <c r="T18" s="922">
        <f t="shared" si="0"/>
        <v>33</v>
      </c>
      <c r="U18" s="926">
        <f t="shared" si="1"/>
        <v>34105</v>
      </c>
      <c r="V18" s="933">
        <v>9</v>
      </c>
      <c r="W18" s="372">
        <f t="shared" si="2"/>
        <v>1</v>
      </c>
      <c r="X18" s="372">
        <f t="shared" si="3"/>
        <v>33</v>
      </c>
      <c r="Y18" s="372">
        <f t="shared" si="4"/>
        <v>34105</v>
      </c>
      <c r="Z18" s="373">
        <f t="shared" si="5"/>
        <v>12280</v>
      </c>
      <c r="AA18" s="372">
        <f t="shared" si="6"/>
        <v>32.658937719999997</v>
      </c>
      <c r="AB18" s="372">
        <f t="shared" si="7"/>
        <v>9</v>
      </c>
      <c r="AE18" s="372" t="s">
        <v>51</v>
      </c>
    </row>
    <row r="19" spans="1:32" s="372" customFormat="1" ht="15" customHeight="1" x14ac:dyDescent="0.2">
      <c r="A19" s="332">
        <v>10</v>
      </c>
      <c r="B19" s="137" t="s">
        <v>427</v>
      </c>
      <c r="C19" s="138" t="s">
        <v>414</v>
      </c>
      <c r="D19" s="375">
        <v>3</v>
      </c>
      <c r="E19" s="325">
        <v>6740</v>
      </c>
      <c r="F19" s="376">
        <v>4</v>
      </c>
      <c r="G19" s="339">
        <v>6605</v>
      </c>
      <c r="H19" s="375">
        <v>2</v>
      </c>
      <c r="I19" s="325">
        <v>8480</v>
      </c>
      <c r="J19" s="376">
        <v>5</v>
      </c>
      <c r="K19" s="339">
        <v>7140</v>
      </c>
      <c r="L19" s="375">
        <v>2</v>
      </c>
      <c r="M19" s="325">
        <v>4817</v>
      </c>
      <c r="N19" s="376">
        <v>7</v>
      </c>
      <c r="O19" s="339">
        <v>1800</v>
      </c>
      <c r="P19" s="375">
        <v>7</v>
      </c>
      <c r="Q19" s="325">
        <v>1650</v>
      </c>
      <c r="R19" s="376">
        <v>5</v>
      </c>
      <c r="S19" s="339">
        <v>1150</v>
      </c>
      <c r="T19" s="922">
        <f t="shared" si="0"/>
        <v>35</v>
      </c>
      <c r="U19" s="926">
        <f t="shared" si="1"/>
        <v>38382</v>
      </c>
      <c r="V19" s="933">
        <v>10</v>
      </c>
      <c r="W19" s="372">
        <f t="shared" si="2"/>
        <v>1</v>
      </c>
      <c r="X19" s="372">
        <f t="shared" si="3"/>
        <v>35</v>
      </c>
      <c r="Y19" s="372">
        <f t="shared" si="4"/>
        <v>38382</v>
      </c>
      <c r="Z19" s="373">
        <f t="shared" si="5"/>
        <v>8480</v>
      </c>
      <c r="AA19" s="372">
        <f t="shared" si="6"/>
        <v>34.616171520000002</v>
      </c>
      <c r="AB19" s="372">
        <f t="shared" si="7"/>
        <v>10</v>
      </c>
      <c r="AC19" s="356"/>
    </row>
    <row r="20" spans="1:32" ht="15" customHeight="1" x14ac:dyDescent="0.2">
      <c r="A20" s="320">
        <v>11</v>
      </c>
      <c r="B20" s="137" t="s">
        <v>436</v>
      </c>
      <c r="C20" s="138" t="s">
        <v>434</v>
      </c>
      <c r="D20" s="375">
        <v>6</v>
      </c>
      <c r="E20" s="325">
        <v>935</v>
      </c>
      <c r="F20" s="376">
        <v>6</v>
      </c>
      <c r="G20" s="339">
        <v>6790</v>
      </c>
      <c r="H20" s="375">
        <v>1</v>
      </c>
      <c r="I20" s="325">
        <v>22225</v>
      </c>
      <c r="J20" s="376" t="s">
        <v>437</v>
      </c>
      <c r="K20" s="339">
        <v>8430</v>
      </c>
      <c r="L20" s="375">
        <v>5</v>
      </c>
      <c r="M20" s="325">
        <v>1625</v>
      </c>
      <c r="N20" s="376">
        <v>7</v>
      </c>
      <c r="O20" s="339">
        <v>1753</v>
      </c>
      <c r="P20" s="375">
        <v>6</v>
      </c>
      <c r="Q20" s="325">
        <v>880</v>
      </c>
      <c r="R20" s="376">
        <v>6</v>
      </c>
      <c r="S20" s="339">
        <v>610</v>
      </c>
      <c r="T20" s="922">
        <f t="shared" si="0"/>
        <v>37</v>
      </c>
      <c r="U20" s="926">
        <f t="shared" si="1"/>
        <v>43248</v>
      </c>
      <c r="V20" s="932">
        <v>11</v>
      </c>
      <c r="W20" s="372">
        <f t="shared" si="2"/>
        <v>1</v>
      </c>
      <c r="X20" s="372">
        <f t="shared" si="3"/>
        <v>37</v>
      </c>
      <c r="Y20" s="372">
        <f t="shared" si="4"/>
        <v>43248</v>
      </c>
      <c r="Z20" s="373">
        <f t="shared" si="5"/>
        <v>22225</v>
      </c>
      <c r="AA20" s="372">
        <f t="shared" si="6"/>
        <v>36.567497775</v>
      </c>
      <c r="AB20" s="372">
        <f t="shared" si="7"/>
        <v>11</v>
      </c>
    </row>
    <row r="21" spans="1:32" ht="15.75" customHeight="1" x14ac:dyDescent="0.2">
      <c r="A21" s="332">
        <v>12</v>
      </c>
      <c r="B21" s="137" t="s">
        <v>440</v>
      </c>
      <c r="C21" s="138" t="s">
        <v>415</v>
      </c>
      <c r="D21" s="375">
        <v>2</v>
      </c>
      <c r="E21" s="325">
        <v>7520</v>
      </c>
      <c r="F21" s="376">
        <v>3</v>
      </c>
      <c r="G21" s="339">
        <v>7260</v>
      </c>
      <c r="H21" s="375">
        <v>2</v>
      </c>
      <c r="I21" s="325">
        <v>11005</v>
      </c>
      <c r="J21" s="376">
        <v>7</v>
      </c>
      <c r="K21" s="339">
        <v>8110</v>
      </c>
      <c r="L21" s="375">
        <v>9</v>
      </c>
      <c r="M21" s="325"/>
      <c r="N21" s="376">
        <v>9</v>
      </c>
      <c r="O21" s="339"/>
      <c r="P21" s="375">
        <v>1</v>
      </c>
      <c r="Q21" s="325">
        <v>5230</v>
      </c>
      <c r="R21" s="376">
        <v>4</v>
      </c>
      <c r="S21" s="339">
        <v>1220</v>
      </c>
      <c r="T21" s="922">
        <f t="shared" si="0"/>
        <v>37</v>
      </c>
      <c r="U21" s="926">
        <f t="shared" si="1"/>
        <v>40345</v>
      </c>
      <c r="V21" s="933">
        <v>12</v>
      </c>
      <c r="W21" s="372">
        <f t="shared" si="2"/>
        <v>1</v>
      </c>
      <c r="X21" s="372">
        <f t="shared" si="3"/>
        <v>37</v>
      </c>
      <c r="Y21" s="372">
        <f t="shared" si="4"/>
        <v>40345</v>
      </c>
      <c r="Z21" s="373">
        <f t="shared" si="5"/>
        <v>11005</v>
      </c>
      <c r="AA21" s="372">
        <f t="shared" si="6"/>
        <v>36.596538995000003</v>
      </c>
      <c r="AB21" s="372">
        <f t="shared" si="7"/>
        <v>12</v>
      </c>
      <c r="AC21" s="372"/>
    </row>
    <row r="22" spans="1:32" ht="15.75" x14ac:dyDescent="0.2">
      <c r="A22" s="320">
        <v>13</v>
      </c>
      <c r="B22" s="137" t="s">
        <v>438</v>
      </c>
      <c r="C22" s="138" t="s">
        <v>415</v>
      </c>
      <c r="D22" s="375">
        <v>4</v>
      </c>
      <c r="E22" s="325">
        <v>3405</v>
      </c>
      <c r="F22" s="376">
        <v>7</v>
      </c>
      <c r="G22" s="339">
        <v>4880</v>
      </c>
      <c r="H22" s="375">
        <v>6</v>
      </c>
      <c r="I22" s="325">
        <v>4340</v>
      </c>
      <c r="J22" s="376">
        <v>6</v>
      </c>
      <c r="K22" s="339">
        <v>5730</v>
      </c>
      <c r="L22" s="375">
        <v>6</v>
      </c>
      <c r="M22" s="325">
        <v>4262</v>
      </c>
      <c r="N22" s="376">
        <v>6</v>
      </c>
      <c r="O22" s="339">
        <v>2946</v>
      </c>
      <c r="P22" s="375">
        <v>2</v>
      </c>
      <c r="Q22" s="325">
        <v>3490</v>
      </c>
      <c r="R22" s="376">
        <v>1</v>
      </c>
      <c r="S22" s="339">
        <v>4020</v>
      </c>
      <c r="T22" s="922">
        <f t="shared" si="0"/>
        <v>38</v>
      </c>
      <c r="U22" s="926">
        <f t="shared" si="1"/>
        <v>33073</v>
      </c>
      <c r="V22" s="932">
        <v>13</v>
      </c>
      <c r="W22" s="372">
        <f t="shared" si="2"/>
        <v>1</v>
      </c>
      <c r="X22" s="372">
        <f t="shared" si="3"/>
        <v>38</v>
      </c>
      <c r="Y22" s="372">
        <f t="shared" si="4"/>
        <v>33073</v>
      </c>
      <c r="Z22" s="373">
        <f t="shared" si="5"/>
        <v>5730</v>
      </c>
      <c r="AA22" s="372">
        <f t="shared" si="6"/>
        <v>37.669264269999999</v>
      </c>
      <c r="AB22" s="372">
        <f t="shared" si="7"/>
        <v>13</v>
      </c>
      <c r="AC22" s="372"/>
    </row>
    <row r="23" spans="1:32" ht="15.75" x14ac:dyDescent="0.2">
      <c r="A23" s="332">
        <v>14</v>
      </c>
      <c r="B23" s="137" t="s">
        <v>421</v>
      </c>
      <c r="C23" s="138" t="s">
        <v>417</v>
      </c>
      <c r="D23" s="375">
        <v>8</v>
      </c>
      <c r="E23" s="325">
        <v>625</v>
      </c>
      <c r="F23" s="376">
        <v>3</v>
      </c>
      <c r="G23" s="339">
        <v>8475</v>
      </c>
      <c r="H23" s="375">
        <v>6</v>
      </c>
      <c r="I23" s="325">
        <v>2810</v>
      </c>
      <c r="J23" s="376">
        <v>3</v>
      </c>
      <c r="K23" s="339">
        <v>13780</v>
      </c>
      <c r="L23" s="375">
        <v>6</v>
      </c>
      <c r="M23" s="325">
        <v>3059</v>
      </c>
      <c r="N23" s="376">
        <v>8</v>
      </c>
      <c r="O23" s="339">
        <v>842</v>
      </c>
      <c r="P23" s="375">
        <v>7</v>
      </c>
      <c r="Q23" s="325">
        <v>610</v>
      </c>
      <c r="R23" s="376">
        <v>1</v>
      </c>
      <c r="S23" s="339">
        <v>7260</v>
      </c>
      <c r="T23" s="922">
        <f t="shared" si="0"/>
        <v>42</v>
      </c>
      <c r="U23" s="926">
        <f t="shared" si="1"/>
        <v>37461</v>
      </c>
      <c r="V23" s="933">
        <v>14</v>
      </c>
      <c r="W23" s="372">
        <f t="shared" si="2"/>
        <v>1</v>
      </c>
      <c r="X23" s="372">
        <f t="shared" si="3"/>
        <v>42</v>
      </c>
      <c r="Y23" s="372">
        <f t="shared" si="4"/>
        <v>37461</v>
      </c>
      <c r="Z23" s="373">
        <f t="shared" si="5"/>
        <v>13780</v>
      </c>
      <c r="AA23" s="372">
        <f t="shared" si="6"/>
        <v>41.62537622</v>
      </c>
      <c r="AB23" s="372">
        <f t="shared" si="7"/>
        <v>14</v>
      </c>
    </row>
    <row r="24" spans="1:32" ht="15.75" x14ac:dyDescent="0.2">
      <c r="A24" s="332">
        <v>15</v>
      </c>
      <c r="B24" s="137" t="s">
        <v>423</v>
      </c>
      <c r="C24" s="138" t="s">
        <v>417</v>
      </c>
      <c r="D24" s="375">
        <v>8</v>
      </c>
      <c r="E24" s="325">
        <v>1290</v>
      </c>
      <c r="F24" s="376">
        <v>8</v>
      </c>
      <c r="G24" s="339">
        <v>3105</v>
      </c>
      <c r="H24" s="375">
        <v>3</v>
      </c>
      <c r="I24" s="325">
        <v>7715</v>
      </c>
      <c r="J24" s="376">
        <v>1</v>
      </c>
      <c r="K24" s="339">
        <v>8890</v>
      </c>
      <c r="L24" s="375">
        <v>3</v>
      </c>
      <c r="M24" s="325">
        <v>5289</v>
      </c>
      <c r="N24" s="376">
        <v>8</v>
      </c>
      <c r="O24" s="339">
        <v>1315</v>
      </c>
      <c r="P24" s="375">
        <v>5</v>
      </c>
      <c r="Q24" s="325">
        <v>1290</v>
      </c>
      <c r="R24" s="376">
        <v>7</v>
      </c>
      <c r="S24" s="339">
        <v>320</v>
      </c>
      <c r="T24" s="922">
        <f t="shared" si="0"/>
        <v>43</v>
      </c>
      <c r="U24" s="926">
        <f t="shared" si="1"/>
        <v>29214</v>
      </c>
      <c r="V24" s="933">
        <v>15</v>
      </c>
      <c r="W24" s="372">
        <f t="shared" si="2"/>
        <v>1</v>
      </c>
      <c r="X24" s="372">
        <f t="shared" si="3"/>
        <v>43</v>
      </c>
      <c r="Y24" s="372">
        <f t="shared" si="4"/>
        <v>29214</v>
      </c>
      <c r="Z24" s="373">
        <f t="shared" si="5"/>
        <v>8890</v>
      </c>
      <c r="AA24" s="372">
        <f t="shared" si="6"/>
        <v>42.70785111</v>
      </c>
      <c r="AB24" s="372">
        <f t="shared" si="7"/>
        <v>15</v>
      </c>
    </row>
    <row r="25" spans="1:32" ht="15.75" x14ac:dyDescent="0.2">
      <c r="A25" s="320">
        <v>16</v>
      </c>
      <c r="B25" s="137" t="s">
        <v>424</v>
      </c>
      <c r="C25" s="138" t="s">
        <v>416</v>
      </c>
      <c r="D25" s="375">
        <v>1</v>
      </c>
      <c r="E25" s="325">
        <v>6675</v>
      </c>
      <c r="F25" s="376">
        <v>6</v>
      </c>
      <c r="G25" s="339">
        <v>5970</v>
      </c>
      <c r="H25" s="375">
        <v>5</v>
      </c>
      <c r="I25" s="325">
        <v>2970</v>
      </c>
      <c r="J25" s="376">
        <v>7</v>
      </c>
      <c r="K25" s="339">
        <v>2310</v>
      </c>
      <c r="L25" s="375">
        <v>8</v>
      </c>
      <c r="M25" s="325">
        <v>396</v>
      </c>
      <c r="N25" s="376">
        <v>3</v>
      </c>
      <c r="O25" s="339">
        <v>3406</v>
      </c>
      <c r="P25" s="375">
        <v>4</v>
      </c>
      <c r="Q25" s="325">
        <v>1910</v>
      </c>
      <c r="R25" s="376">
        <v>9</v>
      </c>
      <c r="S25" s="339"/>
      <c r="T25" s="922">
        <f t="shared" si="0"/>
        <v>43</v>
      </c>
      <c r="U25" s="926">
        <f t="shared" si="1"/>
        <v>23637</v>
      </c>
      <c r="V25" s="932">
        <v>16</v>
      </c>
      <c r="W25" s="372">
        <f t="shared" si="2"/>
        <v>1</v>
      </c>
      <c r="X25" s="372">
        <f t="shared" si="3"/>
        <v>43</v>
      </c>
      <c r="Y25" s="372">
        <f t="shared" si="4"/>
        <v>23637</v>
      </c>
      <c r="Z25" s="373">
        <f t="shared" si="5"/>
        <v>6675</v>
      </c>
      <c r="AA25" s="372">
        <f t="shared" si="6"/>
        <v>42.763623324999998</v>
      </c>
      <c r="AB25" s="372">
        <f t="shared" si="7"/>
        <v>16</v>
      </c>
    </row>
    <row r="26" spans="1:32" ht="15.75" x14ac:dyDescent="0.2">
      <c r="A26" s="332">
        <v>17</v>
      </c>
      <c r="B26" s="137" t="s">
        <v>451</v>
      </c>
      <c r="C26" s="138" t="s">
        <v>416</v>
      </c>
      <c r="D26" s="375">
        <v>9</v>
      </c>
      <c r="E26" s="325">
        <v>0</v>
      </c>
      <c r="F26" s="376">
        <v>9</v>
      </c>
      <c r="G26" s="339"/>
      <c r="H26" s="375">
        <v>2</v>
      </c>
      <c r="I26" s="325">
        <v>7490</v>
      </c>
      <c r="J26" s="376">
        <v>5</v>
      </c>
      <c r="K26" s="339">
        <v>8600</v>
      </c>
      <c r="L26" s="375">
        <v>7</v>
      </c>
      <c r="M26" s="325">
        <v>2724</v>
      </c>
      <c r="N26" s="376">
        <v>3</v>
      </c>
      <c r="O26" s="339">
        <v>4143</v>
      </c>
      <c r="P26" s="375">
        <v>3</v>
      </c>
      <c r="Q26" s="325">
        <v>3190</v>
      </c>
      <c r="R26" s="376">
        <v>9</v>
      </c>
      <c r="S26" s="339"/>
      <c r="T26" s="922">
        <f t="shared" si="0"/>
        <v>47</v>
      </c>
      <c r="U26" s="926">
        <f t="shared" si="1"/>
        <v>26147</v>
      </c>
      <c r="V26" s="933">
        <v>17</v>
      </c>
      <c r="W26" s="372">
        <f t="shared" si="2"/>
        <v>1</v>
      </c>
      <c r="X26" s="372">
        <f t="shared" si="3"/>
        <v>47</v>
      </c>
      <c r="Y26" s="372">
        <f t="shared" si="4"/>
        <v>26147</v>
      </c>
      <c r="Z26" s="373">
        <f t="shared" si="5"/>
        <v>8600</v>
      </c>
      <c r="AA26" s="372">
        <f t="shared" si="6"/>
        <v>46.738521399999996</v>
      </c>
      <c r="AB26" s="372">
        <f t="shared" si="7"/>
        <v>17</v>
      </c>
    </row>
    <row r="27" spans="1:32" ht="15.75" x14ac:dyDescent="0.2">
      <c r="A27" s="332">
        <v>18</v>
      </c>
      <c r="B27" s="137" t="s">
        <v>443</v>
      </c>
      <c r="C27" s="138" t="s">
        <v>442</v>
      </c>
      <c r="D27" s="375">
        <v>4</v>
      </c>
      <c r="E27" s="325">
        <v>6505</v>
      </c>
      <c r="F27" s="376">
        <v>4</v>
      </c>
      <c r="G27" s="339">
        <v>7965</v>
      </c>
      <c r="H27" s="375">
        <v>9</v>
      </c>
      <c r="I27" s="325"/>
      <c r="J27" s="376">
        <v>9</v>
      </c>
      <c r="K27" s="339"/>
      <c r="L27" s="375">
        <v>6</v>
      </c>
      <c r="M27" s="325">
        <v>1008</v>
      </c>
      <c r="N27" s="376">
        <v>2</v>
      </c>
      <c r="O27" s="339">
        <v>4130</v>
      </c>
      <c r="P27" s="375">
        <v>6</v>
      </c>
      <c r="Q27" s="325">
        <v>2000</v>
      </c>
      <c r="R27" s="376">
        <v>7</v>
      </c>
      <c r="S27" s="339">
        <v>690</v>
      </c>
      <c r="T27" s="922">
        <f t="shared" si="0"/>
        <v>47</v>
      </c>
      <c r="U27" s="926">
        <f t="shared" si="1"/>
        <v>22298</v>
      </c>
      <c r="V27" s="933">
        <v>18</v>
      </c>
      <c r="W27" s="372">
        <f t="shared" si="2"/>
        <v>1</v>
      </c>
      <c r="X27" s="372">
        <f t="shared" si="3"/>
        <v>47</v>
      </c>
      <c r="Y27" s="372">
        <f t="shared" si="4"/>
        <v>22298</v>
      </c>
      <c r="Z27" s="373">
        <f t="shared" si="5"/>
        <v>7965</v>
      </c>
      <c r="AA27" s="372">
        <f t="shared" si="6"/>
        <v>46.777012034999998</v>
      </c>
      <c r="AB27" s="372">
        <f t="shared" si="7"/>
        <v>18</v>
      </c>
    </row>
    <row r="28" spans="1:32" ht="15.75" x14ac:dyDescent="0.2">
      <c r="A28" s="332">
        <v>19</v>
      </c>
      <c r="B28" s="137" t="s">
        <v>455</v>
      </c>
      <c r="C28" s="138" t="s">
        <v>414</v>
      </c>
      <c r="D28" s="375">
        <v>9</v>
      </c>
      <c r="E28" s="325">
        <v>0</v>
      </c>
      <c r="F28" s="376">
        <v>9</v>
      </c>
      <c r="G28" s="339"/>
      <c r="H28" s="375">
        <v>5</v>
      </c>
      <c r="I28" s="325">
        <v>4630</v>
      </c>
      <c r="J28" s="376">
        <v>5</v>
      </c>
      <c r="K28" s="339">
        <v>6980</v>
      </c>
      <c r="L28" s="375">
        <v>2</v>
      </c>
      <c r="M28" s="325">
        <v>4034</v>
      </c>
      <c r="N28" s="376">
        <v>5</v>
      </c>
      <c r="O28" s="339">
        <v>3103</v>
      </c>
      <c r="P28" s="375">
        <v>9</v>
      </c>
      <c r="Q28" s="325"/>
      <c r="R28" s="376">
        <v>3</v>
      </c>
      <c r="S28" s="339">
        <v>1430</v>
      </c>
      <c r="T28" s="922">
        <f t="shared" si="0"/>
        <v>47</v>
      </c>
      <c r="U28" s="926">
        <f t="shared" si="1"/>
        <v>20177</v>
      </c>
      <c r="V28" s="933">
        <v>19</v>
      </c>
      <c r="W28" s="372">
        <f t="shared" si="2"/>
        <v>1</v>
      </c>
      <c r="X28" s="372">
        <f t="shared" si="3"/>
        <v>47</v>
      </c>
      <c r="Y28" s="372">
        <f t="shared" si="4"/>
        <v>20177</v>
      </c>
      <c r="Z28" s="373">
        <f t="shared" si="5"/>
        <v>6980</v>
      </c>
      <c r="AA28" s="372">
        <f t="shared" si="6"/>
        <v>46.798223019999995</v>
      </c>
      <c r="AB28" s="372">
        <f t="shared" si="7"/>
        <v>19</v>
      </c>
      <c r="AF28" s="356" t="s">
        <v>51</v>
      </c>
    </row>
    <row r="29" spans="1:32" ht="15.75" x14ac:dyDescent="0.2">
      <c r="A29" s="332">
        <v>20</v>
      </c>
      <c r="B29" s="137" t="s">
        <v>422</v>
      </c>
      <c r="C29" s="138" t="s">
        <v>417</v>
      </c>
      <c r="D29" s="375">
        <v>5</v>
      </c>
      <c r="E29" s="325">
        <v>5475</v>
      </c>
      <c r="F29" s="376">
        <v>7</v>
      </c>
      <c r="G29" s="339">
        <v>2735</v>
      </c>
      <c r="H29" s="375">
        <v>7.5</v>
      </c>
      <c r="I29" s="325">
        <v>0</v>
      </c>
      <c r="J29" s="376">
        <v>8</v>
      </c>
      <c r="K29" s="339">
        <v>0</v>
      </c>
      <c r="L29" s="375">
        <v>1</v>
      </c>
      <c r="M29" s="325">
        <v>6478</v>
      </c>
      <c r="N29" s="376">
        <v>2</v>
      </c>
      <c r="O29" s="339">
        <v>4273</v>
      </c>
      <c r="P29" s="375">
        <v>9</v>
      </c>
      <c r="Q29" s="325"/>
      <c r="R29" s="376">
        <v>9</v>
      </c>
      <c r="S29" s="339"/>
      <c r="T29" s="922">
        <f t="shared" si="0"/>
        <v>48.5</v>
      </c>
      <c r="U29" s="926">
        <f t="shared" si="1"/>
        <v>18961</v>
      </c>
      <c r="V29" s="933">
        <v>20</v>
      </c>
      <c r="W29" s="372">
        <f t="shared" si="2"/>
        <v>1</v>
      </c>
      <c r="X29" s="372">
        <f t="shared" si="3"/>
        <v>48.5</v>
      </c>
      <c r="Y29" s="372">
        <f t="shared" si="4"/>
        <v>18961</v>
      </c>
      <c r="Z29" s="373">
        <f t="shared" si="5"/>
        <v>6478</v>
      </c>
      <c r="AA29" s="372">
        <f t="shared" si="6"/>
        <v>48.310383521999995</v>
      </c>
      <c r="AB29" s="372">
        <f t="shared" si="7"/>
        <v>20</v>
      </c>
    </row>
    <row r="30" spans="1:32" ht="15.75" x14ac:dyDescent="0.2">
      <c r="A30" s="320">
        <v>21</v>
      </c>
      <c r="B30" s="137" t="s">
        <v>448</v>
      </c>
      <c r="C30" s="138" t="s">
        <v>418</v>
      </c>
      <c r="D30" s="375">
        <v>9</v>
      </c>
      <c r="E30" s="325">
        <v>0</v>
      </c>
      <c r="F30" s="376">
        <v>7</v>
      </c>
      <c r="G30" s="339">
        <v>4875</v>
      </c>
      <c r="H30" s="375">
        <v>4</v>
      </c>
      <c r="I30" s="325">
        <v>4940</v>
      </c>
      <c r="J30" s="376">
        <v>2</v>
      </c>
      <c r="K30" s="339">
        <v>11050</v>
      </c>
      <c r="L30" s="375">
        <v>7</v>
      </c>
      <c r="M30" s="325">
        <v>710</v>
      </c>
      <c r="N30" s="376">
        <v>5</v>
      </c>
      <c r="O30" s="339">
        <v>2024</v>
      </c>
      <c r="P30" s="375">
        <v>9</v>
      </c>
      <c r="Q30" s="325"/>
      <c r="R30" s="376">
        <v>9</v>
      </c>
      <c r="S30" s="339"/>
      <c r="T30" s="922">
        <f t="shared" si="0"/>
        <v>52</v>
      </c>
      <c r="U30" s="926">
        <f t="shared" si="1"/>
        <v>23599</v>
      </c>
      <c r="V30" s="932">
        <v>21</v>
      </c>
      <c r="W30" s="372">
        <f t="shared" si="2"/>
        <v>1</v>
      </c>
      <c r="X30" s="372">
        <f t="shared" si="3"/>
        <v>52</v>
      </c>
      <c r="Y30" s="372">
        <f t="shared" si="4"/>
        <v>23599</v>
      </c>
      <c r="Z30" s="373">
        <f t="shared" si="5"/>
        <v>11050</v>
      </c>
      <c r="AA30" s="372">
        <f t="shared" si="6"/>
        <v>51.763998950000001</v>
      </c>
      <c r="AB30" s="372">
        <f t="shared" si="7"/>
        <v>21</v>
      </c>
    </row>
    <row r="31" spans="1:32" ht="15.75" x14ac:dyDescent="0.2">
      <c r="A31" s="320">
        <v>22</v>
      </c>
      <c r="B31" s="137" t="s">
        <v>447</v>
      </c>
      <c r="C31" s="407" t="s">
        <v>418</v>
      </c>
      <c r="D31" s="375">
        <v>9</v>
      </c>
      <c r="E31" s="325">
        <v>0</v>
      </c>
      <c r="F31" s="376">
        <v>8</v>
      </c>
      <c r="G31" s="339">
        <v>4455</v>
      </c>
      <c r="H31" s="375">
        <v>9</v>
      </c>
      <c r="I31" s="325"/>
      <c r="J31" s="376">
        <v>9</v>
      </c>
      <c r="K31" s="339"/>
      <c r="L31" s="375">
        <v>5</v>
      </c>
      <c r="M31" s="325">
        <v>4471</v>
      </c>
      <c r="N31" s="376">
        <v>6</v>
      </c>
      <c r="O31" s="339">
        <v>2642</v>
      </c>
      <c r="P31" s="375">
        <v>4</v>
      </c>
      <c r="Q31" s="325">
        <v>2430</v>
      </c>
      <c r="R31" s="376">
        <v>2</v>
      </c>
      <c r="S31" s="339">
        <v>1690</v>
      </c>
      <c r="T31" s="922">
        <f t="shared" si="0"/>
        <v>52</v>
      </c>
      <c r="U31" s="926">
        <f t="shared" si="1"/>
        <v>15688</v>
      </c>
      <c r="V31" s="932">
        <v>22</v>
      </c>
      <c r="W31" s="372">
        <f t="shared" si="2"/>
        <v>1</v>
      </c>
      <c r="X31" s="372">
        <f t="shared" si="3"/>
        <v>52</v>
      </c>
      <c r="Y31" s="372">
        <f t="shared" si="4"/>
        <v>15688</v>
      </c>
      <c r="Z31" s="373">
        <f t="shared" si="5"/>
        <v>4471</v>
      </c>
      <c r="AA31" s="372">
        <f t="shared" si="6"/>
        <v>51.843115529000002</v>
      </c>
      <c r="AB31" s="372">
        <f t="shared" si="7"/>
        <v>22</v>
      </c>
    </row>
    <row r="32" spans="1:32" ht="15.75" x14ac:dyDescent="0.2">
      <c r="A32" s="332">
        <v>23</v>
      </c>
      <c r="B32" s="137" t="s">
        <v>439</v>
      </c>
      <c r="C32" s="138" t="s">
        <v>415</v>
      </c>
      <c r="D32" s="375">
        <v>4</v>
      </c>
      <c r="E32" s="325">
        <v>1080</v>
      </c>
      <c r="F32" s="376">
        <v>5</v>
      </c>
      <c r="G32" s="339">
        <v>3500</v>
      </c>
      <c r="H32" s="375">
        <v>9</v>
      </c>
      <c r="I32" s="325"/>
      <c r="J32" s="376">
        <v>9</v>
      </c>
      <c r="K32" s="339"/>
      <c r="L32" s="375">
        <v>3</v>
      </c>
      <c r="M32" s="325">
        <v>4607</v>
      </c>
      <c r="N32" s="376">
        <v>5</v>
      </c>
      <c r="O32" s="339">
        <v>2886</v>
      </c>
      <c r="P32" s="375">
        <v>9</v>
      </c>
      <c r="Q32" s="325"/>
      <c r="R32" s="376">
        <v>9</v>
      </c>
      <c r="S32" s="339"/>
      <c r="T32" s="922">
        <f t="shared" si="0"/>
        <v>53</v>
      </c>
      <c r="U32" s="926">
        <f t="shared" si="1"/>
        <v>12073</v>
      </c>
      <c r="V32" s="933">
        <v>23</v>
      </c>
      <c r="W32" s="372">
        <f t="shared" si="2"/>
        <v>1</v>
      </c>
      <c r="X32" s="372">
        <f t="shared" si="3"/>
        <v>53</v>
      </c>
      <c r="Y32" s="372">
        <f t="shared" si="4"/>
        <v>12073</v>
      </c>
      <c r="Z32" s="373">
        <f t="shared" si="5"/>
        <v>4607</v>
      </c>
      <c r="AA32" s="372">
        <f t="shared" si="6"/>
        <v>52.879265392999997</v>
      </c>
      <c r="AB32" s="372">
        <f t="shared" si="7"/>
        <v>23</v>
      </c>
    </row>
    <row r="33" spans="1:28" ht="15.75" x14ac:dyDescent="0.2">
      <c r="A33" s="332">
        <v>24</v>
      </c>
      <c r="B33" s="137" t="s">
        <v>425</v>
      </c>
      <c r="C33" s="405" t="s">
        <v>416</v>
      </c>
      <c r="D33" s="375">
        <v>1</v>
      </c>
      <c r="E33" s="325">
        <v>5065</v>
      </c>
      <c r="F33" s="376">
        <v>4</v>
      </c>
      <c r="G33" s="339">
        <v>4200</v>
      </c>
      <c r="H33" s="375">
        <v>9</v>
      </c>
      <c r="I33" s="325"/>
      <c r="J33" s="376">
        <v>9</v>
      </c>
      <c r="K33" s="339"/>
      <c r="L33" s="375">
        <v>9</v>
      </c>
      <c r="M33" s="325"/>
      <c r="N33" s="376">
        <v>9</v>
      </c>
      <c r="O33" s="339"/>
      <c r="P33" s="375">
        <v>9</v>
      </c>
      <c r="Q33" s="325"/>
      <c r="R33" s="376">
        <v>8</v>
      </c>
      <c r="S33" s="339">
        <v>590</v>
      </c>
      <c r="T33" s="922">
        <f t="shared" si="0"/>
        <v>58</v>
      </c>
      <c r="U33" s="926">
        <f t="shared" si="1"/>
        <v>9855</v>
      </c>
      <c r="V33" s="933">
        <v>24</v>
      </c>
      <c r="W33" s="372">
        <f t="shared" si="2"/>
        <v>1</v>
      </c>
      <c r="X33" s="372">
        <f t="shared" si="3"/>
        <v>58</v>
      </c>
      <c r="Y33" s="372">
        <f t="shared" si="4"/>
        <v>9855</v>
      </c>
      <c r="Z33" s="373">
        <f t="shared" si="5"/>
        <v>5065</v>
      </c>
      <c r="AA33" s="372">
        <f t="shared" si="6"/>
        <v>57.901444934999994</v>
      </c>
      <c r="AB33" s="372">
        <f t="shared" si="7"/>
        <v>24</v>
      </c>
    </row>
    <row r="34" spans="1:28" ht="15.75" x14ac:dyDescent="0.2">
      <c r="A34" s="320">
        <v>25</v>
      </c>
      <c r="B34" s="137" t="s">
        <v>450</v>
      </c>
      <c r="C34" s="138" t="s">
        <v>415</v>
      </c>
      <c r="D34" s="375">
        <v>9</v>
      </c>
      <c r="E34" s="325">
        <v>0</v>
      </c>
      <c r="F34" s="376">
        <v>9</v>
      </c>
      <c r="G34" s="339">
        <v>0</v>
      </c>
      <c r="H34" s="375">
        <v>1</v>
      </c>
      <c r="I34" s="325">
        <v>9950</v>
      </c>
      <c r="J34" s="376">
        <v>6</v>
      </c>
      <c r="K34" s="339">
        <v>2930</v>
      </c>
      <c r="L34" s="375">
        <v>9</v>
      </c>
      <c r="M34" s="325"/>
      <c r="N34" s="376">
        <v>9</v>
      </c>
      <c r="O34" s="339"/>
      <c r="P34" s="375">
        <v>9</v>
      </c>
      <c r="Q34" s="325"/>
      <c r="R34" s="376">
        <v>9</v>
      </c>
      <c r="S34" s="339"/>
      <c r="T34" s="922">
        <f t="shared" si="0"/>
        <v>61</v>
      </c>
      <c r="U34" s="926">
        <f t="shared" si="1"/>
        <v>12880</v>
      </c>
      <c r="V34" s="932">
        <v>25</v>
      </c>
      <c r="W34" s="372">
        <f t="shared" si="2"/>
        <v>1</v>
      </c>
      <c r="X34" s="372">
        <f t="shared" si="3"/>
        <v>61</v>
      </c>
      <c r="Y34" s="372">
        <f t="shared" si="4"/>
        <v>12880</v>
      </c>
      <c r="Z34" s="373">
        <f t="shared" si="5"/>
        <v>9950</v>
      </c>
      <c r="AA34" s="372">
        <f t="shared" si="6"/>
        <v>60.871190050000003</v>
      </c>
      <c r="AB34" s="372">
        <f t="shared" si="7"/>
        <v>25</v>
      </c>
    </row>
    <row r="35" spans="1:28" ht="15.75" x14ac:dyDescent="0.2">
      <c r="A35" s="320">
        <v>26</v>
      </c>
      <c r="B35" s="406" t="s">
        <v>456</v>
      </c>
      <c r="C35" s="407" t="s">
        <v>415</v>
      </c>
      <c r="D35" s="460">
        <v>9</v>
      </c>
      <c r="E35" s="413">
        <v>0</v>
      </c>
      <c r="F35" s="459">
        <v>9</v>
      </c>
      <c r="G35" s="412">
        <v>0</v>
      </c>
      <c r="H35" s="460">
        <v>9</v>
      </c>
      <c r="I35" s="413">
        <v>0</v>
      </c>
      <c r="J35" s="459">
        <v>9</v>
      </c>
      <c r="K35" s="412">
        <v>0</v>
      </c>
      <c r="L35" s="460">
        <v>1</v>
      </c>
      <c r="M35" s="413">
        <v>4460</v>
      </c>
      <c r="N35" s="459">
        <v>6</v>
      </c>
      <c r="O35" s="412">
        <v>1987</v>
      </c>
      <c r="P35" s="460">
        <v>9</v>
      </c>
      <c r="Q35" s="413"/>
      <c r="R35" s="459">
        <v>9</v>
      </c>
      <c r="S35" s="412"/>
      <c r="T35" s="922">
        <f t="shared" si="0"/>
        <v>61</v>
      </c>
      <c r="U35" s="926">
        <f t="shared" si="1"/>
        <v>6447</v>
      </c>
      <c r="V35" s="932">
        <v>26</v>
      </c>
      <c r="W35" s="372">
        <f t="shared" si="2"/>
        <v>1</v>
      </c>
      <c r="X35" s="372">
        <f t="shared" si="3"/>
        <v>61</v>
      </c>
      <c r="Y35" s="372">
        <f t="shared" si="4"/>
        <v>6447</v>
      </c>
      <c r="Z35" s="373">
        <f t="shared" si="5"/>
        <v>4460</v>
      </c>
      <c r="AA35" s="372">
        <f t="shared" si="6"/>
        <v>60.93552554</v>
      </c>
      <c r="AB35" s="372">
        <f t="shared" si="7"/>
        <v>26</v>
      </c>
    </row>
    <row r="36" spans="1:28" ht="15.75" x14ac:dyDescent="0.2">
      <c r="A36" s="332">
        <v>35</v>
      </c>
      <c r="B36" s="137" t="s">
        <v>429</v>
      </c>
      <c r="C36" s="138" t="s">
        <v>414</v>
      </c>
      <c r="D36" s="375">
        <v>6</v>
      </c>
      <c r="E36" s="325">
        <v>1530</v>
      </c>
      <c r="F36" s="376">
        <v>5</v>
      </c>
      <c r="G36" s="339">
        <v>7285</v>
      </c>
      <c r="H36" s="375">
        <v>9</v>
      </c>
      <c r="I36" s="325"/>
      <c r="J36" s="376">
        <v>9</v>
      </c>
      <c r="K36" s="339"/>
      <c r="L36" s="375">
        <v>9</v>
      </c>
      <c r="M36" s="325"/>
      <c r="N36" s="376">
        <v>9</v>
      </c>
      <c r="O36" s="339"/>
      <c r="P36" s="375">
        <v>7</v>
      </c>
      <c r="Q36" s="325">
        <v>230</v>
      </c>
      <c r="R36" s="376">
        <v>9</v>
      </c>
      <c r="S36" s="339"/>
      <c r="T36" s="922">
        <f t="shared" si="0"/>
        <v>63</v>
      </c>
      <c r="U36" s="926">
        <f t="shared" si="1"/>
        <v>9045</v>
      </c>
      <c r="V36" s="933">
        <v>35</v>
      </c>
      <c r="W36" s="372">
        <f t="shared" si="2"/>
        <v>1</v>
      </c>
      <c r="X36" s="372">
        <f t="shared" si="3"/>
        <v>63</v>
      </c>
      <c r="Y36" s="372">
        <f t="shared" si="4"/>
        <v>9045</v>
      </c>
      <c r="Z36" s="373">
        <f t="shared" si="5"/>
        <v>7285</v>
      </c>
      <c r="AA36" s="372">
        <f t="shared" si="6"/>
        <v>62.909542715000001</v>
      </c>
      <c r="AB36" s="372">
        <f t="shared" si="7"/>
        <v>27</v>
      </c>
    </row>
    <row r="37" spans="1:28" ht="15.75" x14ac:dyDescent="0.2">
      <c r="A37" s="332">
        <v>36</v>
      </c>
      <c r="B37" s="137" t="s">
        <v>869</v>
      </c>
      <c r="C37" s="407" t="s">
        <v>415</v>
      </c>
      <c r="D37" s="375">
        <v>9</v>
      </c>
      <c r="E37" s="325">
        <v>0</v>
      </c>
      <c r="F37" s="376">
        <v>9</v>
      </c>
      <c r="G37" s="339">
        <v>0</v>
      </c>
      <c r="H37" s="375">
        <v>9</v>
      </c>
      <c r="I37" s="325">
        <v>0</v>
      </c>
      <c r="J37" s="376">
        <v>9</v>
      </c>
      <c r="K37" s="339">
        <v>0</v>
      </c>
      <c r="L37" s="375">
        <v>9</v>
      </c>
      <c r="M37" s="325"/>
      <c r="N37" s="376">
        <v>9</v>
      </c>
      <c r="O37" s="339"/>
      <c r="P37" s="375">
        <v>2</v>
      </c>
      <c r="Q37" s="325">
        <v>5460</v>
      </c>
      <c r="R37" s="376">
        <v>9</v>
      </c>
      <c r="S37" s="339"/>
      <c r="T37" s="922">
        <f t="shared" si="0"/>
        <v>65</v>
      </c>
      <c r="U37" s="926">
        <f t="shared" si="1"/>
        <v>5460</v>
      </c>
      <c r="V37" s="933">
        <v>36</v>
      </c>
      <c r="W37" s="372">
        <f t="shared" si="2"/>
        <v>1</v>
      </c>
      <c r="X37" s="372">
        <f t="shared" si="3"/>
        <v>65</v>
      </c>
      <c r="Y37" s="372">
        <f t="shared" si="4"/>
        <v>5460</v>
      </c>
      <c r="Z37" s="373">
        <f t="shared" si="5"/>
        <v>5460</v>
      </c>
      <c r="AA37" s="372">
        <f t="shared" si="6"/>
        <v>64.945394540000009</v>
      </c>
      <c r="AB37" s="372">
        <f t="shared" si="7"/>
        <v>28</v>
      </c>
    </row>
    <row r="38" spans="1:28" ht="15.75" x14ac:dyDescent="0.2">
      <c r="A38" s="320">
        <v>37</v>
      </c>
      <c r="B38" s="137" t="s">
        <v>452</v>
      </c>
      <c r="C38" s="138" t="s">
        <v>442</v>
      </c>
      <c r="D38" s="375">
        <v>9</v>
      </c>
      <c r="E38" s="325">
        <v>0</v>
      </c>
      <c r="F38" s="376">
        <v>9</v>
      </c>
      <c r="G38" s="339"/>
      <c r="H38" s="375">
        <v>8</v>
      </c>
      <c r="I38" s="325">
        <v>0</v>
      </c>
      <c r="J38" s="376">
        <v>4</v>
      </c>
      <c r="K38" s="339">
        <v>7730</v>
      </c>
      <c r="L38" s="375">
        <v>9</v>
      </c>
      <c r="M38" s="325"/>
      <c r="N38" s="376">
        <v>9</v>
      </c>
      <c r="O38" s="339"/>
      <c r="P38" s="375">
        <v>9</v>
      </c>
      <c r="Q38" s="325"/>
      <c r="R38" s="376">
        <v>9</v>
      </c>
      <c r="S38" s="339"/>
      <c r="T38" s="922">
        <f t="shared" si="0"/>
        <v>66</v>
      </c>
      <c r="U38" s="926">
        <f t="shared" si="1"/>
        <v>7730</v>
      </c>
      <c r="V38" s="932">
        <v>37</v>
      </c>
      <c r="W38" s="372">
        <f t="shared" si="2"/>
        <v>1</v>
      </c>
      <c r="X38" s="372">
        <f t="shared" si="3"/>
        <v>66</v>
      </c>
      <c r="Y38" s="372">
        <f t="shared" si="4"/>
        <v>7730</v>
      </c>
      <c r="Z38" s="373">
        <f t="shared" si="5"/>
        <v>7730</v>
      </c>
      <c r="AA38" s="372">
        <f t="shared" si="6"/>
        <v>65.922692270000013</v>
      </c>
      <c r="AB38" s="372">
        <f t="shared" si="7"/>
        <v>29</v>
      </c>
    </row>
    <row r="39" spans="1:28" ht="15.75" x14ac:dyDescent="0.2">
      <c r="A39" s="332">
        <v>38</v>
      </c>
      <c r="B39" s="137" t="s">
        <v>453</v>
      </c>
      <c r="C39" s="138" t="s">
        <v>418</v>
      </c>
      <c r="D39" s="375">
        <v>9</v>
      </c>
      <c r="E39" s="325">
        <v>0</v>
      </c>
      <c r="F39" s="376">
        <v>9</v>
      </c>
      <c r="G39" s="339"/>
      <c r="H39" s="375">
        <v>7</v>
      </c>
      <c r="I39" s="325">
        <v>1210</v>
      </c>
      <c r="J39" s="376">
        <v>8</v>
      </c>
      <c r="K39" s="339">
        <v>2945</v>
      </c>
      <c r="L39" s="375">
        <v>9</v>
      </c>
      <c r="M39" s="325"/>
      <c r="N39" s="376">
        <v>8</v>
      </c>
      <c r="O39" s="339">
        <v>1008</v>
      </c>
      <c r="P39" s="375">
        <v>9</v>
      </c>
      <c r="Q39" s="325"/>
      <c r="R39" s="376">
        <v>7</v>
      </c>
      <c r="S39" s="339">
        <v>120</v>
      </c>
      <c r="T39" s="922">
        <f t="shared" si="0"/>
        <v>66</v>
      </c>
      <c r="U39" s="926">
        <f t="shared" si="1"/>
        <v>5283</v>
      </c>
      <c r="V39" s="933">
        <v>38</v>
      </c>
      <c r="W39" s="372">
        <f t="shared" si="2"/>
        <v>1</v>
      </c>
      <c r="X39" s="372">
        <f t="shared" si="3"/>
        <v>66</v>
      </c>
      <c r="Y39" s="372">
        <f t="shared" si="4"/>
        <v>5283</v>
      </c>
      <c r="Z39" s="373">
        <f t="shared" si="5"/>
        <v>2945</v>
      </c>
      <c r="AA39" s="372">
        <f t="shared" si="6"/>
        <v>65.947167054999994</v>
      </c>
      <c r="AB39" s="372">
        <f t="shared" si="7"/>
        <v>30</v>
      </c>
    </row>
    <row r="40" spans="1:28" ht="15.75" x14ac:dyDescent="0.2">
      <c r="A40" s="332">
        <v>39</v>
      </c>
      <c r="B40" s="137" t="s">
        <v>871</v>
      </c>
      <c r="C40" s="407" t="s">
        <v>415</v>
      </c>
      <c r="D40" s="375">
        <v>9</v>
      </c>
      <c r="E40" s="325">
        <v>0</v>
      </c>
      <c r="F40" s="376">
        <v>9</v>
      </c>
      <c r="G40" s="339">
        <v>0</v>
      </c>
      <c r="H40" s="375">
        <v>9</v>
      </c>
      <c r="I40" s="325">
        <v>0</v>
      </c>
      <c r="J40" s="376">
        <v>9</v>
      </c>
      <c r="K40" s="339">
        <v>0</v>
      </c>
      <c r="L40" s="375">
        <v>9</v>
      </c>
      <c r="M40" s="325"/>
      <c r="N40" s="376">
        <v>9</v>
      </c>
      <c r="O40" s="339"/>
      <c r="P40" s="375">
        <v>9</v>
      </c>
      <c r="Q40" s="325"/>
      <c r="R40" s="376">
        <v>3</v>
      </c>
      <c r="S40" s="339">
        <v>1860</v>
      </c>
      <c r="T40" s="922">
        <f t="shared" si="0"/>
        <v>66</v>
      </c>
      <c r="U40" s="926">
        <f t="shared" si="1"/>
        <v>1860</v>
      </c>
      <c r="V40" s="933">
        <v>39</v>
      </c>
      <c r="W40" s="372">
        <f t="shared" si="2"/>
        <v>1</v>
      </c>
      <c r="X40" s="372">
        <f t="shared" si="3"/>
        <v>66</v>
      </c>
      <c r="Y40" s="372">
        <f t="shared" si="4"/>
        <v>1860</v>
      </c>
      <c r="Z40" s="373">
        <f t="shared" si="5"/>
        <v>1860</v>
      </c>
      <c r="AA40" s="372">
        <f t="shared" si="6"/>
        <v>65.981398139999996</v>
      </c>
      <c r="AB40" s="372">
        <f t="shared" si="7"/>
        <v>31</v>
      </c>
    </row>
    <row r="41" spans="1:28" ht="15.75" x14ac:dyDescent="0.2">
      <c r="A41" s="320">
        <v>40</v>
      </c>
      <c r="B41" s="137" t="s">
        <v>86</v>
      </c>
      <c r="C41" s="138" t="s">
        <v>416</v>
      </c>
      <c r="D41" s="375">
        <v>9</v>
      </c>
      <c r="E41" s="325">
        <v>0</v>
      </c>
      <c r="F41" s="376">
        <v>9</v>
      </c>
      <c r="G41" s="339">
        <v>0</v>
      </c>
      <c r="H41" s="375">
        <v>9</v>
      </c>
      <c r="I41" s="325">
        <v>0</v>
      </c>
      <c r="J41" s="376">
        <v>9</v>
      </c>
      <c r="K41" s="339">
        <v>0</v>
      </c>
      <c r="L41" s="375">
        <v>9</v>
      </c>
      <c r="M41" s="325"/>
      <c r="N41" s="376">
        <v>9</v>
      </c>
      <c r="O41" s="339"/>
      <c r="P41" s="375">
        <v>9</v>
      </c>
      <c r="Q41" s="325"/>
      <c r="R41" s="376">
        <v>4</v>
      </c>
      <c r="S41" s="339">
        <v>1010</v>
      </c>
      <c r="T41" s="922">
        <f t="shared" si="0"/>
        <v>67</v>
      </c>
      <c r="U41" s="929">
        <f t="shared" si="1"/>
        <v>1010</v>
      </c>
      <c r="V41" s="932">
        <v>40</v>
      </c>
      <c r="W41" s="372">
        <f t="shared" si="2"/>
        <v>1</v>
      </c>
      <c r="X41" s="372">
        <f t="shared" si="3"/>
        <v>67</v>
      </c>
      <c r="Y41" s="372">
        <f t="shared" si="4"/>
        <v>1010</v>
      </c>
      <c r="Z41" s="373">
        <f t="shared" si="5"/>
        <v>1010</v>
      </c>
      <c r="AA41" s="372">
        <f t="shared" si="6"/>
        <v>66.98989899</v>
      </c>
      <c r="AB41" s="372">
        <f t="shared" si="7"/>
        <v>32</v>
      </c>
    </row>
    <row r="42" spans="1:28" ht="15.75" x14ac:dyDescent="0.2">
      <c r="A42" s="332">
        <v>41</v>
      </c>
      <c r="B42" s="404" t="s">
        <v>454</v>
      </c>
      <c r="C42" s="405" t="s">
        <v>418</v>
      </c>
      <c r="D42" s="457">
        <v>9</v>
      </c>
      <c r="E42" s="411">
        <v>0</v>
      </c>
      <c r="F42" s="456">
        <v>9</v>
      </c>
      <c r="G42" s="402"/>
      <c r="H42" s="457">
        <v>8</v>
      </c>
      <c r="I42" s="411">
        <v>495</v>
      </c>
      <c r="J42" s="456">
        <v>8</v>
      </c>
      <c r="K42" s="402">
        <v>4410</v>
      </c>
      <c r="L42" s="457">
        <v>8</v>
      </c>
      <c r="M42" s="411">
        <v>1235</v>
      </c>
      <c r="N42" s="456">
        <v>9</v>
      </c>
      <c r="O42" s="402"/>
      <c r="P42" s="457">
        <v>8</v>
      </c>
      <c r="Q42" s="411">
        <v>10</v>
      </c>
      <c r="R42" s="456">
        <v>9</v>
      </c>
      <c r="S42" s="402"/>
      <c r="T42" s="922">
        <f t="shared" si="0"/>
        <v>68</v>
      </c>
      <c r="U42" s="926">
        <f t="shared" si="1"/>
        <v>6150</v>
      </c>
      <c r="V42" s="933">
        <v>41</v>
      </c>
      <c r="W42" s="372">
        <f t="shared" ref="W42:W73" si="8">IF(ISNUMBER(V42)=TRUE(),1,"")</f>
        <v>1</v>
      </c>
      <c r="X42" s="372">
        <f t="shared" ref="X42:X73" si="9">IF(ISNUMBER(T42)=TRUE(),T42,"")</f>
        <v>68</v>
      </c>
      <c r="Y42" s="372">
        <f t="shared" ref="Y42:Y73" si="10">IF(ISNUMBER(U42)=TRUE(),U42,"")</f>
        <v>6150</v>
      </c>
      <c r="Z42" s="373">
        <f t="shared" ref="Z42:Z73" si="11">MAX(E42,G42,I42,K42,M42,O42,Q42,S42)</f>
        <v>4410</v>
      </c>
      <c r="AA42" s="372">
        <f t="shared" ref="AA42:AA73" si="12">IF(ISNUMBER(X42)=TRUE(),X42-Y42/100000-Z42/1000000000,"")</f>
        <v>67.938495590000002</v>
      </c>
      <c r="AB42" s="372">
        <f t="shared" ref="AB42:AB73" si="13">IF(ISNUMBER(AA42)=TRUE(),RANK(AA42,$AA$10:$AA$87,1),"")</f>
        <v>33</v>
      </c>
    </row>
    <row r="43" spans="1:28" ht="15.75" x14ac:dyDescent="0.2">
      <c r="A43" s="332">
        <v>42</v>
      </c>
      <c r="B43" s="137" t="s">
        <v>445</v>
      </c>
      <c r="C43" s="405" t="s">
        <v>418</v>
      </c>
      <c r="D43" s="375">
        <v>7</v>
      </c>
      <c r="E43" s="325">
        <v>1395</v>
      </c>
      <c r="F43" s="376">
        <v>8</v>
      </c>
      <c r="G43" s="339">
        <v>1685</v>
      </c>
      <c r="H43" s="375">
        <v>9</v>
      </c>
      <c r="I43" s="325"/>
      <c r="J43" s="376">
        <v>9</v>
      </c>
      <c r="K43" s="339"/>
      <c r="L43" s="375">
        <v>9</v>
      </c>
      <c r="M43" s="325"/>
      <c r="N43" s="376">
        <v>9</v>
      </c>
      <c r="O43" s="339"/>
      <c r="P43" s="375">
        <v>8</v>
      </c>
      <c r="Q43" s="325">
        <v>30</v>
      </c>
      <c r="R43" s="376">
        <v>9</v>
      </c>
      <c r="S43" s="339"/>
      <c r="T43" s="922">
        <f t="shared" si="0"/>
        <v>68</v>
      </c>
      <c r="U43" s="926">
        <f t="shared" si="1"/>
        <v>3110</v>
      </c>
      <c r="V43" s="933">
        <v>42</v>
      </c>
      <c r="W43" s="372">
        <f t="shared" si="8"/>
        <v>1</v>
      </c>
      <c r="X43" s="372">
        <f t="shared" si="9"/>
        <v>68</v>
      </c>
      <c r="Y43" s="372">
        <f t="shared" si="10"/>
        <v>3110</v>
      </c>
      <c r="Z43" s="373">
        <f t="shared" si="11"/>
        <v>1685</v>
      </c>
      <c r="AA43" s="372">
        <f t="shared" si="12"/>
        <v>67.968898315000004</v>
      </c>
      <c r="AB43" s="372">
        <f t="shared" si="13"/>
        <v>34</v>
      </c>
    </row>
    <row r="44" spans="1:28" ht="15.75" x14ac:dyDescent="0.2">
      <c r="A44" s="320">
        <v>43</v>
      </c>
      <c r="B44" s="137" t="s">
        <v>446</v>
      </c>
      <c r="C44" s="407" t="s">
        <v>418</v>
      </c>
      <c r="D44" s="375">
        <v>7</v>
      </c>
      <c r="E44" s="325">
        <v>695</v>
      </c>
      <c r="F44" s="376">
        <v>9</v>
      </c>
      <c r="G44" s="339"/>
      <c r="H44" s="375">
        <v>9</v>
      </c>
      <c r="I44" s="325"/>
      <c r="J44" s="376">
        <v>9</v>
      </c>
      <c r="K44" s="339"/>
      <c r="L44" s="375">
        <v>9</v>
      </c>
      <c r="M44" s="325"/>
      <c r="N44" s="376">
        <v>9</v>
      </c>
      <c r="O44" s="339"/>
      <c r="P44" s="375">
        <v>9</v>
      </c>
      <c r="Q44" s="325"/>
      <c r="R44" s="376">
        <v>9</v>
      </c>
      <c r="S44" s="339"/>
      <c r="T44" s="922">
        <f t="shared" si="0"/>
        <v>70</v>
      </c>
      <c r="U44" s="926">
        <f t="shared" si="1"/>
        <v>695</v>
      </c>
      <c r="V44" s="932">
        <v>43</v>
      </c>
      <c r="W44" s="372">
        <f t="shared" si="8"/>
        <v>1</v>
      </c>
      <c r="X44" s="372">
        <f t="shared" si="9"/>
        <v>70</v>
      </c>
      <c r="Y44" s="372">
        <f t="shared" si="10"/>
        <v>695</v>
      </c>
      <c r="Z44" s="373">
        <f t="shared" si="11"/>
        <v>695</v>
      </c>
      <c r="AA44" s="372">
        <f t="shared" si="12"/>
        <v>69.993049305</v>
      </c>
      <c r="AB44" s="372">
        <f t="shared" si="13"/>
        <v>35</v>
      </c>
    </row>
    <row r="45" spans="1:28" ht="15.75" x14ac:dyDescent="0.2">
      <c r="A45" s="332">
        <v>44</v>
      </c>
      <c r="B45" s="137" t="s">
        <v>870</v>
      </c>
      <c r="C45" s="407" t="s">
        <v>417</v>
      </c>
      <c r="D45" s="375">
        <v>9</v>
      </c>
      <c r="E45" s="325">
        <v>0</v>
      </c>
      <c r="F45" s="376">
        <v>9</v>
      </c>
      <c r="G45" s="339">
        <v>0</v>
      </c>
      <c r="H45" s="375">
        <v>9</v>
      </c>
      <c r="I45" s="325">
        <v>0</v>
      </c>
      <c r="J45" s="376">
        <v>9</v>
      </c>
      <c r="K45" s="339">
        <v>0</v>
      </c>
      <c r="L45" s="375">
        <v>9</v>
      </c>
      <c r="M45" s="325"/>
      <c r="N45" s="376">
        <v>9</v>
      </c>
      <c r="O45" s="339"/>
      <c r="P45" s="375">
        <v>8</v>
      </c>
      <c r="Q45" s="325">
        <v>1030</v>
      </c>
      <c r="R45" s="376">
        <v>9</v>
      </c>
      <c r="S45" s="339"/>
      <c r="T45" s="922">
        <f t="shared" si="0"/>
        <v>71</v>
      </c>
      <c r="U45" s="926">
        <f t="shared" si="1"/>
        <v>1030</v>
      </c>
      <c r="V45" s="933">
        <v>44</v>
      </c>
      <c r="W45" s="372">
        <f t="shared" si="8"/>
        <v>1</v>
      </c>
      <c r="X45" s="372">
        <f t="shared" si="9"/>
        <v>71</v>
      </c>
      <c r="Y45" s="372">
        <f t="shared" si="10"/>
        <v>1030</v>
      </c>
      <c r="Z45" s="373">
        <f t="shared" si="11"/>
        <v>1030</v>
      </c>
      <c r="AA45" s="372">
        <f t="shared" si="12"/>
        <v>70.989698969999992</v>
      </c>
      <c r="AB45" s="372">
        <f t="shared" si="13"/>
        <v>36</v>
      </c>
    </row>
    <row r="46" spans="1:28" ht="15.75" x14ac:dyDescent="0.2">
      <c r="A46" s="332">
        <v>45</v>
      </c>
      <c r="B46" s="137" t="s">
        <v>449</v>
      </c>
      <c r="C46" s="405" t="s">
        <v>418</v>
      </c>
      <c r="D46" s="375">
        <v>8</v>
      </c>
      <c r="E46" s="325">
        <v>385</v>
      </c>
      <c r="F46" s="376">
        <v>9</v>
      </c>
      <c r="G46" s="339"/>
      <c r="H46" s="375">
        <v>9</v>
      </c>
      <c r="I46" s="325"/>
      <c r="J46" s="376">
        <v>9</v>
      </c>
      <c r="K46" s="339"/>
      <c r="L46" s="375">
        <v>9</v>
      </c>
      <c r="M46" s="325"/>
      <c r="N46" s="376">
        <v>9</v>
      </c>
      <c r="O46" s="339"/>
      <c r="P46" s="375">
        <v>9</v>
      </c>
      <c r="Q46" s="325"/>
      <c r="R46" s="376">
        <v>9</v>
      </c>
      <c r="S46" s="339"/>
      <c r="T46" s="922">
        <f t="shared" si="0"/>
        <v>71</v>
      </c>
      <c r="U46" s="926">
        <f t="shared" si="1"/>
        <v>385</v>
      </c>
      <c r="V46" s="933">
        <v>45</v>
      </c>
      <c r="W46" s="372">
        <f t="shared" si="8"/>
        <v>1</v>
      </c>
      <c r="X46" s="372">
        <f t="shared" si="9"/>
        <v>71</v>
      </c>
      <c r="Y46" s="372">
        <f t="shared" si="10"/>
        <v>385</v>
      </c>
      <c r="Z46" s="373">
        <f t="shared" si="11"/>
        <v>385</v>
      </c>
      <c r="AA46" s="372">
        <f t="shared" si="12"/>
        <v>70.996149614999993</v>
      </c>
      <c r="AB46" s="372">
        <f t="shared" si="13"/>
        <v>37</v>
      </c>
    </row>
    <row r="47" spans="1:28" ht="16.5" x14ac:dyDescent="0.2">
      <c r="A47" s="320">
        <v>46</v>
      </c>
      <c r="B47" s="137"/>
      <c r="C47" s="138"/>
      <c r="D47" s="375"/>
      <c r="E47" s="325"/>
      <c r="F47" s="376"/>
      <c r="G47" s="339"/>
      <c r="H47" s="375"/>
      <c r="I47" s="325"/>
      <c r="J47" s="376"/>
      <c r="K47" s="339"/>
      <c r="L47" s="375"/>
      <c r="M47" s="325"/>
      <c r="N47" s="376"/>
      <c r="O47" s="339"/>
      <c r="P47" s="375"/>
      <c r="Q47" s="325"/>
      <c r="R47" s="376"/>
      <c r="S47" s="339"/>
      <c r="T47" s="371" t="str">
        <f t="shared" ref="T47:T73" si="14">IF(ISNUMBER(D47)=TRUE(),SUM(D47,F47,H47,J47,L47,N47,P47,R47),"")</f>
        <v/>
      </c>
      <c r="U47" s="328" t="str">
        <f t="shared" ref="U47:U73" si="15">IF(ISNUMBER(E47)=TRUE(),SUM(E47,G47,I47,K47,M47,O47,Q47,S47),"")</f>
        <v/>
      </c>
      <c r="V47" s="329" t="str">
        <f t="shared" ref="V47:V79" si="16">IF(ISNUMBER(AB47)=TRUE(),AB47,"")</f>
        <v/>
      </c>
      <c r="W47" s="372" t="str">
        <f t="shared" si="8"/>
        <v/>
      </c>
      <c r="X47" s="372" t="str">
        <f t="shared" si="9"/>
        <v/>
      </c>
      <c r="Y47" s="372" t="str">
        <f t="shared" si="10"/>
        <v/>
      </c>
      <c r="Z47" s="373">
        <f t="shared" si="11"/>
        <v>0</v>
      </c>
      <c r="AA47" s="372" t="str">
        <f t="shared" si="12"/>
        <v/>
      </c>
      <c r="AB47" s="372" t="str">
        <f t="shared" si="13"/>
        <v/>
      </c>
    </row>
    <row r="48" spans="1:28" ht="16.5" x14ac:dyDescent="0.2">
      <c r="A48" s="332">
        <v>47</v>
      </c>
      <c r="B48" s="137"/>
      <c r="C48" s="138"/>
      <c r="D48" s="375"/>
      <c r="E48" s="325"/>
      <c r="F48" s="376"/>
      <c r="G48" s="339"/>
      <c r="H48" s="375"/>
      <c r="I48" s="325"/>
      <c r="J48" s="376"/>
      <c r="K48" s="339"/>
      <c r="L48" s="375"/>
      <c r="M48" s="325"/>
      <c r="N48" s="376"/>
      <c r="O48" s="339"/>
      <c r="P48" s="375"/>
      <c r="Q48" s="325"/>
      <c r="R48" s="376"/>
      <c r="S48" s="339"/>
      <c r="T48" s="371" t="str">
        <f t="shared" si="14"/>
        <v/>
      </c>
      <c r="U48" s="328" t="str">
        <f t="shared" si="15"/>
        <v/>
      </c>
      <c r="V48" s="329" t="str">
        <f t="shared" si="16"/>
        <v/>
      </c>
      <c r="W48" s="372" t="str">
        <f t="shared" si="8"/>
        <v/>
      </c>
      <c r="X48" s="372" t="str">
        <f t="shared" si="9"/>
        <v/>
      </c>
      <c r="Y48" s="372" t="str">
        <f t="shared" si="10"/>
        <v/>
      </c>
      <c r="Z48" s="373">
        <f t="shared" si="11"/>
        <v>0</v>
      </c>
      <c r="AA48" s="372" t="str">
        <f t="shared" si="12"/>
        <v/>
      </c>
      <c r="AB48" s="372" t="str">
        <f t="shared" si="13"/>
        <v/>
      </c>
    </row>
    <row r="49" spans="1:28" ht="16.5" x14ac:dyDescent="0.2">
      <c r="A49" s="332">
        <v>48</v>
      </c>
      <c r="B49" s="137"/>
      <c r="C49" s="138"/>
      <c r="D49" s="375"/>
      <c r="E49" s="325"/>
      <c r="F49" s="376"/>
      <c r="G49" s="339"/>
      <c r="H49" s="375"/>
      <c r="I49" s="325"/>
      <c r="J49" s="376"/>
      <c r="K49" s="339"/>
      <c r="L49" s="375"/>
      <c r="M49" s="325"/>
      <c r="N49" s="376"/>
      <c r="O49" s="339"/>
      <c r="P49" s="375"/>
      <c r="Q49" s="325"/>
      <c r="R49" s="376"/>
      <c r="S49" s="339"/>
      <c r="T49" s="371" t="str">
        <f t="shared" si="14"/>
        <v/>
      </c>
      <c r="U49" s="328" t="str">
        <f t="shared" si="15"/>
        <v/>
      </c>
      <c r="V49" s="329" t="str">
        <f t="shared" si="16"/>
        <v/>
      </c>
      <c r="W49" s="372" t="str">
        <f t="shared" si="8"/>
        <v/>
      </c>
      <c r="X49" s="372" t="str">
        <f t="shared" si="9"/>
        <v/>
      </c>
      <c r="Y49" s="372" t="str">
        <f t="shared" si="10"/>
        <v/>
      </c>
      <c r="Z49" s="373">
        <f t="shared" si="11"/>
        <v>0</v>
      </c>
      <c r="AA49" s="372" t="str">
        <f t="shared" si="12"/>
        <v/>
      </c>
      <c r="AB49" s="372" t="str">
        <f t="shared" si="13"/>
        <v/>
      </c>
    </row>
    <row r="50" spans="1:28" ht="16.5" x14ac:dyDescent="0.2">
      <c r="A50" s="320">
        <v>49</v>
      </c>
      <c r="B50" s="137"/>
      <c r="C50" s="138"/>
      <c r="D50" s="375"/>
      <c r="E50" s="325"/>
      <c r="F50" s="376"/>
      <c r="G50" s="339"/>
      <c r="H50" s="375"/>
      <c r="I50" s="325"/>
      <c r="J50" s="376"/>
      <c r="K50" s="339"/>
      <c r="L50" s="375"/>
      <c r="M50" s="325"/>
      <c r="N50" s="376"/>
      <c r="O50" s="339"/>
      <c r="P50" s="375"/>
      <c r="Q50" s="325"/>
      <c r="R50" s="376"/>
      <c r="S50" s="339"/>
      <c r="T50" s="371" t="str">
        <f t="shared" si="14"/>
        <v/>
      </c>
      <c r="U50" s="328" t="str">
        <f t="shared" si="15"/>
        <v/>
      </c>
      <c r="V50" s="329" t="str">
        <f t="shared" si="16"/>
        <v/>
      </c>
      <c r="W50" s="372" t="str">
        <f t="shared" si="8"/>
        <v/>
      </c>
      <c r="X50" s="372" t="str">
        <f t="shared" si="9"/>
        <v/>
      </c>
      <c r="Y50" s="372" t="str">
        <f t="shared" si="10"/>
        <v/>
      </c>
      <c r="Z50" s="373">
        <f t="shared" si="11"/>
        <v>0</v>
      </c>
      <c r="AA50" s="372" t="str">
        <f t="shared" si="12"/>
        <v/>
      </c>
      <c r="AB50" s="372" t="str">
        <f t="shared" si="13"/>
        <v/>
      </c>
    </row>
    <row r="51" spans="1:28" ht="16.5" x14ac:dyDescent="0.2">
      <c r="A51" s="332">
        <v>50</v>
      </c>
      <c r="B51" s="137"/>
      <c r="C51" s="138"/>
      <c r="D51" s="375"/>
      <c r="E51" s="325"/>
      <c r="F51" s="376"/>
      <c r="G51" s="339"/>
      <c r="H51" s="375"/>
      <c r="I51" s="325"/>
      <c r="J51" s="376"/>
      <c r="K51" s="339"/>
      <c r="L51" s="375"/>
      <c r="M51" s="325"/>
      <c r="N51" s="376"/>
      <c r="O51" s="339"/>
      <c r="P51" s="375"/>
      <c r="Q51" s="325"/>
      <c r="R51" s="376"/>
      <c r="S51" s="339"/>
      <c r="T51" s="371" t="str">
        <f t="shared" si="14"/>
        <v/>
      </c>
      <c r="U51" s="328" t="str">
        <f t="shared" si="15"/>
        <v/>
      </c>
      <c r="V51" s="329" t="str">
        <f t="shared" si="16"/>
        <v/>
      </c>
      <c r="W51" s="372" t="str">
        <f t="shared" si="8"/>
        <v/>
      </c>
      <c r="X51" s="372" t="str">
        <f t="shared" si="9"/>
        <v/>
      </c>
      <c r="Y51" s="372" t="str">
        <f t="shared" si="10"/>
        <v/>
      </c>
      <c r="Z51" s="373">
        <f t="shared" si="11"/>
        <v>0</v>
      </c>
      <c r="AA51" s="372" t="str">
        <f t="shared" si="12"/>
        <v/>
      </c>
      <c r="AB51" s="372" t="str">
        <f t="shared" si="13"/>
        <v/>
      </c>
    </row>
    <row r="52" spans="1:28" ht="16.5" x14ac:dyDescent="0.2">
      <c r="A52" s="332">
        <v>51</v>
      </c>
      <c r="B52" s="137"/>
      <c r="C52" s="138"/>
      <c r="D52" s="375"/>
      <c r="E52" s="325"/>
      <c r="F52" s="376"/>
      <c r="G52" s="339"/>
      <c r="H52" s="375"/>
      <c r="I52" s="325"/>
      <c r="J52" s="376"/>
      <c r="K52" s="339"/>
      <c r="L52" s="375"/>
      <c r="M52" s="325"/>
      <c r="N52" s="376"/>
      <c r="O52" s="339"/>
      <c r="P52" s="375"/>
      <c r="Q52" s="325"/>
      <c r="R52" s="376"/>
      <c r="S52" s="339"/>
      <c r="T52" s="371" t="str">
        <f t="shared" si="14"/>
        <v/>
      </c>
      <c r="U52" s="328" t="str">
        <f t="shared" si="15"/>
        <v/>
      </c>
      <c r="V52" s="329" t="str">
        <f t="shared" si="16"/>
        <v/>
      </c>
      <c r="W52" s="372" t="str">
        <f t="shared" si="8"/>
        <v/>
      </c>
      <c r="X52" s="372" t="str">
        <f t="shared" si="9"/>
        <v/>
      </c>
      <c r="Y52" s="372" t="str">
        <f t="shared" si="10"/>
        <v/>
      </c>
      <c r="Z52" s="373">
        <f t="shared" si="11"/>
        <v>0</v>
      </c>
      <c r="AA52" s="372" t="str">
        <f t="shared" si="12"/>
        <v/>
      </c>
      <c r="AB52" s="372" t="str">
        <f t="shared" si="13"/>
        <v/>
      </c>
    </row>
    <row r="53" spans="1:28" ht="16.5" x14ac:dyDescent="0.2">
      <c r="A53" s="320">
        <v>52</v>
      </c>
      <c r="B53" s="137"/>
      <c r="C53" s="138"/>
      <c r="D53" s="375"/>
      <c r="E53" s="325"/>
      <c r="F53" s="376"/>
      <c r="G53" s="339"/>
      <c r="H53" s="375"/>
      <c r="I53" s="325"/>
      <c r="J53" s="376"/>
      <c r="K53" s="339"/>
      <c r="L53" s="375"/>
      <c r="M53" s="325"/>
      <c r="N53" s="376"/>
      <c r="O53" s="339"/>
      <c r="P53" s="375"/>
      <c r="Q53" s="325"/>
      <c r="R53" s="376"/>
      <c r="S53" s="339"/>
      <c r="T53" s="371" t="str">
        <f t="shared" si="14"/>
        <v/>
      </c>
      <c r="U53" s="328" t="str">
        <f t="shared" si="15"/>
        <v/>
      </c>
      <c r="V53" s="329" t="str">
        <f t="shared" si="16"/>
        <v/>
      </c>
      <c r="W53" s="372" t="str">
        <f t="shared" si="8"/>
        <v/>
      </c>
      <c r="X53" s="372" t="str">
        <f t="shared" si="9"/>
        <v/>
      </c>
      <c r="Y53" s="372" t="str">
        <f t="shared" si="10"/>
        <v/>
      </c>
      <c r="Z53" s="373">
        <f t="shared" si="11"/>
        <v>0</v>
      </c>
      <c r="AA53" s="372" t="str">
        <f t="shared" si="12"/>
        <v/>
      </c>
      <c r="AB53" s="372" t="str">
        <f t="shared" si="13"/>
        <v/>
      </c>
    </row>
    <row r="54" spans="1:28" ht="16.5" x14ac:dyDescent="0.2">
      <c r="A54" s="332">
        <v>53</v>
      </c>
      <c r="B54" s="137"/>
      <c r="C54" s="138"/>
      <c r="D54" s="375"/>
      <c r="E54" s="325"/>
      <c r="F54" s="376"/>
      <c r="G54" s="339"/>
      <c r="H54" s="375"/>
      <c r="I54" s="325"/>
      <c r="J54" s="376"/>
      <c r="K54" s="339"/>
      <c r="L54" s="375"/>
      <c r="M54" s="325"/>
      <c r="N54" s="376"/>
      <c r="O54" s="339"/>
      <c r="P54" s="375"/>
      <c r="Q54" s="325"/>
      <c r="R54" s="376"/>
      <c r="S54" s="339"/>
      <c r="T54" s="371" t="str">
        <f t="shared" si="14"/>
        <v/>
      </c>
      <c r="U54" s="328" t="str">
        <f t="shared" si="15"/>
        <v/>
      </c>
      <c r="V54" s="329" t="str">
        <f t="shared" si="16"/>
        <v/>
      </c>
      <c r="W54" s="372" t="str">
        <f t="shared" si="8"/>
        <v/>
      </c>
      <c r="X54" s="372" t="str">
        <f t="shared" si="9"/>
        <v/>
      </c>
      <c r="Y54" s="372" t="str">
        <f t="shared" si="10"/>
        <v/>
      </c>
      <c r="Z54" s="373">
        <f t="shared" si="11"/>
        <v>0</v>
      </c>
      <c r="AA54" s="372" t="str">
        <f t="shared" si="12"/>
        <v/>
      </c>
      <c r="AB54" s="372" t="str">
        <f t="shared" si="13"/>
        <v/>
      </c>
    </row>
    <row r="55" spans="1:28" ht="16.5" x14ac:dyDescent="0.2">
      <c r="A55" s="332">
        <v>54</v>
      </c>
      <c r="B55" s="137"/>
      <c r="C55" s="138"/>
      <c r="D55" s="375"/>
      <c r="E55" s="325"/>
      <c r="F55" s="376"/>
      <c r="G55" s="339"/>
      <c r="H55" s="375"/>
      <c r="I55" s="325"/>
      <c r="J55" s="376"/>
      <c r="K55" s="339"/>
      <c r="L55" s="375"/>
      <c r="M55" s="325"/>
      <c r="N55" s="376"/>
      <c r="O55" s="339"/>
      <c r="P55" s="375"/>
      <c r="Q55" s="325"/>
      <c r="R55" s="376"/>
      <c r="S55" s="339"/>
      <c r="T55" s="371" t="str">
        <f t="shared" si="14"/>
        <v/>
      </c>
      <c r="U55" s="328" t="str">
        <f t="shared" si="15"/>
        <v/>
      </c>
      <c r="V55" s="329" t="str">
        <f t="shared" si="16"/>
        <v/>
      </c>
      <c r="W55" s="372" t="str">
        <f t="shared" si="8"/>
        <v/>
      </c>
      <c r="X55" s="372" t="str">
        <f t="shared" si="9"/>
        <v/>
      </c>
      <c r="Y55" s="372" t="str">
        <f t="shared" si="10"/>
        <v/>
      </c>
      <c r="Z55" s="373">
        <f t="shared" si="11"/>
        <v>0</v>
      </c>
      <c r="AA55" s="372" t="str">
        <f t="shared" si="12"/>
        <v/>
      </c>
      <c r="AB55" s="372" t="str">
        <f t="shared" si="13"/>
        <v/>
      </c>
    </row>
    <row r="56" spans="1:28" ht="16.5" x14ac:dyDescent="0.2">
      <c r="A56" s="320">
        <v>55</v>
      </c>
      <c r="B56" s="137"/>
      <c r="C56" s="138"/>
      <c r="D56" s="375"/>
      <c r="E56" s="325"/>
      <c r="F56" s="376"/>
      <c r="G56" s="339"/>
      <c r="H56" s="375"/>
      <c r="I56" s="325"/>
      <c r="J56" s="376"/>
      <c r="K56" s="339"/>
      <c r="L56" s="375"/>
      <c r="M56" s="325"/>
      <c r="N56" s="376"/>
      <c r="O56" s="339"/>
      <c r="P56" s="375"/>
      <c r="Q56" s="325"/>
      <c r="R56" s="376"/>
      <c r="S56" s="339"/>
      <c r="T56" s="371" t="str">
        <f t="shared" si="14"/>
        <v/>
      </c>
      <c r="U56" s="328" t="str">
        <f t="shared" si="15"/>
        <v/>
      </c>
      <c r="V56" s="329" t="str">
        <f t="shared" si="16"/>
        <v/>
      </c>
      <c r="W56" s="372" t="str">
        <f t="shared" si="8"/>
        <v/>
      </c>
      <c r="X56" s="372" t="str">
        <f t="shared" si="9"/>
        <v/>
      </c>
      <c r="Y56" s="372" t="str">
        <f t="shared" si="10"/>
        <v/>
      </c>
      <c r="Z56" s="373">
        <f t="shared" si="11"/>
        <v>0</v>
      </c>
      <c r="AA56" s="372" t="str">
        <f t="shared" si="12"/>
        <v/>
      </c>
      <c r="AB56" s="372" t="str">
        <f t="shared" si="13"/>
        <v/>
      </c>
    </row>
    <row r="57" spans="1:28" ht="16.5" x14ac:dyDescent="0.2">
      <c r="A57" s="332">
        <v>56</v>
      </c>
      <c r="B57" s="137"/>
      <c r="C57" s="138"/>
      <c r="D57" s="375"/>
      <c r="E57" s="325"/>
      <c r="F57" s="376"/>
      <c r="G57" s="339"/>
      <c r="H57" s="375"/>
      <c r="I57" s="325"/>
      <c r="J57" s="376"/>
      <c r="K57" s="339"/>
      <c r="L57" s="375"/>
      <c r="M57" s="325"/>
      <c r="N57" s="376"/>
      <c r="O57" s="339"/>
      <c r="P57" s="375"/>
      <c r="Q57" s="325"/>
      <c r="R57" s="376"/>
      <c r="S57" s="339"/>
      <c r="T57" s="371" t="str">
        <f t="shared" si="14"/>
        <v/>
      </c>
      <c r="U57" s="328" t="str">
        <f t="shared" si="15"/>
        <v/>
      </c>
      <c r="V57" s="329" t="str">
        <f t="shared" si="16"/>
        <v/>
      </c>
      <c r="W57" s="372" t="str">
        <f t="shared" si="8"/>
        <v/>
      </c>
      <c r="X57" s="372" t="str">
        <f t="shared" si="9"/>
        <v/>
      </c>
      <c r="Y57" s="372" t="str">
        <f t="shared" si="10"/>
        <v/>
      </c>
      <c r="Z57" s="373">
        <f t="shared" si="11"/>
        <v>0</v>
      </c>
      <c r="AA57" s="372" t="str">
        <f t="shared" si="12"/>
        <v/>
      </c>
      <c r="AB57" s="372" t="str">
        <f t="shared" si="13"/>
        <v/>
      </c>
    </row>
    <row r="58" spans="1:28" ht="16.5" x14ac:dyDescent="0.2">
      <c r="A58" s="332">
        <v>57</v>
      </c>
      <c r="B58" s="137"/>
      <c r="C58" s="138"/>
      <c r="D58" s="375"/>
      <c r="E58" s="325"/>
      <c r="F58" s="376"/>
      <c r="G58" s="339"/>
      <c r="H58" s="375"/>
      <c r="I58" s="325"/>
      <c r="J58" s="376"/>
      <c r="K58" s="339"/>
      <c r="L58" s="375"/>
      <c r="M58" s="325"/>
      <c r="N58" s="376"/>
      <c r="O58" s="339"/>
      <c r="P58" s="375"/>
      <c r="Q58" s="325"/>
      <c r="R58" s="376"/>
      <c r="S58" s="339"/>
      <c r="T58" s="371" t="str">
        <f t="shared" si="14"/>
        <v/>
      </c>
      <c r="U58" s="328" t="str">
        <f t="shared" si="15"/>
        <v/>
      </c>
      <c r="V58" s="329" t="str">
        <f t="shared" si="16"/>
        <v/>
      </c>
      <c r="W58" s="372" t="str">
        <f t="shared" si="8"/>
        <v/>
      </c>
      <c r="X58" s="372" t="str">
        <f t="shared" si="9"/>
        <v/>
      </c>
      <c r="Y58" s="372" t="str">
        <f t="shared" si="10"/>
        <v/>
      </c>
      <c r="Z58" s="373">
        <f t="shared" si="11"/>
        <v>0</v>
      </c>
      <c r="AA58" s="372" t="str">
        <f t="shared" si="12"/>
        <v/>
      </c>
      <c r="AB58" s="372" t="str">
        <f t="shared" si="13"/>
        <v/>
      </c>
    </row>
    <row r="59" spans="1:28" ht="16.5" x14ac:dyDescent="0.2">
      <c r="A59" s="320">
        <v>58</v>
      </c>
      <c r="B59" s="137"/>
      <c r="C59" s="138"/>
      <c r="D59" s="375"/>
      <c r="E59" s="325"/>
      <c r="F59" s="376"/>
      <c r="G59" s="339"/>
      <c r="H59" s="375"/>
      <c r="I59" s="325"/>
      <c r="J59" s="376"/>
      <c r="K59" s="339"/>
      <c r="L59" s="375"/>
      <c r="M59" s="325"/>
      <c r="N59" s="376"/>
      <c r="O59" s="339"/>
      <c r="P59" s="375"/>
      <c r="Q59" s="325"/>
      <c r="R59" s="376"/>
      <c r="S59" s="339"/>
      <c r="T59" s="371" t="str">
        <f t="shared" si="14"/>
        <v/>
      </c>
      <c r="U59" s="328" t="str">
        <f t="shared" si="15"/>
        <v/>
      </c>
      <c r="V59" s="329" t="str">
        <f t="shared" si="16"/>
        <v/>
      </c>
      <c r="W59" s="372" t="str">
        <f t="shared" si="8"/>
        <v/>
      </c>
      <c r="X59" s="372" t="str">
        <f t="shared" si="9"/>
        <v/>
      </c>
      <c r="Y59" s="372" t="str">
        <f t="shared" si="10"/>
        <v/>
      </c>
      <c r="Z59" s="373">
        <f t="shared" si="11"/>
        <v>0</v>
      </c>
      <c r="AA59" s="372" t="str">
        <f t="shared" si="12"/>
        <v/>
      </c>
      <c r="AB59" s="372" t="str">
        <f t="shared" si="13"/>
        <v/>
      </c>
    </row>
    <row r="60" spans="1:28" ht="16.5" x14ac:dyDescent="0.2">
      <c r="A60" s="332">
        <v>59</v>
      </c>
      <c r="B60" s="137"/>
      <c r="C60" s="138"/>
      <c r="D60" s="375"/>
      <c r="E60" s="325"/>
      <c r="F60" s="376"/>
      <c r="G60" s="339"/>
      <c r="H60" s="375"/>
      <c r="I60" s="325"/>
      <c r="J60" s="376"/>
      <c r="K60" s="339"/>
      <c r="L60" s="375"/>
      <c r="M60" s="325"/>
      <c r="N60" s="376"/>
      <c r="O60" s="339"/>
      <c r="P60" s="375"/>
      <c r="Q60" s="325"/>
      <c r="R60" s="376"/>
      <c r="S60" s="339"/>
      <c r="T60" s="371" t="str">
        <f t="shared" si="14"/>
        <v/>
      </c>
      <c r="U60" s="328" t="str">
        <f t="shared" si="15"/>
        <v/>
      </c>
      <c r="V60" s="329" t="str">
        <f t="shared" si="16"/>
        <v/>
      </c>
      <c r="W60" s="372" t="str">
        <f t="shared" si="8"/>
        <v/>
      </c>
      <c r="X60" s="372" t="str">
        <f t="shared" si="9"/>
        <v/>
      </c>
      <c r="Y60" s="372" t="str">
        <f t="shared" si="10"/>
        <v/>
      </c>
      <c r="Z60" s="373">
        <f t="shared" si="11"/>
        <v>0</v>
      </c>
      <c r="AA60" s="372" t="str">
        <f t="shared" si="12"/>
        <v/>
      </c>
      <c r="AB60" s="372" t="str">
        <f t="shared" si="13"/>
        <v/>
      </c>
    </row>
    <row r="61" spans="1:28" ht="16.5" x14ac:dyDescent="0.2">
      <c r="A61" s="332">
        <v>60</v>
      </c>
      <c r="B61" s="137"/>
      <c r="C61" s="138"/>
      <c r="D61" s="375"/>
      <c r="E61" s="325"/>
      <c r="F61" s="376"/>
      <c r="G61" s="339"/>
      <c r="H61" s="375"/>
      <c r="I61" s="325"/>
      <c r="J61" s="376"/>
      <c r="K61" s="339"/>
      <c r="L61" s="375"/>
      <c r="M61" s="325"/>
      <c r="N61" s="376"/>
      <c r="O61" s="339"/>
      <c r="P61" s="375"/>
      <c r="Q61" s="325"/>
      <c r="R61" s="376"/>
      <c r="S61" s="339"/>
      <c r="T61" s="371" t="str">
        <f t="shared" si="14"/>
        <v/>
      </c>
      <c r="U61" s="328" t="str">
        <f t="shared" si="15"/>
        <v/>
      </c>
      <c r="V61" s="329" t="str">
        <f t="shared" si="16"/>
        <v/>
      </c>
      <c r="W61" s="372" t="str">
        <f t="shared" si="8"/>
        <v/>
      </c>
      <c r="X61" s="372" t="str">
        <f t="shared" si="9"/>
        <v/>
      </c>
      <c r="Y61" s="372" t="str">
        <f t="shared" si="10"/>
        <v/>
      </c>
      <c r="Z61" s="373">
        <f t="shared" si="11"/>
        <v>0</v>
      </c>
      <c r="AA61" s="372" t="str">
        <f t="shared" si="12"/>
        <v/>
      </c>
      <c r="AB61" s="372" t="str">
        <f t="shared" si="13"/>
        <v/>
      </c>
    </row>
    <row r="62" spans="1:28" ht="16.5" x14ac:dyDescent="0.2">
      <c r="A62" s="320">
        <v>61</v>
      </c>
      <c r="B62" s="137"/>
      <c r="C62" s="138"/>
      <c r="D62" s="375"/>
      <c r="E62" s="325"/>
      <c r="F62" s="376"/>
      <c r="G62" s="339"/>
      <c r="H62" s="375"/>
      <c r="I62" s="325"/>
      <c r="J62" s="376"/>
      <c r="K62" s="339"/>
      <c r="L62" s="375"/>
      <c r="M62" s="325"/>
      <c r="N62" s="376"/>
      <c r="O62" s="339"/>
      <c r="P62" s="375"/>
      <c r="Q62" s="325"/>
      <c r="R62" s="376"/>
      <c r="S62" s="339"/>
      <c r="T62" s="371" t="str">
        <f t="shared" si="14"/>
        <v/>
      </c>
      <c r="U62" s="328" t="str">
        <f t="shared" si="15"/>
        <v/>
      </c>
      <c r="V62" s="329" t="str">
        <f t="shared" si="16"/>
        <v/>
      </c>
      <c r="W62" s="372" t="str">
        <f t="shared" si="8"/>
        <v/>
      </c>
      <c r="X62" s="372" t="str">
        <f t="shared" si="9"/>
        <v/>
      </c>
      <c r="Y62" s="372" t="str">
        <f t="shared" si="10"/>
        <v/>
      </c>
      <c r="Z62" s="373">
        <f t="shared" si="11"/>
        <v>0</v>
      </c>
      <c r="AA62" s="372" t="str">
        <f t="shared" si="12"/>
        <v/>
      </c>
      <c r="AB62" s="372" t="str">
        <f t="shared" si="13"/>
        <v/>
      </c>
    </row>
    <row r="63" spans="1:28" ht="16.5" x14ac:dyDescent="0.2">
      <c r="A63" s="332">
        <v>62</v>
      </c>
      <c r="B63" s="137"/>
      <c r="C63" s="138"/>
      <c r="D63" s="375"/>
      <c r="E63" s="325"/>
      <c r="F63" s="376"/>
      <c r="G63" s="339"/>
      <c r="H63" s="375"/>
      <c r="I63" s="325"/>
      <c r="J63" s="376"/>
      <c r="K63" s="339"/>
      <c r="L63" s="375"/>
      <c r="M63" s="325"/>
      <c r="N63" s="376"/>
      <c r="O63" s="339"/>
      <c r="P63" s="375"/>
      <c r="Q63" s="325"/>
      <c r="R63" s="376"/>
      <c r="S63" s="339"/>
      <c r="T63" s="371" t="str">
        <f t="shared" si="14"/>
        <v/>
      </c>
      <c r="U63" s="328" t="str">
        <f t="shared" si="15"/>
        <v/>
      </c>
      <c r="V63" s="329" t="str">
        <f t="shared" si="16"/>
        <v/>
      </c>
      <c r="W63" s="372" t="str">
        <f t="shared" si="8"/>
        <v/>
      </c>
      <c r="X63" s="372" t="str">
        <f t="shared" si="9"/>
        <v/>
      </c>
      <c r="Y63" s="372" t="str">
        <f t="shared" si="10"/>
        <v/>
      </c>
      <c r="Z63" s="373">
        <f t="shared" si="11"/>
        <v>0</v>
      </c>
      <c r="AA63" s="372" t="str">
        <f t="shared" si="12"/>
        <v/>
      </c>
      <c r="AB63" s="372" t="str">
        <f t="shared" si="13"/>
        <v/>
      </c>
    </row>
    <row r="64" spans="1:28" ht="16.5" x14ac:dyDescent="0.2">
      <c r="A64" s="332">
        <v>63</v>
      </c>
      <c r="B64" s="137"/>
      <c r="C64" s="138"/>
      <c r="D64" s="375"/>
      <c r="E64" s="325"/>
      <c r="F64" s="376"/>
      <c r="G64" s="339"/>
      <c r="H64" s="375"/>
      <c r="I64" s="325"/>
      <c r="J64" s="376"/>
      <c r="K64" s="339"/>
      <c r="L64" s="375"/>
      <c r="M64" s="325"/>
      <c r="N64" s="376"/>
      <c r="O64" s="339"/>
      <c r="P64" s="375"/>
      <c r="Q64" s="325"/>
      <c r="R64" s="376"/>
      <c r="S64" s="339"/>
      <c r="T64" s="371" t="str">
        <f t="shared" si="14"/>
        <v/>
      </c>
      <c r="U64" s="328" t="str">
        <f t="shared" si="15"/>
        <v/>
      </c>
      <c r="V64" s="329" t="str">
        <f t="shared" si="16"/>
        <v/>
      </c>
      <c r="W64" s="372" t="str">
        <f t="shared" si="8"/>
        <v/>
      </c>
      <c r="X64" s="372" t="str">
        <f t="shared" si="9"/>
        <v/>
      </c>
      <c r="Y64" s="372" t="str">
        <f t="shared" si="10"/>
        <v/>
      </c>
      <c r="Z64" s="373">
        <f t="shared" si="11"/>
        <v>0</v>
      </c>
      <c r="AA64" s="372" t="str">
        <f t="shared" si="12"/>
        <v/>
      </c>
      <c r="AB64" s="372" t="str">
        <f t="shared" si="13"/>
        <v/>
      </c>
    </row>
    <row r="65" spans="1:28" ht="16.5" x14ac:dyDescent="0.2">
      <c r="A65" s="320">
        <v>64</v>
      </c>
      <c r="B65" s="137"/>
      <c r="C65" s="138"/>
      <c r="D65" s="375"/>
      <c r="E65" s="325"/>
      <c r="F65" s="376"/>
      <c r="G65" s="339"/>
      <c r="H65" s="375"/>
      <c r="I65" s="325"/>
      <c r="J65" s="376"/>
      <c r="K65" s="339"/>
      <c r="L65" s="375"/>
      <c r="M65" s="325"/>
      <c r="N65" s="376"/>
      <c r="O65" s="339"/>
      <c r="P65" s="375"/>
      <c r="Q65" s="325"/>
      <c r="R65" s="376"/>
      <c r="S65" s="339"/>
      <c r="T65" s="371" t="str">
        <f t="shared" si="14"/>
        <v/>
      </c>
      <c r="U65" s="328" t="str">
        <f t="shared" si="15"/>
        <v/>
      </c>
      <c r="V65" s="329" t="str">
        <f t="shared" si="16"/>
        <v/>
      </c>
      <c r="W65" s="372" t="str">
        <f t="shared" si="8"/>
        <v/>
      </c>
      <c r="X65" s="372" t="str">
        <f t="shared" si="9"/>
        <v/>
      </c>
      <c r="Y65" s="372" t="str">
        <f t="shared" si="10"/>
        <v/>
      </c>
      <c r="Z65" s="373">
        <f t="shared" si="11"/>
        <v>0</v>
      </c>
      <c r="AA65" s="372" t="str">
        <f t="shared" si="12"/>
        <v/>
      </c>
      <c r="AB65" s="372" t="str">
        <f t="shared" si="13"/>
        <v/>
      </c>
    </row>
    <row r="66" spans="1:28" ht="16.5" x14ac:dyDescent="0.2">
      <c r="A66" s="332">
        <v>65</v>
      </c>
      <c r="B66" s="137"/>
      <c r="C66" s="138"/>
      <c r="D66" s="375"/>
      <c r="E66" s="325"/>
      <c r="F66" s="376"/>
      <c r="G66" s="339"/>
      <c r="H66" s="375"/>
      <c r="I66" s="325"/>
      <c r="J66" s="376"/>
      <c r="K66" s="339"/>
      <c r="L66" s="375"/>
      <c r="M66" s="325"/>
      <c r="N66" s="376"/>
      <c r="O66" s="339"/>
      <c r="P66" s="375"/>
      <c r="Q66" s="325"/>
      <c r="R66" s="376"/>
      <c r="S66" s="339"/>
      <c r="T66" s="371" t="str">
        <f t="shared" si="14"/>
        <v/>
      </c>
      <c r="U66" s="328" t="str">
        <f t="shared" si="15"/>
        <v/>
      </c>
      <c r="V66" s="329" t="str">
        <f t="shared" si="16"/>
        <v/>
      </c>
      <c r="W66" s="372" t="str">
        <f t="shared" si="8"/>
        <v/>
      </c>
      <c r="X66" s="372" t="str">
        <f t="shared" si="9"/>
        <v/>
      </c>
      <c r="Y66" s="372" t="str">
        <f t="shared" si="10"/>
        <v/>
      </c>
      <c r="Z66" s="373">
        <f t="shared" si="11"/>
        <v>0</v>
      </c>
      <c r="AA66" s="372" t="str">
        <f t="shared" si="12"/>
        <v/>
      </c>
      <c r="AB66" s="372" t="str">
        <f t="shared" si="13"/>
        <v/>
      </c>
    </row>
    <row r="67" spans="1:28" ht="16.5" x14ac:dyDescent="0.2">
      <c r="A67" s="332">
        <v>66</v>
      </c>
      <c r="B67" s="137"/>
      <c r="C67" s="138"/>
      <c r="D67" s="375"/>
      <c r="E67" s="325"/>
      <c r="F67" s="376"/>
      <c r="G67" s="339"/>
      <c r="H67" s="375"/>
      <c r="I67" s="325"/>
      <c r="J67" s="376"/>
      <c r="K67" s="339"/>
      <c r="L67" s="375"/>
      <c r="M67" s="325"/>
      <c r="N67" s="376"/>
      <c r="O67" s="339"/>
      <c r="P67" s="375"/>
      <c r="Q67" s="325"/>
      <c r="R67" s="376"/>
      <c r="S67" s="339"/>
      <c r="T67" s="371" t="str">
        <f t="shared" si="14"/>
        <v/>
      </c>
      <c r="U67" s="328" t="str">
        <f t="shared" si="15"/>
        <v/>
      </c>
      <c r="V67" s="329" t="str">
        <f t="shared" si="16"/>
        <v/>
      </c>
      <c r="W67" s="372" t="str">
        <f t="shared" si="8"/>
        <v/>
      </c>
      <c r="X67" s="372" t="str">
        <f t="shared" si="9"/>
        <v/>
      </c>
      <c r="Y67" s="372" t="str">
        <f t="shared" si="10"/>
        <v/>
      </c>
      <c r="Z67" s="373">
        <f t="shared" si="11"/>
        <v>0</v>
      </c>
      <c r="AA67" s="372" t="str">
        <f t="shared" si="12"/>
        <v/>
      </c>
      <c r="AB67" s="372" t="str">
        <f t="shared" si="13"/>
        <v/>
      </c>
    </row>
    <row r="68" spans="1:28" ht="16.5" x14ac:dyDescent="0.2">
      <c r="A68" s="320">
        <v>67</v>
      </c>
      <c r="B68" s="137"/>
      <c r="C68" s="138"/>
      <c r="D68" s="375"/>
      <c r="E68" s="325"/>
      <c r="F68" s="376"/>
      <c r="G68" s="339"/>
      <c r="H68" s="375"/>
      <c r="I68" s="325"/>
      <c r="J68" s="376"/>
      <c r="K68" s="339"/>
      <c r="L68" s="375"/>
      <c r="M68" s="325"/>
      <c r="N68" s="376"/>
      <c r="O68" s="339"/>
      <c r="P68" s="375"/>
      <c r="Q68" s="325"/>
      <c r="R68" s="376"/>
      <c r="S68" s="339"/>
      <c r="T68" s="371" t="str">
        <f t="shared" si="14"/>
        <v/>
      </c>
      <c r="U68" s="328" t="str">
        <f t="shared" si="15"/>
        <v/>
      </c>
      <c r="V68" s="329" t="str">
        <f t="shared" si="16"/>
        <v/>
      </c>
      <c r="W68" s="372" t="str">
        <f t="shared" si="8"/>
        <v/>
      </c>
      <c r="X68" s="372" t="str">
        <f t="shared" si="9"/>
        <v/>
      </c>
      <c r="Y68" s="372" t="str">
        <f t="shared" si="10"/>
        <v/>
      </c>
      <c r="Z68" s="373">
        <f t="shared" si="11"/>
        <v>0</v>
      </c>
      <c r="AA68" s="372" t="str">
        <f t="shared" si="12"/>
        <v/>
      </c>
      <c r="AB68" s="372" t="str">
        <f t="shared" si="13"/>
        <v/>
      </c>
    </row>
    <row r="69" spans="1:28" ht="16.5" x14ac:dyDescent="0.2">
      <c r="A69" s="332">
        <v>68</v>
      </c>
      <c r="B69" s="137"/>
      <c r="C69" s="138"/>
      <c r="D69" s="375"/>
      <c r="E69" s="325"/>
      <c r="F69" s="376"/>
      <c r="G69" s="339"/>
      <c r="H69" s="375"/>
      <c r="I69" s="325"/>
      <c r="J69" s="376"/>
      <c r="K69" s="339"/>
      <c r="L69" s="375"/>
      <c r="M69" s="325"/>
      <c r="N69" s="376"/>
      <c r="O69" s="339"/>
      <c r="P69" s="375"/>
      <c r="Q69" s="325"/>
      <c r="R69" s="376"/>
      <c r="S69" s="339"/>
      <c r="T69" s="371" t="str">
        <f t="shared" si="14"/>
        <v/>
      </c>
      <c r="U69" s="328" t="str">
        <f t="shared" si="15"/>
        <v/>
      </c>
      <c r="V69" s="329" t="str">
        <f t="shared" si="16"/>
        <v/>
      </c>
      <c r="W69" s="372" t="str">
        <f t="shared" si="8"/>
        <v/>
      </c>
      <c r="X69" s="372" t="str">
        <f t="shared" si="9"/>
        <v/>
      </c>
      <c r="Y69" s="372" t="str">
        <f t="shared" si="10"/>
        <v/>
      </c>
      <c r="Z69" s="373">
        <f t="shared" si="11"/>
        <v>0</v>
      </c>
      <c r="AA69" s="372" t="str">
        <f t="shared" si="12"/>
        <v/>
      </c>
      <c r="AB69" s="372" t="str">
        <f t="shared" si="13"/>
        <v/>
      </c>
    </row>
    <row r="70" spans="1:28" ht="16.5" x14ac:dyDescent="0.2">
      <c r="A70" s="332">
        <v>69</v>
      </c>
      <c r="B70" s="137"/>
      <c r="C70" s="138"/>
      <c r="D70" s="375"/>
      <c r="E70" s="325"/>
      <c r="F70" s="376"/>
      <c r="G70" s="339"/>
      <c r="H70" s="375"/>
      <c r="I70" s="325"/>
      <c r="J70" s="376"/>
      <c r="K70" s="339"/>
      <c r="L70" s="375"/>
      <c r="M70" s="325"/>
      <c r="N70" s="376"/>
      <c r="O70" s="339"/>
      <c r="P70" s="375"/>
      <c r="Q70" s="325"/>
      <c r="R70" s="376"/>
      <c r="S70" s="339"/>
      <c r="T70" s="371" t="str">
        <f t="shared" si="14"/>
        <v/>
      </c>
      <c r="U70" s="328" t="str">
        <f t="shared" si="15"/>
        <v/>
      </c>
      <c r="V70" s="329" t="str">
        <f t="shared" si="16"/>
        <v/>
      </c>
      <c r="W70" s="372" t="str">
        <f t="shared" si="8"/>
        <v/>
      </c>
      <c r="X70" s="372" t="str">
        <f t="shared" si="9"/>
        <v/>
      </c>
      <c r="Y70" s="372" t="str">
        <f t="shared" si="10"/>
        <v/>
      </c>
      <c r="Z70" s="373">
        <f t="shared" si="11"/>
        <v>0</v>
      </c>
      <c r="AA70" s="372" t="str">
        <f t="shared" si="12"/>
        <v/>
      </c>
      <c r="AB70" s="372" t="str">
        <f t="shared" si="13"/>
        <v/>
      </c>
    </row>
    <row r="71" spans="1:28" ht="16.5" x14ac:dyDescent="0.2">
      <c r="A71" s="320">
        <v>70</v>
      </c>
      <c r="B71" s="137"/>
      <c r="C71" s="138"/>
      <c r="D71" s="375"/>
      <c r="E71" s="325"/>
      <c r="F71" s="376"/>
      <c r="G71" s="339"/>
      <c r="H71" s="375"/>
      <c r="I71" s="325"/>
      <c r="J71" s="376"/>
      <c r="K71" s="339"/>
      <c r="L71" s="375"/>
      <c r="M71" s="325"/>
      <c r="N71" s="376"/>
      <c r="O71" s="339"/>
      <c r="P71" s="375"/>
      <c r="Q71" s="325"/>
      <c r="R71" s="376"/>
      <c r="S71" s="339"/>
      <c r="T71" s="371" t="str">
        <f t="shared" si="14"/>
        <v/>
      </c>
      <c r="U71" s="328" t="str">
        <f t="shared" si="15"/>
        <v/>
      </c>
      <c r="V71" s="329" t="str">
        <f t="shared" si="16"/>
        <v/>
      </c>
      <c r="W71" s="372" t="str">
        <f t="shared" si="8"/>
        <v/>
      </c>
      <c r="X71" s="372" t="str">
        <f t="shared" si="9"/>
        <v/>
      </c>
      <c r="Y71" s="372" t="str">
        <f t="shared" si="10"/>
        <v/>
      </c>
      <c r="Z71" s="373">
        <f t="shared" si="11"/>
        <v>0</v>
      </c>
      <c r="AA71" s="372" t="str">
        <f t="shared" si="12"/>
        <v/>
      </c>
      <c r="AB71" s="372" t="str">
        <f t="shared" si="13"/>
        <v/>
      </c>
    </row>
    <row r="72" spans="1:28" ht="16.5" x14ac:dyDescent="0.2">
      <c r="A72" s="332">
        <v>71</v>
      </c>
      <c r="B72" s="137"/>
      <c r="C72" s="138"/>
      <c r="D72" s="375"/>
      <c r="E72" s="325"/>
      <c r="F72" s="376"/>
      <c r="G72" s="339"/>
      <c r="H72" s="375"/>
      <c r="I72" s="325"/>
      <c r="J72" s="376"/>
      <c r="K72" s="339"/>
      <c r="L72" s="375"/>
      <c r="M72" s="325"/>
      <c r="N72" s="376"/>
      <c r="O72" s="339"/>
      <c r="P72" s="375"/>
      <c r="Q72" s="325"/>
      <c r="R72" s="376"/>
      <c r="S72" s="339"/>
      <c r="T72" s="371" t="str">
        <f t="shared" si="14"/>
        <v/>
      </c>
      <c r="U72" s="328" t="str">
        <f t="shared" si="15"/>
        <v/>
      </c>
      <c r="V72" s="329" t="str">
        <f t="shared" si="16"/>
        <v/>
      </c>
      <c r="W72" s="372" t="str">
        <f t="shared" si="8"/>
        <v/>
      </c>
      <c r="X72" s="372" t="str">
        <f t="shared" si="9"/>
        <v/>
      </c>
      <c r="Y72" s="372" t="str">
        <f t="shared" si="10"/>
        <v/>
      </c>
      <c r="Z72" s="373">
        <f t="shared" si="11"/>
        <v>0</v>
      </c>
      <c r="AA72" s="372" t="str">
        <f t="shared" si="12"/>
        <v/>
      </c>
      <c r="AB72" s="372" t="str">
        <f t="shared" si="13"/>
        <v/>
      </c>
    </row>
    <row r="73" spans="1:28" ht="16.5" x14ac:dyDescent="0.2">
      <c r="A73" s="332">
        <v>72</v>
      </c>
      <c r="B73" s="137"/>
      <c r="C73" s="138"/>
      <c r="D73" s="375"/>
      <c r="E73" s="325"/>
      <c r="F73" s="376"/>
      <c r="G73" s="339"/>
      <c r="H73" s="375"/>
      <c r="I73" s="325"/>
      <c r="J73" s="376"/>
      <c r="K73" s="339"/>
      <c r="L73" s="375"/>
      <c r="M73" s="325"/>
      <c r="N73" s="376"/>
      <c r="O73" s="339"/>
      <c r="P73" s="375"/>
      <c r="Q73" s="325"/>
      <c r="R73" s="376"/>
      <c r="S73" s="339"/>
      <c r="T73" s="371" t="str">
        <f t="shared" si="14"/>
        <v/>
      </c>
      <c r="U73" s="328" t="str">
        <f t="shared" si="15"/>
        <v/>
      </c>
      <c r="V73" s="329" t="str">
        <f t="shared" si="16"/>
        <v/>
      </c>
      <c r="W73" s="372" t="str">
        <f t="shared" si="8"/>
        <v/>
      </c>
      <c r="X73" s="372" t="str">
        <f t="shared" si="9"/>
        <v/>
      </c>
      <c r="Y73" s="372" t="str">
        <f t="shared" si="10"/>
        <v/>
      </c>
      <c r="Z73" s="373">
        <f t="shared" si="11"/>
        <v>0</v>
      </c>
      <c r="AA73" s="372" t="str">
        <f t="shared" si="12"/>
        <v/>
      </c>
      <c r="AB73" s="372" t="str">
        <f t="shared" si="13"/>
        <v/>
      </c>
    </row>
    <row r="74" spans="1:28" ht="16.5" x14ac:dyDescent="0.2">
      <c r="A74" s="320">
        <v>73</v>
      </c>
      <c r="B74" s="137"/>
      <c r="C74" s="138"/>
      <c r="D74" s="375"/>
      <c r="E74" s="325"/>
      <c r="F74" s="376"/>
      <c r="G74" s="339"/>
      <c r="H74" s="375"/>
      <c r="I74" s="325"/>
      <c r="J74" s="376"/>
      <c r="K74" s="339"/>
      <c r="L74" s="375"/>
      <c r="M74" s="325"/>
      <c r="N74" s="376"/>
      <c r="O74" s="339"/>
      <c r="P74" s="375"/>
      <c r="Q74" s="325"/>
      <c r="R74" s="376"/>
      <c r="S74" s="339"/>
      <c r="T74" s="371" t="str">
        <f t="shared" ref="T74:T79" si="17">IF(ISNUMBER(D74)=TRUE(),SUM(D74,F74,H74,J74,L74,N74,P74,R74),"")</f>
        <v/>
      </c>
      <c r="U74" s="328" t="str">
        <f t="shared" ref="U74:U79" si="18">IF(ISNUMBER(E74)=TRUE(),SUM(E74,G74,I74,K74,M74,O74,Q74,S74),"")</f>
        <v/>
      </c>
      <c r="V74" s="329" t="str">
        <f t="shared" si="16"/>
        <v/>
      </c>
      <c r="W74" s="372" t="str">
        <f t="shared" ref="W74:W87" si="19">IF(ISNUMBER(V74)=TRUE(),1,"")</f>
        <v/>
      </c>
      <c r="X74" s="372" t="str">
        <f t="shared" ref="X74:X87" si="20">IF(ISNUMBER(T74)=TRUE(),T74,"")</f>
        <v/>
      </c>
      <c r="Y74" s="372" t="str">
        <f t="shared" ref="Y74:Y87" si="21">IF(ISNUMBER(U74)=TRUE(),U74,"")</f>
        <v/>
      </c>
      <c r="Z74" s="373">
        <f t="shared" ref="Z74:Z87" si="22">MAX(E74,G74,I74,K74,M74,O74,Q74,S74)</f>
        <v>0</v>
      </c>
      <c r="AA74" s="372" t="str">
        <f t="shared" ref="AA74:AA87" si="23">IF(ISNUMBER(X74)=TRUE(),X74-Y74/100000-Z74/1000000000,"")</f>
        <v/>
      </c>
      <c r="AB74" s="372" t="str">
        <f t="shared" ref="AB74:AB87" si="24">IF(ISNUMBER(AA74)=TRUE(),RANK(AA74,$AA$10:$AA$87,1),"")</f>
        <v/>
      </c>
    </row>
    <row r="75" spans="1:28" ht="16.5" x14ac:dyDescent="0.2">
      <c r="A75" s="332">
        <v>74</v>
      </c>
      <c r="B75" s="137"/>
      <c r="C75" s="138"/>
      <c r="D75" s="375"/>
      <c r="E75" s="325"/>
      <c r="F75" s="376"/>
      <c r="G75" s="339"/>
      <c r="H75" s="375"/>
      <c r="I75" s="325"/>
      <c r="J75" s="376"/>
      <c r="K75" s="339"/>
      <c r="L75" s="375"/>
      <c r="M75" s="325"/>
      <c r="N75" s="376"/>
      <c r="O75" s="339"/>
      <c r="P75" s="375"/>
      <c r="Q75" s="325"/>
      <c r="R75" s="376"/>
      <c r="S75" s="339"/>
      <c r="T75" s="371" t="str">
        <f t="shared" si="17"/>
        <v/>
      </c>
      <c r="U75" s="328" t="str">
        <f t="shared" si="18"/>
        <v/>
      </c>
      <c r="V75" s="329" t="str">
        <f t="shared" si="16"/>
        <v/>
      </c>
      <c r="W75" s="372" t="str">
        <f t="shared" si="19"/>
        <v/>
      </c>
      <c r="X75" s="372" t="str">
        <f t="shared" si="20"/>
        <v/>
      </c>
      <c r="Y75" s="372" t="str">
        <f t="shared" si="21"/>
        <v/>
      </c>
      <c r="Z75" s="373">
        <f t="shared" si="22"/>
        <v>0</v>
      </c>
      <c r="AA75" s="372" t="str">
        <f t="shared" si="23"/>
        <v/>
      </c>
      <c r="AB75" s="372" t="str">
        <f t="shared" si="24"/>
        <v/>
      </c>
    </row>
    <row r="76" spans="1:28" ht="16.5" x14ac:dyDescent="0.2">
      <c r="A76" s="332">
        <v>75</v>
      </c>
      <c r="B76" s="137"/>
      <c r="C76" s="138"/>
      <c r="D76" s="375"/>
      <c r="E76" s="325"/>
      <c r="F76" s="376"/>
      <c r="G76" s="339"/>
      <c r="H76" s="375"/>
      <c r="I76" s="325"/>
      <c r="J76" s="376"/>
      <c r="K76" s="339"/>
      <c r="L76" s="375"/>
      <c r="M76" s="325"/>
      <c r="N76" s="376"/>
      <c r="O76" s="339"/>
      <c r="P76" s="375"/>
      <c r="Q76" s="325"/>
      <c r="R76" s="376"/>
      <c r="S76" s="339"/>
      <c r="T76" s="371" t="str">
        <f t="shared" si="17"/>
        <v/>
      </c>
      <c r="U76" s="328" t="str">
        <f t="shared" si="18"/>
        <v/>
      </c>
      <c r="V76" s="329" t="str">
        <f t="shared" si="16"/>
        <v/>
      </c>
      <c r="W76" s="372" t="str">
        <f t="shared" si="19"/>
        <v/>
      </c>
      <c r="X76" s="372" t="str">
        <f t="shared" si="20"/>
        <v/>
      </c>
      <c r="Y76" s="372" t="str">
        <f t="shared" si="21"/>
        <v/>
      </c>
      <c r="Z76" s="373">
        <f t="shared" si="22"/>
        <v>0</v>
      </c>
      <c r="AA76" s="372" t="str">
        <f t="shared" si="23"/>
        <v/>
      </c>
      <c r="AB76" s="372" t="str">
        <f t="shared" si="24"/>
        <v/>
      </c>
    </row>
    <row r="77" spans="1:28" ht="16.5" x14ac:dyDescent="0.2">
      <c r="A77" s="320">
        <v>76</v>
      </c>
      <c r="B77" s="137"/>
      <c r="C77" s="138"/>
      <c r="D77" s="375"/>
      <c r="E77" s="325"/>
      <c r="F77" s="376"/>
      <c r="G77" s="339"/>
      <c r="H77" s="375"/>
      <c r="I77" s="325"/>
      <c r="J77" s="376"/>
      <c r="K77" s="339"/>
      <c r="L77" s="375"/>
      <c r="M77" s="325"/>
      <c r="N77" s="376"/>
      <c r="O77" s="339"/>
      <c r="P77" s="375"/>
      <c r="Q77" s="325"/>
      <c r="R77" s="376"/>
      <c r="S77" s="339"/>
      <c r="T77" s="371" t="str">
        <f t="shared" si="17"/>
        <v/>
      </c>
      <c r="U77" s="328" t="str">
        <f t="shared" si="18"/>
        <v/>
      </c>
      <c r="V77" s="329" t="str">
        <f t="shared" si="16"/>
        <v/>
      </c>
      <c r="W77" s="372" t="str">
        <f t="shared" si="19"/>
        <v/>
      </c>
      <c r="X77" s="372" t="str">
        <f t="shared" si="20"/>
        <v/>
      </c>
      <c r="Y77" s="372" t="str">
        <f t="shared" si="21"/>
        <v/>
      </c>
      <c r="Z77" s="373">
        <f t="shared" si="22"/>
        <v>0</v>
      </c>
      <c r="AA77" s="372" t="str">
        <f t="shared" si="23"/>
        <v/>
      </c>
      <c r="AB77" s="372" t="str">
        <f t="shared" si="24"/>
        <v/>
      </c>
    </row>
    <row r="78" spans="1:28" ht="16.5" x14ac:dyDescent="0.2">
      <c r="A78" s="332">
        <v>77</v>
      </c>
      <c r="B78" s="137"/>
      <c r="C78" s="138"/>
      <c r="D78" s="375"/>
      <c r="E78" s="325"/>
      <c r="F78" s="376"/>
      <c r="G78" s="339"/>
      <c r="H78" s="375"/>
      <c r="I78" s="325"/>
      <c r="J78" s="376"/>
      <c r="K78" s="339"/>
      <c r="L78" s="375"/>
      <c r="M78" s="325"/>
      <c r="N78" s="376"/>
      <c r="O78" s="339"/>
      <c r="P78" s="375"/>
      <c r="Q78" s="325"/>
      <c r="R78" s="376"/>
      <c r="S78" s="339"/>
      <c r="T78" s="371" t="str">
        <f t="shared" si="17"/>
        <v/>
      </c>
      <c r="U78" s="328" t="str">
        <f t="shared" si="18"/>
        <v/>
      </c>
      <c r="V78" s="329" t="str">
        <f t="shared" si="16"/>
        <v/>
      </c>
      <c r="W78" s="372" t="str">
        <f t="shared" si="19"/>
        <v/>
      </c>
      <c r="X78" s="372" t="str">
        <f t="shared" si="20"/>
        <v/>
      </c>
      <c r="Y78" s="372" t="str">
        <f t="shared" si="21"/>
        <v/>
      </c>
      <c r="Z78" s="373">
        <f t="shared" si="22"/>
        <v>0</v>
      </c>
      <c r="AA78" s="372" t="str">
        <f t="shared" si="23"/>
        <v/>
      </c>
      <c r="AB78" s="372" t="str">
        <f t="shared" si="24"/>
        <v/>
      </c>
    </row>
    <row r="79" spans="1:28" ht="16.5" x14ac:dyDescent="0.2">
      <c r="A79" s="332">
        <v>78</v>
      </c>
      <c r="B79" s="137"/>
      <c r="C79" s="138"/>
      <c r="D79" s="375"/>
      <c r="E79" s="325"/>
      <c r="F79" s="376"/>
      <c r="G79" s="339"/>
      <c r="H79" s="375"/>
      <c r="I79" s="325"/>
      <c r="J79" s="376"/>
      <c r="K79" s="339"/>
      <c r="L79" s="375"/>
      <c r="M79" s="325"/>
      <c r="N79" s="376"/>
      <c r="O79" s="339"/>
      <c r="P79" s="375"/>
      <c r="Q79" s="325"/>
      <c r="R79" s="376"/>
      <c r="S79" s="339"/>
      <c r="T79" s="371" t="str">
        <f t="shared" si="17"/>
        <v/>
      </c>
      <c r="U79" s="328" t="str">
        <f t="shared" si="18"/>
        <v/>
      </c>
      <c r="V79" s="329" t="str">
        <f t="shared" si="16"/>
        <v/>
      </c>
      <c r="W79" s="372" t="str">
        <f t="shared" si="19"/>
        <v/>
      </c>
      <c r="X79" s="372" t="str">
        <f t="shared" si="20"/>
        <v/>
      </c>
      <c r="Y79" s="372" t="str">
        <f t="shared" si="21"/>
        <v/>
      </c>
      <c r="Z79" s="373">
        <f t="shared" si="22"/>
        <v>0</v>
      </c>
      <c r="AA79" s="372" t="str">
        <f t="shared" si="23"/>
        <v/>
      </c>
      <c r="AB79" s="372" t="str">
        <f t="shared" si="24"/>
        <v/>
      </c>
    </row>
    <row r="80" spans="1:28" ht="16.5" x14ac:dyDescent="0.2">
      <c r="A80" s="320">
        <v>79</v>
      </c>
      <c r="B80" s="137"/>
      <c r="C80" s="138"/>
      <c r="D80" s="375"/>
      <c r="E80" s="325"/>
      <c r="F80" s="376"/>
      <c r="G80" s="339"/>
      <c r="H80" s="375"/>
      <c r="I80" s="325"/>
      <c r="J80" s="376"/>
      <c r="K80" s="339"/>
      <c r="L80" s="375"/>
      <c r="M80" s="325"/>
      <c r="N80" s="376"/>
      <c r="O80" s="339"/>
      <c r="P80" s="375"/>
      <c r="Q80" s="325"/>
      <c r="R80" s="376"/>
      <c r="S80" s="339"/>
      <c r="T80" s="371"/>
      <c r="U80" s="328"/>
      <c r="V80" s="329"/>
      <c r="W80" s="372" t="str">
        <f t="shared" si="19"/>
        <v/>
      </c>
      <c r="X80" s="372" t="str">
        <f t="shared" si="20"/>
        <v/>
      </c>
      <c r="Y80" s="372" t="str">
        <f t="shared" si="21"/>
        <v/>
      </c>
      <c r="Z80" s="373">
        <f t="shared" si="22"/>
        <v>0</v>
      </c>
      <c r="AA80" s="372" t="str">
        <f t="shared" si="23"/>
        <v/>
      </c>
      <c r="AB80" s="372" t="str">
        <f t="shared" si="24"/>
        <v/>
      </c>
    </row>
    <row r="81" spans="1:28" ht="16.5" x14ac:dyDescent="0.2">
      <c r="A81" s="332">
        <v>80</v>
      </c>
      <c r="B81" s="137"/>
      <c r="C81" s="138"/>
      <c r="D81" s="375"/>
      <c r="E81" s="325"/>
      <c r="F81" s="376"/>
      <c r="G81" s="339"/>
      <c r="H81" s="375"/>
      <c r="I81" s="325"/>
      <c r="J81" s="376"/>
      <c r="K81" s="339"/>
      <c r="L81" s="375"/>
      <c r="M81" s="325"/>
      <c r="N81" s="376"/>
      <c r="O81" s="339"/>
      <c r="P81" s="375"/>
      <c r="Q81" s="325"/>
      <c r="R81" s="376"/>
      <c r="S81" s="339"/>
      <c r="T81" s="371"/>
      <c r="U81" s="328"/>
      <c r="V81" s="329"/>
      <c r="W81" s="372" t="str">
        <f t="shared" si="19"/>
        <v/>
      </c>
      <c r="X81" s="372" t="str">
        <f t="shared" si="20"/>
        <v/>
      </c>
      <c r="Y81" s="372" t="str">
        <f t="shared" si="21"/>
        <v/>
      </c>
      <c r="Z81" s="373">
        <f t="shared" si="22"/>
        <v>0</v>
      </c>
      <c r="AA81" s="372" t="str">
        <f t="shared" si="23"/>
        <v/>
      </c>
      <c r="AB81" s="372" t="str">
        <f t="shared" si="24"/>
        <v/>
      </c>
    </row>
    <row r="82" spans="1:28" ht="16.5" x14ac:dyDescent="0.2">
      <c r="A82" s="332">
        <v>81</v>
      </c>
      <c r="B82" s="137"/>
      <c r="C82" s="138"/>
      <c r="D82" s="375"/>
      <c r="E82" s="325"/>
      <c r="F82" s="376"/>
      <c r="G82" s="339"/>
      <c r="H82" s="375"/>
      <c r="I82" s="325"/>
      <c r="J82" s="376"/>
      <c r="K82" s="339"/>
      <c r="L82" s="375"/>
      <c r="M82" s="325"/>
      <c r="N82" s="376"/>
      <c r="O82" s="339"/>
      <c r="P82" s="375"/>
      <c r="Q82" s="325"/>
      <c r="R82" s="376"/>
      <c r="S82" s="339"/>
      <c r="T82" s="371"/>
      <c r="U82" s="328"/>
      <c r="V82" s="329"/>
      <c r="W82" s="372" t="str">
        <f t="shared" si="19"/>
        <v/>
      </c>
      <c r="X82" s="372" t="str">
        <f t="shared" si="20"/>
        <v/>
      </c>
      <c r="Y82" s="372" t="str">
        <f t="shared" si="21"/>
        <v/>
      </c>
      <c r="Z82" s="373">
        <f t="shared" si="22"/>
        <v>0</v>
      </c>
      <c r="AA82" s="372" t="str">
        <f t="shared" si="23"/>
        <v/>
      </c>
      <c r="AB82" s="372" t="str">
        <f t="shared" si="24"/>
        <v/>
      </c>
    </row>
    <row r="83" spans="1:28" ht="16.5" x14ac:dyDescent="0.2">
      <c r="A83" s="320">
        <v>82</v>
      </c>
      <c r="B83" s="137"/>
      <c r="C83" s="138"/>
      <c r="D83" s="375"/>
      <c r="E83" s="325"/>
      <c r="F83" s="376"/>
      <c r="G83" s="339"/>
      <c r="H83" s="375"/>
      <c r="I83" s="325"/>
      <c r="J83" s="376"/>
      <c r="K83" s="339"/>
      <c r="L83" s="375"/>
      <c r="M83" s="325"/>
      <c r="N83" s="376"/>
      <c r="O83" s="339"/>
      <c r="P83" s="375"/>
      <c r="Q83" s="325"/>
      <c r="R83" s="376"/>
      <c r="S83" s="339"/>
      <c r="T83" s="371"/>
      <c r="U83" s="328"/>
      <c r="V83" s="329"/>
      <c r="W83" s="372" t="str">
        <f t="shared" si="19"/>
        <v/>
      </c>
      <c r="X83" s="372" t="str">
        <f t="shared" si="20"/>
        <v/>
      </c>
      <c r="Y83" s="372" t="str">
        <f t="shared" si="21"/>
        <v/>
      </c>
      <c r="Z83" s="373">
        <f t="shared" si="22"/>
        <v>0</v>
      </c>
      <c r="AA83" s="372" t="str">
        <f t="shared" si="23"/>
        <v/>
      </c>
      <c r="AB83" s="372" t="str">
        <f t="shared" si="24"/>
        <v/>
      </c>
    </row>
    <row r="84" spans="1:28" ht="16.5" x14ac:dyDescent="0.2">
      <c r="A84" s="332">
        <v>83</v>
      </c>
      <c r="B84" s="137"/>
      <c r="C84" s="138"/>
      <c r="D84" s="375"/>
      <c r="E84" s="325"/>
      <c r="F84" s="376"/>
      <c r="G84" s="339"/>
      <c r="H84" s="375"/>
      <c r="I84" s="325"/>
      <c r="J84" s="376"/>
      <c r="K84" s="339"/>
      <c r="L84" s="375"/>
      <c r="M84" s="325"/>
      <c r="N84" s="376"/>
      <c r="O84" s="339"/>
      <c r="P84" s="375"/>
      <c r="Q84" s="325"/>
      <c r="R84" s="376"/>
      <c r="S84" s="339"/>
      <c r="T84" s="371"/>
      <c r="U84" s="328"/>
      <c r="V84" s="329"/>
      <c r="W84" s="372" t="str">
        <f t="shared" si="19"/>
        <v/>
      </c>
      <c r="X84" s="372" t="str">
        <f t="shared" si="20"/>
        <v/>
      </c>
      <c r="Y84" s="372" t="str">
        <f t="shared" si="21"/>
        <v/>
      </c>
      <c r="Z84" s="373">
        <f t="shared" si="22"/>
        <v>0</v>
      </c>
      <c r="AA84" s="372" t="str">
        <f t="shared" si="23"/>
        <v/>
      </c>
      <c r="AB84" s="372" t="str">
        <f t="shared" si="24"/>
        <v/>
      </c>
    </row>
    <row r="85" spans="1:28" ht="16.5" x14ac:dyDescent="0.2">
      <c r="A85" s="332">
        <v>84</v>
      </c>
      <c r="B85" s="137"/>
      <c r="C85" s="138"/>
      <c r="D85" s="375"/>
      <c r="E85" s="325"/>
      <c r="F85" s="376"/>
      <c r="G85" s="339" t="s">
        <v>51</v>
      </c>
      <c r="H85" s="375"/>
      <c r="I85" s="325"/>
      <c r="J85" s="376"/>
      <c r="K85" s="339"/>
      <c r="L85" s="375"/>
      <c r="M85" s="325"/>
      <c r="N85" s="376"/>
      <c r="O85" s="339"/>
      <c r="P85" s="375"/>
      <c r="Q85" s="325"/>
      <c r="R85" s="376"/>
      <c r="S85" s="339"/>
      <c r="T85" s="371"/>
      <c r="U85" s="328"/>
      <c r="V85" s="329"/>
      <c r="W85" s="372" t="str">
        <f t="shared" si="19"/>
        <v/>
      </c>
      <c r="X85" s="372" t="str">
        <f t="shared" si="20"/>
        <v/>
      </c>
      <c r="Y85" s="372" t="str">
        <f t="shared" si="21"/>
        <v/>
      </c>
      <c r="Z85" s="373">
        <f t="shared" si="22"/>
        <v>0</v>
      </c>
      <c r="AA85" s="372" t="str">
        <f t="shared" si="23"/>
        <v/>
      </c>
      <c r="AB85" s="372" t="str">
        <f t="shared" si="24"/>
        <v/>
      </c>
    </row>
    <row r="86" spans="1:28" ht="16.5" x14ac:dyDescent="0.2">
      <c r="A86" s="320">
        <v>85</v>
      </c>
      <c r="B86" s="137"/>
      <c r="C86" s="138"/>
      <c r="D86" s="375"/>
      <c r="E86" s="325"/>
      <c r="F86" s="376"/>
      <c r="G86" s="339"/>
      <c r="H86" s="375"/>
      <c r="I86" s="325"/>
      <c r="J86" s="376"/>
      <c r="K86" s="339"/>
      <c r="L86" s="375"/>
      <c r="M86" s="325"/>
      <c r="N86" s="376"/>
      <c r="O86" s="339"/>
      <c r="P86" s="375"/>
      <c r="Q86" s="325"/>
      <c r="R86" s="376"/>
      <c r="S86" s="339"/>
      <c r="T86" s="371"/>
      <c r="U86" s="328"/>
      <c r="V86" s="329"/>
      <c r="W86" s="372" t="str">
        <f t="shared" si="19"/>
        <v/>
      </c>
      <c r="X86" s="372" t="str">
        <f t="shared" si="20"/>
        <v/>
      </c>
      <c r="Y86" s="372" t="str">
        <f t="shared" si="21"/>
        <v/>
      </c>
      <c r="Z86" s="373">
        <f t="shared" si="22"/>
        <v>0</v>
      </c>
      <c r="AA86" s="372" t="str">
        <f t="shared" si="23"/>
        <v/>
      </c>
      <c r="AB86" s="372" t="str">
        <f t="shared" si="24"/>
        <v/>
      </c>
    </row>
    <row r="87" spans="1:28" ht="16.5" x14ac:dyDescent="0.2">
      <c r="A87" s="385">
        <v>86</v>
      </c>
      <c r="B87" s="386"/>
      <c r="C87" s="387"/>
      <c r="D87" s="388"/>
      <c r="E87" s="346"/>
      <c r="F87" s="389"/>
      <c r="G87" s="344"/>
      <c r="H87" s="388"/>
      <c r="I87" s="346"/>
      <c r="J87" s="389"/>
      <c r="K87" s="344"/>
      <c r="L87" s="388"/>
      <c r="M87" s="346"/>
      <c r="N87" s="389"/>
      <c r="O87" s="344"/>
      <c r="P87" s="388"/>
      <c r="Q87" s="346"/>
      <c r="R87" s="389"/>
      <c r="S87" s="344"/>
      <c r="T87" s="390"/>
      <c r="U87" s="347"/>
      <c r="V87" s="391"/>
      <c r="W87" s="372" t="str">
        <f t="shared" si="19"/>
        <v/>
      </c>
      <c r="X87" s="372" t="str">
        <f t="shared" si="20"/>
        <v/>
      </c>
      <c r="Y87" s="372" t="str">
        <f t="shared" si="21"/>
        <v/>
      </c>
      <c r="Z87" s="373">
        <f t="shared" si="22"/>
        <v>0</v>
      </c>
      <c r="AA87" s="372" t="str">
        <f t="shared" si="23"/>
        <v/>
      </c>
      <c r="AB87" s="372" t="str">
        <f t="shared" si="24"/>
        <v/>
      </c>
    </row>
  </sheetData>
  <sortState ref="B10:U46">
    <sortCondition ref="T10:T46"/>
    <sortCondition descending="1" ref="U10:U46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87">
      <formula1>IF(ISNUMBER(IZ10)=TRUE(),SUM(IZ10,JB10,JD10,JF10,JH10,JJ10,JL10,JN10),"")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0" scale="0" firstPageNumber="0" orientation="portrait" usePrinterDefaults="0" horizontalDpi="0" verticalDpi="0" copies="0"/>
  <headerFooter>
    <oddFooter>&amp;L&amp;YPojedinačni plasman lige&amp;R&amp;YStranica &amp;P</oddFooter>
  </headerFooter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rgb="FF92D050"/>
  </sheetPr>
  <dimension ref="A2:AA28"/>
  <sheetViews>
    <sheetView zoomScale="75" workbookViewId="0">
      <selection activeCell="S13" sqref="S13:T20"/>
    </sheetView>
  </sheetViews>
  <sheetFormatPr defaultRowHeight="12.75" x14ac:dyDescent="0.2"/>
  <cols>
    <col min="1" max="1" width="4.5703125" style="892" customWidth="1"/>
    <col min="2" max="2" width="17.140625" style="838" customWidth="1"/>
    <col min="3" max="3" width="5.7109375" style="838" customWidth="1"/>
    <col min="4" max="4" width="9.42578125" style="838" customWidth="1"/>
    <col min="5" max="5" width="5.7109375" style="838" customWidth="1"/>
    <col min="6" max="6" width="9.42578125" style="838" customWidth="1"/>
    <col min="7" max="7" width="5.7109375" style="838" customWidth="1"/>
    <col min="8" max="8" width="9.42578125" style="838" customWidth="1"/>
    <col min="9" max="9" width="5.7109375" style="838" customWidth="1"/>
    <col min="10" max="10" width="9.42578125" style="838" customWidth="1"/>
    <col min="11" max="11" width="5.7109375" style="838" customWidth="1"/>
    <col min="12" max="12" width="9.42578125" style="838" customWidth="1"/>
    <col min="13" max="13" width="5.85546875" style="838" customWidth="1"/>
    <col min="14" max="14" width="9.42578125" style="838" customWidth="1"/>
    <col min="15" max="15" width="5.7109375" style="838" customWidth="1"/>
    <col min="16" max="16" width="9.42578125" style="838" customWidth="1"/>
    <col min="17" max="17" width="5.7109375" style="838" customWidth="1"/>
    <col min="18" max="18" width="9.42578125" style="838" customWidth="1"/>
    <col min="19" max="19" width="6.28515625" style="838" customWidth="1"/>
    <col min="20" max="20" width="11" style="838" customWidth="1"/>
    <col min="21" max="21" width="10" style="838" bestFit="1" customWidth="1"/>
    <col min="22" max="22" width="9.140625" style="838"/>
    <col min="23" max="23" width="9.140625" style="838" hidden="1" customWidth="1"/>
    <col min="24" max="24" width="15.5703125" style="838" hidden="1" customWidth="1"/>
    <col min="25" max="25" width="9.140625" style="838" hidden="1" customWidth="1"/>
    <col min="26" max="26" width="16.7109375" style="838" hidden="1" customWidth="1"/>
    <col min="27" max="27" width="9.140625" style="838" hidden="1" customWidth="1"/>
    <col min="28" max="16384" width="9.140625" style="838"/>
  </cols>
  <sheetData>
    <row r="2" spans="1:27" x14ac:dyDescent="0.2"/>
    <row r="4" spans="1:27" ht="23.25" x14ac:dyDescent="0.35">
      <c r="C4" s="912" t="s">
        <v>0</v>
      </c>
      <c r="D4" s="911"/>
      <c r="K4" s="910" t="s">
        <v>1</v>
      </c>
    </row>
    <row r="5" spans="1:27" ht="18.75" x14ac:dyDescent="0.3">
      <c r="C5" s="909" t="s">
        <v>2</v>
      </c>
      <c r="E5" s="908"/>
      <c r="H5" s="907"/>
      <c r="I5" s="841" t="s">
        <v>872</v>
      </c>
      <c r="J5" s="841"/>
      <c r="K5" s="906"/>
      <c r="L5" s="841"/>
      <c r="M5" s="841"/>
      <c r="N5" s="841"/>
    </row>
    <row r="6" spans="1:27" ht="23.25" x14ac:dyDescent="0.2">
      <c r="K6" s="905" t="s">
        <v>3</v>
      </c>
    </row>
    <row r="7" spans="1:27" ht="13.5" thickBot="1" x14ac:dyDescent="0.25"/>
    <row r="8" spans="1:27" s="847" customFormat="1" ht="20.25" customHeight="1" thickTop="1" x14ac:dyDescent="0.2">
      <c r="A8" s="1469" t="s">
        <v>4</v>
      </c>
      <c r="B8" s="1472" t="s">
        <v>5</v>
      </c>
      <c r="C8" s="1475" t="s">
        <v>6</v>
      </c>
      <c r="D8" s="1476"/>
      <c r="E8" s="1477" t="s">
        <v>7</v>
      </c>
      <c r="F8" s="1478"/>
      <c r="G8" s="1475" t="s">
        <v>8</v>
      </c>
      <c r="H8" s="1476"/>
      <c r="I8" s="1477" t="s">
        <v>9</v>
      </c>
      <c r="J8" s="1478"/>
      <c r="K8" s="1475" t="s">
        <v>10</v>
      </c>
      <c r="L8" s="1476"/>
      <c r="M8" s="1477" t="s">
        <v>11</v>
      </c>
      <c r="N8" s="1478"/>
      <c r="O8" s="1475" t="s">
        <v>12</v>
      </c>
      <c r="P8" s="1476"/>
      <c r="Q8" s="1477" t="s">
        <v>13</v>
      </c>
      <c r="R8" s="1476"/>
      <c r="S8" s="1485" t="s">
        <v>18</v>
      </c>
      <c r="T8" s="1486"/>
      <c r="U8" s="1487"/>
    </row>
    <row r="9" spans="1:27" s="847" customFormat="1" ht="27.75" customHeight="1" x14ac:dyDescent="0.2">
      <c r="A9" s="1470"/>
      <c r="B9" s="1473"/>
      <c r="C9" s="1479" t="s">
        <v>924</v>
      </c>
      <c r="D9" s="1480"/>
      <c r="E9" s="1481" t="s">
        <v>923</v>
      </c>
      <c r="F9" s="1482"/>
      <c r="G9" s="1483" t="s">
        <v>922</v>
      </c>
      <c r="H9" s="1484"/>
      <c r="I9" s="1481" t="s">
        <v>921</v>
      </c>
      <c r="J9" s="1482"/>
      <c r="K9" s="1483" t="s">
        <v>920</v>
      </c>
      <c r="L9" s="1484"/>
      <c r="M9" s="1481" t="s">
        <v>919</v>
      </c>
      <c r="N9" s="1482"/>
      <c r="O9" s="1483" t="s">
        <v>879</v>
      </c>
      <c r="P9" s="1484"/>
      <c r="Q9" s="1481" t="s">
        <v>918</v>
      </c>
      <c r="R9" s="1484"/>
      <c r="S9" s="1488"/>
      <c r="T9" s="1489"/>
      <c r="U9" s="1490"/>
    </row>
    <row r="10" spans="1:27" s="847" customFormat="1" x14ac:dyDescent="0.2">
      <c r="A10" s="1471"/>
      <c r="B10" s="1474"/>
      <c r="C10" s="1134"/>
      <c r="D10" s="1135"/>
      <c r="E10" s="1136"/>
      <c r="F10" s="1137"/>
      <c r="G10" s="1138"/>
      <c r="H10" s="1139"/>
      <c r="I10" s="1136"/>
      <c r="J10" s="1137"/>
      <c r="K10" s="1138"/>
      <c r="L10" s="1139"/>
      <c r="M10" s="1136"/>
      <c r="N10" s="1137"/>
      <c r="O10" s="1138"/>
      <c r="P10" s="1139"/>
      <c r="Q10" s="1136"/>
      <c r="R10" s="1139"/>
      <c r="S10" s="1138"/>
      <c r="T10" s="1140"/>
      <c r="U10" s="1141"/>
    </row>
    <row r="11" spans="1:27" s="847" customFormat="1" ht="15.75" x14ac:dyDescent="0.2">
      <c r="A11" s="1142"/>
      <c r="B11" s="1143"/>
      <c r="C11" s="1134" t="s">
        <v>31</v>
      </c>
      <c r="D11" s="1135" t="s">
        <v>32</v>
      </c>
      <c r="E11" s="1144" t="s">
        <v>31</v>
      </c>
      <c r="F11" s="1145" t="s">
        <v>32</v>
      </c>
      <c r="G11" s="1134" t="s">
        <v>31</v>
      </c>
      <c r="H11" s="1135" t="s">
        <v>32</v>
      </c>
      <c r="I11" s="1144" t="s">
        <v>31</v>
      </c>
      <c r="J11" s="1145" t="s">
        <v>32</v>
      </c>
      <c r="K11" s="1134" t="s">
        <v>31</v>
      </c>
      <c r="L11" s="1135" t="s">
        <v>32</v>
      </c>
      <c r="M11" s="1144" t="s">
        <v>31</v>
      </c>
      <c r="N11" s="1145" t="s">
        <v>32</v>
      </c>
      <c r="O11" s="1134" t="s">
        <v>31</v>
      </c>
      <c r="P11" s="1135" t="s">
        <v>32</v>
      </c>
      <c r="Q11" s="1144" t="s">
        <v>31</v>
      </c>
      <c r="R11" s="1135" t="s">
        <v>32</v>
      </c>
      <c r="S11" s="1134" t="s">
        <v>31</v>
      </c>
      <c r="T11" s="1146" t="s">
        <v>33</v>
      </c>
      <c r="U11" s="1147" t="s">
        <v>34</v>
      </c>
    </row>
    <row r="12" spans="1:27" s="847" customFormat="1" ht="16.5" thickBot="1" x14ac:dyDescent="0.25">
      <c r="A12" s="1148"/>
      <c r="B12" s="1149"/>
      <c r="C12" s="1150"/>
      <c r="D12" s="1151"/>
      <c r="E12" s="1150"/>
      <c r="F12" s="1152"/>
      <c r="G12" s="1150"/>
      <c r="H12" s="1151"/>
      <c r="I12" s="1150"/>
      <c r="J12" s="1152"/>
      <c r="K12" s="1150"/>
      <c r="L12" s="1151"/>
      <c r="M12" s="1150"/>
      <c r="N12" s="1152"/>
      <c r="O12" s="1150"/>
      <c r="P12" s="1151"/>
      <c r="Q12" s="1150"/>
      <c r="R12" s="1151"/>
      <c r="S12" s="1150"/>
      <c r="T12" s="1153"/>
      <c r="U12" s="1154"/>
    </row>
    <row r="13" spans="1:27" s="862" customFormat="1" ht="42.75" customHeight="1" thickTop="1" x14ac:dyDescent="0.2">
      <c r="A13" s="851">
        <v>1</v>
      </c>
      <c r="B13" s="904" t="s">
        <v>917</v>
      </c>
      <c r="C13" s="903">
        <v>1</v>
      </c>
      <c r="D13" s="858">
        <v>23937</v>
      </c>
      <c r="E13" s="902">
        <v>4</v>
      </c>
      <c r="F13" s="855">
        <v>15441</v>
      </c>
      <c r="G13" s="903">
        <v>1</v>
      </c>
      <c r="H13" s="858">
        <v>9168</v>
      </c>
      <c r="I13" s="902">
        <v>2</v>
      </c>
      <c r="J13" s="855">
        <v>11845</v>
      </c>
      <c r="K13" s="903">
        <v>1</v>
      </c>
      <c r="L13" s="858">
        <v>4290</v>
      </c>
      <c r="M13" s="902">
        <v>2</v>
      </c>
      <c r="N13" s="855">
        <v>7507</v>
      </c>
      <c r="O13" s="903">
        <v>4</v>
      </c>
      <c r="P13" s="858">
        <v>7165</v>
      </c>
      <c r="Q13" s="902">
        <v>1</v>
      </c>
      <c r="R13" s="855">
        <v>5894</v>
      </c>
      <c r="S13" s="1306">
        <f t="shared" ref="S13:S26" si="0">IF(ISNUMBER(C13)=TRUE,SUM(C13,E13,G13,I13,K13,M13,O13,Q13),"")</f>
        <v>16</v>
      </c>
      <c r="T13" s="1305">
        <f t="shared" ref="T13:T26" si="1">IF(ISNUMBER(D13)=TRUE,SUM(D13,F13,H13,J13,L13,N13,P13,R13),"")</f>
        <v>85247</v>
      </c>
      <c r="U13" s="1285">
        <f t="shared" ref="U13:U26" si="2">IF(ISNUMBER(AA13)= TRUE,AA13,"")</f>
        <v>1</v>
      </c>
      <c r="W13" s="862">
        <f t="shared" ref="W13:W26" si="3">IF(ISNUMBER(S13)=TRUE,S13,"")</f>
        <v>16</v>
      </c>
      <c r="X13" s="862">
        <f t="shared" ref="X13:X26" si="4">IF(ISNUMBER(T13)=TRUE,T13,"")</f>
        <v>85247</v>
      </c>
      <c r="Y13" s="863">
        <f t="shared" ref="Y13:Y26" si="5">MAX(D13,F13,H13,J13,L13,N13,P13,R13)</f>
        <v>23937</v>
      </c>
      <c r="Z13" s="862">
        <f t="shared" ref="Z13:Z26" si="6">IF(ISNUMBER(W13)=TRUE,W13-X13/100000-Y13/1000000000,"")</f>
        <v>15.147506063</v>
      </c>
      <c r="AA13" s="862">
        <f t="shared" ref="AA13:AA26" si="7">IF(ISNUMBER(Z13)=TRUE,RANK(Z13,$Z$13:$Z$26,1),"")</f>
        <v>1</v>
      </c>
    </row>
    <row r="14" spans="1:27" s="862" customFormat="1" ht="42.75" customHeight="1" x14ac:dyDescent="0.2">
      <c r="A14" s="864">
        <v>2</v>
      </c>
      <c r="B14" s="901" t="s">
        <v>367</v>
      </c>
      <c r="C14" s="900">
        <v>4</v>
      </c>
      <c r="D14" s="870">
        <v>15911</v>
      </c>
      <c r="E14" s="899">
        <v>1</v>
      </c>
      <c r="F14" s="868">
        <v>18052</v>
      </c>
      <c r="G14" s="900">
        <v>2</v>
      </c>
      <c r="H14" s="870">
        <v>9665</v>
      </c>
      <c r="I14" s="899">
        <v>1</v>
      </c>
      <c r="J14" s="868">
        <v>13763</v>
      </c>
      <c r="K14" s="900">
        <v>2</v>
      </c>
      <c r="L14" s="870">
        <v>4355</v>
      </c>
      <c r="M14" s="899">
        <v>4</v>
      </c>
      <c r="N14" s="868">
        <v>7450</v>
      </c>
      <c r="O14" s="900">
        <v>1</v>
      </c>
      <c r="P14" s="870">
        <v>9785</v>
      </c>
      <c r="Q14" s="899">
        <v>4</v>
      </c>
      <c r="R14" s="868">
        <v>5700</v>
      </c>
      <c r="S14" s="1307">
        <f t="shared" si="0"/>
        <v>19</v>
      </c>
      <c r="T14" s="1308">
        <f t="shared" si="1"/>
        <v>84681</v>
      </c>
      <c r="U14" s="1285">
        <f t="shared" si="2"/>
        <v>2</v>
      </c>
      <c r="W14" s="862">
        <f t="shared" si="3"/>
        <v>19</v>
      </c>
      <c r="X14" s="862">
        <f t="shared" si="4"/>
        <v>84681</v>
      </c>
      <c r="Y14" s="863">
        <f t="shared" si="5"/>
        <v>18052</v>
      </c>
      <c r="Z14" s="862">
        <f t="shared" si="6"/>
        <v>18.153171947999997</v>
      </c>
      <c r="AA14" s="862">
        <f t="shared" si="7"/>
        <v>2</v>
      </c>
    </row>
    <row r="15" spans="1:27" s="862" customFormat="1" ht="42.75" customHeight="1" x14ac:dyDescent="0.2">
      <c r="A15" s="864">
        <v>3</v>
      </c>
      <c r="B15" s="901" t="s">
        <v>915</v>
      </c>
      <c r="C15" s="900">
        <v>2</v>
      </c>
      <c r="D15" s="870">
        <v>18437</v>
      </c>
      <c r="E15" s="899">
        <v>2</v>
      </c>
      <c r="F15" s="868">
        <v>17676</v>
      </c>
      <c r="G15" s="900">
        <v>5</v>
      </c>
      <c r="H15" s="870">
        <v>8000</v>
      </c>
      <c r="I15" s="899">
        <v>3</v>
      </c>
      <c r="J15" s="868">
        <v>9895</v>
      </c>
      <c r="K15" s="900">
        <v>6</v>
      </c>
      <c r="L15" s="870">
        <v>2259</v>
      </c>
      <c r="M15" s="899">
        <v>7</v>
      </c>
      <c r="N15" s="868">
        <v>4850</v>
      </c>
      <c r="O15" s="900">
        <v>3</v>
      </c>
      <c r="P15" s="870">
        <v>7922</v>
      </c>
      <c r="Q15" s="899">
        <v>2</v>
      </c>
      <c r="R15" s="868">
        <v>5701</v>
      </c>
      <c r="S15" s="1307">
        <f t="shared" si="0"/>
        <v>30</v>
      </c>
      <c r="T15" s="1308">
        <f t="shared" si="1"/>
        <v>74740</v>
      </c>
      <c r="U15" s="1285">
        <f t="shared" si="2"/>
        <v>3</v>
      </c>
      <c r="W15" s="862">
        <f t="shared" si="3"/>
        <v>30</v>
      </c>
      <c r="X15" s="862">
        <f t="shared" si="4"/>
        <v>74740</v>
      </c>
      <c r="Y15" s="863">
        <f t="shared" si="5"/>
        <v>18437</v>
      </c>
      <c r="Z15" s="862">
        <f t="shared" si="6"/>
        <v>29.252581563</v>
      </c>
      <c r="AA15" s="862">
        <f t="shared" si="7"/>
        <v>3</v>
      </c>
    </row>
    <row r="16" spans="1:27" s="862" customFormat="1" ht="42.75" customHeight="1" x14ac:dyDescent="0.2">
      <c r="A16" s="864">
        <v>4</v>
      </c>
      <c r="B16" s="901" t="s">
        <v>914</v>
      </c>
      <c r="C16" s="900">
        <v>8</v>
      </c>
      <c r="D16" s="870">
        <v>13270</v>
      </c>
      <c r="E16" s="899">
        <v>6</v>
      </c>
      <c r="F16" s="868">
        <v>12996</v>
      </c>
      <c r="G16" s="900">
        <v>4</v>
      </c>
      <c r="H16" s="870">
        <v>8899</v>
      </c>
      <c r="I16" s="899">
        <v>4</v>
      </c>
      <c r="J16" s="868">
        <v>9821</v>
      </c>
      <c r="K16" s="900">
        <v>3</v>
      </c>
      <c r="L16" s="870">
        <v>8317</v>
      </c>
      <c r="M16" s="899">
        <v>1</v>
      </c>
      <c r="N16" s="868">
        <v>8193</v>
      </c>
      <c r="O16" s="900">
        <v>2</v>
      </c>
      <c r="P16" s="870">
        <v>7799</v>
      </c>
      <c r="Q16" s="899">
        <v>5</v>
      </c>
      <c r="R16" s="868">
        <v>4982</v>
      </c>
      <c r="S16" s="1307">
        <f t="shared" si="0"/>
        <v>33</v>
      </c>
      <c r="T16" s="1308">
        <f t="shared" si="1"/>
        <v>74277</v>
      </c>
      <c r="U16" s="1285">
        <f t="shared" si="2"/>
        <v>4</v>
      </c>
      <c r="W16" s="862">
        <f t="shared" si="3"/>
        <v>33</v>
      </c>
      <c r="X16" s="862">
        <f t="shared" si="4"/>
        <v>74277</v>
      </c>
      <c r="Y16" s="863">
        <f t="shared" si="5"/>
        <v>13270</v>
      </c>
      <c r="Z16" s="862">
        <f t="shared" si="6"/>
        <v>32.257216730000003</v>
      </c>
      <c r="AA16" s="862">
        <f t="shared" si="7"/>
        <v>4</v>
      </c>
    </row>
    <row r="17" spans="1:27" s="862" customFormat="1" ht="42.75" customHeight="1" x14ac:dyDescent="0.2">
      <c r="A17" s="864">
        <v>5</v>
      </c>
      <c r="B17" s="901" t="s">
        <v>916</v>
      </c>
      <c r="C17" s="900">
        <v>5</v>
      </c>
      <c r="D17" s="870">
        <v>16311</v>
      </c>
      <c r="E17" s="899">
        <v>3</v>
      </c>
      <c r="F17" s="868">
        <v>18520</v>
      </c>
      <c r="G17" s="900">
        <v>3</v>
      </c>
      <c r="H17" s="870">
        <v>8210</v>
      </c>
      <c r="I17" s="899">
        <v>7</v>
      </c>
      <c r="J17" s="868">
        <v>8340</v>
      </c>
      <c r="K17" s="900">
        <v>4</v>
      </c>
      <c r="L17" s="870">
        <v>4248</v>
      </c>
      <c r="M17" s="899">
        <v>3</v>
      </c>
      <c r="N17" s="868">
        <v>6728</v>
      </c>
      <c r="O17" s="900">
        <v>7</v>
      </c>
      <c r="P17" s="870">
        <v>8059</v>
      </c>
      <c r="Q17" s="899">
        <v>3</v>
      </c>
      <c r="R17" s="868">
        <v>7786</v>
      </c>
      <c r="S17" s="1307">
        <f t="shared" si="0"/>
        <v>35</v>
      </c>
      <c r="T17" s="1308">
        <f t="shared" si="1"/>
        <v>78202</v>
      </c>
      <c r="U17" s="1285">
        <f t="shared" si="2"/>
        <v>5</v>
      </c>
      <c r="W17" s="862">
        <f t="shared" si="3"/>
        <v>35</v>
      </c>
      <c r="X17" s="862">
        <f t="shared" si="4"/>
        <v>78202</v>
      </c>
      <c r="Y17" s="863">
        <f t="shared" si="5"/>
        <v>18520</v>
      </c>
      <c r="Z17" s="862">
        <f t="shared" si="6"/>
        <v>34.21796148</v>
      </c>
      <c r="AA17" s="862">
        <f t="shared" si="7"/>
        <v>5</v>
      </c>
    </row>
    <row r="18" spans="1:27" s="862" customFormat="1" ht="42.75" customHeight="1" x14ac:dyDescent="0.2">
      <c r="A18" s="864">
        <v>6</v>
      </c>
      <c r="B18" s="901" t="s">
        <v>897</v>
      </c>
      <c r="C18" s="900">
        <v>3</v>
      </c>
      <c r="D18" s="870">
        <v>17799</v>
      </c>
      <c r="E18" s="899">
        <v>5</v>
      </c>
      <c r="F18" s="868">
        <v>13814</v>
      </c>
      <c r="G18" s="900">
        <v>8</v>
      </c>
      <c r="H18" s="870">
        <v>5535</v>
      </c>
      <c r="I18" s="899">
        <v>8</v>
      </c>
      <c r="J18" s="868">
        <v>8326</v>
      </c>
      <c r="K18" s="900">
        <v>8</v>
      </c>
      <c r="L18" s="870">
        <v>1156</v>
      </c>
      <c r="M18" s="899">
        <v>5</v>
      </c>
      <c r="N18" s="868">
        <v>6221</v>
      </c>
      <c r="O18" s="900">
        <v>5</v>
      </c>
      <c r="P18" s="870">
        <v>8523</v>
      </c>
      <c r="Q18" s="899">
        <v>7</v>
      </c>
      <c r="R18" s="868">
        <v>3190</v>
      </c>
      <c r="S18" s="1307">
        <f t="shared" si="0"/>
        <v>49</v>
      </c>
      <c r="T18" s="1308">
        <f t="shared" si="1"/>
        <v>64564</v>
      </c>
      <c r="U18" s="1285">
        <f t="shared" si="2"/>
        <v>6</v>
      </c>
      <c r="W18" s="862">
        <f t="shared" si="3"/>
        <v>49</v>
      </c>
      <c r="X18" s="862">
        <f t="shared" si="4"/>
        <v>64564</v>
      </c>
      <c r="Y18" s="863">
        <f t="shared" si="5"/>
        <v>17799</v>
      </c>
      <c r="Z18" s="862">
        <f t="shared" si="6"/>
        <v>48.354342201000001</v>
      </c>
      <c r="AA18" s="862">
        <f t="shared" si="7"/>
        <v>6</v>
      </c>
    </row>
    <row r="19" spans="1:27" s="862" customFormat="1" ht="42.75" customHeight="1" x14ac:dyDescent="0.2">
      <c r="A19" s="864">
        <v>7</v>
      </c>
      <c r="B19" s="901" t="s">
        <v>913</v>
      </c>
      <c r="C19" s="900">
        <v>6</v>
      </c>
      <c r="D19" s="870">
        <v>15852</v>
      </c>
      <c r="E19" s="899">
        <v>7</v>
      </c>
      <c r="F19" s="868">
        <v>10845</v>
      </c>
      <c r="G19" s="900">
        <v>7</v>
      </c>
      <c r="H19" s="870">
        <v>6822</v>
      </c>
      <c r="I19" s="899">
        <v>6</v>
      </c>
      <c r="J19" s="868">
        <v>9805</v>
      </c>
      <c r="K19" s="900">
        <v>7</v>
      </c>
      <c r="L19" s="870">
        <v>2283</v>
      </c>
      <c r="M19" s="899">
        <v>6</v>
      </c>
      <c r="N19" s="868">
        <v>6172</v>
      </c>
      <c r="O19" s="900">
        <v>6</v>
      </c>
      <c r="P19" s="870">
        <v>6603</v>
      </c>
      <c r="Q19" s="899">
        <v>6</v>
      </c>
      <c r="R19" s="868">
        <v>4737</v>
      </c>
      <c r="S19" s="1307">
        <f t="shared" si="0"/>
        <v>51</v>
      </c>
      <c r="T19" s="1308">
        <f t="shared" si="1"/>
        <v>63119</v>
      </c>
      <c r="U19" s="1285">
        <f t="shared" si="2"/>
        <v>7</v>
      </c>
      <c r="W19" s="862">
        <f t="shared" si="3"/>
        <v>51</v>
      </c>
      <c r="X19" s="862">
        <f t="shared" si="4"/>
        <v>63119</v>
      </c>
      <c r="Y19" s="863">
        <f t="shared" si="5"/>
        <v>15852</v>
      </c>
      <c r="Z19" s="862">
        <f t="shared" si="6"/>
        <v>50.368794148000006</v>
      </c>
      <c r="AA19" s="862">
        <f t="shared" si="7"/>
        <v>7</v>
      </c>
    </row>
    <row r="20" spans="1:27" s="862" customFormat="1" ht="42.75" customHeight="1" x14ac:dyDescent="0.2">
      <c r="A20" s="864">
        <v>8</v>
      </c>
      <c r="B20" s="901" t="s">
        <v>912</v>
      </c>
      <c r="C20" s="900">
        <v>7</v>
      </c>
      <c r="D20" s="870">
        <v>11185</v>
      </c>
      <c r="E20" s="899">
        <v>8</v>
      </c>
      <c r="F20" s="868">
        <v>10057</v>
      </c>
      <c r="G20" s="900">
        <v>6</v>
      </c>
      <c r="H20" s="870">
        <v>7686</v>
      </c>
      <c r="I20" s="899">
        <v>5</v>
      </c>
      <c r="J20" s="868">
        <v>10073</v>
      </c>
      <c r="K20" s="900">
        <v>5</v>
      </c>
      <c r="L20" s="870">
        <v>2147</v>
      </c>
      <c r="M20" s="899">
        <v>9</v>
      </c>
      <c r="N20" s="868">
        <v>0</v>
      </c>
      <c r="O20" s="900">
        <v>9</v>
      </c>
      <c r="P20" s="870"/>
      <c r="Q20" s="899">
        <v>9</v>
      </c>
      <c r="R20" s="868"/>
      <c r="S20" s="1307">
        <f t="shared" si="0"/>
        <v>58</v>
      </c>
      <c r="T20" s="1308">
        <f t="shared" si="1"/>
        <v>41148</v>
      </c>
      <c r="U20" s="1285">
        <f t="shared" si="2"/>
        <v>8</v>
      </c>
      <c r="W20" s="862">
        <f t="shared" si="3"/>
        <v>58</v>
      </c>
      <c r="X20" s="862">
        <f t="shared" si="4"/>
        <v>41148</v>
      </c>
      <c r="Y20" s="863">
        <f t="shared" si="5"/>
        <v>11185</v>
      </c>
      <c r="Z20" s="862">
        <f t="shared" si="6"/>
        <v>57.588508815000004</v>
      </c>
      <c r="AA20" s="862">
        <f t="shared" si="7"/>
        <v>8</v>
      </c>
    </row>
    <row r="21" spans="1:27" s="862" customFormat="1" ht="42.75" customHeight="1" x14ac:dyDescent="0.2">
      <c r="A21" s="864">
        <v>9</v>
      </c>
      <c r="B21" s="901"/>
      <c r="C21" s="900"/>
      <c r="D21" s="870"/>
      <c r="E21" s="899"/>
      <c r="F21" s="868"/>
      <c r="G21" s="900"/>
      <c r="H21" s="870"/>
      <c r="I21" s="899"/>
      <c r="J21" s="868"/>
      <c r="K21" s="900"/>
      <c r="L21" s="870"/>
      <c r="M21" s="899"/>
      <c r="N21" s="868"/>
      <c r="O21" s="900"/>
      <c r="P21" s="870"/>
      <c r="Q21" s="899"/>
      <c r="R21" s="868"/>
      <c r="S21" s="898" t="str">
        <f t="shared" si="0"/>
        <v/>
      </c>
      <c r="T21" s="897" t="str">
        <f t="shared" si="1"/>
        <v/>
      </c>
      <c r="U21" s="861" t="str">
        <f t="shared" si="2"/>
        <v/>
      </c>
      <c r="W21" s="862" t="str">
        <f t="shared" si="3"/>
        <v/>
      </c>
      <c r="X21" s="862" t="str">
        <f t="shared" si="4"/>
        <v/>
      </c>
      <c r="Y21" s="863">
        <f t="shared" si="5"/>
        <v>0</v>
      </c>
      <c r="Z21" s="862" t="str">
        <f t="shared" si="6"/>
        <v/>
      </c>
      <c r="AA21" s="862" t="str">
        <f t="shared" si="7"/>
        <v/>
      </c>
    </row>
    <row r="22" spans="1:27" s="862" customFormat="1" ht="42.75" customHeight="1" x14ac:dyDescent="0.2">
      <c r="A22" s="864">
        <v>10</v>
      </c>
      <c r="B22" s="901"/>
      <c r="C22" s="900"/>
      <c r="D22" s="870"/>
      <c r="E22" s="899"/>
      <c r="F22" s="868"/>
      <c r="G22" s="900"/>
      <c r="H22" s="870"/>
      <c r="I22" s="899"/>
      <c r="J22" s="868"/>
      <c r="K22" s="900"/>
      <c r="L22" s="870"/>
      <c r="M22" s="899"/>
      <c r="N22" s="868"/>
      <c r="O22" s="900"/>
      <c r="P22" s="870"/>
      <c r="Q22" s="899"/>
      <c r="R22" s="868"/>
      <c r="S22" s="898" t="str">
        <f t="shared" si="0"/>
        <v/>
      </c>
      <c r="T22" s="897" t="str">
        <f t="shared" si="1"/>
        <v/>
      </c>
      <c r="U22" s="861" t="str">
        <f t="shared" si="2"/>
        <v/>
      </c>
      <c r="W22" s="862" t="str">
        <f t="shared" si="3"/>
        <v/>
      </c>
      <c r="X22" s="862" t="str">
        <f t="shared" si="4"/>
        <v/>
      </c>
      <c r="Y22" s="863">
        <f t="shared" si="5"/>
        <v>0</v>
      </c>
      <c r="Z22" s="862" t="str">
        <f t="shared" si="6"/>
        <v/>
      </c>
      <c r="AA22" s="862" t="str">
        <f t="shared" si="7"/>
        <v/>
      </c>
    </row>
    <row r="23" spans="1:27" s="862" customFormat="1" ht="42.75" customHeight="1" x14ac:dyDescent="0.2">
      <c r="A23" s="864">
        <v>11</v>
      </c>
      <c r="B23" s="901"/>
      <c r="C23" s="900"/>
      <c r="D23" s="870"/>
      <c r="E23" s="899"/>
      <c r="F23" s="868"/>
      <c r="G23" s="900"/>
      <c r="H23" s="870"/>
      <c r="I23" s="899"/>
      <c r="J23" s="868"/>
      <c r="K23" s="900"/>
      <c r="L23" s="870"/>
      <c r="M23" s="899"/>
      <c r="N23" s="868"/>
      <c r="O23" s="900"/>
      <c r="P23" s="870"/>
      <c r="Q23" s="899"/>
      <c r="R23" s="868"/>
      <c r="S23" s="898" t="str">
        <f t="shared" si="0"/>
        <v/>
      </c>
      <c r="T23" s="897" t="str">
        <f t="shared" si="1"/>
        <v/>
      </c>
      <c r="U23" s="861" t="str">
        <f t="shared" si="2"/>
        <v/>
      </c>
      <c r="W23" s="862" t="str">
        <f t="shared" si="3"/>
        <v/>
      </c>
      <c r="X23" s="862" t="str">
        <f t="shared" si="4"/>
        <v/>
      </c>
      <c r="Y23" s="863">
        <f t="shared" si="5"/>
        <v>0</v>
      </c>
      <c r="Z23" s="862" t="str">
        <f t="shared" si="6"/>
        <v/>
      </c>
      <c r="AA23" s="862" t="str">
        <f t="shared" si="7"/>
        <v/>
      </c>
    </row>
    <row r="24" spans="1:27" s="862" customFormat="1" ht="42.75" customHeight="1" x14ac:dyDescent="0.2">
      <c r="A24" s="864">
        <v>12</v>
      </c>
      <c r="B24" s="901"/>
      <c r="C24" s="900"/>
      <c r="D24" s="870"/>
      <c r="E24" s="899"/>
      <c r="F24" s="868"/>
      <c r="G24" s="900"/>
      <c r="H24" s="870"/>
      <c r="I24" s="899"/>
      <c r="J24" s="868"/>
      <c r="K24" s="900"/>
      <c r="L24" s="870"/>
      <c r="M24" s="899"/>
      <c r="N24" s="868"/>
      <c r="O24" s="900"/>
      <c r="P24" s="870"/>
      <c r="Q24" s="899"/>
      <c r="R24" s="868"/>
      <c r="S24" s="898" t="str">
        <f t="shared" si="0"/>
        <v/>
      </c>
      <c r="T24" s="897" t="str">
        <f t="shared" si="1"/>
        <v/>
      </c>
      <c r="U24" s="861" t="str">
        <f t="shared" si="2"/>
        <v/>
      </c>
      <c r="W24" s="862" t="str">
        <f t="shared" si="3"/>
        <v/>
      </c>
      <c r="X24" s="862" t="str">
        <f t="shared" si="4"/>
        <v/>
      </c>
      <c r="Y24" s="863">
        <f t="shared" si="5"/>
        <v>0</v>
      </c>
      <c r="Z24" s="862" t="str">
        <f t="shared" si="6"/>
        <v/>
      </c>
      <c r="AA24" s="862" t="str">
        <f t="shared" si="7"/>
        <v/>
      </c>
    </row>
    <row r="25" spans="1:27" s="862" customFormat="1" ht="42.75" customHeight="1" x14ac:dyDescent="0.2">
      <c r="A25" s="864">
        <v>13</v>
      </c>
      <c r="B25" s="901"/>
      <c r="C25" s="900"/>
      <c r="D25" s="870"/>
      <c r="E25" s="899"/>
      <c r="F25" s="868"/>
      <c r="G25" s="900"/>
      <c r="H25" s="870"/>
      <c r="I25" s="899"/>
      <c r="J25" s="868"/>
      <c r="K25" s="900"/>
      <c r="L25" s="870"/>
      <c r="M25" s="899"/>
      <c r="N25" s="868"/>
      <c r="O25" s="900"/>
      <c r="P25" s="870"/>
      <c r="Q25" s="899"/>
      <c r="R25" s="868"/>
      <c r="S25" s="898" t="str">
        <f t="shared" si="0"/>
        <v/>
      </c>
      <c r="T25" s="897" t="str">
        <f t="shared" si="1"/>
        <v/>
      </c>
      <c r="U25" s="861" t="str">
        <f t="shared" si="2"/>
        <v/>
      </c>
      <c r="W25" s="862" t="str">
        <f t="shared" si="3"/>
        <v/>
      </c>
      <c r="X25" s="862" t="str">
        <f t="shared" si="4"/>
        <v/>
      </c>
      <c r="Y25" s="863">
        <f t="shared" si="5"/>
        <v>0</v>
      </c>
      <c r="Z25" s="862" t="str">
        <f t="shared" si="6"/>
        <v/>
      </c>
      <c r="AA25" s="862" t="str">
        <f t="shared" si="7"/>
        <v/>
      </c>
    </row>
    <row r="26" spans="1:27" s="862" customFormat="1" ht="42.75" customHeight="1" thickBot="1" x14ac:dyDescent="0.25">
      <c r="A26" s="876">
        <v>14</v>
      </c>
      <c r="B26" s="896"/>
      <c r="C26" s="895"/>
      <c r="D26" s="882"/>
      <c r="E26" s="895"/>
      <c r="F26" s="882"/>
      <c r="G26" s="895"/>
      <c r="H26" s="882"/>
      <c r="I26" s="895"/>
      <c r="J26" s="882"/>
      <c r="K26" s="895"/>
      <c r="L26" s="882"/>
      <c r="M26" s="895"/>
      <c r="N26" s="882"/>
      <c r="O26" s="895"/>
      <c r="P26" s="882"/>
      <c r="Q26" s="895"/>
      <c r="R26" s="882"/>
      <c r="S26" s="894" t="str">
        <f t="shared" si="0"/>
        <v/>
      </c>
      <c r="T26" s="884" t="str">
        <f t="shared" si="1"/>
        <v/>
      </c>
      <c r="U26" s="885" t="str">
        <f t="shared" si="2"/>
        <v/>
      </c>
      <c r="W26" s="862" t="str">
        <f t="shared" si="3"/>
        <v/>
      </c>
      <c r="X26" s="862" t="str">
        <f t="shared" si="4"/>
        <v/>
      </c>
      <c r="Y26" s="863">
        <f t="shared" si="5"/>
        <v>0</v>
      </c>
      <c r="Z26" s="862" t="str">
        <f t="shared" si="6"/>
        <v/>
      </c>
      <c r="AA26" s="862" t="str">
        <f t="shared" si="7"/>
        <v/>
      </c>
    </row>
    <row r="27" spans="1:27" ht="15.75" thickTop="1" x14ac:dyDescent="0.2">
      <c r="D27" s="893"/>
    </row>
    <row r="28" spans="1:27" x14ac:dyDescent="0.2">
      <c r="D28" s="842"/>
    </row>
  </sheetData>
  <sortState ref="B13:T20">
    <sortCondition ref="S13:S20"/>
    <sortCondition descending="1" ref="T13:T20"/>
  </sortState>
  <mergeCells count="19">
    <mergeCell ref="Q9:R9"/>
    <mergeCell ref="O8:P8"/>
    <mergeCell ref="Q8:R8"/>
    <mergeCell ref="S8:U9"/>
    <mergeCell ref="K9:L9"/>
    <mergeCell ref="M9:N9"/>
    <mergeCell ref="O9:P9"/>
    <mergeCell ref="G8:H8"/>
    <mergeCell ref="I8:J8"/>
    <mergeCell ref="K8:L8"/>
    <mergeCell ref="M8:N8"/>
    <mergeCell ref="G9:H9"/>
    <mergeCell ref="I9:J9"/>
    <mergeCell ref="A8:A10"/>
    <mergeCell ref="B8:B10"/>
    <mergeCell ref="C8:D8"/>
    <mergeCell ref="E8:F8"/>
    <mergeCell ref="C9:D9"/>
    <mergeCell ref="E9:F9"/>
  </mergeCells>
  <printOptions horizontalCentered="1"/>
  <pageMargins left="0.78740157480314965" right="0.78740157480314965" top="0.17" bottom="0.36" header="2.9527559055118111" footer="0.28999999999999998"/>
  <pageSetup paperSize="9" scale="70" orientation="landscape" verticalDpi="0" r:id="rId1"/>
  <headerFooter alignWithMargins="0">
    <oddHeader>&amp;C&amp;G</oddHead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00B050"/>
  </sheetPr>
  <dimension ref="A1:AB100"/>
  <sheetViews>
    <sheetView zoomScale="85" zoomScaleNormal="85" workbookViewId="0">
      <selection activeCell="T10" sqref="T10:U34"/>
    </sheetView>
  </sheetViews>
  <sheetFormatPr defaultRowHeight="15" x14ac:dyDescent="0.2"/>
  <cols>
    <col min="1" max="1" width="5.140625" style="837" customWidth="1"/>
    <col min="2" max="2" width="21.85546875" style="843" bestFit="1" customWidth="1"/>
    <col min="3" max="3" width="19.85546875" style="838" customWidth="1"/>
    <col min="4" max="4" width="5.7109375" style="838" customWidth="1"/>
    <col min="5" max="5" width="9.28515625" style="839" customWidth="1"/>
    <col min="6" max="6" width="5.7109375" style="838" customWidth="1"/>
    <col min="7" max="7" width="9.28515625" style="839" customWidth="1"/>
    <col min="8" max="8" width="5.7109375" style="838" customWidth="1"/>
    <col min="9" max="9" width="9.28515625" style="839" customWidth="1"/>
    <col min="10" max="10" width="5.7109375" style="838" customWidth="1"/>
    <col min="11" max="11" width="9.28515625" style="839" customWidth="1"/>
    <col min="12" max="12" width="5.7109375" style="838" customWidth="1"/>
    <col min="13" max="13" width="9.28515625" style="839" customWidth="1"/>
    <col min="14" max="14" width="5.7109375" style="838" customWidth="1"/>
    <col min="15" max="15" width="9.28515625" style="839" customWidth="1"/>
    <col min="16" max="16" width="5.7109375" style="838" customWidth="1"/>
    <col min="17" max="17" width="9.28515625" style="839" customWidth="1"/>
    <col min="18" max="18" width="5.7109375" style="838" customWidth="1"/>
    <col min="19" max="19" width="9.28515625" style="839" customWidth="1"/>
    <col min="20" max="20" width="6.7109375" style="838" customWidth="1"/>
    <col min="21" max="21" width="10" style="839" customWidth="1"/>
    <col min="22" max="22" width="10.5703125" style="838" customWidth="1"/>
    <col min="23" max="23" width="0" style="838" hidden="1" customWidth="1"/>
    <col min="24" max="25" width="9.140625" style="838" hidden="1" customWidth="1"/>
    <col min="26" max="26" width="10.85546875" style="838" hidden="1" customWidth="1"/>
    <col min="27" max="27" width="15.5703125" style="838" hidden="1" customWidth="1"/>
    <col min="28" max="28" width="14.5703125" style="838" hidden="1" customWidth="1"/>
    <col min="29" max="256" width="9.140625" style="838"/>
    <col min="257" max="257" width="5.140625" style="838" customWidth="1"/>
    <col min="258" max="258" width="21.85546875" style="838" bestFit="1" customWidth="1"/>
    <col min="259" max="259" width="19.85546875" style="838" customWidth="1"/>
    <col min="260" max="260" width="5.7109375" style="838" customWidth="1"/>
    <col min="261" max="261" width="9.28515625" style="838" customWidth="1"/>
    <col min="262" max="262" width="5.7109375" style="838" customWidth="1"/>
    <col min="263" max="263" width="9.28515625" style="838" customWidth="1"/>
    <col min="264" max="264" width="5.7109375" style="838" customWidth="1"/>
    <col min="265" max="265" width="9.28515625" style="838" customWidth="1"/>
    <col min="266" max="266" width="5.7109375" style="838" customWidth="1"/>
    <col min="267" max="267" width="9.28515625" style="838" customWidth="1"/>
    <col min="268" max="268" width="5.7109375" style="838" customWidth="1"/>
    <col min="269" max="269" width="9.28515625" style="838" customWidth="1"/>
    <col min="270" max="270" width="5.7109375" style="838" customWidth="1"/>
    <col min="271" max="271" width="9.28515625" style="838" customWidth="1"/>
    <col min="272" max="272" width="5.7109375" style="838" customWidth="1"/>
    <col min="273" max="273" width="9.28515625" style="838" customWidth="1"/>
    <col min="274" max="274" width="5.7109375" style="838" customWidth="1"/>
    <col min="275" max="275" width="9.28515625" style="838" customWidth="1"/>
    <col min="276" max="276" width="6.7109375" style="838" customWidth="1"/>
    <col min="277" max="277" width="10" style="838" customWidth="1"/>
    <col min="278" max="278" width="10.5703125" style="838" customWidth="1"/>
    <col min="279" max="284" width="0" style="838" hidden="1" customWidth="1"/>
    <col min="285" max="512" width="9.140625" style="838"/>
    <col min="513" max="513" width="5.140625" style="838" customWidth="1"/>
    <col min="514" max="514" width="21.85546875" style="838" bestFit="1" customWidth="1"/>
    <col min="515" max="515" width="19.85546875" style="838" customWidth="1"/>
    <col min="516" max="516" width="5.7109375" style="838" customWidth="1"/>
    <col min="517" max="517" width="9.28515625" style="838" customWidth="1"/>
    <col min="518" max="518" width="5.7109375" style="838" customWidth="1"/>
    <col min="519" max="519" width="9.28515625" style="838" customWidth="1"/>
    <col min="520" max="520" width="5.7109375" style="838" customWidth="1"/>
    <col min="521" max="521" width="9.28515625" style="838" customWidth="1"/>
    <col min="522" max="522" width="5.7109375" style="838" customWidth="1"/>
    <col min="523" max="523" width="9.28515625" style="838" customWidth="1"/>
    <col min="524" max="524" width="5.7109375" style="838" customWidth="1"/>
    <col min="525" max="525" width="9.28515625" style="838" customWidth="1"/>
    <col min="526" max="526" width="5.7109375" style="838" customWidth="1"/>
    <col min="527" max="527" width="9.28515625" style="838" customWidth="1"/>
    <col min="528" max="528" width="5.7109375" style="838" customWidth="1"/>
    <col min="529" max="529" width="9.28515625" style="838" customWidth="1"/>
    <col min="530" max="530" width="5.7109375" style="838" customWidth="1"/>
    <col min="531" max="531" width="9.28515625" style="838" customWidth="1"/>
    <col min="532" max="532" width="6.7109375" style="838" customWidth="1"/>
    <col min="533" max="533" width="10" style="838" customWidth="1"/>
    <col min="534" max="534" width="10.5703125" style="838" customWidth="1"/>
    <col min="535" max="540" width="0" style="838" hidden="1" customWidth="1"/>
    <col min="541" max="768" width="9.140625" style="838"/>
    <col min="769" max="769" width="5.140625" style="838" customWidth="1"/>
    <col min="770" max="770" width="21.85546875" style="838" bestFit="1" customWidth="1"/>
    <col min="771" max="771" width="19.85546875" style="838" customWidth="1"/>
    <col min="772" max="772" width="5.7109375" style="838" customWidth="1"/>
    <col min="773" max="773" width="9.28515625" style="838" customWidth="1"/>
    <col min="774" max="774" width="5.7109375" style="838" customWidth="1"/>
    <col min="775" max="775" width="9.28515625" style="838" customWidth="1"/>
    <col min="776" max="776" width="5.7109375" style="838" customWidth="1"/>
    <col min="777" max="777" width="9.28515625" style="838" customWidth="1"/>
    <col min="778" max="778" width="5.7109375" style="838" customWidth="1"/>
    <col min="779" max="779" width="9.28515625" style="838" customWidth="1"/>
    <col min="780" max="780" width="5.7109375" style="838" customWidth="1"/>
    <col min="781" max="781" width="9.28515625" style="838" customWidth="1"/>
    <col min="782" max="782" width="5.7109375" style="838" customWidth="1"/>
    <col min="783" max="783" width="9.28515625" style="838" customWidth="1"/>
    <col min="784" max="784" width="5.7109375" style="838" customWidth="1"/>
    <col min="785" max="785" width="9.28515625" style="838" customWidth="1"/>
    <col min="786" max="786" width="5.7109375" style="838" customWidth="1"/>
    <col min="787" max="787" width="9.28515625" style="838" customWidth="1"/>
    <col min="788" max="788" width="6.7109375" style="838" customWidth="1"/>
    <col min="789" max="789" width="10" style="838" customWidth="1"/>
    <col min="790" max="790" width="10.5703125" style="838" customWidth="1"/>
    <col min="791" max="796" width="0" style="838" hidden="1" customWidth="1"/>
    <col min="797" max="1024" width="9.140625" style="838"/>
    <col min="1025" max="1025" width="5.140625" style="838" customWidth="1"/>
    <col min="1026" max="1026" width="21.85546875" style="838" bestFit="1" customWidth="1"/>
    <col min="1027" max="1027" width="19.85546875" style="838" customWidth="1"/>
    <col min="1028" max="1028" width="5.7109375" style="838" customWidth="1"/>
    <col min="1029" max="1029" width="9.28515625" style="838" customWidth="1"/>
    <col min="1030" max="1030" width="5.7109375" style="838" customWidth="1"/>
    <col min="1031" max="1031" width="9.28515625" style="838" customWidth="1"/>
    <col min="1032" max="1032" width="5.7109375" style="838" customWidth="1"/>
    <col min="1033" max="1033" width="9.28515625" style="838" customWidth="1"/>
    <col min="1034" max="1034" width="5.7109375" style="838" customWidth="1"/>
    <col min="1035" max="1035" width="9.28515625" style="838" customWidth="1"/>
    <col min="1036" max="1036" width="5.7109375" style="838" customWidth="1"/>
    <col min="1037" max="1037" width="9.28515625" style="838" customWidth="1"/>
    <col min="1038" max="1038" width="5.7109375" style="838" customWidth="1"/>
    <col min="1039" max="1039" width="9.28515625" style="838" customWidth="1"/>
    <col min="1040" max="1040" width="5.7109375" style="838" customWidth="1"/>
    <col min="1041" max="1041" width="9.28515625" style="838" customWidth="1"/>
    <col min="1042" max="1042" width="5.7109375" style="838" customWidth="1"/>
    <col min="1043" max="1043" width="9.28515625" style="838" customWidth="1"/>
    <col min="1044" max="1044" width="6.7109375" style="838" customWidth="1"/>
    <col min="1045" max="1045" width="10" style="838" customWidth="1"/>
    <col min="1046" max="1046" width="10.5703125" style="838" customWidth="1"/>
    <col min="1047" max="1052" width="0" style="838" hidden="1" customWidth="1"/>
    <col min="1053" max="1280" width="9.140625" style="838"/>
    <col min="1281" max="1281" width="5.140625" style="838" customWidth="1"/>
    <col min="1282" max="1282" width="21.85546875" style="838" bestFit="1" customWidth="1"/>
    <col min="1283" max="1283" width="19.85546875" style="838" customWidth="1"/>
    <col min="1284" max="1284" width="5.7109375" style="838" customWidth="1"/>
    <col min="1285" max="1285" width="9.28515625" style="838" customWidth="1"/>
    <col min="1286" max="1286" width="5.7109375" style="838" customWidth="1"/>
    <col min="1287" max="1287" width="9.28515625" style="838" customWidth="1"/>
    <col min="1288" max="1288" width="5.7109375" style="838" customWidth="1"/>
    <col min="1289" max="1289" width="9.28515625" style="838" customWidth="1"/>
    <col min="1290" max="1290" width="5.7109375" style="838" customWidth="1"/>
    <col min="1291" max="1291" width="9.28515625" style="838" customWidth="1"/>
    <col min="1292" max="1292" width="5.7109375" style="838" customWidth="1"/>
    <col min="1293" max="1293" width="9.28515625" style="838" customWidth="1"/>
    <col min="1294" max="1294" width="5.7109375" style="838" customWidth="1"/>
    <col min="1295" max="1295" width="9.28515625" style="838" customWidth="1"/>
    <col min="1296" max="1296" width="5.7109375" style="838" customWidth="1"/>
    <col min="1297" max="1297" width="9.28515625" style="838" customWidth="1"/>
    <col min="1298" max="1298" width="5.7109375" style="838" customWidth="1"/>
    <col min="1299" max="1299" width="9.28515625" style="838" customWidth="1"/>
    <col min="1300" max="1300" width="6.7109375" style="838" customWidth="1"/>
    <col min="1301" max="1301" width="10" style="838" customWidth="1"/>
    <col min="1302" max="1302" width="10.5703125" style="838" customWidth="1"/>
    <col min="1303" max="1308" width="0" style="838" hidden="1" customWidth="1"/>
    <col min="1309" max="1536" width="9.140625" style="838"/>
    <col min="1537" max="1537" width="5.140625" style="838" customWidth="1"/>
    <col min="1538" max="1538" width="21.85546875" style="838" bestFit="1" customWidth="1"/>
    <col min="1539" max="1539" width="19.85546875" style="838" customWidth="1"/>
    <col min="1540" max="1540" width="5.7109375" style="838" customWidth="1"/>
    <col min="1541" max="1541" width="9.28515625" style="838" customWidth="1"/>
    <col min="1542" max="1542" width="5.7109375" style="838" customWidth="1"/>
    <col min="1543" max="1543" width="9.28515625" style="838" customWidth="1"/>
    <col min="1544" max="1544" width="5.7109375" style="838" customWidth="1"/>
    <col min="1545" max="1545" width="9.28515625" style="838" customWidth="1"/>
    <col min="1546" max="1546" width="5.7109375" style="838" customWidth="1"/>
    <col min="1547" max="1547" width="9.28515625" style="838" customWidth="1"/>
    <col min="1548" max="1548" width="5.7109375" style="838" customWidth="1"/>
    <col min="1549" max="1549" width="9.28515625" style="838" customWidth="1"/>
    <col min="1550" max="1550" width="5.7109375" style="838" customWidth="1"/>
    <col min="1551" max="1551" width="9.28515625" style="838" customWidth="1"/>
    <col min="1552" max="1552" width="5.7109375" style="838" customWidth="1"/>
    <col min="1553" max="1553" width="9.28515625" style="838" customWidth="1"/>
    <col min="1554" max="1554" width="5.7109375" style="838" customWidth="1"/>
    <col min="1555" max="1555" width="9.28515625" style="838" customWidth="1"/>
    <col min="1556" max="1556" width="6.7109375" style="838" customWidth="1"/>
    <col min="1557" max="1557" width="10" style="838" customWidth="1"/>
    <col min="1558" max="1558" width="10.5703125" style="838" customWidth="1"/>
    <col min="1559" max="1564" width="0" style="838" hidden="1" customWidth="1"/>
    <col min="1565" max="1792" width="9.140625" style="838"/>
    <col min="1793" max="1793" width="5.140625" style="838" customWidth="1"/>
    <col min="1794" max="1794" width="21.85546875" style="838" bestFit="1" customWidth="1"/>
    <col min="1795" max="1795" width="19.85546875" style="838" customWidth="1"/>
    <col min="1796" max="1796" width="5.7109375" style="838" customWidth="1"/>
    <col min="1797" max="1797" width="9.28515625" style="838" customWidth="1"/>
    <col min="1798" max="1798" width="5.7109375" style="838" customWidth="1"/>
    <col min="1799" max="1799" width="9.28515625" style="838" customWidth="1"/>
    <col min="1800" max="1800" width="5.7109375" style="838" customWidth="1"/>
    <col min="1801" max="1801" width="9.28515625" style="838" customWidth="1"/>
    <col min="1802" max="1802" width="5.7109375" style="838" customWidth="1"/>
    <col min="1803" max="1803" width="9.28515625" style="838" customWidth="1"/>
    <col min="1804" max="1804" width="5.7109375" style="838" customWidth="1"/>
    <col min="1805" max="1805" width="9.28515625" style="838" customWidth="1"/>
    <col min="1806" max="1806" width="5.7109375" style="838" customWidth="1"/>
    <col min="1807" max="1807" width="9.28515625" style="838" customWidth="1"/>
    <col min="1808" max="1808" width="5.7109375" style="838" customWidth="1"/>
    <col min="1809" max="1809" width="9.28515625" style="838" customWidth="1"/>
    <col min="1810" max="1810" width="5.7109375" style="838" customWidth="1"/>
    <col min="1811" max="1811" width="9.28515625" style="838" customWidth="1"/>
    <col min="1812" max="1812" width="6.7109375" style="838" customWidth="1"/>
    <col min="1813" max="1813" width="10" style="838" customWidth="1"/>
    <col min="1814" max="1814" width="10.5703125" style="838" customWidth="1"/>
    <col min="1815" max="1820" width="0" style="838" hidden="1" customWidth="1"/>
    <col min="1821" max="2048" width="9.140625" style="838"/>
    <col min="2049" max="2049" width="5.140625" style="838" customWidth="1"/>
    <col min="2050" max="2050" width="21.85546875" style="838" bestFit="1" customWidth="1"/>
    <col min="2051" max="2051" width="19.85546875" style="838" customWidth="1"/>
    <col min="2052" max="2052" width="5.7109375" style="838" customWidth="1"/>
    <col min="2053" max="2053" width="9.28515625" style="838" customWidth="1"/>
    <col min="2054" max="2054" width="5.7109375" style="838" customWidth="1"/>
    <col min="2055" max="2055" width="9.28515625" style="838" customWidth="1"/>
    <col min="2056" max="2056" width="5.7109375" style="838" customWidth="1"/>
    <col min="2057" max="2057" width="9.28515625" style="838" customWidth="1"/>
    <col min="2058" max="2058" width="5.7109375" style="838" customWidth="1"/>
    <col min="2059" max="2059" width="9.28515625" style="838" customWidth="1"/>
    <col min="2060" max="2060" width="5.7109375" style="838" customWidth="1"/>
    <col min="2061" max="2061" width="9.28515625" style="838" customWidth="1"/>
    <col min="2062" max="2062" width="5.7109375" style="838" customWidth="1"/>
    <col min="2063" max="2063" width="9.28515625" style="838" customWidth="1"/>
    <col min="2064" max="2064" width="5.7109375" style="838" customWidth="1"/>
    <col min="2065" max="2065" width="9.28515625" style="838" customWidth="1"/>
    <col min="2066" max="2066" width="5.7109375" style="838" customWidth="1"/>
    <col min="2067" max="2067" width="9.28515625" style="838" customWidth="1"/>
    <col min="2068" max="2068" width="6.7109375" style="838" customWidth="1"/>
    <col min="2069" max="2069" width="10" style="838" customWidth="1"/>
    <col min="2070" max="2070" width="10.5703125" style="838" customWidth="1"/>
    <col min="2071" max="2076" width="0" style="838" hidden="1" customWidth="1"/>
    <col min="2077" max="2304" width="9.140625" style="838"/>
    <col min="2305" max="2305" width="5.140625" style="838" customWidth="1"/>
    <col min="2306" max="2306" width="21.85546875" style="838" bestFit="1" customWidth="1"/>
    <col min="2307" max="2307" width="19.85546875" style="838" customWidth="1"/>
    <col min="2308" max="2308" width="5.7109375" style="838" customWidth="1"/>
    <col min="2309" max="2309" width="9.28515625" style="838" customWidth="1"/>
    <col min="2310" max="2310" width="5.7109375" style="838" customWidth="1"/>
    <col min="2311" max="2311" width="9.28515625" style="838" customWidth="1"/>
    <col min="2312" max="2312" width="5.7109375" style="838" customWidth="1"/>
    <col min="2313" max="2313" width="9.28515625" style="838" customWidth="1"/>
    <col min="2314" max="2314" width="5.7109375" style="838" customWidth="1"/>
    <col min="2315" max="2315" width="9.28515625" style="838" customWidth="1"/>
    <col min="2316" max="2316" width="5.7109375" style="838" customWidth="1"/>
    <col min="2317" max="2317" width="9.28515625" style="838" customWidth="1"/>
    <col min="2318" max="2318" width="5.7109375" style="838" customWidth="1"/>
    <col min="2319" max="2319" width="9.28515625" style="838" customWidth="1"/>
    <col min="2320" max="2320" width="5.7109375" style="838" customWidth="1"/>
    <col min="2321" max="2321" width="9.28515625" style="838" customWidth="1"/>
    <col min="2322" max="2322" width="5.7109375" style="838" customWidth="1"/>
    <col min="2323" max="2323" width="9.28515625" style="838" customWidth="1"/>
    <col min="2324" max="2324" width="6.7109375" style="838" customWidth="1"/>
    <col min="2325" max="2325" width="10" style="838" customWidth="1"/>
    <col min="2326" max="2326" width="10.5703125" style="838" customWidth="1"/>
    <col min="2327" max="2332" width="0" style="838" hidden="1" customWidth="1"/>
    <col min="2333" max="2560" width="9.140625" style="838"/>
    <col min="2561" max="2561" width="5.140625" style="838" customWidth="1"/>
    <col min="2562" max="2562" width="21.85546875" style="838" bestFit="1" customWidth="1"/>
    <col min="2563" max="2563" width="19.85546875" style="838" customWidth="1"/>
    <col min="2564" max="2564" width="5.7109375" style="838" customWidth="1"/>
    <col min="2565" max="2565" width="9.28515625" style="838" customWidth="1"/>
    <col min="2566" max="2566" width="5.7109375" style="838" customWidth="1"/>
    <col min="2567" max="2567" width="9.28515625" style="838" customWidth="1"/>
    <col min="2568" max="2568" width="5.7109375" style="838" customWidth="1"/>
    <col min="2569" max="2569" width="9.28515625" style="838" customWidth="1"/>
    <col min="2570" max="2570" width="5.7109375" style="838" customWidth="1"/>
    <col min="2571" max="2571" width="9.28515625" style="838" customWidth="1"/>
    <col min="2572" max="2572" width="5.7109375" style="838" customWidth="1"/>
    <col min="2573" max="2573" width="9.28515625" style="838" customWidth="1"/>
    <col min="2574" max="2574" width="5.7109375" style="838" customWidth="1"/>
    <col min="2575" max="2575" width="9.28515625" style="838" customWidth="1"/>
    <col min="2576" max="2576" width="5.7109375" style="838" customWidth="1"/>
    <col min="2577" max="2577" width="9.28515625" style="838" customWidth="1"/>
    <col min="2578" max="2578" width="5.7109375" style="838" customWidth="1"/>
    <col min="2579" max="2579" width="9.28515625" style="838" customWidth="1"/>
    <col min="2580" max="2580" width="6.7109375" style="838" customWidth="1"/>
    <col min="2581" max="2581" width="10" style="838" customWidth="1"/>
    <col min="2582" max="2582" width="10.5703125" style="838" customWidth="1"/>
    <col min="2583" max="2588" width="0" style="838" hidden="1" customWidth="1"/>
    <col min="2589" max="2816" width="9.140625" style="838"/>
    <col min="2817" max="2817" width="5.140625" style="838" customWidth="1"/>
    <col min="2818" max="2818" width="21.85546875" style="838" bestFit="1" customWidth="1"/>
    <col min="2819" max="2819" width="19.85546875" style="838" customWidth="1"/>
    <col min="2820" max="2820" width="5.7109375" style="838" customWidth="1"/>
    <col min="2821" max="2821" width="9.28515625" style="838" customWidth="1"/>
    <col min="2822" max="2822" width="5.7109375" style="838" customWidth="1"/>
    <col min="2823" max="2823" width="9.28515625" style="838" customWidth="1"/>
    <col min="2824" max="2824" width="5.7109375" style="838" customWidth="1"/>
    <col min="2825" max="2825" width="9.28515625" style="838" customWidth="1"/>
    <col min="2826" max="2826" width="5.7109375" style="838" customWidth="1"/>
    <col min="2827" max="2827" width="9.28515625" style="838" customWidth="1"/>
    <col min="2828" max="2828" width="5.7109375" style="838" customWidth="1"/>
    <col min="2829" max="2829" width="9.28515625" style="838" customWidth="1"/>
    <col min="2830" max="2830" width="5.7109375" style="838" customWidth="1"/>
    <col min="2831" max="2831" width="9.28515625" style="838" customWidth="1"/>
    <col min="2832" max="2832" width="5.7109375" style="838" customWidth="1"/>
    <col min="2833" max="2833" width="9.28515625" style="838" customWidth="1"/>
    <col min="2834" max="2834" width="5.7109375" style="838" customWidth="1"/>
    <col min="2835" max="2835" width="9.28515625" style="838" customWidth="1"/>
    <col min="2836" max="2836" width="6.7109375" style="838" customWidth="1"/>
    <col min="2837" max="2837" width="10" style="838" customWidth="1"/>
    <col min="2838" max="2838" width="10.5703125" style="838" customWidth="1"/>
    <col min="2839" max="2844" width="0" style="838" hidden="1" customWidth="1"/>
    <col min="2845" max="3072" width="9.140625" style="838"/>
    <col min="3073" max="3073" width="5.140625" style="838" customWidth="1"/>
    <col min="3074" max="3074" width="21.85546875" style="838" bestFit="1" customWidth="1"/>
    <col min="3075" max="3075" width="19.85546875" style="838" customWidth="1"/>
    <col min="3076" max="3076" width="5.7109375" style="838" customWidth="1"/>
    <col min="3077" max="3077" width="9.28515625" style="838" customWidth="1"/>
    <col min="3078" max="3078" width="5.7109375" style="838" customWidth="1"/>
    <col min="3079" max="3079" width="9.28515625" style="838" customWidth="1"/>
    <col min="3080" max="3080" width="5.7109375" style="838" customWidth="1"/>
    <col min="3081" max="3081" width="9.28515625" style="838" customWidth="1"/>
    <col min="3082" max="3082" width="5.7109375" style="838" customWidth="1"/>
    <col min="3083" max="3083" width="9.28515625" style="838" customWidth="1"/>
    <col min="3084" max="3084" width="5.7109375" style="838" customWidth="1"/>
    <col min="3085" max="3085" width="9.28515625" style="838" customWidth="1"/>
    <col min="3086" max="3086" width="5.7109375" style="838" customWidth="1"/>
    <col min="3087" max="3087" width="9.28515625" style="838" customWidth="1"/>
    <col min="3088" max="3088" width="5.7109375" style="838" customWidth="1"/>
    <col min="3089" max="3089" width="9.28515625" style="838" customWidth="1"/>
    <col min="3090" max="3090" width="5.7109375" style="838" customWidth="1"/>
    <col min="3091" max="3091" width="9.28515625" style="838" customWidth="1"/>
    <col min="3092" max="3092" width="6.7109375" style="838" customWidth="1"/>
    <col min="3093" max="3093" width="10" style="838" customWidth="1"/>
    <col min="3094" max="3094" width="10.5703125" style="838" customWidth="1"/>
    <col min="3095" max="3100" width="0" style="838" hidden="1" customWidth="1"/>
    <col min="3101" max="3328" width="9.140625" style="838"/>
    <col min="3329" max="3329" width="5.140625" style="838" customWidth="1"/>
    <col min="3330" max="3330" width="21.85546875" style="838" bestFit="1" customWidth="1"/>
    <col min="3331" max="3331" width="19.85546875" style="838" customWidth="1"/>
    <col min="3332" max="3332" width="5.7109375" style="838" customWidth="1"/>
    <col min="3333" max="3333" width="9.28515625" style="838" customWidth="1"/>
    <col min="3334" max="3334" width="5.7109375" style="838" customWidth="1"/>
    <col min="3335" max="3335" width="9.28515625" style="838" customWidth="1"/>
    <col min="3336" max="3336" width="5.7109375" style="838" customWidth="1"/>
    <col min="3337" max="3337" width="9.28515625" style="838" customWidth="1"/>
    <col min="3338" max="3338" width="5.7109375" style="838" customWidth="1"/>
    <col min="3339" max="3339" width="9.28515625" style="838" customWidth="1"/>
    <col min="3340" max="3340" width="5.7109375" style="838" customWidth="1"/>
    <col min="3341" max="3341" width="9.28515625" style="838" customWidth="1"/>
    <col min="3342" max="3342" width="5.7109375" style="838" customWidth="1"/>
    <col min="3343" max="3343" width="9.28515625" style="838" customWidth="1"/>
    <col min="3344" max="3344" width="5.7109375" style="838" customWidth="1"/>
    <col min="3345" max="3345" width="9.28515625" style="838" customWidth="1"/>
    <col min="3346" max="3346" width="5.7109375" style="838" customWidth="1"/>
    <col min="3347" max="3347" width="9.28515625" style="838" customWidth="1"/>
    <col min="3348" max="3348" width="6.7109375" style="838" customWidth="1"/>
    <col min="3349" max="3349" width="10" style="838" customWidth="1"/>
    <col min="3350" max="3350" width="10.5703125" style="838" customWidth="1"/>
    <col min="3351" max="3356" width="0" style="838" hidden="1" customWidth="1"/>
    <col min="3357" max="3584" width="9.140625" style="838"/>
    <col min="3585" max="3585" width="5.140625" style="838" customWidth="1"/>
    <col min="3586" max="3586" width="21.85546875" style="838" bestFit="1" customWidth="1"/>
    <col min="3587" max="3587" width="19.85546875" style="838" customWidth="1"/>
    <col min="3588" max="3588" width="5.7109375" style="838" customWidth="1"/>
    <col min="3589" max="3589" width="9.28515625" style="838" customWidth="1"/>
    <col min="3590" max="3590" width="5.7109375" style="838" customWidth="1"/>
    <col min="3591" max="3591" width="9.28515625" style="838" customWidth="1"/>
    <col min="3592" max="3592" width="5.7109375" style="838" customWidth="1"/>
    <col min="3593" max="3593" width="9.28515625" style="838" customWidth="1"/>
    <col min="3594" max="3594" width="5.7109375" style="838" customWidth="1"/>
    <col min="3595" max="3595" width="9.28515625" style="838" customWidth="1"/>
    <col min="3596" max="3596" width="5.7109375" style="838" customWidth="1"/>
    <col min="3597" max="3597" width="9.28515625" style="838" customWidth="1"/>
    <col min="3598" max="3598" width="5.7109375" style="838" customWidth="1"/>
    <col min="3599" max="3599" width="9.28515625" style="838" customWidth="1"/>
    <col min="3600" max="3600" width="5.7109375" style="838" customWidth="1"/>
    <col min="3601" max="3601" width="9.28515625" style="838" customWidth="1"/>
    <col min="3602" max="3602" width="5.7109375" style="838" customWidth="1"/>
    <col min="3603" max="3603" width="9.28515625" style="838" customWidth="1"/>
    <col min="3604" max="3604" width="6.7109375" style="838" customWidth="1"/>
    <col min="3605" max="3605" width="10" style="838" customWidth="1"/>
    <col min="3606" max="3606" width="10.5703125" style="838" customWidth="1"/>
    <col min="3607" max="3612" width="0" style="838" hidden="1" customWidth="1"/>
    <col min="3613" max="3840" width="9.140625" style="838"/>
    <col min="3841" max="3841" width="5.140625" style="838" customWidth="1"/>
    <col min="3842" max="3842" width="21.85546875" style="838" bestFit="1" customWidth="1"/>
    <col min="3843" max="3843" width="19.85546875" style="838" customWidth="1"/>
    <col min="3844" max="3844" width="5.7109375" style="838" customWidth="1"/>
    <col min="3845" max="3845" width="9.28515625" style="838" customWidth="1"/>
    <col min="3846" max="3846" width="5.7109375" style="838" customWidth="1"/>
    <col min="3847" max="3847" width="9.28515625" style="838" customWidth="1"/>
    <col min="3848" max="3848" width="5.7109375" style="838" customWidth="1"/>
    <col min="3849" max="3849" width="9.28515625" style="838" customWidth="1"/>
    <col min="3850" max="3850" width="5.7109375" style="838" customWidth="1"/>
    <col min="3851" max="3851" width="9.28515625" style="838" customWidth="1"/>
    <col min="3852" max="3852" width="5.7109375" style="838" customWidth="1"/>
    <col min="3853" max="3853" width="9.28515625" style="838" customWidth="1"/>
    <col min="3854" max="3854" width="5.7109375" style="838" customWidth="1"/>
    <col min="3855" max="3855" width="9.28515625" style="838" customWidth="1"/>
    <col min="3856" max="3856" width="5.7109375" style="838" customWidth="1"/>
    <col min="3857" max="3857" width="9.28515625" style="838" customWidth="1"/>
    <col min="3858" max="3858" width="5.7109375" style="838" customWidth="1"/>
    <col min="3859" max="3859" width="9.28515625" style="838" customWidth="1"/>
    <col min="3860" max="3860" width="6.7109375" style="838" customWidth="1"/>
    <col min="3861" max="3861" width="10" style="838" customWidth="1"/>
    <col min="3862" max="3862" width="10.5703125" style="838" customWidth="1"/>
    <col min="3863" max="3868" width="0" style="838" hidden="1" customWidth="1"/>
    <col min="3869" max="4096" width="9.140625" style="838"/>
    <col min="4097" max="4097" width="5.140625" style="838" customWidth="1"/>
    <col min="4098" max="4098" width="21.85546875" style="838" bestFit="1" customWidth="1"/>
    <col min="4099" max="4099" width="19.85546875" style="838" customWidth="1"/>
    <col min="4100" max="4100" width="5.7109375" style="838" customWidth="1"/>
    <col min="4101" max="4101" width="9.28515625" style="838" customWidth="1"/>
    <col min="4102" max="4102" width="5.7109375" style="838" customWidth="1"/>
    <col min="4103" max="4103" width="9.28515625" style="838" customWidth="1"/>
    <col min="4104" max="4104" width="5.7109375" style="838" customWidth="1"/>
    <col min="4105" max="4105" width="9.28515625" style="838" customWidth="1"/>
    <col min="4106" max="4106" width="5.7109375" style="838" customWidth="1"/>
    <col min="4107" max="4107" width="9.28515625" style="838" customWidth="1"/>
    <col min="4108" max="4108" width="5.7109375" style="838" customWidth="1"/>
    <col min="4109" max="4109" width="9.28515625" style="838" customWidth="1"/>
    <col min="4110" max="4110" width="5.7109375" style="838" customWidth="1"/>
    <col min="4111" max="4111" width="9.28515625" style="838" customWidth="1"/>
    <col min="4112" max="4112" width="5.7109375" style="838" customWidth="1"/>
    <col min="4113" max="4113" width="9.28515625" style="838" customWidth="1"/>
    <col min="4114" max="4114" width="5.7109375" style="838" customWidth="1"/>
    <col min="4115" max="4115" width="9.28515625" style="838" customWidth="1"/>
    <col min="4116" max="4116" width="6.7109375" style="838" customWidth="1"/>
    <col min="4117" max="4117" width="10" style="838" customWidth="1"/>
    <col min="4118" max="4118" width="10.5703125" style="838" customWidth="1"/>
    <col min="4119" max="4124" width="0" style="838" hidden="1" customWidth="1"/>
    <col min="4125" max="4352" width="9.140625" style="838"/>
    <col min="4353" max="4353" width="5.140625" style="838" customWidth="1"/>
    <col min="4354" max="4354" width="21.85546875" style="838" bestFit="1" customWidth="1"/>
    <col min="4355" max="4355" width="19.85546875" style="838" customWidth="1"/>
    <col min="4356" max="4356" width="5.7109375" style="838" customWidth="1"/>
    <col min="4357" max="4357" width="9.28515625" style="838" customWidth="1"/>
    <col min="4358" max="4358" width="5.7109375" style="838" customWidth="1"/>
    <col min="4359" max="4359" width="9.28515625" style="838" customWidth="1"/>
    <col min="4360" max="4360" width="5.7109375" style="838" customWidth="1"/>
    <col min="4361" max="4361" width="9.28515625" style="838" customWidth="1"/>
    <col min="4362" max="4362" width="5.7109375" style="838" customWidth="1"/>
    <col min="4363" max="4363" width="9.28515625" style="838" customWidth="1"/>
    <col min="4364" max="4364" width="5.7109375" style="838" customWidth="1"/>
    <col min="4365" max="4365" width="9.28515625" style="838" customWidth="1"/>
    <col min="4366" max="4366" width="5.7109375" style="838" customWidth="1"/>
    <col min="4367" max="4367" width="9.28515625" style="838" customWidth="1"/>
    <col min="4368" max="4368" width="5.7109375" style="838" customWidth="1"/>
    <col min="4369" max="4369" width="9.28515625" style="838" customWidth="1"/>
    <col min="4370" max="4370" width="5.7109375" style="838" customWidth="1"/>
    <col min="4371" max="4371" width="9.28515625" style="838" customWidth="1"/>
    <col min="4372" max="4372" width="6.7109375" style="838" customWidth="1"/>
    <col min="4373" max="4373" width="10" style="838" customWidth="1"/>
    <col min="4374" max="4374" width="10.5703125" style="838" customWidth="1"/>
    <col min="4375" max="4380" width="0" style="838" hidden="1" customWidth="1"/>
    <col min="4381" max="4608" width="9.140625" style="838"/>
    <col min="4609" max="4609" width="5.140625" style="838" customWidth="1"/>
    <col min="4610" max="4610" width="21.85546875" style="838" bestFit="1" customWidth="1"/>
    <col min="4611" max="4611" width="19.85546875" style="838" customWidth="1"/>
    <col min="4612" max="4612" width="5.7109375" style="838" customWidth="1"/>
    <col min="4613" max="4613" width="9.28515625" style="838" customWidth="1"/>
    <col min="4614" max="4614" width="5.7109375" style="838" customWidth="1"/>
    <col min="4615" max="4615" width="9.28515625" style="838" customWidth="1"/>
    <col min="4616" max="4616" width="5.7109375" style="838" customWidth="1"/>
    <col min="4617" max="4617" width="9.28515625" style="838" customWidth="1"/>
    <col min="4618" max="4618" width="5.7109375" style="838" customWidth="1"/>
    <col min="4619" max="4619" width="9.28515625" style="838" customWidth="1"/>
    <col min="4620" max="4620" width="5.7109375" style="838" customWidth="1"/>
    <col min="4621" max="4621" width="9.28515625" style="838" customWidth="1"/>
    <col min="4622" max="4622" width="5.7109375" style="838" customWidth="1"/>
    <col min="4623" max="4623" width="9.28515625" style="838" customWidth="1"/>
    <col min="4624" max="4624" width="5.7109375" style="838" customWidth="1"/>
    <col min="4625" max="4625" width="9.28515625" style="838" customWidth="1"/>
    <col min="4626" max="4626" width="5.7109375" style="838" customWidth="1"/>
    <col min="4627" max="4627" width="9.28515625" style="838" customWidth="1"/>
    <col min="4628" max="4628" width="6.7109375" style="838" customWidth="1"/>
    <col min="4629" max="4629" width="10" style="838" customWidth="1"/>
    <col min="4630" max="4630" width="10.5703125" style="838" customWidth="1"/>
    <col min="4631" max="4636" width="0" style="838" hidden="1" customWidth="1"/>
    <col min="4637" max="4864" width="9.140625" style="838"/>
    <col min="4865" max="4865" width="5.140625" style="838" customWidth="1"/>
    <col min="4866" max="4866" width="21.85546875" style="838" bestFit="1" customWidth="1"/>
    <col min="4867" max="4867" width="19.85546875" style="838" customWidth="1"/>
    <col min="4868" max="4868" width="5.7109375" style="838" customWidth="1"/>
    <col min="4869" max="4869" width="9.28515625" style="838" customWidth="1"/>
    <col min="4870" max="4870" width="5.7109375" style="838" customWidth="1"/>
    <col min="4871" max="4871" width="9.28515625" style="838" customWidth="1"/>
    <col min="4872" max="4872" width="5.7109375" style="838" customWidth="1"/>
    <col min="4873" max="4873" width="9.28515625" style="838" customWidth="1"/>
    <col min="4874" max="4874" width="5.7109375" style="838" customWidth="1"/>
    <col min="4875" max="4875" width="9.28515625" style="838" customWidth="1"/>
    <col min="4876" max="4876" width="5.7109375" style="838" customWidth="1"/>
    <col min="4877" max="4877" width="9.28515625" style="838" customWidth="1"/>
    <col min="4878" max="4878" width="5.7109375" style="838" customWidth="1"/>
    <col min="4879" max="4879" width="9.28515625" style="838" customWidth="1"/>
    <col min="4880" max="4880" width="5.7109375" style="838" customWidth="1"/>
    <col min="4881" max="4881" width="9.28515625" style="838" customWidth="1"/>
    <col min="4882" max="4882" width="5.7109375" style="838" customWidth="1"/>
    <col min="4883" max="4883" width="9.28515625" style="838" customWidth="1"/>
    <col min="4884" max="4884" width="6.7109375" style="838" customWidth="1"/>
    <col min="4885" max="4885" width="10" style="838" customWidth="1"/>
    <col min="4886" max="4886" width="10.5703125" style="838" customWidth="1"/>
    <col min="4887" max="4892" width="0" style="838" hidden="1" customWidth="1"/>
    <col min="4893" max="5120" width="9.140625" style="838"/>
    <col min="5121" max="5121" width="5.140625" style="838" customWidth="1"/>
    <col min="5122" max="5122" width="21.85546875" style="838" bestFit="1" customWidth="1"/>
    <col min="5123" max="5123" width="19.85546875" style="838" customWidth="1"/>
    <col min="5124" max="5124" width="5.7109375" style="838" customWidth="1"/>
    <col min="5125" max="5125" width="9.28515625" style="838" customWidth="1"/>
    <col min="5126" max="5126" width="5.7109375" style="838" customWidth="1"/>
    <col min="5127" max="5127" width="9.28515625" style="838" customWidth="1"/>
    <col min="5128" max="5128" width="5.7109375" style="838" customWidth="1"/>
    <col min="5129" max="5129" width="9.28515625" style="838" customWidth="1"/>
    <col min="5130" max="5130" width="5.7109375" style="838" customWidth="1"/>
    <col min="5131" max="5131" width="9.28515625" style="838" customWidth="1"/>
    <col min="5132" max="5132" width="5.7109375" style="838" customWidth="1"/>
    <col min="5133" max="5133" width="9.28515625" style="838" customWidth="1"/>
    <col min="5134" max="5134" width="5.7109375" style="838" customWidth="1"/>
    <col min="5135" max="5135" width="9.28515625" style="838" customWidth="1"/>
    <col min="5136" max="5136" width="5.7109375" style="838" customWidth="1"/>
    <col min="5137" max="5137" width="9.28515625" style="838" customWidth="1"/>
    <col min="5138" max="5138" width="5.7109375" style="838" customWidth="1"/>
    <col min="5139" max="5139" width="9.28515625" style="838" customWidth="1"/>
    <col min="5140" max="5140" width="6.7109375" style="838" customWidth="1"/>
    <col min="5141" max="5141" width="10" style="838" customWidth="1"/>
    <col min="5142" max="5142" width="10.5703125" style="838" customWidth="1"/>
    <col min="5143" max="5148" width="0" style="838" hidden="1" customWidth="1"/>
    <col min="5149" max="5376" width="9.140625" style="838"/>
    <col min="5377" max="5377" width="5.140625" style="838" customWidth="1"/>
    <col min="5378" max="5378" width="21.85546875" style="838" bestFit="1" customWidth="1"/>
    <col min="5379" max="5379" width="19.85546875" style="838" customWidth="1"/>
    <col min="5380" max="5380" width="5.7109375" style="838" customWidth="1"/>
    <col min="5381" max="5381" width="9.28515625" style="838" customWidth="1"/>
    <col min="5382" max="5382" width="5.7109375" style="838" customWidth="1"/>
    <col min="5383" max="5383" width="9.28515625" style="838" customWidth="1"/>
    <col min="5384" max="5384" width="5.7109375" style="838" customWidth="1"/>
    <col min="5385" max="5385" width="9.28515625" style="838" customWidth="1"/>
    <col min="5386" max="5386" width="5.7109375" style="838" customWidth="1"/>
    <col min="5387" max="5387" width="9.28515625" style="838" customWidth="1"/>
    <col min="5388" max="5388" width="5.7109375" style="838" customWidth="1"/>
    <col min="5389" max="5389" width="9.28515625" style="838" customWidth="1"/>
    <col min="5390" max="5390" width="5.7109375" style="838" customWidth="1"/>
    <col min="5391" max="5391" width="9.28515625" style="838" customWidth="1"/>
    <col min="5392" max="5392" width="5.7109375" style="838" customWidth="1"/>
    <col min="5393" max="5393" width="9.28515625" style="838" customWidth="1"/>
    <col min="5394" max="5394" width="5.7109375" style="838" customWidth="1"/>
    <col min="5395" max="5395" width="9.28515625" style="838" customWidth="1"/>
    <col min="5396" max="5396" width="6.7109375" style="838" customWidth="1"/>
    <col min="5397" max="5397" width="10" style="838" customWidth="1"/>
    <col min="5398" max="5398" width="10.5703125" style="838" customWidth="1"/>
    <col min="5399" max="5404" width="0" style="838" hidden="1" customWidth="1"/>
    <col min="5405" max="5632" width="9.140625" style="838"/>
    <col min="5633" max="5633" width="5.140625" style="838" customWidth="1"/>
    <col min="5634" max="5634" width="21.85546875" style="838" bestFit="1" customWidth="1"/>
    <col min="5635" max="5635" width="19.85546875" style="838" customWidth="1"/>
    <col min="5636" max="5636" width="5.7109375" style="838" customWidth="1"/>
    <col min="5637" max="5637" width="9.28515625" style="838" customWidth="1"/>
    <col min="5638" max="5638" width="5.7109375" style="838" customWidth="1"/>
    <col min="5639" max="5639" width="9.28515625" style="838" customWidth="1"/>
    <col min="5640" max="5640" width="5.7109375" style="838" customWidth="1"/>
    <col min="5641" max="5641" width="9.28515625" style="838" customWidth="1"/>
    <col min="5642" max="5642" width="5.7109375" style="838" customWidth="1"/>
    <col min="5643" max="5643" width="9.28515625" style="838" customWidth="1"/>
    <col min="5644" max="5644" width="5.7109375" style="838" customWidth="1"/>
    <col min="5645" max="5645" width="9.28515625" style="838" customWidth="1"/>
    <col min="5646" max="5646" width="5.7109375" style="838" customWidth="1"/>
    <col min="5647" max="5647" width="9.28515625" style="838" customWidth="1"/>
    <col min="5648" max="5648" width="5.7109375" style="838" customWidth="1"/>
    <col min="5649" max="5649" width="9.28515625" style="838" customWidth="1"/>
    <col min="5650" max="5650" width="5.7109375" style="838" customWidth="1"/>
    <col min="5651" max="5651" width="9.28515625" style="838" customWidth="1"/>
    <col min="5652" max="5652" width="6.7109375" style="838" customWidth="1"/>
    <col min="5653" max="5653" width="10" style="838" customWidth="1"/>
    <col min="5654" max="5654" width="10.5703125" style="838" customWidth="1"/>
    <col min="5655" max="5660" width="0" style="838" hidden="1" customWidth="1"/>
    <col min="5661" max="5888" width="9.140625" style="838"/>
    <col min="5889" max="5889" width="5.140625" style="838" customWidth="1"/>
    <col min="5890" max="5890" width="21.85546875" style="838" bestFit="1" customWidth="1"/>
    <col min="5891" max="5891" width="19.85546875" style="838" customWidth="1"/>
    <col min="5892" max="5892" width="5.7109375" style="838" customWidth="1"/>
    <col min="5893" max="5893" width="9.28515625" style="838" customWidth="1"/>
    <col min="5894" max="5894" width="5.7109375" style="838" customWidth="1"/>
    <col min="5895" max="5895" width="9.28515625" style="838" customWidth="1"/>
    <col min="5896" max="5896" width="5.7109375" style="838" customWidth="1"/>
    <col min="5897" max="5897" width="9.28515625" style="838" customWidth="1"/>
    <col min="5898" max="5898" width="5.7109375" style="838" customWidth="1"/>
    <col min="5899" max="5899" width="9.28515625" style="838" customWidth="1"/>
    <col min="5900" max="5900" width="5.7109375" style="838" customWidth="1"/>
    <col min="5901" max="5901" width="9.28515625" style="838" customWidth="1"/>
    <col min="5902" max="5902" width="5.7109375" style="838" customWidth="1"/>
    <col min="5903" max="5903" width="9.28515625" style="838" customWidth="1"/>
    <col min="5904" max="5904" width="5.7109375" style="838" customWidth="1"/>
    <col min="5905" max="5905" width="9.28515625" style="838" customWidth="1"/>
    <col min="5906" max="5906" width="5.7109375" style="838" customWidth="1"/>
    <col min="5907" max="5907" width="9.28515625" style="838" customWidth="1"/>
    <col min="5908" max="5908" width="6.7109375" style="838" customWidth="1"/>
    <col min="5909" max="5909" width="10" style="838" customWidth="1"/>
    <col min="5910" max="5910" width="10.5703125" style="838" customWidth="1"/>
    <col min="5911" max="5916" width="0" style="838" hidden="1" customWidth="1"/>
    <col min="5917" max="6144" width="9.140625" style="838"/>
    <col min="6145" max="6145" width="5.140625" style="838" customWidth="1"/>
    <col min="6146" max="6146" width="21.85546875" style="838" bestFit="1" customWidth="1"/>
    <col min="6147" max="6147" width="19.85546875" style="838" customWidth="1"/>
    <col min="6148" max="6148" width="5.7109375" style="838" customWidth="1"/>
    <col min="6149" max="6149" width="9.28515625" style="838" customWidth="1"/>
    <col min="6150" max="6150" width="5.7109375" style="838" customWidth="1"/>
    <col min="6151" max="6151" width="9.28515625" style="838" customWidth="1"/>
    <col min="6152" max="6152" width="5.7109375" style="838" customWidth="1"/>
    <col min="6153" max="6153" width="9.28515625" style="838" customWidth="1"/>
    <col min="6154" max="6154" width="5.7109375" style="838" customWidth="1"/>
    <col min="6155" max="6155" width="9.28515625" style="838" customWidth="1"/>
    <col min="6156" max="6156" width="5.7109375" style="838" customWidth="1"/>
    <col min="6157" max="6157" width="9.28515625" style="838" customWidth="1"/>
    <col min="6158" max="6158" width="5.7109375" style="838" customWidth="1"/>
    <col min="6159" max="6159" width="9.28515625" style="838" customWidth="1"/>
    <col min="6160" max="6160" width="5.7109375" style="838" customWidth="1"/>
    <col min="6161" max="6161" width="9.28515625" style="838" customWidth="1"/>
    <col min="6162" max="6162" width="5.7109375" style="838" customWidth="1"/>
    <col min="6163" max="6163" width="9.28515625" style="838" customWidth="1"/>
    <col min="6164" max="6164" width="6.7109375" style="838" customWidth="1"/>
    <col min="6165" max="6165" width="10" style="838" customWidth="1"/>
    <col min="6166" max="6166" width="10.5703125" style="838" customWidth="1"/>
    <col min="6167" max="6172" width="0" style="838" hidden="1" customWidth="1"/>
    <col min="6173" max="6400" width="9.140625" style="838"/>
    <col min="6401" max="6401" width="5.140625" style="838" customWidth="1"/>
    <col min="6402" max="6402" width="21.85546875" style="838" bestFit="1" customWidth="1"/>
    <col min="6403" max="6403" width="19.85546875" style="838" customWidth="1"/>
    <col min="6404" max="6404" width="5.7109375" style="838" customWidth="1"/>
    <col min="6405" max="6405" width="9.28515625" style="838" customWidth="1"/>
    <col min="6406" max="6406" width="5.7109375" style="838" customWidth="1"/>
    <col min="6407" max="6407" width="9.28515625" style="838" customWidth="1"/>
    <col min="6408" max="6408" width="5.7109375" style="838" customWidth="1"/>
    <col min="6409" max="6409" width="9.28515625" style="838" customWidth="1"/>
    <col min="6410" max="6410" width="5.7109375" style="838" customWidth="1"/>
    <col min="6411" max="6411" width="9.28515625" style="838" customWidth="1"/>
    <col min="6412" max="6412" width="5.7109375" style="838" customWidth="1"/>
    <col min="6413" max="6413" width="9.28515625" style="838" customWidth="1"/>
    <col min="6414" max="6414" width="5.7109375" style="838" customWidth="1"/>
    <col min="6415" max="6415" width="9.28515625" style="838" customWidth="1"/>
    <col min="6416" max="6416" width="5.7109375" style="838" customWidth="1"/>
    <col min="6417" max="6417" width="9.28515625" style="838" customWidth="1"/>
    <col min="6418" max="6418" width="5.7109375" style="838" customWidth="1"/>
    <col min="6419" max="6419" width="9.28515625" style="838" customWidth="1"/>
    <col min="6420" max="6420" width="6.7109375" style="838" customWidth="1"/>
    <col min="6421" max="6421" width="10" style="838" customWidth="1"/>
    <col min="6422" max="6422" width="10.5703125" style="838" customWidth="1"/>
    <col min="6423" max="6428" width="0" style="838" hidden="1" customWidth="1"/>
    <col min="6429" max="6656" width="9.140625" style="838"/>
    <col min="6657" max="6657" width="5.140625" style="838" customWidth="1"/>
    <col min="6658" max="6658" width="21.85546875" style="838" bestFit="1" customWidth="1"/>
    <col min="6659" max="6659" width="19.85546875" style="838" customWidth="1"/>
    <col min="6660" max="6660" width="5.7109375" style="838" customWidth="1"/>
    <col min="6661" max="6661" width="9.28515625" style="838" customWidth="1"/>
    <col min="6662" max="6662" width="5.7109375" style="838" customWidth="1"/>
    <col min="6663" max="6663" width="9.28515625" style="838" customWidth="1"/>
    <col min="6664" max="6664" width="5.7109375" style="838" customWidth="1"/>
    <col min="6665" max="6665" width="9.28515625" style="838" customWidth="1"/>
    <col min="6666" max="6666" width="5.7109375" style="838" customWidth="1"/>
    <col min="6667" max="6667" width="9.28515625" style="838" customWidth="1"/>
    <col min="6668" max="6668" width="5.7109375" style="838" customWidth="1"/>
    <col min="6669" max="6669" width="9.28515625" style="838" customWidth="1"/>
    <col min="6670" max="6670" width="5.7109375" style="838" customWidth="1"/>
    <col min="6671" max="6671" width="9.28515625" style="838" customWidth="1"/>
    <col min="6672" max="6672" width="5.7109375" style="838" customWidth="1"/>
    <col min="6673" max="6673" width="9.28515625" style="838" customWidth="1"/>
    <col min="6674" max="6674" width="5.7109375" style="838" customWidth="1"/>
    <col min="6675" max="6675" width="9.28515625" style="838" customWidth="1"/>
    <col min="6676" max="6676" width="6.7109375" style="838" customWidth="1"/>
    <col min="6677" max="6677" width="10" style="838" customWidth="1"/>
    <col min="6678" max="6678" width="10.5703125" style="838" customWidth="1"/>
    <col min="6679" max="6684" width="0" style="838" hidden="1" customWidth="1"/>
    <col min="6685" max="6912" width="9.140625" style="838"/>
    <col min="6913" max="6913" width="5.140625" style="838" customWidth="1"/>
    <col min="6914" max="6914" width="21.85546875" style="838" bestFit="1" customWidth="1"/>
    <col min="6915" max="6915" width="19.85546875" style="838" customWidth="1"/>
    <col min="6916" max="6916" width="5.7109375" style="838" customWidth="1"/>
    <col min="6917" max="6917" width="9.28515625" style="838" customWidth="1"/>
    <col min="6918" max="6918" width="5.7109375" style="838" customWidth="1"/>
    <col min="6919" max="6919" width="9.28515625" style="838" customWidth="1"/>
    <col min="6920" max="6920" width="5.7109375" style="838" customWidth="1"/>
    <col min="6921" max="6921" width="9.28515625" style="838" customWidth="1"/>
    <col min="6922" max="6922" width="5.7109375" style="838" customWidth="1"/>
    <col min="6923" max="6923" width="9.28515625" style="838" customWidth="1"/>
    <col min="6924" max="6924" width="5.7109375" style="838" customWidth="1"/>
    <col min="6925" max="6925" width="9.28515625" style="838" customWidth="1"/>
    <col min="6926" max="6926" width="5.7109375" style="838" customWidth="1"/>
    <col min="6927" max="6927" width="9.28515625" style="838" customWidth="1"/>
    <col min="6928" max="6928" width="5.7109375" style="838" customWidth="1"/>
    <col min="6929" max="6929" width="9.28515625" style="838" customWidth="1"/>
    <col min="6930" max="6930" width="5.7109375" style="838" customWidth="1"/>
    <col min="6931" max="6931" width="9.28515625" style="838" customWidth="1"/>
    <col min="6932" max="6932" width="6.7109375" style="838" customWidth="1"/>
    <col min="6933" max="6933" width="10" style="838" customWidth="1"/>
    <col min="6934" max="6934" width="10.5703125" style="838" customWidth="1"/>
    <col min="6935" max="6940" width="0" style="838" hidden="1" customWidth="1"/>
    <col min="6941" max="7168" width="9.140625" style="838"/>
    <col min="7169" max="7169" width="5.140625" style="838" customWidth="1"/>
    <col min="7170" max="7170" width="21.85546875" style="838" bestFit="1" customWidth="1"/>
    <col min="7171" max="7171" width="19.85546875" style="838" customWidth="1"/>
    <col min="7172" max="7172" width="5.7109375" style="838" customWidth="1"/>
    <col min="7173" max="7173" width="9.28515625" style="838" customWidth="1"/>
    <col min="7174" max="7174" width="5.7109375" style="838" customWidth="1"/>
    <col min="7175" max="7175" width="9.28515625" style="838" customWidth="1"/>
    <col min="7176" max="7176" width="5.7109375" style="838" customWidth="1"/>
    <col min="7177" max="7177" width="9.28515625" style="838" customWidth="1"/>
    <col min="7178" max="7178" width="5.7109375" style="838" customWidth="1"/>
    <col min="7179" max="7179" width="9.28515625" style="838" customWidth="1"/>
    <col min="7180" max="7180" width="5.7109375" style="838" customWidth="1"/>
    <col min="7181" max="7181" width="9.28515625" style="838" customWidth="1"/>
    <col min="7182" max="7182" width="5.7109375" style="838" customWidth="1"/>
    <col min="7183" max="7183" width="9.28515625" style="838" customWidth="1"/>
    <col min="7184" max="7184" width="5.7109375" style="838" customWidth="1"/>
    <col min="7185" max="7185" width="9.28515625" style="838" customWidth="1"/>
    <col min="7186" max="7186" width="5.7109375" style="838" customWidth="1"/>
    <col min="7187" max="7187" width="9.28515625" style="838" customWidth="1"/>
    <col min="7188" max="7188" width="6.7109375" style="838" customWidth="1"/>
    <col min="7189" max="7189" width="10" style="838" customWidth="1"/>
    <col min="7190" max="7190" width="10.5703125" style="838" customWidth="1"/>
    <col min="7191" max="7196" width="0" style="838" hidden="1" customWidth="1"/>
    <col min="7197" max="7424" width="9.140625" style="838"/>
    <col min="7425" max="7425" width="5.140625" style="838" customWidth="1"/>
    <col min="7426" max="7426" width="21.85546875" style="838" bestFit="1" customWidth="1"/>
    <col min="7427" max="7427" width="19.85546875" style="838" customWidth="1"/>
    <col min="7428" max="7428" width="5.7109375" style="838" customWidth="1"/>
    <col min="7429" max="7429" width="9.28515625" style="838" customWidth="1"/>
    <col min="7430" max="7430" width="5.7109375" style="838" customWidth="1"/>
    <col min="7431" max="7431" width="9.28515625" style="838" customWidth="1"/>
    <col min="7432" max="7432" width="5.7109375" style="838" customWidth="1"/>
    <col min="7433" max="7433" width="9.28515625" style="838" customWidth="1"/>
    <col min="7434" max="7434" width="5.7109375" style="838" customWidth="1"/>
    <col min="7435" max="7435" width="9.28515625" style="838" customWidth="1"/>
    <col min="7436" max="7436" width="5.7109375" style="838" customWidth="1"/>
    <col min="7437" max="7437" width="9.28515625" style="838" customWidth="1"/>
    <col min="7438" max="7438" width="5.7109375" style="838" customWidth="1"/>
    <col min="7439" max="7439" width="9.28515625" style="838" customWidth="1"/>
    <col min="7440" max="7440" width="5.7109375" style="838" customWidth="1"/>
    <col min="7441" max="7441" width="9.28515625" style="838" customWidth="1"/>
    <col min="7442" max="7442" width="5.7109375" style="838" customWidth="1"/>
    <col min="7443" max="7443" width="9.28515625" style="838" customWidth="1"/>
    <col min="7444" max="7444" width="6.7109375" style="838" customWidth="1"/>
    <col min="7445" max="7445" width="10" style="838" customWidth="1"/>
    <col min="7446" max="7446" width="10.5703125" style="838" customWidth="1"/>
    <col min="7447" max="7452" width="0" style="838" hidden="1" customWidth="1"/>
    <col min="7453" max="7680" width="9.140625" style="838"/>
    <col min="7681" max="7681" width="5.140625" style="838" customWidth="1"/>
    <col min="7682" max="7682" width="21.85546875" style="838" bestFit="1" customWidth="1"/>
    <col min="7683" max="7683" width="19.85546875" style="838" customWidth="1"/>
    <col min="7684" max="7684" width="5.7109375" style="838" customWidth="1"/>
    <col min="7685" max="7685" width="9.28515625" style="838" customWidth="1"/>
    <col min="7686" max="7686" width="5.7109375" style="838" customWidth="1"/>
    <col min="7687" max="7687" width="9.28515625" style="838" customWidth="1"/>
    <col min="7688" max="7688" width="5.7109375" style="838" customWidth="1"/>
    <col min="7689" max="7689" width="9.28515625" style="838" customWidth="1"/>
    <col min="7690" max="7690" width="5.7109375" style="838" customWidth="1"/>
    <col min="7691" max="7691" width="9.28515625" style="838" customWidth="1"/>
    <col min="7692" max="7692" width="5.7109375" style="838" customWidth="1"/>
    <col min="7693" max="7693" width="9.28515625" style="838" customWidth="1"/>
    <col min="7694" max="7694" width="5.7109375" style="838" customWidth="1"/>
    <col min="7695" max="7695" width="9.28515625" style="838" customWidth="1"/>
    <col min="7696" max="7696" width="5.7109375" style="838" customWidth="1"/>
    <col min="7697" max="7697" width="9.28515625" style="838" customWidth="1"/>
    <col min="7698" max="7698" width="5.7109375" style="838" customWidth="1"/>
    <col min="7699" max="7699" width="9.28515625" style="838" customWidth="1"/>
    <col min="7700" max="7700" width="6.7109375" style="838" customWidth="1"/>
    <col min="7701" max="7701" width="10" style="838" customWidth="1"/>
    <col min="7702" max="7702" width="10.5703125" style="838" customWidth="1"/>
    <col min="7703" max="7708" width="0" style="838" hidden="1" customWidth="1"/>
    <col min="7709" max="7936" width="9.140625" style="838"/>
    <col min="7937" max="7937" width="5.140625" style="838" customWidth="1"/>
    <col min="7938" max="7938" width="21.85546875" style="838" bestFit="1" customWidth="1"/>
    <col min="7939" max="7939" width="19.85546875" style="838" customWidth="1"/>
    <col min="7940" max="7940" width="5.7109375" style="838" customWidth="1"/>
    <col min="7941" max="7941" width="9.28515625" style="838" customWidth="1"/>
    <col min="7942" max="7942" width="5.7109375" style="838" customWidth="1"/>
    <col min="7943" max="7943" width="9.28515625" style="838" customWidth="1"/>
    <col min="7944" max="7944" width="5.7109375" style="838" customWidth="1"/>
    <col min="7945" max="7945" width="9.28515625" style="838" customWidth="1"/>
    <col min="7946" max="7946" width="5.7109375" style="838" customWidth="1"/>
    <col min="7947" max="7947" width="9.28515625" style="838" customWidth="1"/>
    <col min="7948" max="7948" width="5.7109375" style="838" customWidth="1"/>
    <col min="7949" max="7949" width="9.28515625" style="838" customWidth="1"/>
    <col min="7950" max="7950" width="5.7109375" style="838" customWidth="1"/>
    <col min="7951" max="7951" width="9.28515625" style="838" customWidth="1"/>
    <col min="7952" max="7952" width="5.7109375" style="838" customWidth="1"/>
    <col min="7953" max="7953" width="9.28515625" style="838" customWidth="1"/>
    <col min="7954" max="7954" width="5.7109375" style="838" customWidth="1"/>
    <col min="7955" max="7955" width="9.28515625" style="838" customWidth="1"/>
    <col min="7956" max="7956" width="6.7109375" style="838" customWidth="1"/>
    <col min="7957" max="7957" width="10" style="838" customWidth="1"/>
    <col min="7958" max="7958" width="10.5703125" style="838" customWidth="1"/>
    <col min="7959" max="7964" width="0" style="838" hidden="1" customWidth="1"/>
    <col min="7965" max="8192" width="9.140625" style="838"/>
    <col min="8193" max="8193" width="5.140625" style="838" customWidth="1"/>
    <col min="8194" max="8194" width="21.85546875" style="838" bestFit="1" customWidth="1"/>
    <col min="8195" max="8195" width="19.85546875" style="838" customWidth="1"/>
    <col min="8196" max="8196" width="5.7109375" style="838" customWidth="1"/>
    <col min="8197" max="8197" width="9.28515625" style="838" customWidth="1"/>
    <col min="8198" max="8198" width="5.7109375" style="838" customWidth="1"/>
    <col min="8199" max="8199" width="9.28515625" style="838" customWidth="1"/>
    <col min="8200" max="8200" width="5.7109375" style="838" customWidth="1"/>
    <col min="8201" max="8201" width="9.28515625" style="838" customWidth="1"/>
    <col min="8202" max="8202" width="5.7109375" style="838" customWidth="1"/>
    <col min="8203" max="8203" width="9.28515625" style="838" customWidth="1"/>
    <col min="8204" max="8204" width="5.7109375" style="838" customWidth="1"/>
    <col min="8205" max="8205" width="9.28515625" style="838" customWidth="1"/>
    <col min="8206" max="8206" width="5.7109375" style="838" customWidth="1"/>
    <col min="8207" max="8207" width="9.28515625" style="838" customWidth="1"/>
    <col min="8208" max="8208" width="5.7109375" style="838" customWidth="1"/>
    <col min="8209" max="8209" width="9.28515625" style="838" customWidth="1"/>
    <col min="8210" max="8210" width="5.7109375" style="838" customWidth="1"/>
    <col min="8211" max="8211" width="9.28515625" style="838" customWidth="1"/>
    <col min="8212" max="8212" width="6.7109375" style="838" customWidth="1"/>
    <col min="8213" max="8213" width="10" style="838" customWidth="1"/>
    <col min="8214" max="8214" width="10.5703125" style="838" customWidth="1"/>
    <col min="8215" max="8220" width="0" style="838" hidden="1" customWidth="1"/>
    <col min="8221" max="8448" width="9.140625" style="838"/>
    <col min="8449" max="8449" width="5.140625" style="838" customWidth="1"/>
    <col min="8450" max="8450" width="21.85546875" style="838" bestFit="1" customWidth="1"/>
    <col min="8451" max="8451" width="19.85546875" style="838" customWidth="1"/>
    <col min="8452" max="8452" width="5.7109375" style="838" customWidth="1"/>
    <col min="8453" max="8453" width="9.28515625" style="838" customWidth="1"/>
    <col min="8454" max="8454" width="5.7109375" style="838" customWidth="1"/>
    <col min="8455" max="8455" width="9.28515625" style="838" customWidth="1"/>
    <col min="8456" max="8456" width="5.7109375" style="838" customWidth="1"/>
    <col min="8457" max="8457" width="9.28515625" style="838" customWidth="1"/>
    <col min="8458" max="8458" width="5.7109375" style="838" customWidth="1"/>
    <col min="8459" max="8459" width="9.28515625" style="838" customWidth="1"/>
    <col min="8460" max="8460" width="5.7109375" style="838" customWidth="1"/>
    <col min="8461" max="8461" width="9.28515625" style="838" customWidth="1"/>
    <col min="8462" max="8462" width="5.7109375" style="838" customWidth="1"/>
    <col min="8463" max="8463" width="9.28515625" style="838" customWidth="1"/>
    <col min="8464" max="8464" width="5.7109375" style="838" customWidth="1"/>
    <col min="8465" max="8465" width="9.28515625" style="838" customWidth="1"/>
    <col min="8466" max="8466" width="5.7109375" style="838" customWidth="1"/>
    <col min="8467" max="8467" width="9.28515625" style="838" customWidth="1"/>
    <col min="8468" max="8468" width="6.7109375" style="838" customWidth="1"/>
    <col min="8469" max="8469" width="10" style="838" customWidth="1"/>
    <col min="8470" max="8470" width="10.5703125" style="838" customWidth="1"/>
    <col min="8471" max="8476" width="0" style="838" hidden="1" customWidth="1"/>
    <col min="8477" max="8704" width="9.140625" style="838"/>
    <col min="8705" max="8705" width="5.140625" style="838" customWidth="1"/>
    <col min="8706" max="8706" width="21.85546875" style="838" bestFit="1" customWidth="1"/>
    <col min="8707" max="8707" width="19.85546875" style="838" customWidth="1"/>
    <col min="8708" max="8708" width="5.7109375" style="838" customWidth="1"/>
    <col min="8709" max="8709" width="9.28515625" style="838" customWidth="1"/>
    <col min="8710" max="8710" width="5.7109375" style="838" customWidth="1"/>
    <col min="8711" max="8711" width="9.28515625" style="838" customWidth="1"/>
    <col min="8712" max="8712" width="5.7109375" style="838" customWidth="1"/>
    <col min="8713" max="8713" width="9.28515625" style="838" customWidth="1"/>
    <col min="8714" max="8714" width="5.7109375" style="838" customWidth="1"/>
    <col min="8715" max="8715" width="9.28515625" style="838" customWidth="1"/>
    <col min="8716" max="8716" width="5.7109375" style="838" customWidth="1"/>
    <col min="8717" max="8717" width="9.28515625" style="838" customWidth="1"/>
    <col min="8718" max="8718" width="5.7109375" style="838" customWidth="1"/>
    <col min="8719" max="8719" width="9.28515625" style="838" customWidth="1"/>
    <col min="8720" max="8720" width="5.7109375" style="838" customWidth="1"/>
    <col min="8721" max="8721" width="9.28515625" style="838" customWidth="1"/>
    <col min="8722" max="8722" width="5.7109375" style="838" customWidth="1"/>
    <col min="8723" max="8723" width="9.28515625" style="838" customWidth="1"/>
    <col min="8724" max="8724" width="6.7109375" style="838" customWidth="1"/>
    <col min="8725" max="8725" width="10" style="838" customWidth="1"/>
    <col min="8726" max="8726" width="10.5703125" style="838" customWidth="1"/>
    <col min="8727" max="8732" width="0" style="838" hidden="1" customWidth="1"/>
    <col min="8733" max="8960" width="9.140625" style="838"/>
    <col min="8961" max="8961" width="5.140625" style="838" customWidth="1"/>
    <col min="8962" max="8962" width="21.85546875" style="838" bestFit="1" customWidth="1"/>
    <col min="8963" max="8963" width="19.85546875" style="838" customWidth="1"/>
    <col min="8964" max="8964" width="5.7109375" style="838" customWidth="1"/>
    <col min="8965" max="8965" width="9.28515625" style="838" customWidth="1"/>
    <col min="8966" max="8966" width="5.7109375" style="838" customWidth="1"/>
    <col min="8967" max="8967" width="9.28515625" style="838" customWidth="1"/>
    <col min="8968" max="8968" width="5.7109375" style="838" customWidth="1"/>
    <col min="8969" max="8969" width="9.28515625" style="838" customWidth="1"/>
    <col min="8970" max="8970" width="5.7109375" style="838" customWidth="1"/>
    <col min="8971" max="8971" width="9.28515625" style="838" customWidth="1"/>
    <col min="8972" max="8972" width="5.7109375" style="838" customWidth="1"/>
    <col min="8973" max="8973" width="9.28515625" style="838" customWidth="1"/>
    <col min="8974" max="8974" width="5.7109375" style="838" customWidth="1"/>
    <col min="8975" max="8975" width="9.28515625" style="838" customWidth="1"/>
    <col min="8976" max="8976" width="5.7109375" style="838" customWidth="1"/>
    <col min="8977" max="8977" width="9.28515625" style="838" customWidth="1"/>
    <col min="8978" max="8978" width="5.7109375" style="838" customWidth="1"/>
    <col min="8979" max="8979" width="9.28515625" style="838" customWidth="1"/>
    <col min="8980" max="8980" width="6.7109375" style="838" customWidth="1"/>
    <col min="8981" max="8981" width="10" style="838" customWidth="1"/>
    <col min="8982" max="8982" width="10.5703125" style="838" customWidth="1"/>
    <col min="8983" max="8988" width="0" style="838" hidden="1" customWidth="1"/>
    <col min="8989" max="9216" width="9.140625" style="838"/>
    <col min="9217" max="9217" width="5.140625" style="838" customWidth="1"/>
    <col min="9218" max="9218" width="21.85546875" style="838" bestFit="1" customWidth="1"/>
    <col min="9219" max="9219" width="19.85546875" style="838" customWidth="1"/>
    <col min="9220" max="9220" width="5.7109375" style="838" customWidth="1"/>
    <col min="9221" max="9221" width="9.28515625" style="838" customWidth="1"/>
    <col min="9222" max="9222" width="5.7109375" style="838" customWidth="1"/>
    <col min="9223" max="9223" width="9.28515625" style="838" customWidth="1"/>
    <col min="9224" max="9224" width="5.7109375" style="838" customWidth="1"/>
    <col min="9225" max="9225" width="9.28515625" style="838" customWidth="1"/>
    <col min="9226" max="9226" width="5.7109375" style="838" customWidth="1"/>
    <col min="9227" max="9227" width="9.28515625" style="838" customWidth="1"/>
    <col min="9228" max="9228" width="5.7109375" style="838" customWidth="1"/>
    <col min="9229" max="9229" width="9.28515625" style="838" customWidth="1"/>
    <col min="9230" max="9230" width="5.7109375" style="838" customWidth="1"/>
    <col min="9231" max="9231" width="9.28515625" style="838" customWidth="1"/>
    <col min="9232" max="9232" width="5.7109375" style="838" customWidth="1"/>
    <col min="9233" max="9233" width="9.28515625" style="838" customWidth="1"/>
    <col min="9234" max="9234" width="5.7109375" style="838" customWidth="1"/>
    <col min="9235" max="9235" width="9.28515625" style="838" customWidth="1"/>
    <col min="9236" max="9236" width="6.7109375" style="838" customWidth="1"/>
    <col min="9237" max="9237" width="10" style="838" customWidth="1"/>
    <col min="9238" max="9238" width="10.5703125" style="838" customWidth="1"/>
    <col min="9239" max="9244" width="0" style="838" hidden="1" customWidth="1"/>
    <col min="9245" max="9472" width="9.140625" style="838"/>
    <col min="9473" max="9473" width="5.140625" style="838" customWidth="1"/>
    <col min="9474" max="9474" width="21.85546875" style="838" bestFit="1" customWidth="1"/>
    <col min="9475" max="9475" width="19.85546875" style="838" customWidth="1"/>
    <col min="9476" max="9476" width="5.7109375" style="838" customWidth="1"/>
    <col min="9477" max="9477" width="9.28515625" style="838" customWidth="1"/>
    <col min="9478" max="9478" width="5.7109375" style="838" customWidth="1"/>
    <col min="9479" max="9479" width="9.28515625" style="838" customWidth="1"/>
    <col min="9480" max="9480" width="5.7109375" style="838" customWidth="1"/>
    <col min="9481" max="9481" width="9.28515625" style="838" customWidth="1"/>
    <col min="9482" max="9482" width="5.7109375" style="838" customWidth="1"/>
    <col min="9483" max="9483" width="9.28515625" style="838" customWidth="1"/>
    <col min="9484" max="9484" width="5.7109375" style="838" customWidth="1"/>
    <col min="9485" max="9485" width="9.28515625" style="838" customWidth="1"/>
    <col min="9486" max="9486" width="5.7109375" style="838" customWidth="1"/>
    <col min="9487" max="9487" width="9.28515625" style="838" customWidth="1"/>
    <col min="9488" max="9488" width="5.7109375" style="838" customWidth="1"/>
    <col min="9489" max="9489" width="9.28515625" style="838" customWidth="1"/>
    <col min="9490" max="9490" width="5.7109375" style="838" customWidth="1"/>
    <col min="9491" max="9491" width="9.28515625" style="838" customWidth="1"/>
    <col min="9492" max="9492" width="6.7109375" style="838" customWidth="1"/>
    <col min="9493" max="9493" width="10" style="838" customWidth="1"/>
    <col min="9494" max="9494" width="10.5703125" style="838" customWidth="1"/>
    <col min="9495" max="9500" width="0" style="838" hidden="1" customWidth="1"/>
    <col min="9501" max="9728" width="9.140625" style="838"/>
    <col min="9729" max="9729" width="5.140625" style="838" customWidth="1"/>
    <col min="9730" max="9730" width="21.85546875" style="838" bestFit="1" customWidth="1"/>
    <col min="9731" max="9731" width="19.85546875" style="838" customWidth="1"/>
    <col min="9732" max="9732" width="5.7109375" style="838" customWidth="1"/>
    <col min="9733" max="9733" width="9.28515625" style="838" customWidth="1"/>
    <col min="9734" max="9734" width="5.7109375" style="838" customWidth="1"/>
    <col min="9735" max="9735" width="9.28515625" style="838" customWidth="1"/>
    <col min="9736" max="9736" width="5.7109375" style="838" customWidth="1"/>
    <col min="9737" max="9737" width="9.28515625" style="838" customWidth="1"/>
    <col min="9738" max="9738" width="5.7109375" style="838" customWidth="1"/>
    <col min="9739" max="9739" width="9.28515625" style="838" customWidth="1"/>
    <col min="9740" max="9740" width="5.7109375" style="838" customWidth="1"/>
    <col min="9741" max="9741" width="9.28515625" style="838" customWidth="1"/>
    <col min="9742" max="9742" width="5.7109375" style="838" customWidth="1"/>
    <col min="9743" max="9743" width="9.28515625" style="838" customWidth="1"/>
    <col min="9744" max="9744" width="5.7109375" style="838" customWidth="1"/>
    <col min="9745" max="9745" width="9.28515625" style="838" customWidth="1"/>
    <col min="9746" max="9746" width="5.7109375" style="838" customWidth="1"/>
    <col min="9747" max="9747" width="9.28515625" style="838" customWidth="1"/>
    <col min="9748" max="9748" width="6.7109375" style="838" customWidth="1"/>
    <col min="9749" max="9749" width="10" style="838" customWidth="1"/>
    <col min="9750" max="9750" width="10.5703125" style="838" customWidth="1"/>
    <col min="9751" max="9756" width="0" style="838" hidden="1" customWidth="1"/>
    <col min="9757" max="9984" width="9.140625" style="838"/>
    <col min="9985" max="9985" width="5.140625" style="838" customWidth="1"/>
    <col min="9986" max="9986" width="21.85546875" style="838" bestFit="1" customWidth="1"/>
    <col min="9987" max="9987" width="19.85546875" style="838" customWidth="1"/>
    <col min="9988" max="9988" width="5.7109375" style="838" customWidth="1"/>
    <col min="9989" max="9989" width="9.28515625" style="838" customWidth="1"/>
    <col min="9990" max="9990" width="5.7109375" style="838" customWidth="1"/>
    <col min="9991" max="9991" width="9.28515625" style="838" customWidth="1"/>
    <col min="9992" max="9992" width="5.7109375" style="838" customWidth="1"/>
    <col min="9993" max="9993" width="9.28515625" style="838" customWidth="1"/>
    <col min="9994" max="9994" width="5.7109375" style="838" customWidth="1"/>
    <col min="9995" max="9995" width="9.28515625" style="838" customWidth="1"/>
    <col min="9996" max="9996" width="5.7109375" style="838" customWidth="1"/>
    <col min="9997" max="9997" width="9.28515625" style="838" customWidth="1"/>
    <col min="9998" max="9998" width="5.7109375" style="838" customWidth="1"/>
    <col min="9999" max="9999" width="9.28515625" style="838" customWidth="1"/>
    <col min="10000" max="10000" width="5.7109375" style="838" customWidth="1"/>
    <col min="10001" max="10001" width="9.28515625" style="838" customWidth="1"/>
    <col min="10002" max="10002" width="5.7109375" style="838" customWidth="1"/>
    <col min="10003" max="10003" width="9.28515625" style="838" customWidth="1"/>
    <col min="10004" max="10004" width="6.7109375" style="838" customWidth="1"/>
    <col min="10005" max="10005" width="10" style="838" customWidth="1"/>
    <col min="10006" max="10006" width="10.5703125" style="838" customWidth="1"/>
    <col min="10007" max="10012" width="0" style="838" hidden="1" customWidth="1"/>
    <col min="10013" max="10240" width="9.140625" style="838"/>
    <col min="10241" max="10241" width="5.140625" style="838" customWidth="1"/>
    <col min="10242" max="10242" width="21.85546875" style="838" bestFit="1" customWidth="1"/>
    <col min="10243" max="10243" width="19.85546875" style="838" customWidth="1"/>
    <col min="10244" max="10244" width="5.7109375" style="838" customWidth="1"/>
    <col min="10245" max="10245" width="9.28515625" style="838" customWidth="1"/>
    <col min="10246" max="10246" width="5.7109375" style="838" customWidth="1"/>
    <col min="10247" max="10247" width="9.28515625" style="838" customWidth="1"/>
    <col min="10248" max="10248" width="5.7109375" style="838" customWidth="1"/>
    <col min="10249" max="10249" width="9.28515625" style="838" customWidth="1"/>
    <col min="10250" max="10250" width="5.7109375" style="838" customWidth="1"/>
    <col min="10251" max="10251" width="9.28515625" style="838" customWidth="1"/>
    <col min="10252" max="10252" width="5.7109375" style="838" customWidth="1"/>
    <col min="10253" max="10253" width="9.28515625" style="838" customWidth="1"/>
    <col min="10254" max="10254" width="5.7109375" style="838" customWidth="1"/>
    <col min="10255" max="10255" width="9.28515625" style="838" customWidth="1"/>
    <col min="10256" max="10256" width="5.7109375" style="838" customWidth="1"/>
    <col min="10257" max="10257" width="9.28515625" style="838" customWidth="1"/>
    <col min="10258" max="10258" width="5.7109375" style="838" customWidth="1"/>
    <col min="10259" max="10259" width="9.28515625" style="838" customWidth="1"/>
    <col min="10260" max="10260" width="6.7109375" style="838" customWidth="1"/>
    <col min="10261" max="10261" width="10" style="838" customWidth="1"/>
    <col min="10262" max="10262" width="10.5703125" style="838" customWidth="1"/>
    <col min="10263" max="10268" width="0" style="838" hidden="1" customWidth="1"/>
    <col min="10269" max="10496" width="9.140625" style="838"/>
    <col min="10497" max="10497" width="5.140625" style="838" customWidth="1"/>
    <col min="10498" max="10498" width="21.85546875" style="838" bestFit="1" customWidth="1"/>
    <col min="10499" max="10499" width="19.85546875" style="838" customWidth="1"/>
    <col min="10500" max="10500" width="5.7109375" style="838" customWidth="1"/>
    <col min="10501" max="10501" width="9.28515625" style="838" customWidth="1"/>
    <col min="10502" max="10502" width="5.7109375" style="838" customWidth="1"/>
    <col min="10503" max="10503" width="9.28515625" style="838" customWidth="1"/>
    <col min="10504" max="10504" width="5.7109375" style="838" customWidth="1"/>
    <col min="10505" max="10505" width="9.28515625" style="838" customWidth="1"/>
    <col min="10506" max="10506" width="5.7109375" style="838" customWidth="1"/>
    <col min="10507" max="10507" width="9.28515625" style="838" customWidth="1"/>
    <col min="10508" max="10508" width="5.7109375" style="838" customWidth="1"/>
    <col min="10509" max="10509" width="9.28515625" style="838" customWidth="1"/>
    <col min="10510" max="10510" width="5.7109375" style="838" customWidth="1"/>
    <col min="10511" max="10511" width="9.28515625" style="838" customWidth="1"/>
    <col min="10512" max="10512" width="5.7109375" style="838" customWidth="1"/>
    <col min="10513" max="10513" width="9.28515625" style="838" customWidth="1"/>
    <col min="10514" max="10514" width="5.7109375" style="838" customWidth="1"/>
    <col min="10515" max="10515" width="9.28515625" style="838" customWidth="1"/>
    <col min="10516" max="10516" width="6.7109375" style="838" customWidth="1"/>
    <col min="10517" max="10517" width="10" style="838" customWidth="1"/>
    <col min="10518" max="10518" width="10.5703125" style="838" customWidth="1"/>
    <col min="10519" max="10524" width="0" style="838" hidden="1" customWidth="1"/>
    <col min="10525" max="10752" width="9.140625" style="838"/>
    <col min="10753" max="10753" width="5.140625" style="838" customWidth="1"/>
    <col min="10754" max="10754" width="21.85546875" style="838" bestFit="1" customWidth="1"/>
    <col min="10755" max="10755" width="19.85546875" style="838" customWidth="1"/>
    <col min="10756" max="10756" width="5.7109375" style="838" customWidth="1"/>
    <col min="10757" max="10757" width="9.28515625" style="838" customWidth="1"/>
    <col min="10758" max="10758" width="5.7109375" style="838" customWidth="1"/>
    <col min="10759" max="10759" width="9.28515625" style="838" customWidth="1"/>
    <col min="10760" max="10760" width="5.7109375" style="838" customWidth="1"/>
    <col min="10761" max="10761" width="9.28515625" style="838" customWidth="1"/>
    <col min="10762" max="10762" width="5.7109375" style="838" customWidth="1"/>
    <col min="10763" max="10763" width="9.28515625" style="838" customWidth="1"/>
    <col min="10764" max="10764" width="5.7109375" style="838" customWidth="1"/>
    <col min="10765" max="10765" width="9.28515625" style="838" customWidth="1"/>
    <col min="10766" max="10766" width="5.7109375" style="838" customWidth="1"/>
    <col min="10767" max="10767" width="9.28515625" style="838" customWidth="1"/>
    <col min="10768" max="10768" width="5.7109375" style="838" customWidth="1"/>
    <col min="10769" max="10769" width="9.28515625" style="838" customWidth="1"/>
    <col min="10770" max="10770" width="5.7109375" style="838" customWidth="1"/>
    <col min="10771" max="10771" width="9.28515625" style="838" customWidth="1"/>
    <col min="10772" max="10772" width="6.7109375" style="838" customWidth="1"/>
    <col min="10773" max="10773" width="10" style="838" customWidth="1"/>
    <col min="10774" max="10774" width="10.5703125" style="838" customWidth="1"/>
    <col min="10775" max="10780" width="0" style="838" hidden="1" customWidth="1"/>
    <col min="10781" max="11008" width="9.140625" style="838"/>
    <col min="11009" max="11009" width="5.140625" style="838" customWidth="1"/>
    <col min="11010" max="11010" width="21.85546875" style="838" bestFit="1" customWidth="1"/>
    <col min="11011" max="11011" width="19.85546875" style="838" customWidth="1"/>
    <col min="11012" max="11012" width="5.7109375" style="838" customWidth="1"/>
    <col min="11013" max="11013" width="9.28515625" style="838" customWidth="1"/>
    <col min="11014" max="11014" width="5.7109375" style="838" customWidth="1"/>
    <col min="11015" max="11015" width="9.28515625" style="838" customWidth="1"/>
    <col min="11016" max="11016" width="5.7109375" style="838" customWidth="1"/>
    <col min="11017" max="11017" width="9.28515625" style="838" customWidth="1"/>
    <col min="11018" max="11018" width="5.7109375" style="838" customWidth="1"/>
    <col min="11019" max="11019" width="9.28515625" style="838" customWidth="1"/>
    <col min="11020" max="11020" width="5.7109375" style="838" customWidth="1"/>
    <col min="11021" max="11021" width="9.28515625" style="838" customWidth="1"/>
    <col min="11022" max="11022" width="5.7109375" style="838" customWidth="1"/>
    <col min="11023" max="11023" width="9.28515625" style="838" customWidth="1"/>
    <col min="11024" max="11024" width="5.7109375" style="838" customWidth="1"/>
    <col min="11025" max="11025" width="9.28515625" style="838" customWidth="1"/>
    <col min="11026" max="11026" width="5.7109375" style="838" customWidth="1"/>
    <col min="11027" max="11027" width="9.28515625" style="838" customWidth="1"/>
    <col min="11028" max="11028" width="6.7109375" style="838" customWidth="1"/>
    <col min="11029" max="11029" width="10" style="838" customWidth="1"/>
    <col min="11030" max="11030" width="10.5703125" style="838" customWidth="1"/>
    <col min="11031" max="11036" width="0" style="838" hidden="1" customWidth="1"/>
    <col min="11037" max="11264" width="9.140625" style="838"/>
    <col min="11265" max="11265" width="5.140625" style="838" customWidth="1"/>
    <col min="11266" max="11266" width="21.85546875" style="838" bestFit="1" customWidth="1"/>
    <col min="11267" max="11267" width="19.85546875" style="838" customWidth="1"/>
    <col min="11268" max="11268" width="5.7109375" style="838" customWidth="1"/>
    <col min="11269" max="11269" width="9.28515625" style="838" customWidth="1"/>
    <col min="11270" max="11270" width="5.7109375" style="838" customWidth="1"/>
    <col min="11271" max="11271" width="9.28515625" style="838" customWidth="1"/>
    <col min="11272" max="11272" width="5.7109375" style="838" customWidth="1"/>
    <col min="11273" max="11273" width="9.28515625" style="838" customWidth="1"/>
    <col min="11274" max="11274" width="5.7109375" style="838" customWidth="1"/>
    <col min="11275" max="11275" width="9.28515625" style="838" customWidth="1"/>
    <col min="11276" max="11276" width="5.7109375" style="838" customWidth="1"/>
    <col min="11277" max="11277" width="9.28515625" style="838" customWidth="1"/>
    <col min="11278" max="11278" width="5.7109375" style="838" customWidth="1"/>
    <col min="11279" max="11279" width="9.28515625" style="838" customWidth="1"/>
    <col min="11280" max="11280" width="5.7109375" style="838" customWidth="1"/>
    <col min="11281" max="11281" width="9.28515625" style="838" customWidth="1"/>
    <col min="11282" max="11282" width="5.7109375" style="838" customWidth="1"/>
    <col min="11283" max="11283" width="9.28515625" style="838" customWidth="1"/>
    <col min="11284" max="11284" width="6.7109375" style="838" customWidth="1"/>
    <col min="11285" max="11285" width="10" style="838" customWidth="1"/>
    <col min="11286" max="11286" width="10.5703125" style="838" customWidth="1"/>
    <col min="11287" max="11292" width="0" style="838" hidden="1" customWidth="1"/>
    <col min="11293" max="11520" width="9.140625" style="838"/>
    <col min="11521" max="11521" width="5.140625" style="838" customWidth="1"/>
    <col min="11522" max="11522" width="21.85546875" style="838" bestFit="1" customWidth="1"/>
    <col min="11523" max="11523" width="19.85546875" style="838" customWidth="1"/>
    <col min="11524" max="11524" width="5.7109375" style="838" customWidth="1"/>
    <col min="11525" max="11525" width="9.28515625" style="838" customWidth="1"/>
    <col min="11526" max="11526" width="5.7109375" style="838" customWidth="1"/>
    <col min="11527" max="11527" width="9.28515625" style="838" customWidth="1"/>
    <col min="11528" max="11528" width="5.7109375" style="838" customWidth="1"/>
    <col min="11529" max="11529" width="9.28515625" style="838" customWidth="1"/>
    <col min="11530" max="11530" width="5.7109375" style="838" customWidth="1"/>
    <col min="11531" max="11531" width="9.28515625" style="838" customWidth="1"/>
    <col min="11532" max="11532" width="5.7109375" style="838" customWidth="1"/>
    <col min="11533" max="11533" width="9.28515625" style="838" customWidth="1"/>
    <col min="11534" max="11534" width="5.7109375" style="838" customWidth="1"/>
    <col min="11535" max="11535" width="9.28515625" style="838" customWidth="1"/>
    <col min="11536" max="11536" width="5.7109375" style="838" customWidth="1"/>
    <col min="11537" max="11537" width="9.28515625" style="838" customWidth="1"/>
    <col min="11538" max="11538" width="5.7109375" style="838" customWidth="1"/>
    <col min="11539" max="11539" width="9.28515625" style="838" customWidth="1"/>
    <col min="11540" max="11540" width="6.7109375" style="838" customWidth="1"/>
    <col min="11541" max="11541" width="10" style="838" customWidth="1"/>
    <col min="11542" max="11542" width="10.5703125" style="838" customWidth="1"/>
    <col min="11543" max="11548" width="0" style="838" hidden="1" customWidth="1"/>
    <col min="11549" max="11776" width="9.140625" style="838"/>
    <col min="11777" max="11777" width="5.140625" style="838" customWidth="1"/>
    <col min="11778" max="11778" width="21.85546875" style="838" bestFit="1" customWidth="1"/>
    <col min="11779" max="11779" width="19.85546875" style="838" customWidth="1"/>
    <col min="11780" max="11780" width="5.7109375" style="838" customWidth="1"/>
    <col min="11781" max="11781" width="9.28515625" style="838" customWidth="1"/>
    <col min="11782" max="11782" width="5.7109375" style="838" customWidth="1"/>
    <col min="11783" max="11783" width="9.28515625" style="838" customWidth="1"/>
    <col min="11784" max="11784" width="5.7109375" style="838" customWidth="1"/>
    <col min="11785" max="11785" width="9.28515625" style="838" customWidth="1"/>
    <col min="11786" max="11786" width="5.7109375" style="838" customWidth="1"/>
    <col min="11787" max="11787" width="9.28515625" style="838" customWidth="1"/>
    <col min="11788" max="11788" width="5.7109375" style="838" customWidth="1"/>
    <col min="11789" max="11789" width="9.28515625" style="838" customWidth="1"/>
    <col min="11790" max="11790" width="5.7109375" style="838" customWidth="1"/>
    <col min="11791" max="11791" width="9.28515625" style="838" customWidth="1"/>
    <col min="11792" max="11792" width="5.7109375" style="838" customWidth="1"/>
    <col min="11793" max="11793" width="9.28515625" style="838" customWidth="1"/>
    <col min="11794" max="11794" width="5.7109375" style="838" customWidth="1"/>
    <col min="11795" max="11795" width="9.28515625" style="838" customWidth="1"/>
    <col min="11796" max="11796" width="6.7109375" style="838" customWidth="1"/>
    <col min="11797" max="11797" width="10" style="838" customWidth="1"/>
    <col min="11798" max="11798" width="10.5703125" style="838" customWidth="1"/>
    <col min="11799" max="11804" width="0" style="838" hidden="1" customWidth="1"/>
    <col min="11805" max="12032" width="9.140625" style="838"/>
    <col min="12033" max="12033" width="5.140625" style="838" customWidth="1"/>
    <col min="12034" max="12034" width="21.85546875" style="838" bestFit="1" customWidth="1"/>
    <col min="12035" max="12035" width="19.85546875" style="838" customWidth="1"/>
    <col min="12036" max="12036" width="5.7109375" style="838" customWidth="1"/>
    <col min="12037" max="12037" width="9.28515625" style="838" customWidth="1"/>
    <col min="12038" max="12038" width="5.7109375" style="838" customWidth="1"/>
    <col min="12039" max="12039" width="9.28515625" style="838" customWidth="1"/>
    <col min="12040" max="12040" width="5.7109375" style="838" customWidth="1"/>
    <col min="12041" max="12041" width="9.28515625" style="838" customWidth="1"/>
    <col min="12042" max="12042" width="5.7109375" style="838" customWidth="1"/>
    <col min="12043" max="12043" width="9.28515625" style="838" customWidth="1"/>
    <col min="12044" max="12044" width="5.7109375" style="838" customWidth="1"/>
    <col min="12045" max="12045" width="9.28515625" style="838" customWidth="1"/>
    <col min="12046" max="12046" width="5.7109375" style="838" customWidth="1"/>
    <col min="12047" max="12047" width="9.28515625" style="838" customWidth="1"/>
    <col min="12048" max="12048" width="5.7109375" style="838" customWidth="1"/>
    <col min="12049" max="12049" width="9.28515625" style="838" customWidth="1"/>
    <col min="12050" max="12050" width="5.7109375" style="838" customWidth="1"/>
    <col min="12051" max="12051" width="9.28515625" style="838" customWidth="1"/>
    <col min="12052" max="12052" width="6.7109375" style="838" customWidth="1"/>
    <col min="12053" max="12053" width="10" style="838" customWidth="1"/>
    <col min="12054" max="12054" width="10.5703125" style="838" customWidth="1"/>
    <col min="12055" max="12060" width="0" style="838" hidden="1" customWidth="1"/>
    <col min="12061" max="12288" width="9.140625" style="838"/>
    <col min="12289" max="12289" width="5.140625" style="838" customWidth="1"/>
    <col min="12290" max="12290" width="21.85546875" style="838" bestFit="1" customWidth="1"/>
    <col min="12291" max="12291" width="19.85546875" style="838" customWidth="1"/>
    <col min="12292" max="12292" width="5.7109375" style="838" customWidth="1"/>
    <col min="12293" max="12293" width="9.28515625" style="838" customWidth="1"/>
    <col min="12294" max="12294" width="5.7109375" style="838" customWidth="1"/>
    <col min="12295" max="12295" width="9.28515625" style="838" customWidth="1"/>
    <col min="12296" max="12296" width="5.7109375" style="838" customWidth="1"/>
    <col min="12297" max="12297" width="9.28515625" style="838" customWidth="1"/>
    <col min="12298" max="12298" width="5.7109375" style="838" customWidth="1"/>
    <col min="12299" max="12299" width="9.28515625" style="838" customWidth="1"/>
    <col min="12300" max="12300" width="5.7109375" style="838" customWidth="1"/>
    <col min="12301" max="12301" width="9.28515625" style="838" customWidth="1"/>
    <col min="12302" max="12302" width="5.7109375" style="838" customWidth="1"/>
    <col min="12303" max="12303" width="9.28515625" style="838" customWidth="1"/>
    <col min="12304" max="12304" width="5.7109375" style="838" customWidth="1"/>
    <col min="12305" max="12305" width="9.28515625" style="838" customWidth="1"/>
    <col min="12306" max="12306" width="5.7109375" style="838" customWidth="1"/>
    <col min="12307" max="12307" width="9.28515625" style="838" customWidth="1"/>
    <col min="12308" max="12308" width="6.7109375" style="838" customWidth="1"/>
    <col min="12309" max="12309" width="10" style="838" customWidth="1"/>
    <col min="12310" max="12310" width="10.5703125" style="838" customWidth="1"/>
    <col min="12311" max="12316" width="0" style="838" hidden="1" customWidth="1"/>
    <col min="12317" max="12544" width="9.140625" style="838"/>
    <col min="12545" max="12545" width="5.140625" style="838" customWidth="1"/>
    <col min="12546" max="12546" width="21.85546875" style="838" bestFit="1" customWidth="1"/>
    <col min="12547" max="12547" width="19.85546875" style="838" customWidth="1"/>
    <col min="12548" max="12548" width="5.7109375" style="838" customWidth="1"/>
    <col min="12549" max="12549" width="9.28515625" style="838" customWidth="1"/>
    <col min="12550" max="12550" width="5.7109375" style="838" customWidth="1"/>
    <col min="12551" max="12551" width="9.28515625" style="838" customWidth="1"/>
    <col min="12552" max="12552" width="5.7109375" style="838" customWidth="1"/>
    <col min="12553" max="12553" width="9.28515625" style="838" customWidth="1"/>
    <col min="12554" max="12554" width="5.7109375" style="838" customWidth="1"/>
    <col min="12555" max="12555" width="9.28515625" style="838" customWidth="1"/>
    <col min="12556" max="12556" width="5.7109375" style="838" customWidth="1"/>
    <col min="12557" max="12557" width="9.28515625" style="838" customWidth="1"/>
    <col min="12558" max="12558" width="5.7109375" style="838" customWidth="1"/>
    <col min="12559" max="12559" width="9.28515625" style="838" customWidth="1"/>
    <col min="12560" max="12560" width="5.7109375" style="838" customWidth="1"/>
    <col min="12561" max="12561" width="9.28515625" style="838" customWidth="1"/>
    <col min="12562" max="12562" width="5.7109375" style="838" customWidth="1"/>
    <col min="12563" max="12563" width="9.28515625" style="838" customWidth="1"/>
    <col min="12564" max="12564" width="6.7109375" style="838" customWidth="1"/>
    <col min="12565" max="12565" width="10" style="838" customWidth="1"/>
    <col min="12566" max="12566" width="10.5703125" style="838" customWidth="1"/>
    <col min="12567" max="12572" width="0" style="838" hidden="1" customWidth="1"/>
    <col min="12573" max="12800" width="9.140625" style="838"/>
    <col min="12801" max="12801" width="5.140625" style="838" customWidth="1"/>
    <col min="12802" max="12802" width="21.85546875" style="838" bestFit="1" customWidth="1"/>
    <col min="12803" max="12803" width="19.85546875" style="838" customWidth="1"/>
    <col min="12804" max="12804" width="5.7109375" style="838" customWidth="1"/>
    <col min="12805" max="12805" width="9.28515625" style="838" customWidth="1"/>
    <col min="12806" max="12806" width="5.7109375" style="838" customWidth="1"/>
    <col min="12807" max="12807" width="9.28515625" style="838" customWidth="1"/>
    <col min="12808" max="12808" width="5.7109375" style="838" customWidth="1"/>
    <col min="12809" max="12809" width="9.28515625" style="838" customWidth="1"/>
    <col min="12810" max="12810" width="5.7109375" style="838" customWidth="1"/>
    <col min="12811" max="12811" width="9.28515625" style="838" customWidth="1"/>
    <col min="12812" max="12812" width="5.7109375" style="838" customWidth="1"/>
    <col min="12813" max="12813" width="9.28515625" style="838" customWidth="1"/>
    <col min="12814" max="12814" width="5.7109375" style="838" customWidth="1"/>
    <col min="12815" max="12815" width="9.28515625" style="838" customWidth="1"/>
    <col min="12816" max="12816" width="5.7109375" style="838" customWidth="1"/>
    <col min="12817" max="12817" width="9.28515625" style="838" customWidth="1"/>
    <col min="12818" max="12818" width="5.7109375" style="838" customWidth="1"/>
    <col min="12819" max="12819" width="9.28515625" style="838" customWidth="1"/>
    <col min="12820" max="12820" width="6.7109375" style="838" customWidth="1"/>
    <col min="12821" max="12821" width="10" style="838" customWidth="1"/>
    <col min="12822" max="12822" width="10.5703125" style="838" customWidth="1"/>
    <col min="12823" max="12828" width="0" style="838" hidden="1" customWidth="1"/>
    <col min="12829" max="13056" width="9.140625" style="838"/>
    <col min="13057" max="13057" width="5.140625" style="838" customWidth="1"/>
    <col min="13058" max="13058" width="21.85546875" style="838" bestFit="1" customWidth="1"/>
    <col min="13059" max="13059" width="19.85546875" style="838" customWidth="1"/>
    <col min="13060" max="13060" width="5.7109375" style="838" customWidth="1"/>
    <col min="13061" max="13061" width="9.28515625" style="838" customWidth="1"/>
    <col min="13062" max="13062" width="5.7109375" style="838" customWidth="1"/>
    <col min="13063" max="13063" width="9.28515625" style="838" customWidth="1"/>
    <col min="13064" max="13064" width="5.7109375" style="838" customWidth="1"/>
    <col min="13065" max="13065" width="9.28515625" style="838" customWidth="1"/>
    <col min="13066" max="13066" width="5.7109375" style="838" customWidth="1"/>
    <col min="13067" max="13067" width="9.28515625" style="838" customWidth="1"/>
    <col min="13068" max="13068" width="5.7109375" style="838" customWidth="1"/>
    <col min="13069" max="13069" width="9.28515625" style="838" customWidth="1"/>
    <col min="13070" max="13070" width="5.7109375" style="838" customWidth="1"/>
    <col min="13071" max="13071" width="9.28515625" style="838" customWidth="1"/>
    <col min="13072" max="13072" width="5.7109375" style="838" customWidth="1"/>
    <col min="13073" max="13073" width="9.28515625" style="838" customWidth="1"/>
    <col min="13074" max="13074" width="5.7109375" style="838" customWidth="1"/>
    <col min="13075" max="13075" width="9.28515625" style="838" customWidth="1"/>
    <col min="13076" max="13076" width="6.7109375" style="838" customWidth="1"/>
    <col min="13077" max="13077" width="10" style="838" customWidth="1"/>
    <col min="13078" max="13078" width="10.5703125" style="838" customWidth="1"/>
    <col min="13079" max="13084" width="0" style="838" hidden="1" customWidth="1"/>
    <col min="13085" max="13312" width="9.140625" style="838"/>
    <col min="13313" max="13313" width="5.140625" style="838" customWidth="1"/>
    <col min="13314" max="13314" width="21.85546875" style="838" bestFit="1" customWidth="1"/>
    <col min="13315" max="13315" width="19.85546875" style="838" customWidth="1"/>
    <col min="13316" max="13316" width="5.7109375" style="838" customWidth="1"/>
    <col min="13317" max="13317" width="9.28515625" style="838" customWidth="1"/>
    <col min="13318" max="13318" width="5.7109375" style="838" customWidth="1"/>
    <col min="13319" max="13319" width="9.28515625" style="838" customWidth="1"/>
    <col min="13320" max="13320" width="5.7109375" style="838" customWidth="1"/>
    <col min="13321" max="13321" width="9.28515625" style="838" customWidth="1"/>
    <col min="13322" max="13322" width="5.7109375" style="838" customWidth="1"/>
    <col min="13323" max="13323" width="9.28515625" style="838" customWidth="1"/>
    <col min="13324" max="13324" width="5.7109375" style="838" customWidth="1"/>
    <col min="13325" max="13325" width="9.28515625" style="838" customWidth="1"/>
    <col min="13326" max="13326" width="5.7109375" style="838" customWidth="1"/>
    <col min="13327" max="13327" width="9.28515625" style="838" customWidth="1"/>
    <col min="13328" max="13328" width="5.7109375" style="838" customWidth="1"/>
    <col min="13329" max="13329" width="9.28515625" style="838" customWidth="1"/>
    <col min="13330" max="13330" width="5.7109375" style="838" customWidth="1"/>
    <col min="13331" max="13331" width="9.28515625" style="838" customWidth="1"/>
    <col min="13332" max="13332" width="6.7109375" style="838" customWidth="1"/>
    <col min="13333" max="13333" width="10" style="838" customWidth="1"/>
    <col min="13334" max="13334" width="10.5703125" style="838" customWidth="1"/>
    <col min="13335" max="13340" width="0" style="838" hidden="1" customWidth="1"/>
    <col min="13341" max="13568" width="9.140625" style="838"/>
    <col min="13569" max="13569" width="5.140625" style="838" customWidth="1"/>
    <col min="13570" max="13570" width="21.85546875" style="838" bestFit="1" customWidth="1"/>
    <col min="13571" max="13571" width="19.85546875" style="838" customWidth="1"/>
    <col min="13572" max="13572" width="5.7109375" style="838" customWidth="1"/>
    <col min="13573" max="13573" width="9.28515625" style="838" customWidth="1"/>
    <col min="13574" max="13574" width="5.7109375" style="838" customWidth="1"/>
    <col min="13575" max="13575" width="9.28515625" style="838" customWidth="1"/>
    <col min="13576" max="13576" width="5.7109375" style="838" customWidth="1"/>
    <col min="13577" max="13577" width="9.28515625" style="838" customWidth="1"/>
    <col min="13578" max="13578" width="5.7109375" style="838" customWidth="1"/>
    <col min="13579" max="13579" width="9.28515625" style="838" customWidth="1"/>
    <col min="13580" max="13580" width="5.7109375" style="838" customWidth="1"/>
    <col min="13581" max="13581" width="9.28515625" style="838" customWidth="1"/>
    <col min="13582" max="13582" width="5.7109375" style="838" customWidth="1"/>
    <col min="13583" max="13583" width="9.28515625" style="838" customWidth="1"/>
    <col min="13584" max="13584" width="5.7109375" style="838" customWidth="1"/>
    <col min="13585" max="13585" width="9.28515625" style="838" customWidth="1"/>
    <col min="13586" max="13586" width="5.7109375" style="838" customWidth="1"/>
    <col min="13587" max="13587" width="9.28515625" style="838" customWidth="1"/>
    <col min="13588" max="13588" width="6.7109375" style="838" customWidth="1"/>
    <col min="13589" max="13589" width="10" style="838" customWidth="1"/>
    <col min="13590" max="13590" width="10.5703125" style="838" customWidth="1"/>
    <col min="13591" max="13596" width="0" style="838" hidden="1" customWidth="1"/>
    <col min="13597" max="13824" width="9.140625" style="838"/>
    <col min="13825" max="13825" width="5.140625" style="838" customWidth="1"/>
    <col min="13826" max="13826" width="21.85546875" style="838" bestFit="1" customWidth="1"/>
    <col min="13827" max="13827" width="19.85546875" style="838" customWidth="1"/>
    <col min="13828" max="13828" width="5.7109375" style="838" customWidth="1"/>
    <col min="13829" max="13829" width="9.28515625" style="838" customWidth="1"/>
    <col min="13830" max="13830" width="5.7109375" style="838" customWidth="1"/>
    <col min="13831" max="13831" width="9.28515625" style="838" customWidth="1"/>
    <col min="13832" max="13832" width="5.7109375" style="838" customWidth="1"/>
    <col min="13833" max="13833" width="9.28515625" style="838" customWidth="1"/>
    <col min="13834" max="13834" width="5.7109375" style="838" customWidth="1"/>
    <col min="13835" max="13835" width="9.28515625" style="838" customWidth="1"/>
    <col min="13836" max="13836" width="5.7109375" style="838" customWidth="1"/>
    <col min="13837" max="13837" width="9.28515625" style="838" customWidth="1"/>
    <col min="13838" max="13838" width="5.7109375" style="838" customWidth="1"/>
    <col min="13839" max="13839" width="9.28515625" style="838" customWidth="1"/>
    <col min="13840" max="13840" width="5.7109375" style="838" customWidth="1"/>
    <col min="13841" max="13841" width="9.28515625" style="838" customWidth="1"/>
    <col min="13842" max="13842" width="5.7109375" style="838" customWidth="1"/>
    <col min="13843" max="13843" width="9.28515625" style="838" customWidth="1"/>
    <col min="13844" max="13844" width="6.7109375" style="838" customWidth="1"/>
    <col min="13845" max="13845" width="10" style="838" customWidth="1"/>
    <col min="13846" max="13846" width="10.5703125" style="838" customWidth="1"/>
    <col min="13847" max="13852" width="0" style="838" hidden="1" customWidth="1"/>
    <col min="13853" max="14080" width="9.140625" style="838"/>
    <col min="14081" max="14081" width="5.140625" style="838" customWidth="1"/>
    <col min="14082" max="14082" width="21.85546875" style="838" bestFit="1" customWidth="1"/>
    <col min="14083" max="14083" width="19.85546875" style="838" customWidth="1"/>
    <col min="14084" max="14084" width="5.7109375" style="838" customWidth="1"/>
    <col min="14085" max="14085" width="9.28515625" style="838" customWidth="1"/>
    <col min="14086" max="14086" width="5.7109375" style="838" customWidth="1"/>
    <col min="14087" max="14087" width="9.28515625" style="838" customWidth="1"/>
    <col min="14088" max="14088" width="5.7109375" style="838" customWidth="1"/>
    <col min="14089" max="14089" width="9.28515625" style="838" customWidth="1"/>
    <col min="14090" max="14090" width="5.7109375" style="838" customWidth="1"/>
    <col min="14091" max="14091" width="9.28515625" style="838" customWidth="1"/>
    <col min="14092" max="14092" width="5.7109375" style="838" customWidth="1"/>
    <col min="14093" max="14093" width="9.28515625" style="838" customWidth="1"/>
    <col min="14094" max="14094" width="5.7109375" style="838" customWidth="1"/>
    <col min="14095" max="14095" width="9.28515625" style="838" customWidth="1"/>
    <col min="14096" max="14096" width="5.7109375" style="838" customWidth="1"/>
    <col min="14097" max="14097" width="9.28515625" style="838" customWidth="1"/>
    <col min="14098" max="14098" width="5.7109375" style="838" customWidth="1"/>
    <col min="14099" max="14099" width="9.28515625" style="838" customWidth="1"/>
    <col min="14100" max="14100" width="6.7109375" style="838" customWidth="1"/>
    <col min="14101" max="14101" width="10" style="838" customWidth="1"/>
    <col min="14102" max="14102" width="10.5703125" style="838" customWidth="1"/>
    <col min="14103" max="14108" width="0" style="838" hidden="1" customWidth="1"/>
    <col min="14109" max="14336" width="9.140625" style="838"/>
    <col min="14337" max="14337" width="5.140625" style="838" customWidth="1"/>
    <col min="14338" max="14338" width="21.85546875" style="838" bestFit="1" customWidth="1"/>
    <col min="14339" max="14339" width="19.85546875" style="838" customWidth="1"/>
    <col min="14340" max="14340" width="5.7109375" style="838" customWidth="1"/>
    <col min="14341" max="14341" width="9.28515625" style="838" customWidth="1"/>
    <col min="14342" max="14342" width="5.7109375" style="838" customWidth="1"/>
    <col min="14343" max="14343" width="9.28515625" style="838" customWidth="1"/>
    <col min="14344" max="14344" width="5.7109375" style="838" customWidth="1"/>
    <col min="14345" max="14345" width="9.28515625" style="838" customWidth="1"/>
    <col min="14346" max="14346" width="5.7109375" style="838" customWidth="1"/>
    <col min="14347" max="14347" width="9.28515625" style="838" customWidth="1"/>
    <col min="14348" max="14348" width="5.7109375" style="838" customWidth="1"/>
    <col min="14349" max="14349" width="9.28515625" style="838" customWidth="1"/>
    <col min="14350" max="14350" width="5.7109375" style="838" customWidth="1"/>
    <col min="14351" max="14351" width="9.28515625" style="838" customWidth="1"/>
    <col min="14352" max="14352" width="5.7109375" style="838" customWidth="1"/>
    <col min="14353" max="14353" width="9.28515625" style="838" customWidth="1"/>
    <col min="14354" max="14354" width="5.7109375" style="838" customWidth="1"/>
    <col min="14355" max="14355" width="9.28515625" style="838" customWidth="1"/>
    <col min="14356" max="14356" width="6.7109375" style="838" customWidth="1"/>
    <col min="14357" max="14357" width="10" style="838" customWidth="1"/>
    <col min="14358" max="14358" width="10.5703125" style="838" customWidth="1"/>
    <col min="14359" max="14364" width="0" style="838" hidden="1" customWidth="1"/>
    <col min="14365" max="14592" width="9.140625" style="838"/>
    <col min="14593" max="14593" width="5.140625" style="838" customWidth="1"/>
    <col min="14594" max="14594" width="21.85546875" style="838" bestFit="1" customWidth="1"/>
    <col min="14595" max="14595" width="19.85546875" style="838" customWidth="1"/>
    <col min="14596" max="14596" width="5.7109375" style="838" customWidth="1"/>
    <col min="14597" max="14597" width="9.28515625" style="838" customWidth="1"/>
    <col min="14598" max="14598" width="5.7109375" style="838" customWidth="1"/>
    <col min="14599" max="14599" width="9.28515625" style="838" customWidth="1"/>
    <col min="14600" max="14600" width="5.7109375" style="838" customWidth="1"/>
    <col min="14601" max="14601" width="9.28515625" style="838" customWidth="1"/>
    <col min="14602" max="14602" width="5.7109375" style="838" customWidth="1"/>
    <col min="14603" max="14603" width="9.28515625" style="838" customWidth="1"/>
    <col min="14604" max="14604" width="5.7109375" style="838" customWidth="1"/>
    <col min="14605" max="14605" width="9.28515625" style="838" customWidth="1"/>
    <col min="14606" max="14606" width="5.7109375" style="838" customWidth="1"/>
    <col min="14607" max="14607" width="9.28515625" style="838" customWidth="1"/>
    <col min="14608" max="14608" width="5.7109375" style="838" customWidth="1"/>
    <col min="14609" max="14609" width="9.28515625" style="838" customWidth="1"/>
    <col min="14610" max="14610" width="5.7109375" style="838" customWidth="1"/>
    <col min="14611" max="14611" width="9.28515625" style="838" customWidth="1"/>
    <col min="14612" max="14612" width="6.7109375" style="838" customWidth="1"/>
    <col min="14613" max="14613" width="10" style="838" customWidth="1"/>
    <col min="14614" max="14614" width="10.5703125" style="838" customWidth="1"/>
    <col min="14615" max="14620" width="0" style="838" hidden="1" customWidth="1"/>
    <col min="14621" max="14848" width="9.140625" style="838"/>
    <col min="14849" max="14849" width="5.140625" style="838" customWidth="1"/>
    <col min="14850" max="14850" width="21.85546875" style="838" bestFit="1" customWidth="1"/>
    <col min="14851" max="14851" width="19.85546875" style="838" customWidth="1"/>
    <col min="14852" max="14852" width="5.7109375" style="838" customWidth="1"/>
    <col min="14853" max="14853" width="9.28515625" style="838" customWidth="1"/>
    <col min="14854" max="14854" width="5.7109375" style="838" customWidth="1"/>
    <col min="14855" max="14855" width="9.28515625" style="838" customWidth="1"/>
    <col min="14856" max="14856" width="5.7109375" style="838" customWidth="1"/>
    <col min="14857" max="14857" width="9.28515625" style="838" customWidth="1"/>
    <col min="14858" max="14858" width="5.7109375" style="838" customWidth="1"/>
    <col min="14859" max="14859" width="9.28515625" style="838" customWidth="1"/>
    <col min="14860" max="14860" width="5.7109375" style="838" customWidth="1"/>
    <col min="14861" max="14861" width="9.28515625" style="838" customWidth="1"/>
    <col min="14862" max="14862" width="5.7109375" style="838" customWidth="1"/>
    <col min="14863" max="14863" width="9.28515625" style="838" customWidth="1"/>
    <col min="14864" max="14864" width="5.7109375" style="838" customWidth="1"/>
    <col min="14865" max="14865" width="9.28515625" style="838" customWidth="1"/>
    <col min="14866" max="14866" width="5.7109375" style="838" customWidth="1"/>
    <col min="14867" max="14867" width="9.28515625" style="838" customWidth="1"/>
    <col min="14868" max="14868" width="6.7109375" style="838" customWidth="1"/>
    <col min="14869" max="14869" width="10" style="838" customWidth="1"/>
    <col min="14870" max="14870" width="10.5703125" style="838" customWidth="1"/>
    <col min="14871" max="14876" width="0" style="838" hidden="1" customWidth="1"/>
    <col min="14877" max="15104" width="9.140625" style="838"/>
    <col min="15105" max="15105" width="5.140625" style="838" customWidth="1"/>
    <col min="15106" max="15106" width="21.85546875" style="838" bestFit="1" customWidth="1"/>
    <col min="15107" max="15107" width="19.85546875" style="838" customWidth="1"/>
    <col min="15108" max="15108" width="5.7109375" style="838" customWidth="1"/>
    <col min="15109" max="15109" width="9.28515625" style="838" customWidth="1"/>
    <col min="15110" max="15110" width="5.7109375" style="838" customWidth="1"/>
    <col min="15111" max="15111" width="9.28515625" style="838" customWidth="1"/>
    <col min="15112" max="15112" width="5.7109375" style="838" customWidth="1"/>
    <col min="15113" max="15113" width="9.28515625" style="838" customWidth="1"/>
    <col min="15114" max="15114" width="5.7109375" style="838" customWidth="1"/>
    <col min="15115" max="15115" width="9.28515625" style="838" customWidth="1"/>
    <col min="15116" max="15116" width="5.7109375" style="838" customWidth="1"/>
    <col min="15117" max="15117" width="9.28515625" style="838" customWidth="1"/>
    <col min="15118" max="15118" width="5.7109375" style="838" customWidth="1"/>
    <col min="15119" max="15119" width="9.28515625" style="838" customWidth="1"/>
    <col min="15120" max="15120" width="5.7109375" style="838" customWidth="1"/>
    <col min="15121" max="15121" width="9.28515625" style="838" customWidth="1"/>
    <col min="15122" max="15122" width="5.7109375" style="838" customWidth="1"/>
    <col min="15123" max="15123" width="9.28515625" style="838" customWidth="1"/>
    <col min="15124" max="15124" width="6.7109375" style="838" customWidth="1"/>
    <col min="15125" max="15125" width="10" style="838" customWidth="1"/>
    <col min="15126" max="15126" width="10.5703125" style="838" customWidth="1"/>
    <col min="15127" max="15132" width="0" style="838" hidden="1" customWidth="1"/>
    <col min="15133" max="15360" width="9.140625" style="838"/>
    <col min="15361" max="15361" width="5.140625" style="838" customWidth="1"/>
    <col min="15362" max="15362" width="21.85546875" style="838" bestFit="1" customWidth="1"/>
    <col min="15363" max="15363" width="19.85546875" style="838" customWidth="1"/>
    <col min="15364" max="15364" width="5.7109375" style="838" customWidth="1"/>
    <col min="15365" max="15365" width="9.28515625" style="838" customWidth="1"/>
    <col min="15366" max="15366" width="5.7109375" style="838" customWidth="1"/>
    <col min="15367" max="15367" width="9.28515625" style="838" customWidth="1"/>
    <col min="15368" max="15368" width="5.7109375" style="838" customWidth="1"/>
    <col min="15369" max="15369" width="9.28515625" style="838" customWidth="1"/>
    <col min="15370" max="15370" width="5.7109375" style="838" customWidth="1"/>
    <col min="15371" max="15371" width="9.28515625" style="838" customWidth="1"/>
    <col min="15372" max="15372" width="5.7109375" style="838" customWidth="1"/>
    <col min="15373" max="15373" width="9.28515625" style="838" customWidth="1"/>
    <col min="15374" max="15374" width="5.7109375" style="838" customWidth="1"/>
    <col min="15375" max="15375" width="9.28515625" style="838" customWidth="1"/>
    <col min="15376" max="15376" width="5.7109375" style="838" customWidth="1"/>
    <col min="15377" max="15377" width="9.28515625" style="838" customWidth="1"/>
    <col min="15378" max="15378" width="5.7109375" style="838" customWidth="1"/>
    <col min="15379" max="15379" width="9.28515625" style="838" customWidth="1"/>
    <col min="15380" max="15380" width="6.7109375" style="838" customWidth="1"/>
    <col min="15381" max="15381" width="10" style="838" customWidth="1"/>
    <col min="15382" max="15382" width="10.5703125" style="838" customWidth="1"/>
    <col min="15383" max="15388" width="0" style="838" hidden="1" customWidth="1"/>
    <col min="15389" max="15616" width="9.140625" style="838"/>
    <col min="15617" max="15617" width="5.140625" style="838" customWidth="1"/>
    <col min="15618" max="15618" width="21.85546875" style="838" bestFit="1" customWidth="1"/>
    <col min="15619" max="15619" width="19.85546875" style="838" customWidth="1"/>
    <col min="15620" max="15620" width="5.7109375" style="838" customWidth="1"/>
    <col min="15621" max="15621" width="9.28515625" style="838" customWidth="1"/>
    <col min="15622" max="15622" width="5.7109375" style="838" customWidth="1"/>
    <col min="15623" max="15623" width="9.28515625" style="838" customWidth="1"/>
    <col min="15624" max="15624" width="5.7109375" style="838" customWidth="1"/>
    <col min="15625" max="15625" width="9.28515625" style="838" customWidth="1"/>
    <col min="15626" max="15626" width="5.7109375" style="838" customWidth="1"/>
    <col min="15627" max="15627" width="9.28515625" style="838" customWidth="1"/>
    <col min="15628" max="15628" width="5.7109375" style="838" customWidth="1"/>
    <col min="15629" max="15629" width="9.28515625" style="838" customWidth="1"/>
    <col min="15630" max="15630" width="5.7109375" style="838" customWidth="1"/>
    <col min="15631" max="15631" width="9.28515625" style="838" customWidth="1"/>
    <col min="15632" max="15632" width="5.7109375" style="838" customWidth="1"/>
    <col min="15633" max="15633" width="9.28515625" style="838" customWidth="1"/>
    <col min="15634" max="15634" width="5.7109375" style="838" customWidth="1"/>
    <col min="15635" max="15635" width="9.28515625" style="838" customWidth="1"/>
    <col min="15636" max="15636" width="6.7109375" style="838" customWidth="1"/>
    <col min="15637" max="15637" width="10" style="838" customWidth="1"/>
    <col min="15638" max="15638" width="10.5703125" style="838" customWidth="1"/>
    <col min="15639" max="15644" width="0" style="838" hidden="1" customWidth="1"/>
    <col min="15645" max="15872" width="9.140625" style="838"/>
    <col min="15873" max="15873" width="5.140625" style="838" customWidth="1"/>
    <col min="15874" max="15874" width="21.85546875" style="838" bestFit="1" customWidth="1"/>
    <col min="15875" max="15875" width="19.85546875" style="838" customWidth="1"/>
    <col min="15876" max="15876" width="5.7109375" style="838" customWidth="1"/>
    <col min="15877" max="15877" width="9.28515625" style="838" customWidth="1"/>
    <col min="15878" max="15878" width="5.7109375" style="838" customWidth="1"/>
    <col min="15879" max="15879" width="9.28515625" style="838" customWidth="1"/>
    <col min="15880" max="15880" width="5.7109375" style="838" customWidth="1"/>
    <col min="15881" max="15881" width="9.28515625" style="838" customWidth="1"/>
    <col min="15882" max="15882" width="5.7109375" style="838" customWidth="1"/>
    <col min="15883" max="15883" width="9.28515625" style="838" customWidth="1"/>
    <col min="15884" max="15884" width="5.7109375" style="838" customWidth="1"/>
    <col min="15885" max="15885" width="9.28515625" style="838" customWidth="1"/>
    <col min="15886" max="15886" width="5.7109375" style="838" customWidth="1"/>
    <col min="15887" max="15887" width="9.28515625" style="838" customWidth="1"/>
    <col min="15888" max="15888" width="5.7109375" style="838" customWidth="1"/>
    <col min="15889" max="15889" width="9.28515625" style="838" customWidth="1"/>
    <col min="15890" max="15890" width="5.7109375" style="838" customWidth="1"/>
    <col min="15891" max="15891" width="9.28515625" style="838" customWidth="1"/>
    <col min="15892" max="15892" width="6.7109375" style="838" customWidth="1"/>
    <col min="15893" max="15893" width="10" style="838" customWidth="1"/>
    <col min="15894" max="15894" width="10.5703125" style="838" customWidth="1"/>
    <col min="15895" max="15900" width="0" style="838" hidden="1" customWidth="1"/>
    <col min="15901" max="16128" width="9.140625" style="838"/>
    <col min="16129" max="16129" width="5.140625" style="838" customWidth="1"/>
    <col min="16130" max="16130" width="21.85546875" style="838" bestFit="1" customWidth="1"/>
    <col min="16131" max="16131" width="19.85546875" style="838" customWidth="1"/>
    <col min="16132" max="16132" width="5.7109375" style="838" customWidth="1"/>
    <col min="16133" max="16133" width="9.28515625" style="838" customWidth="1"/>
    <col min="16134" max="16134" width="5.7109375" style="838" customWidth="1"/>
    <col min="16135" max="16135" width="9.28515625" style="838" customWidth="1"/>
    <col min="16136" max="16136" width="5.7109375" style="838" customWidth="1"/>
    <col min="16137" max="16137" width="9.28515625" style="838" customWidth="1"/>
    <col min="16138" max="16138" width="5.7109375" style="838" customWidth="1"/>
    <col min="16139" max="16139" width="9.28515625" style="838" customWidth="1"/>
    <col min="16140" max="16140" width="5.7109375" style="838" customWidth="1"/>
    <col min="16141" max="16141" width="9.28515625" style="838" customWidth="1"/>
    <col min="16142" max="16142" width="5.7109375" style="838" customWidth="1"/>
    <col min="16143" max="16143" width="9.28515625" style="838" customWidth="1"/>
    <col min="16144" max="16144" width="5.7109375" style="838" customWidth="1"/>
    <col min="16145" max="16145" width="9.28515625" style="838" customWidth="1"/>
    <col min="16146" max="16146" width="5.7109375" style="838" customWidth="1"/>
    <col min="16147" max="16147" width="9.28515625" style="838" customWidth="1"/>
    <col min="16148" max="16148" width="6.7109375" style="838" customWidth="1"/>
    <col min="16149" max="16149" width="10" style="838" customWidth="1"/>
    <col min="16150" max="16150" width="10.5703125" style="838" customWidth="1"/>
    <col min="16151" max="16156" width="0" style="838" hidden="1" customWidth="1"/>
    <col min="16157" max="16384" width="9.140625" style="838"/>
  </cols>
  <sheetData>
    <row r="1" spans="1:28" ht="23.25" x14ac:dyDescent="0.35">
      <c r="B1" s="1491" t="s">
        <v>0</v>
      </c>
      <c r="C1" s="1491"/>
      <c r="K1" s="840" t="s">
        <v>1</v>
      </c>
      <c r="Q1" s="838"/>
    </row>
    <row r="2" spans="1:28" ht="23.25" x14ac:dyDescent="0.35">
      <c r="B2" s="1492" t="s">
        <v>2</v>
      </c>
      <c r="C2" s="1492"/>
      <c r="H2" s="841" t="s">
        <v>872</v>
      </c>
      <c r="K2" s="840"/>
      <c r="Y2" s="842"/>
    </row>
    <row r="3" spans="1:28" ht="23.25" x14ac:dyDescent="0.35">
      <c r="K3" s="840" t="s">
        <v>47</v>
      </c>
    </row>
    <row r="4" spans="1:28" ht="15.75" thickBot="1" x14ac:dyDescent="0.25">
      <c r="B4" s="844"/>
      <c r="D4" s="845"/>
      <c r="E4" s="846"/>
      <c r="H4" s="845"/>
      <c r="I4" s="846"/>
      <c r="L4" s="845"/>
      <c r="M4" s="846"/>
      <c r="P4" s="845"/>
      <c r="Q4" s="846"/>
    </row>
    <row r="5" spans="1:28" s="847" customFormat="1" ht="20.25" customHeight="1" thickTop="1" x14ac:dyDescent="0.2">
      <c r="A5" s="1493" t="s">
        <v>4</v>
      </c>
      <c r="B5" s="1495" t="s">
        <v>48</v>
      </c>
      <c r="C5" s="1497" t="s">
        <v>5</v>
      </c>
      <c r="D5" s="1477" t="s">
        <v>6</v>
      </c>
      <c r="E5" s="1478"/>
      <c r="F5" s="1475" t="s">
        <v>7</v>
      </c>
      <c r="G5" s="1476"/>
      <c r="H5" s="1477" t="s">
        <v>8</v>
      </c>
      <c r="I5" s="1478"/>
      <c r="J5" s="1475" t="s">
        <v>9</v>
      </c>
      <c r="K5" s="1476"/>
      <c r="L5" s="1477" t="s">
        <v>10</v>
      </c>
      <c r="M5" s="1478"/>
      <c r="N5" s="1475" t="s">
        <v>11</v>
      </c>
      <c r="O5" s="1476"/>
      <c r="P5" s="1477" t="s">
        <v>12</v>
      </c>
      <c r="Q5" s="1478"/>
      <c r="R5" s="1475" t="s">
        <v>13</v>
      </c>
      <c r="S5" s="1476"/>
      <c r="T5" s="1485" t="s">
        <v>18</v>
      </c>
      <c r="U5" s="1486"/>
      <c r="V5" s="1487"/>
    </row>
    <row r="6" spans="1:28" s="847" customFormat="1" ht="27.75" customHeight="1" x14ac:dyDescent="0.2">
      <c r="A6" s="1494"/>
      <c r="B6" s="1496"/>
      <c r="C6" s="1498"/>
      <c r="D6" s="1481" t="s">
        <v>873</v>
      </c>
      <c r="E6" s="1482"/>
      <c r="F6" s="1483" t="s">
        <v>874</v>
      </c>
      <c r="G6" s="1484"/>
      <c r="H6" s="1483" t="s">
        <v>875</v>
      </c>
      <c r="I6" s="1484"/>
      <c r="J6" s="1483" t="s">
        <v>876</v>
      </c>
      <c r="K6" s="1484"/>
      <c r="L6" s="1481" t="s">
        <v>877</v>
      </c>
      <c r="M6" s="1482"/>
      <c r="N6" s="1483" t="s">
        <v>878</v>
      </c>
      <c r="O6" s="1484"/>
      <c r="P6" s="1481" t="s">
        <v>879</v>
      </c>
      <c r="Q6" s="1482"/>
      <c r="R6" s="1483" t="s">
        <v>880</v>
      </c>
      <c r="S6" s="1484"/>
      <c r="T6" s="1488"/>
      <c r="U6" s="1489"/>
      <c r="V6" s="1490"/>
    </row>
    <row r="7" spans="1:28" s="847" customFormat="1" ht="12.75" customHeight="1" x14ac:dyDescent="0.2">
      <c r="A7" s="1494"/>
      <c r="B7" s="1496"/>
      <c r="C7" s="1498"/>
      <c r="D7" s="1155"/>
      <c r="E7" s="1156"/>
      <c r="F7" s="1155"/>
      <c r="G7" s="1157"/>
      <c r="H7" s="1158"/>
      <c r="I7" s="1156"/>
      <c r="J7" s="1155"/>
      <c r="K7" s="1157"/>
      <c r="L7" s="1158"/>
      <c r="M7" s="1156"/>
      <c r="N7" s="1155"/>
      <c r="O7" s="1159"/>
      <c r="P7" s="1158"/>
      <c r="Q7" s="1156"/>
      <c r="R7" s="1155"/>
      <c r="S7" s="1157"/>
      <c r="T7" s="1158"/>
      <c r="U7" s="1160"/>
      <c r="V7" s="1161"/>
      <c r="W7" s="848"/>
      <c r="X7" s="849"/>
      <c r="Y7" s="849"/>
      <c r="Z7" s="849"/>
      <c r="AA7" s="849"/>
    </row>
    <row r="8" spans="1:28" s="847" customFormat="1" ht="12.75" customHeight="1" x14ac:dyDescent="0.2">
      <c r="A8" s="1142"/>
      <c r="B8" s="1162"/>
      <c r="C8" s="1163"/>
      <c r="D8" s="1164" t="s">
        <v>31</v>
      </c>
      <c r="E8" s="1165" t="s">
        <v>32</v>
      </c>
      <c r="F8" s="1164" t="s">
        <v>31</v>
      </c>
      <c r="G8" s="1166" t="s">
        <v>32</v>
      </c>
      <c r="H8" s="1167" t="s">
        <v>31</v>
      </c>
      <c r="I8" s="1165" t="s">
        <v>32</v>
      </c>
      <c r="J8" s="1164" t="s">
        <v>31</v>
      </c>
      <c r="K8" s="1166" t="s">
        <v>32</v>
      </c>
      <c r="L8" s="1167" t="s">
        <v>31</v>
      </c>
      <c r="M8" s="1165" t="s">
        <v>32</v>
      </c>
      <c r="N8" s="1164" t="s">
        <v>31</v>
      </c>
      <c r="O8" s="1168" t="s">
        <v>32</v>
      </c>
      <c r="P8" s="1167" t="s">
        <v>31</v>
      </c>
      <c r="Q8" s="1165" t="s">
        <v>32</v>
      </c>
      <c r="R8" s="1164" t="s">
        <v>31</v>
      </c>
      <c r="S8" s="1166" t="s">
        <v>32</v>
      </c>
      <c r="T8" s="1167" t="s">
        <v>31</v>
      </c>
      <c r="U8" s="1169" t="s">
        <v>33</v>
      </c>
      <c r="V8" s="1170" t="s">
        <v>34</v>
      </c>
      <c r="W8" s="850"/>
      <c r="X8" s="849"/>
      <c r="Y8" s="849"/>
      <c r="Z8" s="849"/>
      <c r="AA8" s="849"/>
    </row>
    <row r="9" spans="1:28" s="847" customFormat="1" ht="12.75" customHeight="1" thickBot="1" x14ac:dyDescent="0.25">
      <c r="A9" s="1148"/>
      <c r="B9" s="1171"/>
      <c r="C9" s="1172"/>
      <c r="D9" s="1173"/>
      <c r="E9" s="1174"/>
      <c r="F9" s="1173"/>
      <c r="G9" s="1175"/>
      <c r="H9" s="1173"/>
      <c r="I9" s="1174"/>
      <c r="J9" s="1173"/>
      <c r="K9" s="1175"/>
      <c r="L9" s="1173"/>
      <c r="M9" s="1174"/>
      <c r="N9" s="1173"/>
      <c r="O9" s="1175"/>
      <c r="P9" s="1173"/>
      <c r="Q9" s="1174"/>
      <c r="R9" s="1173"/>
      <c r="S9" s="1175"/>
      <c r="T9" s="1173"/>
      <c r="U9" s="1176"/>
      <c r="V9" s="1154"/>
      <c r="W9" s="850"/>
      <c r="X9" s="849"/>
      <c r="Y9" s="849"/>
      <c r="Z9" s="849"/>
      <c r="AA9" s="849"/>
    </row>
    <row r="10" spans="1:28" s="862" customFormat="1" ht="15" customHeight="1" thickTop="1" x14ac:dyDescent="0.2">
      <c r="A10" s="851">
        <v>1</v>
      </c>
      <c r="B10" s="852" t="s">
        <v>881</v>
      </c>
      <c r="C10" s="853" t="s">
        <v>478</v>
      </c>
      <c r="D10" s="854">
        <v>1</v>
      </c>
      <c r="E10" s="855">
        <v>9032</v>
      </c>
      <c r="F10" s="856">
        <v>1</v>
      </c>
      <c r="G10" s="857">
        <v>9902</v>
      </c>
      <c r="H10" s="854">
        <v>2</v>
      </c>
      <c r="I10" s="855">
        <v>3247</v>
      </c>
      <c r="J10" s="856">
        <v>5</v>
      </c>
      <c r="K10" s="858">
        <v>3137</v>
      </c>
      <c r="L10" s="854">
        <v>1</v>
      </c>
      <c r="M10" s="855">
        <v>1917</v>
      </c>
      <c r="N10" s="856">
        <v>1</v>
      </c>
      <c r="O10" s="858">
        <v>2457</v>
      </c>
      <c r="P10" s="854">
        <v>6</v>
      </c>
      <c r="Q10" s="855">
        <v>1239</v>
      </c>
      <c r="R10" s="856">
        <v>2</v>
      </c>
      <c r="S10" s="858">
        <v>1649</v>
      </c>
      <c r="T10" s="1304">
        <f t="shared" ref="T10:T35" si="0">IF(ISNUMBER(D10)=TRUE,SUM(D10,F10,H10,J10,L10,N10,P10,R10),"")</f>
        <v>19</v>
      </c>
      <c r="U10" s="1305">
        <f t="shared" ref="U10:U35" si="1">IF(ISNUMBER(E10)=TRUE,SUM(E10,G10,I10,K10,M10,O10,Q10,S10),"")</f>
        <v>32580</v>
      </c>
      <c r="V10" s="1285">
        <f t="shared" ref="V10:V73" si="2">IF(ISNUMBER(AB10)=TRUE,AB10,"")</f>
        <v>1</v>
      </c>
      <c r="W10" s="862">
        <f t="shared" ref="W10:W73" si="3">IF(ISNUMBER(V10)=TRUE,1,"")</f>
        <v>1</v>
      </c>
      <c r="X10" s="862">
        <f>IF(ISNUMBER(T10)=TRUE,T10,"")</f>
        <v>19</v>
      </c>
      <c r="Y10" s="862">
        <f>IF(ISNUMBER(U10)=TRUE,U10,"")</f>
        <v>32580</v>
      </c>
      <c r="Z10" s="863">
        <f>MAX(E10,G10,I10,K10,M10,O10,Q10,S10)</f>
        <v>9902</v>
      </c>
      <c r="AA10" s="862">
        <f>IF(ISNUMBER(X10)=TRUE,X10-Y10/100000-Z10/1000000000,"")</f>
        <v>18.674190098</v>
      </c>
      <c r="AB10" s="862">
        <f>IF(ISNUMBER(AA10)=TRUE,RANK(AA10,$AA$10:$AA$95,1),"")</f>
        <v>1</v>
      </c>
    </row>
    <row r="11" spans="1:28" s="862" customFormat="1" ht="15" customHeight="1" x14ac:dyDescent="0.2">
      <c r="A11" s="864">
        <v>2</v>
      </c>
      <c r="B11" s="865" t="s">
        <v>882</v>
      </c>
      <c r="C11" s="866" t="s">
        <v>883</v>
      </c>
      <c r="D11" s="867">
        <v>3</v>
      </c>
      <c r="E11" s="868">
        <v>5650</v>
      </c>
      <c r="F11" s="869">
        <v>2</v>
      </c>
      <c r="G11" s="870">
        <v>5591</v>
      </c>
      <c r="H11" s="867">
        <v>1</v>
      </c>
      <c r="I11" s="868">
        <v>4450</v>
      </c>
      <c r="J11" s="869">
        <v>3</v>
      </c>
      <c r="K11" s="870">
        <v>3703</v>
      </c>
      <c r="L11" s="867">
        <v>2</v>
      </c>
      <c r="M11" s="868">
        <v>2451</v>
      </c>
      <c r="N11" s="869">
        <v>1</v>
      </c>
      <c r="O11" s="870">
        <v>4230</v>
      </c>
      <c r="P11" s="867">
        <v>5</v>
      </c>
      <c r="Q11" s="868">
        <v>1070</v>
      </c>
      <c r="R11" s="869">
        <v>2</v>
      </c>
      <c r="S11" s="870">
        <v>2648</v>
      </c>
      <c r="T11" s="1304">
        <f t="shared" si="0"/>
        <v>19</v>
      </c>
      <c r="U11" s="1305">
        <f t="shared" si="1"/>
        <v>29793</v>
      </c>
      <c r="V11" s="1285">
        <f t="shared" si="2"/>
        <v>2</v>
      </c>
      <c r="W11" s="862">
        <f t="shared" si="3"/>
        <v>1</v>
      </c>
      <c r="X11" s="862">
        <f t="shared" ref="X11:Y70" si="4">IF(ISNUMBER(T11)=TRUE,T11,"")</f>
        <v>19</v>
      </c>
      <c r="Y11" s="862">
        <f t="shared" si="4"/>
        <v>29793</v>
      </c>
      <c r="Z11" s="863">
        <f t="shared" ref="Z11:Z74" si="5">MAX(E11,G11,I11,K11,M11,O11,Q11,S11)</f>
        <v>5650</v>
      </c>
      <c r="AA11" s="862">
        <f t="shared" ref="AA11:AA74" si="6">IF(ISNUMBER(X11)=TRUE,X11-Y11/100000-Z11/1000000000,"")</f>
        <v>18.702064350000001</v>
      </c>
      <c r="AB11" s="862">
        <f t="shared" ref="AB11:AB74" si="7">IF(ISNUMBER(AA11)=TRUE,RANK(AA11,$AA$10:$AA$95,1),"")</f>
        <v>2</v>
      </c>
    </row>
    <row r="12" spans="1:28" s="862" customFormat="1" ht="15" customHeight="1" x14ac:dyDescent="0.2">
      <c r="A12" s="864">
        <v>3</v>
      </c>
      <c r="B12" s="865" t="s">
        <v>884</v>
      </c>
      <c r="C12" s="866" t="s">
        <v>885</v>
      </c>
      <c r="D12" s="867">
        <v>6</v>
      </c>
      <c r="E12" s="868">
        <v>6277</v>
      </c>
      <c r="F12" s="869">
        <v>1</v>
      </c>
      <c r="G12" s="870">
        <v>6914</v>
      </c>
      <c r="H12" s="867">
        <v>1</v>
      </c>
      <c r="I12" s="868">
        <v>3916</v>
      </c>
      <c r="J12" s="869">
        <v>3</v>
      </c>
      <c r="K12" s="870">
        <v>4550</v>
      </c>
      <c r="L12" s="867">
        <v>2</v>
      </c>
      <c r="M12" s="868">
        <v>1413</v>
      </c>
      <c r="N12" s="869">
        <v>3</v>
      </c>
      <c r="O12" s="870">
        <v>3065</v>
      </c>
      <c r="P12" s="867">
        <v>2</v>
      </c>
      <c r="Q12" s="868">
        <v>2852</v>
      </c>
      <c r="R12" s="869">
        <v>4</v>
      </c>
      <c r="S12" s="870">
        <v>2131</v>
      </c>
      <c r="T12" s="1304">
        <f t="shared" si="0"/>
        <v>22</v>
      </c>
      <c r="U12" s="1305">
        <f t="shared" si="1"/>
        <v>31118</v>
      </c>
      <c r="V12" s="1285">
        <f t="shared" si="2"/>
        <v>3</v>
      </c>
      <c r="W12" s="862">
        <f t="shared" si="3"/>
        <v>1</v>
      </c>
      <c r="X12" s="862">
        <f t="shared" si="4"/>
        <v>22</v>
      </c>
      <c r="Y12" s="862">
        <f t="shared" si="4"/>
        <v>31118</v>
      </c>
      <c r="Z12" s="863">
        <f t="shared" si="5"/>
        <v>6914</v>
      </c>
      <c r="AA12" s="862">
        <f t="shared" si="6"/>
        <v>21.688813086</v>
      </c>
      <c r="AB12" s="862">
        <f t="shared" si="7"/>
        <v>3</v>
      </c>
    </row>
    <row r="13" spans="1:28" s="862" customFormat="1" ht="15" customHeight="1" x14ac:dyDescent="0.2">
      <c r="A13" s="851">
        <v>4</v>
      </c>
      <c r="B13" s="865" t="s">
        <v>888</v>
      </c>
      <c r="C13" s="866" t="s">
        <v>883</v>
      </c>
      <c r="D13" s="867">
        <v>4</v>
      </c>
      <c r="E13" s="868">
        <v>7170</v>
      </c>
      <c r="F13" s="869">
        <v>3</v>
      </c>
      <c r="G13" s="870">
        <v>7183</v>
      </c>
      <c r="H13" s="867">
        <v>5</v>
      </c>
      <c r="I13" s="868">
        <v>2706</v>
      </c>
      <c r="J13" s="869">
        <v>1</v>
      </c>
      <c r="K13" s="870">
        <v>6277</v>
      </c>
      <c r="L13" s="867">
        <v>3</v>
      </c>
      <c r="M13" s="868">
        <v>863</v>
      </c>
      <c r="N13" s="869">
        <v>5</v>
      </c>
      <c r="O13" s="870">
        <v>2076</v>
      </c>
      <c r="P13" s="867">
        <v>1</v>
      </c>
      <c r="Q13" s="868">
        <v>2998</v>
      </c>
      <c r="R13" s="869">
        <v>2</v>
      </c>
      <c r="S13" s="870">
        <v>1972</v>
      </c>
      <c r="T13" s="1304">
        <f t="shared" si="0"/>
        <v>24</v>
      </c>
      <c r="U13" s="1305">
        <f t="shared" si="1"/>
        <v>31245</v>
      </c>
      <c r="V13" s="1285">
        <f t="shared" si="2"/>
        <v>4</v>
      </c>
      <c r="W13" s="862">
        <f t="shared" si="3"/>
        <v>1</v>
      </c>
      <c r="X13" s="862">
        <f t="shared" si="4"/>
        <v>24</v>
      </c>
      <c r="Y13" s="862">
        <f t="shared" si="4"/>
        <v>31245</v>
      </c>
      <c r="Z13" s="863">
        <f t="shared" si="5"/>
        <v>7183</v>
      </c>
      <c r="AA13" s="862">
        <f t="shared" si="6"/>
        <v>23.687542817000001</v>
      </c>
      <c r="AB13" s="862">
        <f t="shared" si="7"/>
        <v>4</v>
      </c>
    </row>
    <row r="14" spans="1:28" s="862" customFormat="1" ht="15" customHeight="1" x14ac:dyDescent="0.2">
      <c r="A14" s="864">
        <v>5</v>
      </c>
      <c r="B14" s="865" t="s">
        <v>887</v>
      </c>
      <c r="C14" s="866" t="s">
        <v>885</v>
      </c>
      <c r="D14" s="867">
        <v>1</v>
      </c>
      <c r="E14" s="868">
        <v>7170</v>
      </c>
      <c r="F14" s="869">
        <v>7</v>
      </c>
      <c r="G14" s="870">
        <v>2102</v>
      </c>
      <c r="H14" s="867">
        <v>3</v>
      </c>
      <c r="I14" s="868">
        <v>2681</v>
      </c>
      <c r="J14" s="869">
        <v>2</v>
      </c>
      <c r="K14" s="870">
        <v>4029</v>
      </c>
      <c r="L14" s="867">
        <v>3</v>
      </c>
      <c r="M14" s="868">
        <v>1804</v>
      </c>
      <c r="N14" s="869">
        <v>4</v>
      </c>
      <c r="O14" s="870">
        <v>2027</v>
      </c>
      <c r="P14" s="867">
        <v>3</v>
      </c>
      <c r="Q14" s="868">
        <v>2192</v>
      </c>
      <c r="R14" s="869">
        <v>1</v>
      </c>
      <c r="S14" s="870">
        <v>1998</v>
      </c>
      <c r="T14" s="1304">
        <f t="shared" si="0"/>
        <v>24</v>
      </c>
      <c r="U14" s="1305">
        <f t="shared" si="1"/>
        <v>24003</v>
      </c>
      <c r="V14" s="1285">
        <f t="shared" si="2"/>
        <v>5</v>
      </c>
      <c r="W14" s="862">
        <f t="shared" si="3"/>
        <v>1</v>
      </c>
      <c r="X14" s="862">
        <f t="shared" si="4"/>
        <v>24</v>
      </c>
      <c r="Y14" s="862">
        <f t="shared" si="4"/>
        <v>24003</v>
      </c>
      <c r="Z14" s="863">
        <f t="shared" si="5"/>
        <v>7170</v>
      </c>
      <c r="AA14" s="862">
        <f t="shared" si="6"/>
        <v>23.759962829999999</v>
      </c>
      <c r="AB14" s="862">
        <f t="shared" si="7"/>
        <v>5</v>
      </c>
    </row>
    <row r="15" spans="1:28" s="862" customFormat="1" ht="15" customHeight="1" x14ac:dyDescent="0.2">
      <c r="A15" s="864">
        <v>6</v>
      </c>
      <c r="B15" s="865" t="s">
        <v>886</v>
      </c>
      <c r="C15" s="866" t="s">
        <v>885</v>
      </c>
      <c r="D15" s="867">
        <v>1</v>
      </c>
      <c r="E15" s="868">
        <v>10490</v>
      </c>
      <c r="F15" s="869">
        <v>4</v>
      </c>
      <c r="G15" s="870">
        <v>6425</v>
      </c>
      <c r="H15" s="867">
        <v>6</v>
      </c>
      <c r="I15" s="868">
        <v>2571</v>
      </c>
      <c r="J15" s="869">
        <v>3</v>
      </c>
      <c r="K15" s="870">
        <v>3266</v>
      </c>
      <c r="L15" s="867">
        <v>1</v>
      </c>
      <c r="M15" s="868">
        <v>1073</v>
      </c>
      <c r="N15" s="869">
        <v>3</v>
      </c>
      <c r="O15" s="870">
        <v>2415</v>
      </c>
      <c r="P15" s="867">
        <v>7</v>
      </c>
      <c r="Q15" s="868">
        <v>2121</v>
      </c>
      <c r="R15" s="869">
        <v>4</v>
      </c>
      <c r="S15" s="870">
        <v>1765</v>
      </c>
      <c r="T15" s="1304">
        <f t="shared" si="0"/>
        <v>29</v>
      </c>
      <c r="U15" s="1305">
        <f t="shared" si="1"/>
        <v>30126</v>
      </c>
      <c r="V15" s="1285">
        <f t="shared" si="2"/>
        <v>6</v>
      </c>
      <c r="W15" s="862">
        <f t="shared" si="3"/>
        <v>1</v>
      </c>
      <c r="X15" s="862">
        <f t="shared" si="4"/>
        <v>29</v>
      </c>
      <c r="Y15" s="862">
        <f t="shared" si="4"/>
        <v>30126</v>
      </c>
      <c r="Z15" s="863">
        <f t="shared" si="5"/>
        <v>10490</v>
      </c>
      <c r="AA15" s="862">
        <f t="shared" si="6"/>
        <v>28.69872951</v>
      </c>
      <c r="AB15" s="862">
        <f t="shared" si="7"/>
        <v>6</v>
      </c>
    </row>
    <row r="16" spans="1:28" s="862" customFormat="1" ht="15" customHeight="1" x14ac:dyDescent="0.2">
      <c r="A16" s="851">
        <v>7</v>
      </c>
      <c r="B16" s="865" t="s">
        <v>892</v>
      </c>
      <c r="C16" s="866" t="s">
        <v>893</v>
      </c>
      <c r="D16" s="867">
        <v>2</v>
      </c>
      <c r="E16" s="868">
        <v>5795</v>
      </c>
      <c r="F16" s="869">
        <v>2</v>
      </c>
      <c r="G16" s="870">
        <v>7619</v>
      </c>
      <c r="H16" s="867">
        <v>2</v>
      </c>
      <c r="I16" s="868">
        <v>2910</v>
      </c>
      <c r="J16" s="869">
        <v>6</v>
      </c>
      <c r="K16" s="870">
        <v>2616</v>
      </c>
      <c r="L16" s="867">
        <v>6</v>
      </c>
      <c r="M16" s="868">
        <v>1283</v>
      </c>
      <c r="N16" s="869">
        <v>6</v>
      </c>
      <c r="O16" s="870">
        <v>1128</v>
      </c>
      <c r="P16" s="867">
        <v>4</v>
      </c>
      <c r="Q16" s="868">
        <v>4016</v>
      </c>
      <c r="R16" s="869">
        <v>1</v>
      </c>
      <c r="S16" s="870">
        <v>2050</v>
      </c>
      <c r="T16" s="1304">
        <f t="shared" si="0"/>
        <v>29</v>
      </c>
      <c r="U16" s="1305">
        <f t="shared" si="1"/>
        <v>27417</v>
      </c>
      <c r="V16" s="1285">
        <f t="shared" si="2"/>
        <v>7</v>
      </c>
      <c r="W16" s="862">
        <f t="shared" si="3"/>
        <v>1</v>
      </c>
      <c r="X16" s="862">
        <f t="shared" si="4"/>
        <v>29</v>
      </c>
      <c r="Y16" s="862">
        <f t="shared" si="4"/>
        <v>27417</v>
      </c>
      <c r="Z16" s="863">
        <f t="shared" si="5"/>
        <v>7619</v>
      </c>
      <c r="AA16" s="862">
        <f t="shared" si="6"/>
        <v>28.725822380999997</v>
      </c>
      <c r="AB16" s="862">
        <f t="shared" si="7"/>
        <v>7</v>
      </c>
    </row>
    <row r="17" spans="1:28" s="862" customFormat="1" ht="15" customHeight="1" x14ac:dyDescent="0.2">
      <c r="A17" s="864">
        <v>8</v>
      </c>
      <c r="B17" s="865" t="s">
        <v>895</v>
      </c>
      <c r="C17" s="866" t="s">
        <v>893</v>
      </c>
      <c r="D17" s="867">
        <v>3</v>
      </c>
      <c r="E17" s="868">
        <v>7225</v>
      </c>
      <c r="F17" s="869">
        <v>1</v>
      </c>
      <c r="G17" s="870">
        <v>6568</v>
      </c>
      <c r="H17" s="867">
        <v>8</v>
      </c>
      <c r="I17" s="868">
        <v>1924</v>
      </c>
      <c r="J17" s="869">
        <v>2</v>
      </c>
      <c r="K17" s="870">
        <v>4812</v>
      </c>
      <c r="L17" s="867">
        <v>7</v>
      </c>
      <c r="M17" s="868">
        <v>401</v>
      </c>
      <c r="N17" s="869">
        <v>5</v>
      </c>
      <c r="O17" s="870">
        <v>2584</v>
      </c>
      <c r="P17" s="867">
        <v>1</v>
      </c>
      <c r="Q17" s="868">
        <v>2739</v>
      </c>
      <c r="R17" s="869">
        <v>3</v>
      </c>
      <c r="S17" s="870">
        <v>2529</v>
      </c>
      <c r="T17" s="1304">
        <f t="shared" si="0"/>
        <v>30</v>
      </c>
      <c r="U17" s="1305">
        <f t="shared" si="1"/>
        <v>28782</v>
      </c>
      <c r="V17" s="1285">
        <f t="shared" si="2"/>
        <v>8</v>
      </c>
      <c r="W17" s="862">
        <f t="shared" si="3"/>
        <v>1</v>
      </c>
      <c r="X17" s="862">
        <f t="shared" si="4"/>
        <v>30</v>
      </c>
      <c r="Y17" s="862">
        <f t="shared" si="4"/>
        <v>28782</v>
      </c>
      <c r="Z17" s="863">
        <f t="shared" si="5"/>
        <v>7225</v>
      </c>
      <c r="AA17" s="862">
        <f t="shared" si="6"/>
        <v>29.712172774999999</v>
      </c>
      <c r="AB17" s="862">
        <f t="shared" si="7"/>
        <v>8</v>
      </c>
    </row>
    <row r="18" spans="1:28" s="862" customFormat="1" ht="15" customHeight="1" x14ac:dyDescent="0.2">
      <c r="A18" s="864">
        <v>9</v>
      </c>
      <c r="B18" s="887" t="s">
        <v>894</v>
      </c>
      <c r="C18" s="866" t="s">
        <v>478</v>
      </c>
      <c r="D18" s="867">
        <v>6</v>
      </c>
      <c r="E18" s="868">
        <v>4214</v>
      </c>
      <c r="F18" s="869">
        <v>3</v>
      </c>
      <c r="G18" s="870">
        <v>5430</v>
      </c>
      <c r="H18" s="867">
        <v>1</v>
      </c>
      <c r="I18" s="868">
        <v>3573</v>
      </c>
      <c r="J18" s="869">
        <v>7</v>
      </c>
      <c r="K18" s="870">
        <v>2357</v>
      </c>
      <c r="L18" s="867">
        <v>5</v>
      </c>
      <c r="M18" s="868">
        <v>1358</v>
      </c>
      <c r="N18" s="869">
        <v>2</v>
      </c>
      <c r="O18" s="870">
        <v>2700</v>
      </c>
      <c r="P18" s="867">
        <v>7</v>
      </c>
      <c r="Q18" s="868">
        <v>617</v>
      </c>
      <c r="R18" s="869">
        <v>1</v>
      </c>
      <c r="S18" s="870">
        <v>5481</v>
      </c>
      <c r="T18" s="1304">
        <f t="shared" si="0"/>
        <v>32</v>
      </c>
      <c r="U18" s="1305">
        <f t="shared" si="1"/>
        <v>25730</v>
      </c>
      <c r="V18" s="1285">
        <f t="shared" si="2"/>
        <v>9</v>
      </c>
      <c r="W18" s="862">
        <f t="shared" si="3"/>
        <v>1</v>
      </c>
      <c r="X18" s="862">
        <f t="shared" si="4"/>
        <v>32</v>
      </c>
      <c r="Y18" s="862">
        <f t="shared" si="4"/>
        <v>25730</v>
      </c>
      <c r="Z18" s="863">
        <f t="shared" si="5"/>
        <v>5481</v>
      </c>
      <c r="AA18" s="862">
        <f t="shared" si="6"/>
        <v>31.742694519</v>
      </c>
      <c r="AB18" s="862">
        <f t="shared" si="7"/>
        <v>9</v>
      </c>
    </row>
    <row r="19" spans="1:28" s="862" customFormat="1" ht="15" customHeight="1" x14ac:dyDescent="0.2">
      <c r="A19" s="851">
        <v>10</v>
      </c>
      <c r="B19" s="865" t="s">
        <v>898</v>
      </c>
      <c r="C19" s="866" t="s">
        <v>891</v>
      </c>
      <c r="D19" s="867">
        <v>5</v>
      </c>
      <c r="E19" s="868">
        <v>5284</v>
      </c>
      <c r="F19" s="869">
        <v>4</v>
      </c>
      <c r="G19" s="870">
        <v>5229</v>
      </c>
      <c r="H19" s="867">
        <v>4</v>
      </c>
      <c r="I19" s="868">
        <v>2532</v>
      </c>
      <c r="J19" s="869">
        <v>6</v>
      </c>
      <c r="K19" s="870">
        <v>3344</v>
      </c>
      <c r="L19" s="867">
        <v>4</v>
      </c>
      <c r="M19" s="868">
        <v>614</v>
      </c>
      <c r="N19" s="869">
        <v>4</v>
      </c>
      <c r="O19" s="870">
        <v>2952</v>
      </c>
      <c r="P19" s="867">
        <v>2</v>
      </c>
      <c r="Q19" s="868">
        <v>2480</v>
      </c>
      <c r="R19" s="869">
        <v>3</v>
      </c>
      <c r="S19" s="870">
        <v>1956</v>
      </c>
      <c r="T19" s="1304">
        <f t="shared" si="0"/>
        <v>32</v>
      </c>
      <c r="U19" s="1305">
        <f t="shared" si="1"/>
        <v>24391</v>
      </c>
      <c r="V19" s="1285">
        <f t="shared" si="2"/>
        <v>10</v>
      </c>
      <c r="W19" s="862">
        <f t="shared" si="3"/>
        <v>1</v>
      </c>
      <c r="X19" s="862">
        <f t="shared" si="4"/>
        <v>32</v>
      </c>
      <c r="Y19" s="862">
        <f t="shared" si="4"/>
        <v>24391</v>
      </c>
      <c r="Z19" s="863">
        <f t="shared" si="5"/>
        <v>5284</v>
      </c>
      <c r="AA19" s="862">
        <f t="shared" si="6"/>
        <v>31.756084716</v>
      </c>
      <c r="AB19" s="862">
        <f t="shared" si="7"/>
        <v>10</v>
      </c>
    </row>
    <row r="20" spans="1:28" s="862" customFormat="1" ht="15" customHeight="1" x14ac:dyDescent="0.2">
      <c r="A20" s="864">
        <v>11</v>
      </c>
      <c r="B20" s="871" t="s">
        <v>889</v>
      </c>
      <c r="C20" s="866" t="s">
        <v>883</v>
      </c>
      <c r="D20" s="867">
        <v>6</v>
      </c>
      <c r="E20" s="868">
        <v>3091</v>
      </c>
      <c r="F20" s="869">
        <v>2</v>
      </c>
      <c r="G20" s="870">
        <v>5278</v>
      </c>
      <c r="H20" s="867">
        <v>5</v>
      </c>
      <c r="I20" s="868">
        <v>2509</v>
      </c>
      <c r="J20" s="869">
        <v>2</v>
      </c>
      <c r="K20" s="870">
        <v>3783</v>
      </c>
      <c r="L20" s="867">
        <v>2</v>
      </c>
      <c r="M20" s="868">
        <v>1041</v>
      </c>
      <c r="N20" s="869">
        <v>6</v>
      </c>
      <c r="O20" s="870">
        <v>1144</v>
      </c>
      <c r="P20" s="867">
        <v>3</v>
      </c>
      <c r="Q20" s="868">
        <v>5717</v>
      </c>
      <c r="R20" s="869">
        <v>6</v>
      </c>
      <c r="S20" s="870">
        <v>1080</v>
      </c>
      <c r="T20" s="1304">
        <f t="shared" si="0"/>
        <v>32</v>
      </c>
      <c r="U20" s="1305">
        <f t="shared" si="1"/>
        <v>23643</v>
      </c>
      <c r="V20" s="1285">
        <f t="shared" si="2"/>
        <v>11</v>
      </c>
      <c r="W20" s="862">
        <f t="shared" si="3"/>
        <v>1</v>
      </c>
      <c r="X20" s="862">
        <f t="shared" si="4"/>
        <v>32</v>
      </c>
      <c r="Y20" s="862">
        <f t="shared" si="4"/>
        <v>23643</v>
      </c>
      <c r="Z20" s="863">
        <f t="shared" si="5"/>
        <v>5717</v>
      </c>
      <c r="AA20" s="862">
        <f t="shared" si="6"/>
        <v>31.763564283000001</v>
      </c>
      <c r="AB20" s="862">
        <f t="shared" si="7"/>
        <v>11</v>
      </c>
    </row>
    <row r="21" spans="1:28" s="862" customFormat="1" ht="15" customHeight="1" x14ac:dyDescent="0.2">
      <c r="A21" s="864">
        <v>12</v>
      </c>
      <c r="B21" s="865" t="s">
        <v>896</v>
      </c>
      <c r="C21" s="866" t="s">
        <v>897</v>
      </c>
      <c r="D21" s="867">
        <v>8</v>
      </c>
      <c r="E21" s="868">
        <v>3496</v>
      </c>
      <c r="F21" s="869">
        <v>4</v>
      </c>
      <c r="G21" s="870">
        <v>4524</v>
      </c>
      <c r="H21" s="867">
        <v>4</v>
      </c>
      <c r="I21" s="868">
        <v>2972</v>
      </c>
      <c r="J21" s="869">
        <v>1</v>
      </c>
      <c r="K21" s="870">
        <v>4427</v>
      </c>
      <c r="L21" s="867">
        <v>5</v>
      </c>
      <c r="M21" s="868">
        <v>533</v>
      </c>
      <c r="N21" s="869">
        <v>4</v>
      </c>
      <c r="O21" s="870">
        <v>2293</v>
      </c>
      <c r="P21" s="867">
        <v>2</v>
      </c>
      <c r="Q21" s="868">
        <v>6144</v>
      </c>
      <c r="R21" s="869">
        <v>6</v>
      </c>
      <c r="S21" s="870">
        <v>1238</v>
      </c>
      <c r="T21" s="1304">
        <f t="shared" si="0"/>
        <v>34</v>
      </c>
      <c r="U21" s="1305">
        <f t="shared" si="1"/>
        <v>25627</v>
      </c>
      <c r="V21" s="1285">
        <f t="shared" si="2"/>
        <v>12</v>
      </c>
      <c r="W21" s="862">
        <f t="shared" si="3"/>
        <v>1</v>
      </c>
      <c r="X21" s="862">
        <f t="shared" si="4"/>
        <v>34</v>
      </c>
      <c r="Y21" s="862">
        <f t="shared" si="4"/>
        <v>25627</v>
      </c>
      <c r="Z21" s="863">
        <f t="shared" si="5"/>
        <v>6144</v>
      </c>
      <c r="AA21" s="862">
        <f t="shared" si="6"/>
        <v>33.743723856000003</v>
      </c>
      <c r="AB21" s="862">
        <f t="shared" si="7"/>
        <v>12</v>
      </c>
    </row>
    <row r="22" spans="1:28" ht="15" customHeight="1" x14ac:dyDescent="0.2">
      <c r="A22" s="851">
        <v>13</v>
      </c>
      <c r="B22" s="865" t="s">
        <v>890</v>
      </c>
      <c r="C22" s="866" t="s">
        <v>891</v>
      </c>
      <c r="D22" s="867">
        <v>7</v>
      </c>
      <c r="E22" s="868">
        <v>5226</v>
      </c>
      <c r="F22" s="869">
        <v>7</v>
      </c>
      <c r="G22" s="870">
        <v>4482</v>
      </c>
      <c r="H22" s="867">
        <v>7</v>
      </c>
      <c r="I22" s="868">
        <v>2474</v>
      </c>
      <c r="J22" s="869">
        <v>1</v>
      </c>
      <c r="K22" s="870">
        <v>4032</v>
      </c>
      <c r="L22" s="867">
        <v>1</v>
      </c>
      <c r="M22" s="868">
        <v>6976</v>
      </c>
      <c r="N22" s="869">
        <v>1</v>
      </c>
      <c r="O22" s="870">
        <v>4016</v>
      </c>
      <c r="P22" s="867">
        <v>5</v>
      </c>
      <c r="Q22" s="868">
        <v>3269</v>
      </c>
      <c r="R22" s="869">
        <v>6</v>
      </c>
      <c r="S22" s="870">
        <v>1390</v>
      </c>
      <c r="T22" s="1304">
        <f t="shared" si="0"/>
        <v>35</v>
      </c>
      <c r="U22" s="1305">
        <f t="shared" si="1"/>
        <v>31865</v>
      </c>
      <c r="V22" s="1285">
        <f t="shared" si="2"/>
        <v>13</v>
      </c>
      <c r="W22" s="862">
        <f t="shared" si="3"/>
        <v>1</v>
      </c>
      <c r="X22" s="862">
        <f t="shared" si="4"/>
        <v>35</v>
      </c>
      <c r="Y22" s="862">
        <f t="shared" si="4"/>
        <v>31865</v>
      </c>
      <c r="Z22" s="863">
        <f t="shared" si="5"/>
        <v>6976</v>
      </c>
      <c r="AA22" s="862">
        <f t="shared" si="6"/>
        <v>34.681343024</v>
      </c>
      <c r="AB22" s="862">
        <f t="shared" si="7"/>
        <v>13</v>
      </c>
    </row>
    <row r="23" spans="1:28" ht="15.75" customHeight="1" x14ac:dyDescent="0.2">
      <c r="A23" s="864">
        <v>14</v>
      </c>
      <c r="B23" s="865" t="s">
        <v>901</v>
      </c>
      <c r="C23" s="866" t="s">
        <v>899</v>
      </c>
      <c r="D23" s="867">
        <v>5</v>
      </c>
      <c r="E23" s="868">
        <v>3754</v>
      </c>
      <c r="F23" s="869">
        <v>6</v>
      </c>
      <c r="G23" s="870">
        <v>2483</v>
      </c>
      <c r="H23" s="867">
        <v>6</v>
      </c>
      <c r="I23" s="868">
        <v>2108</v>
      </c>
      <c r="J23" s="869">
        <v>4</v>
      </c>
      <c r="K23" s="870">
        <v>3172</v>
      </c>
      <c r="L23" s="867">
        <v>7</v>
      </c>
      <c r="M23" s="868">
        <v>1271</v>
      </c>
      <c r="N23" s="869">
        <v>2</v>
      </c>
      <c r="O23" s="870">
        <v>3159</v>
      </c>
      <c r="P23" s="867">
        <v>3</v>
      </c>
      <c r="Q23" s="868">
        <v>2309</v>
      </c>
      <c r="R23" s="869">
        <v>5</v>
      </c>
      <c r="S23" s="870">
        <v>1287</v>
      </c>
      <c r="T23" s="1304">
        <f t="shared" si="0"/>
        <v>38</v>
      </c>
      <c r="U23" s="1305">
        <f t="shared" si="1"/>
        <v>19543</v>
      </c>
      <c r="V23" s="1285">
        <f t="shared" si="2"/>
        <v>14</v>
      </c>
      <c r="W23" s="862">
        <f t="shared" si="3"/>
        <v>1</v>
      </c>
      <c r="X23" s="862">
        <f t="shared" si="4"/>
        <v>38</v>
      </c>
      <c r="Y23" s="862">
        <f t="shared" si="4"/>
        <v>19543</v>
      </c>
      <c r="Z23" s="863">
        <f t="shared" si="5"/>
        <v>3754</v>
      </c>
      <c r="AA23" s="862">
        <f t="shared" si="6"/>
        <v>37.804566246</v>
      </c>
      <c r="AB23" s="862">
        <f t="shared" si="7"/>
        <v>14</v>
      </c>
    </row>
    <row r="24" spans="1:28" ht="16.5" x14ac:dyDescent="0.2">
      <c r="A24" s="864">
        <v>15</v>
      </c>
      <c r="B24" s="865" t="s">
        <v>452</v>
      </c>
      <c r="C24" s="866" t="s">
        <v>899</v>
      </c>
      <c r="D24" s="867">
        <v>5</v>
      </c>
      <c r="E24" s="868">
        <v>6626</v>
      </c>
      <c r="F24" s="869">
        <v>5</v>
      </c>
      <c r="G24" s="870">
        <v>6306</v>
      </c>
      <c r="H24" s="867">
        <v>6</v>
      </c>
      <c r="I24" s="868">
        <v>2092</v>
      </c>
      <c r="J24" s="869">
        <v>4</v>
      </c>
      <c r="K24" s="870">
        <v>4476</v>
      </c>
      <c r="L24" s="867">
        <v>7</v>
      </c>
      <c r="M24" s="868">
        <v>485</v>
      </c>
      <c r="N24" s="869">
        <v>3</v>
      </c>
      <c r="O24" s="872">
        <v>2131</v>
      </c>
      <c r="P24" s="867">
        <v>4</v>
      </c>
      <c r="Q24" s="868">
        <v>1998</v>
      </c>
      <c r="R24" s="869">
        <v>5</v>
      </c>
      <c r="S24" s="870">
        <v>2115</v>
      </c>
      <c r="T24" s="1304">
        <f t="shared" si="0"/>
        <v>39</v>
      </c>
      <c r="U24" s="1305">
        <f t="shared" si="1"/>
        <v>26229</v>
      </c>
      <c r="V24" s="1285">
        <f t="shared" si="2"/>
        <v>15</v>
      </c>
      <c r="W24" s="862">
        <f t="shared" si="3"/>
        <v>1</v>
      </c>
      <c r="X24" s="862">
        <f t="shared" si="4"/>
        <v>39</v>
      </c>
      <c r="Y24" s="862">
        <f t="shared" si="4"/>
        <v>26229</v>
      </c>
      <c r="Z24" s="863">
        <f t="shared" si="5"/>
        <v>6626</v>
      </c>
      <c r="AA24" s="862">
        <f t="shared" si="6"/>
        <v>38.737703373999999</v>
      </c>
      <c r="AB24" s="862">
        <f t="shared" si="7"/>
        <v>15</v>
      </c>
    </row>
    <row r="25" spans="1:28" ht="16.5" x14ac:dyDescent="0.2">
      <c r="A25" s="851">
        <v>16</v>
      </c>
      <c r="B25" s="865" t="s">
        <v>904</v>
      </c>
      <c r="C25" s="866" t="s">
        <v>891</v>
      </c>
      <c r="D25" s="867">
        <v>8</v>
      </c>
      <c r="E25" s="868">
        <v>2760</v>
      </c>
      <c r="F25" s="869">
        <v>6</v>
      </c>
      <c r="G25" s="870">
        <v>3285</v>
      </c>
      <c r="H25" s="867">
        <v>2</v>
      </c>
      <c r="I25" s="868">
        <v>3893</v>
      </c>
      <c r="J25" s="869">
        <v>7</v>
      </c>
      <c r="K25" s="870">
        <v>2445</v>
      </c>
      <c r="L25" s="867">
        <v>4</v>
      </c>
      <c r="M25" s="868">
        <v>727</v>
      </c>
      <c r="N25" s="869">
        <v>5</v>
      </c>
      <c r="O25" s="870">
        <v>1225</v>
      </c>
      <c r="P25" s="867">
        <v>4</v>
      </c>
      <c r="Q25" s="868">
        <v>2050</v>
      </c>
      <c r="R25" s="869">
        <v>3</v>
      </c>
      <c r="S25" s="870">
        <v>1636</v>
      </c>
      <c r="T25" s="1304">
        <f t="shared" si="0"/>
        <v>39</v>
      </c>
      <c r="U25" s="1305">
        <f t="shared" si="1"/>
        <v>18021</v>
      </c>
      <c r="V25" s="1285">
        <f t="shared" si="2"/>
        <v>16</v>
      </c>
      <c r="W25" s="862">
        <f t="shared" si="3"/>
        <v>1</v>
      </c>
      <c r="X25" s="862">
        <f t="shared" si="4"/>
        <v>39</v>
      </c>
      <c r="Y25" s="862">
        <f t="shared" si="4"/>
        <v>18021</v>
      </c>
      <c r="Z25" s="863">
        <f t="shared" si="5"/>
        <v>3893</v>
      </c>
      <c r="AA25" s="862">
        <f t="shared" si="6"/>
        <v>38.819786106999999</v>
      </c>
      <c r="AB25" s="862">
        <f t="shared" si="7"/>
        <v>16</v>
      </c>
    </row>
    <row r="26" spans="1:28" ht="16.5" x14ac:dyDescent="0.2">
      <c r="A26" s="864">
        <v>17</v>
      </c>
      <c r="B26" s="865" t="s">
        <v>900</v>
      </c>
      <c r="C26" s="866" t="s">
        <v>893</v>
      </c>
      <c r="D26" s="867">
        <v>3</v>
      </c>
      <c r="E26" s="868">
        <v>5417</v>
      </c>
      <c r="F26" s="869">
        <v>5</v>
      </c>
      <c r="G26" s="870">
        <v>3489</v>
      </c>
      <c r="H26" s="867">
        <v>3</v>
      </c>
      <c r="I26" s="868">
        <v>3166</v>
      </c>
      <c r="J26" s="869">
        <v>6</v>
      </c>
      <c r="K26" s="870">
        <v>2467</v>
      </c>
      <c r="L26" s="867">
        <v>6</v>
      </c>
      <c r="M26" s="868">
        <v>575</v>
      </c>
      <c r="N26" s="869">
        <v>7</v>
      </c>
      <c r="O26" s="870">
        <v>1138</v>
      </c>
      <c r="P26" s="867">
        <v>7</v>
      </c>
      <c r="Q26" s="868">
        <v>167</v>
      </c>
      <c r="R26" s="869">
        <v>5</v>
      </c>
      <c r="S26" s="870">
        <v>1122</v>
      </c>
      <c r="T26" s="1304">
        <f t="shared" si="0"/>
        <v>42</v>
      </c>
      <c r="U26" s="1305">
        <f t="shared" si="1"/>
        <v>17541</v>
      </c>
      <c r="V26" s="1285">
        <f t="shared" si="2"/>
        <v>17</v>
      </c>
      <c r="W26" s="862">
        <f t="shared" si="3"/>
        <v>1</v>
      </c>
      <c r="X26" s="862">
        <f t="shared" si="4"/>
        <v>42</v>
      </c>
      <c r="Y26" s="862">
        <f t="shared" si="4"/>
        <v>17541</v>
      </c>
      <c r="Z26" s="863">
        <f t="shared" si="5"/>
        <v>5417</v>
      </c>
      <c r="AA26" s="862">
        <f t="shared" si="6"/>
        <v>41.824584583000004</v>
      </c>
      <c r="AB26" s="862">
        <f t="shared" si="7"/>
        <v>17</v>
      </c>
    </row>
    <row r="27" spans="1:28" ht="16.5" x14ac:dyDescent="0.2">
      <c r="A27" s="864">
        <v>18</v>
      </c>
      <c r="B27" s="865" t="s">
        <v>907</v>
      </c>
      <c r="C27" s="866" t="s">
        <v>478</v>
      </c>
      <c r="D27" s="867">
        <v>7</v>
      </c>
      <c r="E27" s="868">
        <v>3065</v>
      </c>
      <c r="F27" s="869">
        <v>7</v>
      </c>
      <c r="G27" s="870">
        <v>3188</v>
      </c>
      <c r="H27" s="867">
        <v>8</v>
      </c>
      <c r="I27" s="868">
        <v>1390</v>
      </c>
      <c r="J27" s="869">
        <v>5</v>
      </c>
      <c r="K27" s="870">
        <v>2846</v>
      </c>
      <c r="L27" s="867">
        <v>3</v>
      </c>
      <c r="M27" s="868">
        <v>973</v>
      </c>
      <c r="N27" s="869">
        <v>7</v>
      </c>
      <c r="O27" s="870">
        <v>1571</v>
      </c>
      <c r="P27" s="867">
        <v>1</v>
      </c>
      <c r="Q27" s="868">
        <v>6203</v>
      </c>
      <c r="R27" s="869">
        <v>7</v>
      </c>
      <c r="S27" s="870">
        <v>656</v>
      </c>
      <c r="T27" s="1304">
        <f t="shared" si="0"/>
        <v>45</v>
      </c>
      <c r="U27" s="1305">
        <f t="shared" si="1"/>
        <v>19892</v>
      </c>
      <c r="V27" s="1285">
        <f t="shared" si="2"/>
        <v>18</v>
      </c>
      <c r="W27" s="862">
        <f t="shared" si="3"/>
        <v>1</v>
      </c>
      <c r="X27" s="862">
        <f t="shared" si="4"/>
        <v>45</v>
      </c>
      <c r="Y27" s="862">
        <f t="shared" si="4"/>
        <v>19892</v>
      </c>
      <c r="Z27" s="863">
        <f t="shared" si="5"/>
        <v>6203</v>
      </c>
      <c r="AA27" s="862">
        <f t="shared" si="6"/>
        <v>44.801073797000001</v>
      </c>
      <c r="AB27" s="862">
        <f t="shared" si="7"/>
        <v>18</v>
      </c>
    </row>
    <row r="28" spans="1:28" ht="16.5" x14ac:dyDescent="0.2">
      <c r="A28" s="851">
        <v>19</v>
      </c>
      <c r="B28" s="865" t="s">
        <v>905</v>
      </c>
      <c r="C28" s="866" t="s">
        <v>897</v>
      </c>
      <c r="D28" s="867">
        <v>2</v>
      </c>
      <c r="E28" s="868">
        <v>7496</v>
      </c>
      <c r="F28" s="869">
        <v>6</v>
      </c>
      <c r="G28" s="870">
        <v>5798</v>
      </c>
      <c r="H28" s="867">
        <v>7</v>
      </c>
      <c r="I28" s="868">
        <v>1474</v>
      </c>
      <c r="J28" s="869">
        <v>8</v>
      </c>
      <c r="K28" s="870">
        <v>2218</v>
      </c>
      <c r="L28" s="867">
        <v>8</v>
      </c>
      <c r="M28" s="868">
        <v>245</v>
      </c>
      <c r="N28" s="869">
        <v>2</v>
      </c>
      <c r="O28" s="870">
        <v>2134</v>
      </c>
      <c r="P28" s="867">
        <v>6</v>
      </c>
      <c r="Q28" s="868">
        <v>1060</v>
      </c>
      <c r="R28" s="869">
        <v>7</v>
      </c>
      <c r="S28" s="870">
        <v>630</v>
      </c>
      <c r="T28" s="1304">
        <f t="shared" si="0"/>
        <v>46</v>
      </c>
      <c r="U28" s="1305">
        <f t="shared" si="1"/>
        <v>21055</v>
      </c>
      <c r="V28" s="1285">
        <f t="shared" si="2"/>
        <v>19</v>
      </c>
      <c r="W28" s="862">
        <f t="shared" si="3"/>
        <v>1</v>
      </c>
      <c r="X28" s="862">
        <f t="shared" si="4"/>
        <v>46</v>
      </c>
      <c r="Y28" s="862">
        <f t="shared" si="4"/>
        <v>21055</v>
      </c>
      <c r="Z28" s="863">
        <f t="shared" si="5"/>
        <v>7496</v>
      </c>
      <c r="AA28" s="862">
        <f t="shared" si="6"/>
        <v>45.789442504</v>
      </c>
      <c r="AB28" s="862">
        <f t="shared" si="7"/>
        <v>19</v>
      </c>
    </row>
    <row r="29" spans="1:28" ht="16.5" x14ac:dyDescent="0.2">
      <c r="A29" s="864">
        <v>20</v>
      </c>
      <c r="B29" s="865" t="s">
        <v>908</v>
      </c>
      <c r="C29" s="866" t="s">
        <v>899</v>
      </c>
      <c r="D29" s="867">
        <v>4</v>
      </c>
      <c r="E29" s="868">
        <v>5472</v>
      </c>
      <c r="F29" s="869">
        <v>8</v>
      </c>
      <c r="G29" s="870">
        <v>2056</v>
      </c>
      <c r="H29" s="867">
        <v>5</v>
      </c>
      <c r="I29" s="868">
        <v>2622</v>
      </c>
      <c r="J29" s="869">
        <v>8</v>
      </c>
      <c r="K29" s="870">
        <v>2157</v>
      </c>
      <c r="L29" s="867">
        <v>6</v>
      </c>
      <c r="M29" s="868">
        <v>527</v>
      </c>
      <c r="N29" s="869">
        <v>7</v>
      </c>
      <c r="O29" s="870">
        <v>882</v>
      </c>
      <c r="P29" s="867">
        <v>6</v>
      </c>
      <c r="Q29" s="868">
        <v>2296</v>
      </c>
      <c r="R29" s="869">
        <v>4</v>
      </c>
      <c r="S29" s="870">
        <v>1335</v>
      </c>
      <c r="T29" s="1304">
        <f t="shared" si="0"/>
        <v>48</v>
      </c>
      <c r="U29" s="1305">
        <f t="shared" si="1"/>
        <v>17347</v>
      </c>
      <c r="V29" s="1285">
        <f t="shared" si="2"/>
        <v>20</v>
      </c>
      <c r="W29" s="862">
        <f t="shared" si="3"/>
        <v>1</v>
      </c>
      <c r="X29" s="862">
        <f t="shared" si="4"/>
        <v>48</v>
      </c>
      <c r="Y29" s="862">
        <f t="shared" si="4"/>
        <v>17347</v>
      </c>
      <c r="Z29" s="863">
        <f t="shared" si="5"/>
        <v>5472</v>
      </c>
      <c r="AA29" s="862">
        <f t="shared" si="6"/>
        <v>47.826524528</v>
      </c>
      <c r="AB29" s="862">
        <f t="shared" si="7"/>
        <v>20</v>
      </c>
    </row>
    <row r="30" spans="1:28" ht="16.5" x14ac:dyDescent="0.2">
      <c r="A30" s="864">
        <v>21</v>
      </c>
      <c r="B30" s="865" t="s">
        <v>906</v>
      </c>
      <c r="C30" s="866" t="s">
        <v>897</v>
      </c>
      <c r="D30" s="867">
        <v>2</v>
      </c>
      <c r="E30" s="868">
        <v>6807</v>
      </c>
      <c r="F30" s="869">
        <v>5</v>
      </c>
      <c r="G30" s="870">
        <v>3492</v>
      </c>
      <c r="H30" s="867">
        <v>8</v>
      </c>
      <c r="I30" s="868">
        <v>1089</v>
      </c>
      <c r="J30" s="869">
        <v>8</v>
      </c>
      <c r="K30" s="870">
        <v>1681</v>
      </c>
      <c r="L30" s="867">
        <v>8</v>
      </c>
      <c r="M30" s="868">
        <v>378</v>
      </c>
      <c r="N30" s="869">
        <v>6</v>
      </c>
      <c r="O30" s="870">
        <v>1794</v>
      </c>
      <c r="P30" s="867">
        <v>5</v>
      </c>
      <c r="Q30" s="868">
        <v>1319</v>
      </c>
      <c r="R30" s="869">
        <v>7</v>
      </c>
      <c r="S30" s="870">
        <v>1322</v>
      </c>
      <c r="T30" s="1304">
        <f t="shared" si="0"/>
        <v>49</v>
      </c>
      <c r="U30" s="1305">
        <f t="shared" si="1"/>
        <v>17882</v>
      </c>
      <c r="V30" s="1285">
        <f t="shared" si="2"/>
        <v>21</v>
      </c>
      <c r="W30" s="862">
        <f t="shared" si="3"/>
        <v>1</v>
      </c>
      <c r="X30" s="862">
        <f t="shared" si="4"/>
        <v>49</v>
      </c>
      <c r="Y30" s="862">
        <f t="shared" si="4"/>
        <v>17882</v>
      </c>
      <c r="Z30" s="863">
        <f t="shared" si="5"/>
        <v>6807</v>
      </c>
      <c r="AA30" s="862">
        <f t="shared" si="6"/>
        <v>48.821173193</v>
      </c>
      <c r="AB30" s="862">
        <f t="shared" si="7"/>
        <v>21</v>
      </c>
    </row>
    <row r="31" spans="1:28" ht="16.5" x14ac:dyDescent="0.2">
      <c r="A31" s="851">
        <v>22</v>
      </c>
      <c r="B31" s="865" t="s">
        <v>902</v>
      </c>
      <c r="C31" s="866" t="s">
        <v>903</v>
      </c>
      <c r="D31" s="867">
        <v>7</v>
      </c>
      <c r="E31" s="868">
        <v>3935</v>
      </c>
      <c r="F31" s="869">
        <v>3</v>
      </c>
      <c r="G31" s="870">
        <v>4615</v>
      </c>
      <c r="H31" s="867">
        <v>3</v>
      </c>
      <c r="I31" s="868">
        <v>3020</v>
      </c>
      <c r="J31" s="869">
        <v>5</v>
      </c>
      <c r="K31" s="870">
        <v>4272</v>
      </c>
      <c r="L31" s="867">
        <v>5</v>
      </c>
      <c r="M31" s="868">
        <v>585</v>
      </c>
      <c r="N31" s="869">
        <v>9</v>
      </c>
      <c r="O31" s="870">
        <v>0</v>
      </c>
      <c r="P31" s="867">
        <v>9</v>
      </c>
      <c r="Q31" s="868"/>
      <c r="R31" s="869">
        <v>9</v>
      </c>
      <c r="S31" s="870"/>
      <c r="T31" s="1304">
        <f t="shared" si="0"/>
        <v>50</v>
      </c>
      <c r="U31" s="1305">
        <f t="shared" si="1"/>
        <v>16427</v>
      </c>
      <c r="V31" s="1285">
        <f t="shared" si="2"/>
        <v>22</v>
      </c>
      <c r="W31" s="862">
        <f t="shared" si="3"/>
        <v>1</v>
      </c>
      <c r="X31" s="862">
        <f t="shared" si="4"/>
        <v>50</v>
      </c>
      <c r="Y31" s="862">
        <f t="shared" si="4"/>
        <v>16427</v>
      </c>
      <c r="Z31" s="863">
        <f t="shared" si="5"/>
        <v>4615</v>
      </c>
      <c r="AA31" s="862">
        <f t="shared" si="6"/>
        <v>49.835725384999996</v>
      </c>
      <c r="AB31" s="862">
        <f t="shared" si="7"/>
        <v>22</v>
      </c>
    </row>
    <row r="32" spans="1:28" ht="16.5" x14ac:dyDescent="0.2">
      <c r="A32" s="864">
        <v>23</v>
      </c>
      <c r="B32" s="865" t="s">
        <v>909</v>
      </c>
      <c r="C32" s="866" t="s">
        <v>903</v>
      </c>
      <c r="D32" s="867">
        <v>9</v>
      </c>
      <c r="E32" s="868">
        <v>0</v>
      </c>
      <c r="F32" s="869">
        <v>9</v>
      </c>
      <c r="G32" s="870">
        <v>0</v>
      </c>
      <c r="H32" s="867">
        <v>4</v>
      </c>
      <c r="I32" s="868">
        <v>2972</v>
      </c>
      <c r="J32" s="869">
        <v>4</v>
      </c>
      <c r="K32" s="870">
        <v>3211</v>
      </c>
      <c r="L32" s="867">
        <v>4</v>
      </c>
      <c r="M32" s="868">
        <v>1562</v>
      </c>
      <c r="N32" s="869">
        <v>9</v>
      </c>
      <c r="O32" s="870">
        <v>0</v>
      </c>
      <c r="P32" s="867">
        <v>9</v>
      </c>
      <c r="Q32" s="868"/>
      <c r="R32" s="869">
        <v>9</v>
      </c>
      <c r="S32" s="870"/>
      <c r="T32" s="1304">
        <f t="shared" si="0"/>
        <v>57</v>
      </c>
      <c r="U32" s="1305">
        <f t="shared" si="1"/>
        <v>7745</v>
      </c>
      <c r="V32" s="1285">
        <f t="shared" si="2"/>
        <v>23</v>
      </c>
      <c r="W32" s="862">
        <f t="shared" si="3"/>
        <v>1</v>
      </c>
      <c r="X32" s="862">
        <f t="shared" si="4"/>
        <v>57</v>
      </c>
      <c r="Y32" s="862">
        <f t="shared" si="4"/>
        <v>7745</v>
      </c>
      <c r="Z32" s="863">
        <f t="shared" si="5"/>
        <v>3211</v>
      </c>
      <c r="AA32" s="862">
        <f t="shared" si="6"/>
        <v>56.922546789000002</v>
      </c>
      <c r="AB32" s="862">
        <f t="shared" si="7"/>
        <v>23</v>
      </c>
    </row>
    <row r="33" spans="1:28" ht="16.5" x14ac:dyDescent="0.2">
      <c r="A33" s="864">
        <v>24</v>
      </c>
      <c r="B33" s="865" t="s">
        <v>910</v>
      </c>
      <c r="C33" s="866" t="s">
        <v>903</v>
      </c>
      <c r="D33" s="867">
        <v>4</v>
      </c>
      <c r="E33" s="868">
        <v>3842</v>
      </c>
      <c r="F33" s="869">
        <v>8</v>
      </c>
      <c r="G33" s="870">
        <v>1856</v>
      </c>
      <c r="H33" s="867">
        <v>7</v>
      </c>
      <c r="I33" s="868">
        <v>1694</v>
      </c>
      <c r="J33" s="869">
        <v>7</v>
      </c>
      <c r="K33" s="870">
        <v>2590</v>
      </c>
      <c r="L33" s="867">
        <v>9</v>
      </c>
      <c r="M33" s="868">
        <v>0</v>
      </c>
      <c r="N33" s="869">
        <v>9</v>
      </c>
      <c r="O33" s="870">
        <v>0</v>
      </c>
      <c r="P33" s="867">
        <v>9</v>
      </c>
      <c r="Q33" s="868"/>
      <c r="R33" s="869">
        <v>9</v>
      </c>
      <c r="S33" s="870"/>
      <c r="T33" s="1304">
        <f t="shared" si="0"/>
        <v>62</v>
      </c>
      <c r="U33" s="1305">
        <f t="shared" si="1"/>
        <v>9982</v>
      </c>
      <c r="V33" s="1285">
        <f t="shared" si="2"/>
        <v>24</v>
      </c>
      <c r="W33" s="862">
        <f t="shared" si="3"/>
        <v>1</v>
      </c>
      <c r="X33" s="862">
        <f t="shared" si="4"/>
        <v>62</v>
      </c>
      <c r="Y33" s="862">
        <f t="shared" si="4"/>
        <v>9982</v>
      </c>
      <c r="Z33" s="863">
        <f t="shared" si="5"/>
        <v>3842</v>
      </c>
      <c r="AA33" s="862">
        <f t="shared" si="6"/>
        <v>61.900176158000001</v>
      </c>
      <c r="AB33" s="862">
        <f t="shared" si="7"/>
        <v>24</v>
      </c>
    </row>
    <row r="34" spans="1:28" ht="16.5" x14ac:dyDescent="0.2">
      <c r="A34" s="851">
        <v>25</v>
      </c>
      <c r="B34" s="865" t="s">
        <v>911</v>
      </c>
      <c r="C34" s="866" t="s">
        <v>903</v>
      </c>
      <c r="D34" s="867">
        <v>8</v>
      </c>
      <c r="E34" s="868">
        <v>3408</v>
      </c>
      <c r="F34" s="869">
        <v>8</v>
      </c>
      <c r="G34" s="870">
        <v>3586</v>
      </c>
      <c r="H34" s="867">
        <v>9</v>
      </c>
      <c r="I34" s="868">
        <v>0</v>
      </c>
      <c r="J34" s="869">
        <v>9</v>
      </c>
      <c r="K34" s="870">
        <v>0</v>
      </c>
      <c r="L34" s="867">
        <v>9</v>
      </c>
      <c r="M34" s="868">
        <v>0</v>
      </c>
      <c r="N34" s="869">
        <v>9</v>
      </c>
      <c r="O34" s="870">
        <v>0</v>
      </c>
      <c r="P34" s="867">
        <v>9</v>
      </c>
      <c r="Q34" s="868"/>
      <c r="R34" s="869">
        <v>9</v>
      </c>
      <c r="S34" s="870"/>
      <c r="T34" s="1304">
        <f t="shared" si="0"/>
        <v>70</v>
      </c>
      <c r="U34" s="1305">
        <f t="shared" si="1"/>
        <v>6994</v>
      </c>
      <c r="V34" s="1285">
        <f t="shared" si="2"/>
        <v>25</v>
      </c>
      <c r="W34" s="862">
        <f t="shared" si="3"/>
        <v>1</v>
      </c>
      <c r="X34" s="862">
        <f t="shared" si="4"/>
        <v>70</v>
      </c>
      <c r="Y34" s="862">
        <f t="shared" si="4"/>
        <v>6994</v>
      </c>
      <c r="Z34" s="863">
        <f t="shared" si="5"/>
        <v>3586</v>
      </c>
      <c r="AA34" s="862">
        <f t="shared" si="6"/>
        <v>69.930056413999992</v>
      </c>
      <c r="AB34" s="862">
        <f t="shared" si="7"/>
        <v>25</v>
      </c>
    </row>
    <row r="35" spans="1:28" ht="16.5" x14ac:dyDescent="0.2">
      <c r="A35" s="864">
        <v>26</v>
      </c>
      <c r="B35" s="865" t="s">
        <v>766</v>
      </c>
      <c r="C35" s="866" t="s">
        <v>766</v>
      </c>
      <c r="D35" s="867" t="s">
        <v>766</v>
      </c>
      <c r="E35" s="868" t="s">
        <v>766</v>
      </c>
      <c r="F35" s="869" t="s">
        <v>766</v>
      </c>
      <c r="G35" s="870" t="s">
        <v>766</v>
      </c>
      <c r="H35" s="867" t="s">
        <v>766</v>
      </c>
      <c r="I35" s="868" t="s">
        <v>766</v>
      </c>
      <c r="J35" s="869" t="s">
        <v>766</v>
      </c>
      <c r="K35" s="870" t="s">
        <v>766</v>
      </c>
      <c r="L35" s="867" t="s">
        <v>766</v>
      </c>
      <c r="M35" s="868" t="s">
        <v>766</v>
      </c>
      <c r="N35" s="869" t="s">
        <v>766</v>
      </c>
      <c r="O35" s="870" t="s">
        <v>766</v>
      </c>
      <c r="P35" s="867" t="s">
        <v>766</v>
      </c>
      <c r="Q35" s="868" t="s">
        <v>766</v>
      </c>
      <c r="R35" s="869" t="s">
        <v>766</v>
      </c>
      <c r="S35" s="870" t="s">
        <v>766</v>
      </c>
      <c r="T35" s="859" t="str">
        <f t="shared" si="0"/>
        <v/>
      </c>
      <c r="U35" s="860" t="str">
        <f t="shared" si="1"/>
        <v/>
      </c>
      <c r="V35" s="861" t="str">
        <f t="shared" si="2"/>
        <v/>
      </c>
      <c r="W35" s="862" t="str">
        <f t="shared" si="3"/>
        <v/>
      </c>
      <c r="X35" s="862" t="str">
        <f t="shared" si="4"/>
        <v/>
      </c>
      <c r="Y35" s="862" t="str">
        <f t="shared" si="4"/>
        <v/>
      </c>
      <c r="Z35" s="863">
        <f t="shared" si="5"/>
        <v>0</v>
      </c>
      <c r="AA35" s="862" t="str">
        <f t="shared" si="6"/>
        <v/>
      </c>
      <c r="AB35" s="862" t="str">
        <f t="shared" si="7"/>
        <v/>
      </c>
    </row>
    <row r="36" spans="1:28" ht="16.5" x14ac:dyDescent="0.2">
      <c r="A36" s="864">
        <v>27</v>
      </c>
      <c r="B36" s="865" t="s">
        <v>766</v>
      </c>
      <c r="C36" s="866" t="s">
        <v>766</v>
      </c>
      <c r="D36" s="867" t="s">
        <v>766</v>
      </c>
      <c r="E36" s="868" t="s">
        <v>766</v>
      </c>
      <c r="F36" s="869" t="s">
        <v>766</v>
      </c>
      <c r="G36" s="870"/>
      <c r="H36" s="867" t="s">
        <v>766</v>
      </c>
      <c r="I36" s="868" t="s">
        <v>766</v>
      </c>
      <c r="J36" s="869" t="s">
        <v>766</v>
      </c>
      <c r="K36" s="870" t="s">
        <v>766</v>
      </c>
      <c r="L36" s="867" t="s">
        <v>766</v>
      </c>
      <c r="M36" s="868" t="s">
        <v>766</v>
      </c>
      <c r="N36" s="869" t="s">
        <v>766</v>
      </c>
      <c r="O36" s="870" t="s">
        <v>766</v>
      </c>
      <c r="P36" s="867" t="s">
        <v>766</v>
      </c>
      <c r="Q36" s="868" t="s">
        <v>766</v>
      </c>
      <c r="R36" s="869" t="s">
        <v>766</v>
      </c>
      <c r="S36" s="870" t="s">
        <v>766</v>
      </c>
      <c r="T36" s="859" t="str">
        <f t="shared" ref="T36:U41" si="8">IF(ISNUMBER(D36)=TRUE,SUM(D36,F36,H36,J36,L36,N36,P36,R36),"")</f>
        <v/>
      </c>
      <c r="U36" s="860" t="str">
        <f t="shared" si="8"/>
        <v/>
      </c>
      <c r="V36" s="861" t="str">
        <f t="shared" si="2"/>
        <v/>
      </c>
      <c r="W36" s="862" t="str">
        <f t="shared" si="3"/>
        <v/>
      </c>
      <c r="X36" s="862" t="str">
        <f t="shared" si="4"/>
        <v/>
      </c>
      <c r="Y36" s="862" t="str">
        <f t="shared" si="4"/>
        <v/>
      </c>
      <c r="Z36" s="863">
        <f t="shared" si="5"/>
        <v>0</v>
      </c>
      <c r="AA36" s="862" t="str">
        <f t="shared" si="6"/>
        <v/>
      </c>
      <c r="AB36" s="862" t="str">
        <f t="shared" si="7"/>
        <v/>
      </c>
    </row>
    <row r="37" spans="1:28" ht="16.5" x14ac:dyDescent="0.2">
      <c r="A37" s="851">
        <v>28</v>
      </c>
      <c r="B37" s="865" t="s">
        <v>766</v>
      </c>
      <c r="C37" s="866" t="s">
        <v>766</v>
      </c>
      <c r="D37" s="867" t="s">
        <v>766</v>
      </c>
      <c r="E37" s="868" t="s">
        <v>766</v>
      </c>
      <c r="F37" s="869" t="s">
        <v>766</v>
      </c>
      <c r="G37" s="870" t="s">
        <v>766</v>
      </c>
      <c r="H37" s="867" t="s">
        <v>766</v>
      </c>
      <c r="I37" s="868" t="s">
        <v>766</v>
      </c>
      <c r="J37" s="869" t="s">
        <v>766</v>
      </c>
      <c r="K37" s="870" t="s">
        <v>766</v>
      </c>
      <c r="L37" s="867" t="s">
        <v>766</v>
      </c>
      <c r="M37" s="868" t="s">
        <v>766</v>
      </c>
      <c r="N37" s="869" t="s">
        <v>766</v>
      </c>
      <c r="O37" s="870" t="s">
        <v>766</v>
      </c>
      <c r="P37" s="867" t="s">
        <v>766</v>
      </c>
      <c r="Q37" s="868" t="s">
        <v>766</v>
      </c>
      <c r="R37" s="869" t="s">
        <v>766</v>
      </c>
      <c r="S37" s="870" t="s">
        <v>766</v>
      </c>
      <c r="T37" s="859" t="str">
        <f t="shared" si="8"/>
        <v/>
      </c>
      <c r="U37" s="860" t="str">
        <f t="shared" si="8"/>
        <v/>
      </c>
      <c r="V37" s="861" t="str">
        <f t="shared" si="2"/>
        <v/>
      </c>
      <c r="W37" s="862" t="str">
        <f t="shared" si="3"/>
        <v/>
      </c>
      <c r="X37" s="862" t="str">
        <f t="shared" si="4"/>
        <v/>
      </c>
      <c r="Y37" s="862" t="str">
        <f t="shared" si="4"/>
        <v/>
      </c>
      <c r="Z37" s="863">
        <f t="shared" si="5"/>
        <v>0</v>
      </c>
      <c r="AA37" s="862" t="str">
        <f t="shared" si="6"/>
        <v/>
      </c>
      <c r="AB37" s="862" t="str">
        <f t="shared" si="7"/>
        <v/>
      </c>
    </row>
    <row r="38" spans="1:28" ht="16.5" x14ac:dyDescent="0.2">
      <c r="A38" s="864">
        <v>29</v>
      </c>
      <c r="B38" s="865" t="s">
        <v>766</v>
      </c>
      <c r="C38" s="866" t="s">
        <v>766</v>
      </c>
      <c r="D38" s="867" t="s">
        <v>766</v>
      </c>
      <c r="E38" s="868" t="s">
        <v>766</v>
      </c>
      <c r="F38" s="869" t="s">
        <v>766</v>
      </c>
      <c r="G38" s="870" t="s">
        <v>766</v>
      </c>
      <c r="H38" s="867" t="s">
        <v>766</v>
      </c>
      <c r="I38" s="868" t="s">
        <v>766</v>
      </c>
      <c r="J38" s="869" t="s">
        <v>766</v>
      </c>
      <c r="K38" s="870" t="s">
        <v>766</v>
      </c>
      <c r="L38" s="867" t="s">
        <v>766</v>
      </c>
      <c r="M38" s="868" t="s">
        <v>766</v>
      </c>
      <c r="N38" s="869" t="s">
        <v>766</v>
      </c>
      <c r="O38" s="870" t="s">
        <v>766</v>
      </c>
      <c r="P38" s="867" t="s">
        <v>766</v>
      </c>
      <c r="Q38" s="868" t="s">
        <v>766</v>
      </c>
      <c r="R38" s="869" t="s">
        <v>766</v>
      </c>
      <c r="S38" s="870" t="s">
        <v>766</v>
      </c>
      <c r="T38" s="859" t="str">
        <f t="shared" si="8"/>
        <v/>
      </c>
      <c r="U38" s="860" t="str">
        <f t="shared" si="8"/>
        <v/>
      </c>
      <c r="V38" s="861" t="str">
        <f t="shared" si="2"/>
        <v/>
      </c>
      <c r="W38" s="862" t="str">
        <f t="shared" si="3"/>
        <v/>
      </c>
      <c r="X38" s="862" t="str">
        <f t="shared" si="4"/>
        <v/>
      </c>
      <c r="Y38" s="862" t="str">
        <f t="shared" si="4"/>
        <v/>
      </c>
      <c r="Z38" s="863">
        <f t="shared" si="5"/>
        <v>0</v>
      </c>
      <c r="AA38" s="862" t="str">
        <f t="shared" si="6"/>
        <v/>
      </c>
      <c r="AB38" s="862" t="str">
        <f t="shared" si="7"/>
        <v/>
      </c>
    </row>
    <row r="39" spans="1:28" ht="16.5" x14ac:dyDescent="0.2">
      <c r="A39" s="864">
        <v>30</v>
      </c>
      <c r="B39" s="865" t="s">
        <v>766</v>
      </c>
      <c r="C39" s="866" t="s">
        <v>766</v>
      </c>
      <c r="D39" s="867" t="s">
        <v>766</v>
      </c>
      <c r="E39" s="868" t="s">
        <v>766</v>
      </c>
      <c r="F39" s="869" t="s">
        <v>766</v>
      </c>
      <c r="G39" s="870" t="s">
        <v>766</v>
      </c>
      <c r="H39" s="867" t="s">
        <v>766</v>
      </c>
      <c r="I39" s="868" t="s">
        <v>766</v>
      </c>
      <c r="J39" s="869" t="s">
        <v>766</v>
      </c>
      <c r="K39" s="870" t="s">
        <v>766</v>
      </c>
      <c r="L39" s="867" t="s">
        <v>766</v>
      </c>
      <c r="M39" s="868" t="s">
        <v>766</v>
      </c>
      <c r="N39" s="869" t="s">
        <v>766</v>
      </c>
      <c r="O39" s="870" t="s">
        <v>766</v>
      </c>
      <c r="P39" s="867" t="s">
        <v>766</v>
      </c>
      <c r="Q39" s="868" t="s">
        <v>766</v>
      </c>
      <c r="R39" s="869" t="s">
        <v>766</v>
      </c>
      <c r="S39" s="870" t="s">
        <v>766</v>
      </c>
      <c r="T39" s="859" t="str">
        <f t="shared" si="8"/>
        <v/>
      </c>
      <c r="U39" s="860" t="str">
        <f t="shared" si="8"/>
        <v/>
      </c>
      <c r="V39" s="861" t="str">
        <f t="shared" si="2"/>
        <v/>
      </c>
      <c r="W39" s="862" t="str">
        <f t="shared" si="3"/>
        <v/>
      </c>
      <c r="X39" s="862" t="str">
        <f t="shared" si="4"/>
        <v/>
      </c>
      <c r="Y39" s="862" t="str">
        <f t="shared" si="4"/>
        <v/>
      </c>
      <c r="Z39" s="863">
        <f t="shared" si="5"/>
        <v>0</v>
      </c>
      <c r="AA39" s="862" t="str">
        <f t="shared" si="6"/>
        <v/>
      </c>
      <c r="AB39" s="862" t="str">
        <f t="shared" si="7"/>
        <v/>
      </c>
    </row>
    <row r="40" spans="1:28" ht="16.5" x14ac:dyDescent="0.2">
      <c r="A40" s="851">
        <v>31</v>
      </c>
      <c r="B40" s="865" t="s">
        <v>766</v>
      </c>
      <c r="C40" s="866" t="s">
        <v>766</v>
      </c>
      <c r="D40" s="867" t="s">
        <v>766</v>
      </c>
      <c r="E40" s="868" t="s">
        <v>766</v>
      </c>
      <c r="F40" s="869" t="s">
        <v>766</v>
      </c>
      <c r="G40" s="870" t="s">
        <v>766</v>
      </c>
      <c r="H40" s="867" t="s">
        <v>766</v>
      </c>
      <c r="I40" s="868" t="s">
        <v>766</v>
      </c>
      <c r="J40" s="869" t="s">
        <v>766</v>
      </c>
      <c r="K40" s="870" t="s">
        <v>766</v>
      </c>
      <c r="L40" s="867" t="s">
        <v>766</v>
      </c>
      <c r="M40" s="868" t="s">
        <v>766</v>
      </c>
      <c r="N40" s="869" t="s">
        <v>766</v>
      </c>
      <c r="O40" s="870" t="s">
        <v>766</v>
      </c>
      <c r="P40" s="867" t="s">
        <v>766</v>
      </c>
      <c r="Q40" s="868" t="s">
        <v>766</v>
      </c>
      <c r="R40" s="869" t="s">
        <v>766</v>
      </c>
      <c r="S40" s="870" t="s">
        <v>766</v>
      </c>
      <c r="T40" s="859" t="str">
        <f t="shared" si="8"/>
        <v/>
      </c>
      <c r="U40" s="860" t="str">
        <f t="shared" si="8"/>
        <v/>
      </c>
      <c r="V40" s="861" t="str">
        <f t="shared" si="2"/>
        <v/>
      </c>
      <c r="W40" s="862" t="str">
        <f t="shared" si="3"/>
        <v/>
      </c>
      <c r="X40" s="862" t="str">
        <f t="shared" si="4"/>
        <v/>
      </c>
      <c r="Y40" s="862" t="str">
        <f t="shared" si="4"/>
        <v/>
      </c>
      <c r="Z40" s="863">
        <f t="shared" si="5"/>
        <v>0</v>
      </c>
      <c r="AA40" s="862" t="str">
        <f t="shared" si="6"/>
        <v/>
      </c>
      <c r="AB40" s="862" t="str">
        <f t="shared" si="7"/>
        <v/>
      </c>
    </row>
    <row r="41" spans="1:28" ht="16.5" x14ac:dyDescent="0.2">
      <c r="A41" s="864">
        <v>32</v>
      </c>
      <c r="B41" s="865"/>
      <c r="C41" s="866"/>
      <c r="D41" s="867"/>
      <c r="E41" s="868"/>
      <c r="F41" s="869"/>
      <c r="G41" s="870"/>
      <c r="H41" s="867"/>
      <c r="I41" s="868"/>
      <c r="J41" s="869"/>
      <c r="K41" s="870"/>
      <c r="L41" s="867"/>
      <c r="M41" s="868"/>
      <c r="N41" s="869"/>
      <c r="O41" s="870"/>
      <c r="P41" s="867"/>
      <c r="Q41" s="868"/>
      <c r="R41" s="869"/>
      <c r="S41" s="870"/>
      <c r="T41" s="859" t="str">
        <f t="shared" si="8"/>
        <v/>
      </c>
      <c r="U41" s="860" t="str">
        <f t="shared" si="8"/>
        <v/>
      </c>
      <c r="V41" s="861" t="str">
        <f t="shared" si="2"/>
        <v/>
      </c>
      <c r="W41" s="862" t="str">
        <f t="shared" si="3"/>
        <v/>
      </c>
      <c r="X41" s="862" t="str">
        <f t="shared" si="4"/>
        <v/>
      </c>
      <c r="Y41" s="862" t="str">
        <f t="shared" si="4"/>
        <v/>
      </c>
      <c r="Z41" s="863">
        <f t="shared" si="5"/>
        <v>0</v>
      </c>
      <c r="AA41" s="862" t="str">
        <f t="shared" si="6"/>
        <v/>
      </c>
      <c r="AB41" s="862" t="str">
        <f t="shared" si="7"/>
        <v/>
      </c>
    </row>
    <row r="42" spans="1:28" ht="16.5" x14ac:dyDescent="0.2">
      <c r="A42" s="864">
        <v>33</v>
      </c>
      <c r="B42" s="865"/>
      <c r="C42" s="866"/>
      <c r="D42" s="867"/>
      <c r="E42" s="868"/>
      <c r="F42" s="869"/>
      <c r="G42" s="870"/>
      <c r="H42" s="867"/>
      <c r="I42" s="868"/>
      <c r="J42" s="869"/>
      <c r="K42" s="870"/>
      <c r="L42" s="867"/>
      <c r="M42" s="868"/>
      <c r="N42" s="869"/>
      <c r="O42" s="870"/>
      <c r="P42" s="867"/>
      <c r="Q42" s="868"/>
      <c r="R42" s="869"/>
      <c r="S42" s="870"/>
      <c r="T42" s="859" t="str">
        <f t="shared" ref="T42:U73" si="9">IF(ISNUMBER(D42)=TRUE,SUM(D42,F42,H42,J42,L42,N42,P42,R42),"")</f>
        <v/>
      </c>
      <c r="U42" s="860" t="str">
        <f t="shared" si="9"/>
        <v/>
      </c>
      <c r="V42" s="861" t="str">
        <f t="shared" si="2"/>
        <v/>
      </c>
      <c r="W42" s="862" t="str">
        <f t="shared" si="3"/>
        <v/>
      </c>
      <c r="X42" s="862" t="str">
        <f t="shared" si="4"/>
        <v/>
      </c>
      <c r="Y42" s="862" t="str">
        <f t="shared" si="4"/>
        <v/>
      </c>
      <c r="Z42" s="863">
        <f t="shared" si="5"/>
        <v>0</v>
      </c>
      <c r="AA42" s="862" t="str">
        <f t="shared" si="6"/>
        <v/>
      </c>
      <c r="AB42" s="862" t="str">
        <f t="shared" si="7"/>
        <v/>
      </c>
    </row>
    <row r="43" spans="1:28" ht="16.5" x14ac:dyDescent="0.2">
      <c r="A43" s="851">
        <v>34</v>
      </c>
      <c r="B43" s="865"/>
      <c r="C43" s="866"/>
      <c r="D43" s="867"/>
      <c r="E43" s="868"/>
      <c r="F43" s="869"/>
      <c r="G43" s="870"/>
      <c r="H43" s="867"/>
      <c r="I43" s="868"/>
      <c r="J43" s="869"/>
      <c r="K43" s="870"/>
      <c r="L43" s="867"/>
      <c r="M43" s="868"/>
      <c r="N43" s="869" t="s">
        <v>766</v>
      </c>
      <c r="O43" s="870" t="s">
        <v>766</v>
      </c>
      <c r="P43" s="867" t="s">
        <v>766</v>
      </c>
      <c r="Q43" s="868" t="s">
        <v>766</v>
      </c>
      <c r="R43" s="869" t="s">
        <v>766</v>
      </c>
      <c r="S43" s="870" t="s">
        <v>766</v>
      </c>
      <c r="T43" s="859" t="str">
        <f t="shared" si="9"/>
        <v/>
      </c>
      <c r="U43" s="860" t="str">
        <f t="shared" si="9"/>
        <v/>
      </c>
      <c r="V43" s="861" t="str">
        <f t="shared" si="2"/>
        <v/>
      </c>
      <c r="W43" s="862" t="str">
        <f t="shared" si="3"/>
        <v/>
      </c>
      <c r="X43" s="862" t="str">
        <f t="shared" si="4"/>
        <v/>
      </c>
      <c r="Y43" s="862" t="str">
        <f t="shared" si="4"/>
        <v/>
      </c>
      <c r="Z43" s="863">
        <f t="shared" si="5"/>
        <v>0</v>
      </c>
      <c r="AA43" s="862" t="str">
        <f t="shared" si="6"/>
        <v/>
      </c>
      <c r="AB43" s="862" t="str">
        <f t="shared" si="7"/>
        <v/>
      </c>
    </row>
    <row r="44" spans="1:28" ht="16.5" x14ac:dyDescent="0.2">
      <c r="A44" s="864">
        <v>35</v>
      </c>
      <c r="B44" s="865"/>
      <c r="C44" s="866"/>
      <c r="D44" s="867"/>
      <c r="E44" s="868"/>
      <c r="F44" s="869"/>
      <c r="G44" s="870"/>
      <c r="H44" s="867"/>
      <c r="I44" s="868"/>
      <c r="J44" s="869"/>
      <c r="K44" s="870"/>
      <c r="L44" s="867"/>
      <c r="M44" s="868"/>
      <c r="N44" s="869"/>
      <c r="O44" s="870"/>
      <c r="P44" s="867"/>
      <c r="Q44" s="868"/>
      <c r="R44" s="869"/>
      <c r="S44" s="870"/>
      <c r="T44" s="859" t="str">
        <f t="shared" si="9"/>
        <v/>
      </c>
      <c r="U44" s="860" t="str">
        <f t="shared" si="9"/>
        <v/>
      </c>
      <c r="V44" s="861" t="str">
        <f t="shared" si="2"/>
        <v/>
      </c>
      <c r="W44" s="862" t="str">
        <f t="shared" si="3"/>
        <v/>
      </c>
      <c r="X44" s="862" t="str">
        <f t="shared" si="4"/>
        <v/>
      </c>
      <c r="Y44" s="862" t="str">
        <f t="shared" si="4"/>
        <v/>
      </c>
      <c r="Z44" s="863">
        <f t="shared" si="5"/>
        <v>0</v>
      </c>
      <c r="AA44" s="862" t="str">
        <f t="shared" si="6"/>
        <v/>
      </c>
      <c r="AB44" s="862" t="str">
        <f t="shared" si="7"/>
        <v/>
      </c>
    </row>
    <row r="45" spans="1:28" ht="16.5" x14ac:dyDescent="0.2">
      <c r="A45" s="864">
        <v>36</v>
      </c>
      <c r="B45" s="865"/>
      <c r="C45" s="866"/>
      <c r="D45" s="867"/>
      <c r="E45" s="868"/>
      <c r="F45" s="869"/>
      <c r="G45" s="870"/>
      <c r="H45" s="867"/>
      <c r="I45" s="868"/>
      <c r="J45" s="869"/>
      <c r="K45" s="870"/>
      <c r="L45" s="867"/>
      <c r="M45" s="868"/>
      <c r="N45" s="869"/>
      <c r="O45" s="870"/>
      <c r="P45" s="867"/>
      <c r="Q45" s="868"/>
      <c r="R45" s="869"/>
      <c r="S45" s="870"/>
      <c r="T45" s="859" t="str">
        <f t="shared" si="9"/>
        <v/>
      </c>
      <c r="U45" s="860" t="str">
        <f t="shared" si="9"/>
        <v/>
      </c>
      <c r="V45" s="861" t="str">
        <f t="shared" si="2"/>
        <v/>
      </c>
      <c r="W45" s="862" t="str">
        <f t="shared" si="3"/>
        <v/>
      </c>
      <c r="X45" s="862" t="str">
        <f t="shared" si="4"/>
        <v/>
      </c>
      <c r="Y45" s="862" t="str">
        <f t="shared" si="4"/>
        <v/>
      </c>
      <c r="Z45" s="863">
        <f t="shared" si="5"/>
        <v>0</v>
      </c>
      <c r="AA45" s="862" t="str">
        <f t="shared" si="6"/>
        <v/>
      </c>
      <c r="AB45" s="862" t="str">
        <f t="shared" si="7"/>
        <v/>
      </c>
    </row>
    <row r="46" spans="1:28" ht="16.5" x14ac:dyDescent="0.2">
      <c r="A46" s="851">
        <v>37</v>
      </c>
      <c r="B46" s="865"/>
      <c r="C46" s="866"/>
      <c r="D46" s="867"/>
      <c r="E46" s="868"/>
      <c r="F46" s="869"/>
      <c r="G46" s="870"/>
      <c r="H46" s="867"/>
      <c r="I46" s="868"/>
      <c r="J46" s="869"/>
      <c r="K46" s="870"/>
      <c r="L46" s="867"/>
      <c r="M46" s="868"/>
      <c r="N46" s="869"/>
      <c r="O46" s="870"/>
      <c r="P46" s="867"/>
      <c r="Q46" s="868"/>
      <c r="R46" s="869"/>
      <c r="S46" s="870"/>
      <c r="T46" s="859" t="str">
        <f t="shared" si="9"/>
        <v/>
      </c>
      <c r="U46" s="860" t="str">
        <f t="shared" si="9"/>
        <v/>
      </c>
      <c r="V46" s="861" t="str">
        <f t="shared" si="2"/>
        <v/>
      </c>
      <c r="W46" s="862" t="str">
        <f t="shared" si="3"/>
        <v/>
      </c>
      <c r="X46" s="862" t="str">
        <f t="shared" si="4"/>
        <v/>
      </c>
      <c r="Y46" s="862" t="str">
        <f t="shared" si="4"/>
        <v/>
      </c>
      <c r="Z46" s="863">
        <f t="shared" si="5"/>
        <v>0</v>
      </c>
      <c r="AA46" s="862" t="str">
        <f t="shared" si="6"/>
        <v/>
      </c>
      <c r="AB46" s="862" t="str">
        <f t="shared" si="7"/>
        <v/>
      </c>
    </row>
    <row r="47" spans="1:28" ht="16.5" x14ac:dyDescent="0.2">
      <c r="A47" s="864">
        <v>38</v>
      </c>
      <c r="B47" s="865"/>
      <c r="C47" s="866"/>
      <c r="D47" s="867"/>
      <c r="E47" s="868"/>
      <c r="F47" s="869"/>
      <c r="G47" s="870"/>
      <c r="H47" s="867"/>
      <c r="I47" s="868"/>
      <c r="J47" s="869"/>
      <c r="K47" s="870"/>
      <c r="L47" s="867"/>
      <c r="M47" s="868"/>
      <c r="N47" s="869"/>
      <c r="O47" s="870"/>
      <c r="P47" s="867"/>
      <c r="Q47" s="868"/>
      <c r="R47" s="869"/>
      <c r="S47" s="870"/>
      <c r="T47" s="859" t="str">
        <f t="shared" si="9"/>
        <v/>
      </c>
      <c r="U47" s="860" t="str">
        <f t="shared" si="9"/>
        <v/>
      </c>
      <c r="V47" s="861" t="str">
        <f t="shared" si="2"/>
        <v/>
      </c>
      <c r="W47" s="862" t="str">
        <f t="shared" si="3"/>
        <v/>
      </c>
      <c r="X47" s="862" t="str">
        <f t="shared" si="4"/>
        <v/>
      </c>
      <c r="Y47" s="862" t="str">
        <f t="shared" si="4"/>
        <v/>
      </c>
      <c r="Z47" s="863">
        <f t="shared" si="5"/>
        <v>0</v>
      </c>
      <c r="AA47" s="862" t="str">
        <f t="shared" si="6"/>
        <v/>
      </c>
      <c r="AB47" s="862" t="str">
        <f t="shared" si="7"/>
        <v/>
      </c>
    </row>
    <row r="48" spans="1:28" ht="16.5" x14ac:dyDescent="0.2">
      <c r="A48" s="864">
        <v>39</v>
      </c>
      <c r="B48" s="865"/>
      <c r="C48" s="866"/>
      <c r="D48" s="867"/>
      <c r="E48" s="868"/>
      <c r="F48" s="869"/>
      <c r="G48" s="870"/>
      <c r="H48" s="867"/>
      <c r="I48" s="868"/>
      <c r="J48" s="869"/>
      <c r="K48" s="870"/>
      <c r="L48" s="867"/>
      <c r="M48" s="868"/>
      <c r="N48" s="869"/>
      <c r="O48" s="870"/>
      <c r="P48" s="867"/>
      <c r="Q48" s="868"/>
      <c r="R48" s="869"/>
      <c r="S48" s="870"/>
      <c r="T48" s="859" t="str">
        <f t="shared" si="9"/>
        <v/>
      </c>
      <c r="U48" s="860" t="str">
        <f t="shared" si="9"/>
        <v/>
      </c>
      <c r="V48" s="861" t="str">
        <f t="shared" si="2"/>
        <v/>
      </c>
      <c r="W48" s="862" t="str">
        <f t="shared" si="3"/>
        <v/>
      </c>
      <c r="X48" s="862" t="str">
        <f t="shared" si="4"/>
        <v/>
      </c>
      <c r="Y48" s="862" t="str">
        <f t="shared" si="4"/>
        <v/>
      </c>
      <c r="Z48" s="863">
        <f t="shared" si="5"/>
        <v>0</v>
      </c>
      <c r="AA48" s="862" t="str">
        <f t="shared" si="6"/>
        <v/>
      </c>
      <c r="AB48" s="862" t="str">
        <f t="shared" si="7"/>
        <v/>
      </c>
    </row>
    <row r="49" spans="1:28" ht="16.5" x14ac:dyDescent="0.2">
      <c r="A49" s="851">
        <v>40</v>
      </c>
      <c r="B49" s="865"/>
      <c r="C49" s="866"/>
      <c r="D49" s="867"/>
      <c r="E49" s="868"/>
      <c r="F49" s="869"/>
      <c r="G49" s="870"/>
      <c r="H49" s="867"/>
      <c r="I49" s="868"/>
      <c r="J49" s="869"/>
      <c r="K49" s="870"/>
      <c r="L49" s="867"/>
      <c r="M49" s="868"/>
      <c r="N49" s="869"/>
      <c r="O49" s="870"/>
      <c r="P49" s="867"/>
      <c r="Q49" s="868"/>
      <c r="R49" s="869"/>
      <c r="S49" s="870"/>
      <c r="T49" s="859" t="str">
        <f t="shared" si="9"/>
        <v/>
      </c>
      <c r="U49" s="873" t="str">
        <f t="shared" si="9"/>
        <v/>
      </c>
      <c r="V49" s="861" t="str">
        <f t="shared" si="2"/>
        <v/>
      </c>
      <c r="W49" s="862" t="str">
        <f t="shared" si="3"/>
        <v/>
      </c>
      <c r="X49" s="862" t="str">
        <f t="shared" si="4"/>
        <v/>
      </c>
      <c r="Y49" s="862" t="str">
        <f t="shared" si="4"/>
        <v/>
      </c>
      <c r="Z49" s="863">
        <f t="shared" si="5"/>
        <v>0</v>
      </c>
      <c r="AA49" s="862" t="str">
        <f t="shared" si="6"/>
        <v/>
      </c>
      <c r="AB49" s="862" t="str">
        <f t="shared" si="7"/>
        <v/>
      </c>
    </row>
    <row r="50" spans="1:28" ht="16.5" x14ac:dyDescent="0.2">
      <c r="A50" s="864">
        <v>41</v>
      </c>
      <c r="B50" s="852"/>
      <c r="C50" s="853"/>
      <c r="D50" s="854"/>
      <c r="E50" s="855"/>
      <c r="F50" s="856"/>
      <c r="G50" s="858"/>
      <c r="H50" s="854"/>
      <c r="I50" s="855"/>
      <c r="J50" s="856"/>
      <c r="K50" s="858"/>
      <c r="L50" s="854"/>
      <c r="M50" s="855"/>
      <c r="N50" s="856" t="s">
        <v>766</v>
      </c>
      <c r="O50" s="858" t="s">
        <v>766</v>
      </c>
      <c r="P50" s="854" t="s">
        <v>766</v>
      </c>
      <c r="Q50" s="855" t="s">
        <v>766</v>
      </c>
      <c r="R50" s="856" t="s">
        <v>766</v>
      </c>
      <c r="S50" s="858" t="s">
        <v>766</v>
      </c>
      <c r="T50" s="859" t="str">
        <f t="shared" si="9"/>
        <v/>
      </c>
      <c r="U50" s="860" t="str">
        <f t="shared" si="9"/>
        <v/>
      </c>
      <c r="V50" s="861" t="str">
        <f t="shared" si="2"/>
        <v/>
      </c>
      <c r="W50" s="862" t="str">
        <f t="shared" si="3"/>
        <v/>
      </c>
      <c r="X50" s="862" t="str">
        <f t="shared" si="4"/>
        <v/>
      </c>
      <c r="Y50" s="862" t="str">
        <f t="shared" si="4"/>
        <v/>
      </c>
      <c r="Z50" s="863">
        <f t="shared" si="5"/>
        <v>0</v>
      </c>
      <c r="AA50" s="862" t="str">
        <f t="shared" si="6"/>
        <v/>
      </c>
      <c r="AB50" s="862" t="str">
        <f t="shared" si="7"/>
        <v/>
      </c>
    </row>
    <row r="51" spans="1:28" ht="16.5" x14ac:dyDescent="0.2">
      <c r="A51" s="864">
        <v>42</v>
      </c>
      <c r="B51" s="865"/>
      <c r="C51" s="874"/>
      <c r="D51" s="867"/>
      <c r="E51" s="868"/>
      <c r="F51" s="869"/>
      <c r="G51" s="870"/>
      <c r="H51" s="867"/>
      <c r="I51" s="868"/>
      <c r="J51" s="869"/>
      <c r="K51" s="870"/>
      <c r="L51" s="867"/>
      <c r="M51" s="868"/>
      <c r="N51" s="869"/>
      <c r="O51" s="870"/>
      <c r="P51" s="867"/>
      <c r="Q51" s="868"/>
      <c r="R51" s="869"/>
      <c r="S51" s="870"/>
      <c r="T51" s="859" t="str">
        <f t="shared" si="9"/>
        <v/>
      </c>
      <c r="U51" s="860" t="str">
        <f t="shared" si="9"/>
        <v/>
      </c>
      <c r="V51" s="861" t="str">
        <f t="shared" si="2"/>
        <v/>
      </c>
      <c r="W51" s="862" t="str">
        <f t="shared" si="3"/>
        <v/>
      </c>
      <c r="X51" s="862" t="str">
        <f t="shared" si="4"/>
        <v/>
      </c>
      <c r="Y51" s="862" t="str">
        <f t="shared" si="4"/>
        <v/>
      </c>
      <c r="Z51" s="863">
        <f t="shared" si="5"/>
        <v>0</v>
      </c>
      <c r="AA51" s="862" t="str">
        <f t="shared" si="6"/>
        <v/>
      </c>
      <c r="AB51" s="862" t="str">
        <f t="shared" si="7"/>
        <v/>
      </c>
    </row>
    <row r="52" spans="1:28" ht="16.5" x14ac:dyDescent="0.2">
      <c r="A52" s="851">
        <v>43</v>
      </c>
      <c r="B52" s="865"/>
      <c r="C52" s="866"/>
      <c r="D52" s="867"/>
      <c r="E52" s="868"/>
      <c r="F52" s="869"/>
      <c r="G52" s="870"/>
      <c r="H52" s="867"/>
      <c r="I52" s="868"/>
      <c r="J52" s="869"/>
      <c r="K52" s="870"/>
      <c r="L52" s="867"/>
      <c r="M52" s="868"/>
      <c r="N52" s="869"/>
      <c r="O52" s="870"/>
      <c r="P52" s="867"/>
      <c r="Q52" s="868"/>
      <c r="R52" s="869"/>
      <c r="S52" s="870"/>
      <c r="T52" s="859" t="str">
        <f t="shared" si="9"/>
        <v/>
      </c>
      <c r="U52" s="860" t="str">
        <f t="shared" si="9"/>
        <v/>
      </c>
      <c r="V52" s="861" t="str">
        <f t="shared" si="2"/>
        <v/>
      </c>
      <c r="W52" s="862" t="str">
        <f t="shared" si="3"/>
        <v/>
      </c>
      <c r="X52" s="862" t="str">
        <f t="shared" si="4"/>
        <v/>
      </c>
      <c r="Y52" s="862" t="str">
        <f t="shared" si="4"/>
        <v/>
      </c>
      <c r="Z52" s="863">
        <f t="shared" si="5"/>
        <v>0</v>
      </c>
      <c r="AA52" s="862" t="str">
        <f t="shared" si="6"/>
        <v/>
      </c>
      <c r="AB52" s="862" t="str">
        <f t="shared" si="7"/>
        <v/>
      </c>
    </row>
    <row r="53" spans="1:28" ht="16.5" x14ac:dyDescent="0.2">
      <c r="A53" s="864">
        <v>44</v>
      </c>
      <c r="B53" s="865"/>
      <c r="C53" s="866"/>
      <c r="D53" s="867"/>
      <c r="E53" s="868"/>
      <c r="F53" s="869"/>
      <c r="G53" s="870"/>
      <c r="H53" s="867"/>
      <c r="I53" s="868"/>
      <c r="J53" s="869"/>
      <c r="K53" s="870"/>
      <c r="L53" s="867"/>
      <c r="M53" s="868"/>
      <c r="N53" s="869"/>
      <c r="O53" s="870"/>
      <c r="P53" s="867"/>
      <c r="Q53" s="868"/>
      <c r="R53" s="869"/>
      <c r="S53" s="870"/>
      <c r="T53" s="859" t="str">
        <f t="shared" si="9"/>
        <v/>
      </c>
      <c r="U53" s="860" t="str">
        <f t="shared" si="9"/>
        <v/>
      </c>
      <c r="V53" s="861" t="str">
        <f t="shared" si="2"/>
        <v/>
      </c>
      <c r="W53" s="862" t="str">
        <f t="shared" si="3"/>
        <v/>
      </c>
      <c r="X53" s="862" t="str">
        <f t="shared" si="4"/>
        <v/>
      </c>
      <c r="Y53" s="862" t="str">
        <f t="shared" si="4"/>
        <v/>
      </c>
      <c r="Z53" s="863">
        <f t="shared" si="5"/>
        <v>0</v>
      </c>
      <c r="AA53" s="862" t="str">
        <f t="shared" si="6"/>
        <v/>
      </c>
      <c r="AB53" s="862" t="str">
        <f t="shared" si="7"/>
        <v/>
      </c>
    </row>
    <row r="54" spans="1:28" ht="16.5" x14ac:dyDescent="0.2">
      <c r="A54" s="864">
        <v>45</v>
      </c>
      <c r="B54" s="865"/>
      <c r="C54" s="866"/>
      <c r="D54" s="867"/>
      <c r="E54" s="868"/>
      <c r="F54" s="869"/>
      <c r="G54" s="870"/>
      <c r="H54" s="867"/>
      <c r="I54" s="868"/>
      <c r="J54" s="869"/>
      <c r="K54" s="870"/>
      <c r="L54" s="867"/>
      <c r="M54" s="868"/>
      <c r="N54" s="869" t="s">
        <v>766</v>
      </c>
      <c r="O54" s="870" t="s">
        <v>766</v>
      </c>
      <c r="P54" s="867" t="s">
        <v>766</v>
      </c>
      <c r="Q54" s="868" t="s">
        <v>766</v>
      </c>
      <c r="R54" s="869" t="s">
        <v>766</v>
      </c>
      <c r="S54" s="870" t="s">
        <v>766</v>
      </c>
      <c r="T54" s="859" t="str">
        <f t="shared" si="9"/>
        <v/>
      </c>
      <c r="U54" s="860" t="str">
        <f t="shared" si="9"/>
        <v/>
      </c>
      <c r="V54" s="861" t="str">
        <f t="shared" si="2"/>
        <v/>
      </c>
      <c r="W54" s="862" t="str">
        <f t="shared" si="3"/>
        <v/>
      </c>
      <c r="X54" s="862" t="str">
        <f t="shared" si="4"/>
        <v/>
      </c>
      <c r="Y54" s="862" t="str">
        <f t="shared" si="4"/>
        <v/>
      </c>
      <c r="Z54" s="863">
        <f t="shared" si="5"/>
        <v>0</v>
      </c>
      <c r="AA54" s="862" t="str">
        <f t="shared" si="6"/>
        <v/>
      </c>
      <c r="AB54" s="862" t="str">
        <f t="shared" si="7"/>
        <v/>
      </c>
    </row>
    <row r="55" spans="1:28" ht="16.5" x14ac:dyDescent="0.2">
      <c r="A55" s="851">
        <v>46</v>
      </c>
      <c r="B55" s="865"/>
      <c r="C55" s="866"/>
      <c r="D55" s="867"/>
      <c r="E55" s="868"/>
      <c r="F55" s="869"/>
      <c r="G55" s="870"/>
      <c r="H55" s="867"/>
      <c r="I55" s="868"/>
      <c r="J55" s="869"/>
      <c r="K55" s="870"/>
      <c r="L55" s="867"/>
      <c r="M55" s="868"/>
      <c r="N55" s="869"/>
      <c r="O55" s="870"/>
      <c r="P55" s="867"/>
      <c r="Q55" s="868"/>
      <c r="R55" s="869"/>
      <c r="S55" s="870"/>
      <c r="T55" s="859" t="str">
        <f t="shared" si="9"/>
        <v/>
      </c>
      <c r="U55" s="860" t="str">
        <f t="shared" si="9"/>
        <v/>
      </c>
      <c r="V55" s="861" t="str">
        <f t="shared" si="2"/>
        <v/>
      </c>
      <c r="W55" s="862" t="str">
        <f t="shared" si="3"/>
        <v/>
      </c>
      <c r="X55" s="862" t="str">
        <f t="shared" si="4"/>
        <v/>
      </c>
      <c r="Y55" s="862" t="str">
        <f t="shared" si="4"/>
        <v/>
      </c>
      <c r="Z55" s="863">
        <f t="shared" si="5"/>
        <v>0</v>
      </c>
      <c r="AA55" s="862" t="str">
        <f t="shared" si="6"/>
        <v/>
      </c>
      <c r="AB55" s="862" t="str">
        <f t="shared" si="7"/>
        <v/>
      </c>
    </row>
    <row r="56" spans="1:28" ht="16.5" x14ac:dyDescent="0.2">
      <c r="A56" s="864">
        <v>47</v>
      </c>
      <c r="B56" s="865"/>
      <c r="C56" s="866"/>
      <c r="D56" s="867"/>
      <c r="E56" s="868"/>
      <c r="F56" s="869"/>
      <c r="G56" s="870"/>
      <c r="H56" s="867"/>
      <c r="I56" s="868"/>
      <c r="J56" s="869"/>
      <c r="K56" s="870"/>
      <c r="L56" s="867"/>
      <c r="M56" s="868"/>
      <c r="N56" s="869" t="s">
        <v>766</v>
      </c>
      <c r="O56" s="870" t="s">
        <v>766</v>
      </c>
      <c r="P56" s="867" t="s">
        <v>766</v>
      </c>
      <c r="Q56" s="868" t="s">
        <v>766</v>
      </c>
      <c r="R56" s="869" t="s">
        <v>766</v>
      </c>
      <c r="S56" s="870" t="s">
        <v>766</v>
      </c>
      <c r="T56" s="859" t="str">
        <f t="shared" si="9"/>
        <v/>
      </c>
      <c r="U56" s="860" t="str">
        <f t="shared" si="9"/>
        <v/>
      </c>
      <c r="V56" s="861" t="str">
        <f t="shared" si="2"/>
        <v/>
      </c>
      <c r="W56" s="862" t="str">
        <f t="shared" si="3"/>
        <v/>
      </c>
      <c r="X56" s="862" t="str">
        <f t="shared" si="4"/>
        <v/>
      </c>
      <c r="Y56" s="862" t="str">
        <f t="shared" si="4"/>
        <v/>
      </c>
      <c r="Z56" s="863">
        <f t="shared" si="5"/>
        <v>0</v>
      </c>
      <c r="AA56" s="862" t="str">
        <f t="shared" si="6"/>
        <v/>
      </c>
      <c r="AB56" s="862" t="str">
        <f t="shared" si="7"/>
        <v/>
      </c>
    </row>
    <row r="57" spans="1:28" ht="16.5" x14ac:dyDescent="0.2">
      <c r="A57" s="864">
        <v>48</v>
      </c>
      <c r="B57" s="865"/>
      <c r="C57" s="875"/>
      <c r="D57" s="867"/>
      <c r="E57" s="868"/>
      <c r="F57" s="869"/>
      <c r="G57" s="870"/>
      <c r="H57" s="867"/>
      <c r="I57" s="868"/>
      <c r="J57" s="869"/>
      <c r="K57" s="870"/>
      <c r="L57" s="867"/>
      <c r="M57" s="868"/>
      <c r="N57" s="869"/>
      <c r="O57" s="870"/>
      <c r="P57" s="867"/>
      <c r="Q57" s="868"/>
      <c r="R57" s="869"/>
      <c r="S57" s="870"/>
      <c r="T57" s="859" t="str">
        <f t="shared" si="9"/>
        <v/>
      </c>
      <c r="U57" s="860" t="str">
        <f t="shared" si="9"/>
        <v/>
      </c>
      <c r="V57" s="861" t="str">
        <f t="shared" si="2"/>
        <v/>
      </c>
      <c r="W57" s="862" t="str">
        <f t="shared" si="3"/>
        <v/>
      </c>
      <c r="X57" s="862" t="str">
        <f t="shared" si="4"/>
        <v/>
      </c>
      <c r="Y57" s="862" t="str">
        <f t="shared" si="4"/>
        <v/>
      </c>
      <c r="Z57" s="863">
        <f t="shared" si="5"/>
        <v>0</v>
      </c>
      <c r="AA57" s="862" t="str">
        <f t="shared" si="6"/>
        <v/>
      </c>
      <c r="AB57" s="862" t="str">
        <f t="shared" si="7"/>
        <v/>
      </c>
    </row>
    <row r="58" spans="1:28" ht="16.5" x14ac:dyDescent="0.2">
      <c r="A58" s="851">
        <v>49</v>
      </c>
      <c r="B58" s="865"/>
      <c r="C58" s="866"/>
      <c r="D58" s="867"/>
      <c r="E58" s="868"/>
      <c r="F58" s="869"/>
      <c r="G58" s="870"/>
      <c r="H58" s="867"/>
      <c r="I58" s="868"/>
      <c r="J58" s="869"/>
      <c r="K58" s="870"/>
      <c r="L58" s="867"/>
      <c r="M58" s="868"/>
      <c r="N58" s="869"/>
      <c r="O58" s="870"/>
      <c r="P58" s="867"/>
      <c r="Q58" s="868"/>
      <c r="R58" s="869"/>
      <c r="S58" s="870"/>
      <c r="T58" s="859" t="str">
        <f t="shared" si="9"/>
        <v/>
      </c>
      <c r="U58" s="860" t="str">
        <f t="shared" si="9"/>
        <v/>
      </c>
      <c r="V58" s="861" t="str">
        <f t="shared" si="2"/>
        <v/>
      </c>
      <c r="W58" s="862" t="str">
        <f t="shared" si="3"/>
        <v/>
      </c>
      <c r="X58" s="862" t="str">
        <f t="shared" si="4"/>
        <v/>
      </c>
      <c r="Y58" s="862" t="str">
        <f t="shared" si="4"/>
        <v/>
      </c>
      <c r="Z58" s="863">
        <f t="shared" si="5"/>
        <v>0</v>
      </c>
      <c r="AA58" s="862" t="str">
        <f t="shared" si="6"/>
        <v/>
      </c>
      <c r="AB58" s="862" t="str">
        <f t="shared" si="7"/>
        <v/>
      </c>
    </row>
    <row r="59" spans="1:28" ht="16.5" x14ac:dyDescent="0.2">
      <c r="A59" s="864">
        <v>50</v>
      </c>
      <c r="B59" s="865"/>
      <c r="C59" s="866"/>
      <c r="D59" s="867"/>
      <c r="E59" s="868"/>
      <c r="F59" s="869"/>
      <c r="G59" s="870"/>
      <c r="H59" s="867"/>
      <c r="I59" s="868"/>
      <c r="J59" s="869"/>
      <c r="K59" s="870"/>
      <c r="L59" s="867"/>
      <c r="M59" s="868"/>
      <c r="N59" s="869" t="s">
        <v>766</v>
      </c>
      <c r="O59" s="870" t="s">
        <v>766</v>
      </c>
      <c r="P59" s="867" t="s">
        <v>766</v>
      </c>
      <c r="Q59" s="868" t="s">
        <v>766</v>
      </c>
      <c r="R59" s="869" t="s">
        <v>766</v>
      </c>
      <c r="S59" s="870" t="s">
        <v>766</v>
      </c>
      <c r="T59" s="859" t="str">
        <f t="shared" si="9"/>
        <v/>
      </c>
      <c r="U59" s="860" t="str">
        <f t="shared" si="9"/>
        <v/>
      </c>
      <c r="V59" s="861" t="str">
        <f t="shared" si="2"/>
        <v/>
      </c>
      <c r="W59" s="862" t="str">
        <f t="shared" si="3"/>
        <v/>
      </c>
      <c r="X59" s="862" t="str">
        <f t="shared" si="4"/>
        <v/>
      </c>
      <c r="Y59" s="862" t="str">
        <f t="shared" si="4"/>
        <v/>
      </c>
      <c r="Z59" s="863">
        <f t="shared" si="5"/>
        <v>0</v>
      </c>
      <c r="AA59" s="862" t="str">
        <f t="shared" si="6"/>
        <v/>
      </c>
      <c r="AB59" s="862" t="str">
        <f t="shared" si="7"/>
        <v/>
      </c>
    </row>
    <row r="60" spans="1:28" ht="16.5" x14ac:dyDescent="0.2">
      <c r="A60" s="864">
        <v>51</v>
      </c>
      <c r="B60" s="865"/>
      <c r="C60" s="866"/>
      <c r="D60" s="867"/>
      <c r="E60" s="868"/>
      <c r="F60" s="869"/>
      <c r="G60" s="870"/>
      <c r="H60" s="867"/>
      <c r="I60" s="868"/>
      <c r="J60" s="869"/>
      <c r="K60" s="870"/>
      <c r="L60" s="867"/>
      <c r="M60" s="868"/>
      <c r="N60" s="869"/>
      <c r="O60" s="870"/>
      <c r="P60" s="867"/>
      <c r="Q60" s="868"/>
      <c r="R60" s="869"/>
      <c r="S60" s="870"/>
      <c r="T60" s="859" t="str">
        <f t="shared" si="9"/>
        <v/>
      </c>
      <c r="U60" s="860" t="str">
        <f t="shared" si="9"/>
        <v/>
      </c>
      <c r="V60" s="861" t="str">
        <f t="shared" si="2"/>
        <v/>
      </c>
      <c r="W60" s="862" t="str">
        <f t="shared" si="3"/>
        <v/>
      </c>
      <c r="X60" s="862" t="str">
        <f t="shared" si="4"/>
        <v/>
      </c>
      <c r="Y60" s="862" t="str">
        <f t="shared" si="4"/>
        <v/>
      </c>
      <c r="Z60" s="863">
        <f t="shared" si="5"/>
        <v>0</v>
      </c>
      <c r="AA60" s="862" t="str">
        <f t="shared" si="6"/>
        <v/>
      </c>
      <c r="AB60" s="862" t="str">
        <f t="shared" si="7"/>
        <v/>
      </c>
    </row>
    <row r="61" spans="1:28" ht="16.5" x14ac:dyDescent="0.2">
      <c r="A61" s="851">
        <v>52</v>
      </c>
      <c r="B61" s="865"/>
      <c r="C61" s="866"/>
      <c r="D61" s="867"/>
      <c r="E61" s="868"/>
      <c r="F61" s="869"/>
      <c r="G61" s="870"/>
      <c r="H61" s="867"/>
      <c r="I61" s="868"/>
      <c r="J61" s="869"/>
      <c r="K61" s="870"/>
      <c r="L61" s="867"/>
      <c r="M61" s="868"/>
      <c r="N61" s="869"/>
      <c r="O61" s="870"/>
      <c r="P61" s="867"/>
      <c r="Q61" s="868"/>
      <c r="R61" s="869"/>
      <c r="S61" s="870"/>
      <c r="T61" s="859" t="str">
        <f t="shared" si="9"/>
        <v/>
      </c>
      <c r="U61" s="860" t="str">
        <f t="shared" si="9"/>
        <v/>
      </c>
      <c r="V61" s="861" t="str">
        <f t="shared" si="2"/>
        <v/>
      </c>
      <c r="W61" s="862" t="str">
        <f t="shared" si="3"/>
        <v/>
      </c>
      <c r="X61" s="862" t="str">
        <f t="shared" si="4"/>
        <v/>
      </c>
      <c r="Y61" s="862" t="str">
        <f t="shared" si="4"/>
        <v/>
      </c>
      <c r="Z61" s="863">
        <f t="shared" si="5"/>
        <v>0</v>
      </c>
      <c r="AA61" s="862" t="str">
        <f t="shared" si="6"/>
        <v/>
      </c>
      <c r="AB61" s="862" t="str">
        <f t="shared" si="7"/>
        <v/>
      </c>
    </row>
    <row r="62" spans="1:28" ht="16.5" x14ac:dyDescent="0.2">
      <c r="A62" s="864">
        <v>53</v>
      </c>
      <c r="B62" s="865"/>
      <c r="C62" s="866"/>
      <c r="D62" s="867"/>
      <c r="E62" s="868"/>
      <c r="F62" s="869"/>
      <c r="G62" s="870"/>
      <c r="H62" s="867"/>
      <c r="I62" s="868"/>
      <c r="J62" s="869"/>
      <c r="K62" s="870"/>
      <c r="L62" s="867"/>
      <c r="M62" s="868"/>
      <c r="N62" s="869"/>
      <c r="O62" s="870"/>
      <c r="P62" s="867"/>
      <c r="Q62" s="868"/>
      <c r="R62" s="869"/>
      <c r="S62" s="870"/>
      <c r="T62" s="859" t="str">
        <f t="shared" si="9"/>
        <v/>
      </c>
      <c r="U62" s="860" t="str">
        <f t="shared" si="9"/>
        <v/>
      </c>
      <c r="V62" s="861" t="str">
        <f t="shared" si="2"/>
        <v/>
      </c>
      <c r="W62" s="862" t="str">
        <f t="shared" si="3"/>
        <v/>
      </c>
      <c r="X62" s="862" t="str">
        <f t="shared" si="4"/>
        <v/>
      </c>
      <c r="Y62" s="862" t="str">
        <f t="shared" si="4"/>
        <v/>
      </c>
      <c r="Z62" s="863">
        <f t="shared" si="5"/>
        <v>0</v>
      </c>
      <c r="AA62" s="862" t="str">
        <f t="shared" si="6"/>
        <v/>
      </c>
      <c r="AB62" s="862" t="str">
        <f t="shared" si="7"/>
        <v/>
      </c>
    </row>
    <row r="63" spans="1:28" ht="16.5" x14ac:dyDescent="0.2">
      <c r="A63" s="864">
        <v>54</v>
      </c>
      <c r="B63" s="865"/>
      <c r="C63" s="866"/>
      <c r="D63" s="867"/>
      <c r="E63" s="868"/>
      <c r="F63" s="869"/>
      <c r="G63" s="870"/>
      <c r="H63" s="867"/>
      <c r="I63" s="868"/>
      <c r="J63" s="869"/>
      <c r="K63" s="870"/>
      <c r="L63" s="867"/>
      <c r="M63" s="868"/>
      <c r="N63" s="869" t="s">
        <v>766</v>
      </c>
      <c r="O63" s="870" t="s">
        <v>766</v>
      </c>
      <c r="P63" s="867" t="s">
        <v>766</v>
      </c>
      <c r="Q63" s="868" t="s">
        <v>766</v>
      </c>
      <c r="R63" s="869" t="s">
        <v>766</v>
      </c>
      <c r="S63" s="870" t="s">
        <v>766</v>
      </c>
      <c r="T63" s="859" t="str">
        <f t="shared" si="9"/>
        <v/>
      </c>
      <c r="U63" s="860" t="str">
        <f t="shared" si="9"/>
        <v/>
      </c>
      <c r="V63" s="861" t="str">
        <f t="shared" si="2"/>
        <v/>
      </c>
      <c r="W63" s="862" t="str">
        <f t="shared" si="3"/>
        <v/>
      </c>
      <c r="X63" s="862" t="str">
        <f t="shared" si="4"/>
        <v/>
      </c>
      <c r="Y63" s="862" t="str">
        <f t="shared" si="4"/>
        <v/>
      </c>
      <c r="Z63" s="863">
        <f t="shared" si="5"/>
        <v>0</v>
      </c>
      <c r="AA63" s="862" t="str">
        <f t="shared" si="6"/>
        <v/>
      </c>
      <c r="AB63" s="862" t="str">
        <f t="shared" si="7"/>
        <v/>
      </c>
    </row>
    <row r="64" spans="1:28" ht="16.5" x14ac:dyDescent="0.2">
      <c r="A64" s="851">
        <v>55</v>
      </c>
      <c r="B64" s="865"/>
      <c r="C64" s="866"/>
      <c r="D64" s="867"/>
      <c r="E64" s="868"/>
      <c r="F64" s="869"/>
      <c r="G64" s="870"/>
      <c r="H64" s="867"/>
      <c r="I64" s="868"/>
      <c r="J64" s="869"/>
      <c r="K64" s="870"/>
      <c r="L64" s="867"/>
      <c r="M64" s="868"/>
      <c r="N64" s="869" t="s">
        <v>766</v>
      </c>
      <c r="O64" s="870" t="s">
        <v>766</v>
      </c>
      <c r="P64" s="867" t="s">
        <v>766</v>
      </c>
      <c r="Q64" s="868" t="s">
        <v>766</v>
      </c>
      <c r="R64" s="869" t="s">
        <v>766</v>
      </c>
      <c r="S64" s="870" t="s">
        <v>766</v>
      </c>
      <c r="T64" s="859" t="str">
        <f t="shared" si="9"/>
        <v/>
      </c>
      <c r="U64" s="860" t="str">
        <f t="shared" si="9"/>
        <v/>
      </c>
      <c r="V64" s="861" t="str">
        <f t="shared" si="2"/>
        <v/>
      </c>
      <c r="W64" s="862" t="str">
        <f t="shared" si="3"/>
        <v/>
      </c>
      <c r="X64" s="862" t="str">
        <f t="shared" si="4"/>
        <v/>
      </c>
      <c r="Y64" s="862" t="str">
        <f t="shared" si="4"/>
        <v/>
      </c>
      <c r="Z64" s="863">
        <f t="shared" si="5"/>
        <v>0</v>
      </c>
      <c r="AA64" s="862" t="str">
        <f t="shared" si="6"/>
        <v/>
      </c>
      <c r="AB64" s="862" t="str">
        <f t="shared" si="7"/>
        <v/>
      </c>
    </row>
    <row r="65" spans="1:28" ht="16.5" x14ac:dyDescent="0.2">
      <c r="A65" s="864">
        <v>56</v>
      </c>
      <c r="B65" s="865"/>
      <c r="C65" s="866"/>
      <c r="D65" s="867"/>
      <c r="E65" s="868"/>
      <c r="F65" s="869"/>
      <c r="G65" s="870"/>
      <c r="H65" s="867"/>
      <c r="I65" s="868"/>
      <c r="J65" s="869"/>
      <c r="K65" s="870"/>
      <c r="L65" s="867"/>
      <c r="M65" s="868"/>
      <c r="N65" s="869" t="s">
        <v>766</v>
      </c>
      <c r="O65" s="870" t="s">
        <v>766</v>
      </c>
      <c r="P65" s="867" t="s">
        <v>766</v>
      </c>
      <c r="Q65" s="868" t="s">
        <v>766</v>
      </c>
      <c r="R65" s="869" t="s">
        <v>766</v>
      </c>
      <c r="S65" s="870" t="s">
        <v>766</v>
      </c>
      <c r="T65" s="859" t="str">
        <f t="shared" si="9"/>
        <v/>
      </c>
      <c r="U65" s="860" t="str">
        <f t="shared" si="9"/>
        <v/>
      </c>
      <c r="V65" s="861" t="str">
        <f t="shared" si="2"/>
        <v/>
      </c>
      <c r="W65" s="862" t="str">
        <f t="shared" si="3"/>
        <v/>
      </c>
      <c r="X65" s="862" t="str">
        <f t="shared" si="4"/>
        <v/>
      </c>
      <c r="Y65" s="862" t="str">
        <f t="shared" si="4"/>
        <v/>
      </c>
      <c r="Z65" s="863">
        <f t="shared" si="5"/>
        <v>0</v>
      </c>
      <c r="AA65" s="862" t="str">
        <f t="shared" si="6"/>
        <v/>
      </c>
      <c r="AB65" s="862" t="str">
        <f t="shared" si="7"/>
        <v/>
      </c>
    </row>
    <row r="66" spans="1:28" ht="16.5" x14ac:dyDescent="0.2">
      <c r="A66" s="864">
        <v>57</v>
      </c>
      <c r="B66" s="865" t="s">
        <v>766</v>
      </c>
      <c r="C66" s="866"/>
      <c r="D66" s="867" t="s">
        <v>766</v>
      </c>
      <c r="E66" s="868" t="s">
        <v>766</v>
      </c>
      <c r="F66" s="869" t="s">
        <v>766</v>
      </c>
      <c r="G66" s="870" t="s">
        <v>766</v>
      </c>
      <c r="H66" s="867" t="s">
        <v>766</v>
      </c>
      <c r="I66" s="868" t="s">
        <v>766</v>
      </c>
      <c r="J66" s="869" t="s">
        <v>766</v>
      </c>
      <c r="K66" s="870" t="s">
        <v>766</v>
      </c>
      <c r="L66" s="867" t="s">
        <v>766</v>
      </c>
      <c r="M66" s="868" t="s">
        <v>766</v>
      </c>
      <c r="N66" s="869" t="s">
        <v>766</v>
      </c>
      <c r="O66" s="870" t="s">
        <v>766</v>
      </c>
      <c r="P66" s="867" t="s">
        <v>766</v>
      </c>
      <c r="Q66" s="868" t="s">
        <v>766</v>
      </c>
      <c r="R66" s="869" t="s">
        <v>766</v>
      </c>
      <c r="S66" s="870" t="s">
        <v>766</v>
      </c>
      <c r="T66" s="859" t="str">
        <f t="shared" si="9"/>
        <v/>
      </c>
      <c r="U66" s="860" t="str">
        <f t="shared" si="9"/>
        <v/>
      </c>
      <c r="V66" s="861" t="str">
        <f t="shared" si="2"/>
        <v/>
      </c>
      <c r="W66" s="862" t="str">
        <f t="shared" si="3"/>
        <v/>
      </c>
      <c r="X66" s="862" t="str">
        <f t="shared" si="4"/>
        <v/>
      </c>
      <c r="Y66" s="862" t="str">
        <f t="shared" si="4"/>
        <v/>
      </c>
      <c r="Z66" s="863">
        <f t="shared" si="5"/>
        <v>0</v>
      </c>
      <c r="AA66" s="862" t="str">
        <f t="shared" si="6"/>
        <v/>
      </c>
      <c r="AB66" s="862" t="str">
        <f t="shared" si="7"/>
        <v/>
      </c>
    </row>
    <row r="67" spans="1:28" ht="16.5" x14ac:dyDescent="0.2">
      <c r="A67" s="851">
        <v>58</v>
      </c>
      <c r="B67" s="865"/>
      <c r="C67" s="866"/>
      <c r="D67" s="867"/>
      <c r="E67" s="868"/>
      <c r="F67" s="869"/>
      <c r="G67" s="870"/>
      <c r="H67" s="867"/>
      <c r="I67" s="868"/>
      <c r="J67" s="869"/>
      <c r="K67" s="870"/>
      <c r="L67" s="867"/>
      <c r="M67" s="868"/>
      <c r="N67" s="869"/>
      <c r="O67" s="870"/>
      <c r="P67" s="867"/>
      <c r="Q67" s="868"/>
      <c r="R67" s="869"/>
      <c r="S67" s="870"/>
      <c r="T67" s="859" t="str">
        <f t="shared" si="9"/>
        <v/>
      </c>
      <c r="U67" s="860" t="str">
        <f t="shared" si="9"/>
        <v/>
      </c>
      <c r="V67" s="861" t="str">
        <f t="shared" si="2"/>
        <v/>
      </c>
      <c r="W67" s="862" t="str">
        <f t="shared" si="3"/>
        <v/>
      </c>
      <c r="X67" s="862" t="str">
        <f t="shared" si="4"/>
        <v/>
      </c>
      <c r="Y67" s="862" t="str">
        <f t="shared" si="4"/>
        <v/>
      </c>
      <c r="Z67" s="863">
        <f t="shared" si="5"/>
        <v>0</v>
      </c>
      <c r="AA67" s="862" t="str">
        <f t="shared" si="6"/>
        <v/>
      </c>
      <c r="AB67" s="862" t="str">
        <f t="shared" si="7"/>
        <v/>
      </c>
    </row>
    <row r="68" spans="1:28" ht="16.5" x14ac:dyDescent="0.2">
      <c r="A68" s="864">
        <v>59</v>
      </c>
      <c r="B68" s="865"/>
      <c r="C68" s="866"/>
      <c r="D68" s="867"/>
      <c r="E68" s="868"/>
      <c r="F68" s="869"/>
      <c r="G68" s="870"/>
      <c r="H68" s="867"/>
      <c r="I68" s="868"/>
      <c r="J68" s="869"/>
      <c r="K68" s="870"/>
      <c r="L68" s="867"/>
      <c r="M68" s="868"/>
      <c r="N68" s="869"/>
      <c r="O68" s="870"/>
      <c r="P68" s="867"/>
      <c r="Q68" s="868"/>
      <c r="R68" s="869"/>
      <c r="S68" s="870"/>
      <c r="T68" s="859" t="str">
        <f t="shared" si="9"/>
        <v/>
      </c>
      <c r="U68" s="860" t="str">
        <f t="shared" si="9"/>
        <v/>
      </c>
      <c r="V68" s="861" t="str">
        <f t="shared" si="2"/>
        <v/>
      </c>
      <c r="W68" s="862" t="str">
        <f t="shared" si="3"/>
        <v/>
      </c>
      <c r="X68" s="862" t="str">
        <f t="shared" si="4"/>
        <v/>
      </c>
      <c r="Y68" s="862" t="str">
        <f t="shared" si="4"/>
        <v/>
      </c>
      <c r="Z68" s="863">
        <f t="shared" si="5"/>
        <v>0</v>
      </c>
      <c r="AA68" s="862" t="str">
        <f t="shared" si="6"/>
        <v/>
      </c>
      <c r="AB68" s="862" t="str">
        <f t="shared" si="7"/>
        <v/>
      </c>
    </row>
    <row r="69" spans="1:28" ht="16.5" x14ac:dyDescent="0.2">
      <c r="A69" s="864">
        <v>60</v>
      </c>
      <c r="B69" s="865"/>
      <c r="C69" s="866"/>
      <c r="D69" s="867"/>
      <c r="E69" s="868"/>
      <c r="F69" s="869"/>
      <c r="G69" s="870"/>
      <c r="H69" s="867"/>
      <c r="I69" s="868"/>
      <c r="J69" s="869"/>
      <c r="K69" s="870"/>
      <c r="L69" s="867"/>
      <c r="M69" s="868"/>
      <c r="N69" s="869"/>
      <c r="O69" s="870"/>
      <c r="P69" s="867"/>
      <c r="Q69" s="868"/>
      <c r="R69" s="869"/>
      <c r="S69" s="870"/>
      <c r="T69" s="859" t="str">
        <f t="shared" si="9"/>
        <v/>
      </c>
      <c r="U69" s="860" t="str">
        <f t="shared" si="9"/>
        <v/>
      </c>
      <c r="V69" s="861" t="str">
        <f t="shared" si="2"/>
        <v/>
      </c>
      <c r="W69" s="862" t="str">
        <f t="shared" si="3"/>
        <v/>
      </c>
      <c r="X69" s="862" t="str">
        <f t="shared" si="4"/>
        <v/>
      </c>
      <c r="Y69" s="862" t="str">
        <f t="shared" si="4"/>
        <v/>
      </c>
      <c r="Z69" s="863">
        <f t="shared" si="5"/>
        <v>0</v>
      </c>
      <c r="AA69" s="862" t="str">
        <f t="shared" si="6"/>
        <v/>
      </c>
      <c r="AB69" s="862" t="str">
        <f t="shared" si="7"/>
        <v/>
      </c>
    </row>
    <row r="70" spans="1:28" ht="16.5" x14ac:dyDescent="0.2">
      <c r="A70" s="851">
        <v>61</v>
      </c>
      <c r="B70" s="865"/>
      <c r="C70" s="866"/>
      <c r="D70" s="867"/>
      <c r="E70" s="868"/>
      <c r="F70" s="869"/>
      <c r="G70" s="870"/>
      <c r="H70" s="867"/>
      <c r="I70" s="868"/>
      <c r="J70" s="869"/>
      <c r="K70" s="870"/>
      <c r="L70" s="867"/>
      <c r="M70" s="868"/>
      <c r="N70" s="869"/>
      <c r="O70" s="870"/>
      <c r="P70" s="867"/>
      <c r="Q70" s="868"/>
      <c r="R70" s="869"/>
      <c r="S70" s="870"/>
      <c r="T70" s="859" t="str">
        <f t="shared" si="9"/>
        <v/>
      </c>
      <c r="U70" s="860" t="str">
        <f t="shared" si="9"/>
        <v/>
      </c>
      <c r="V70" s="861" t="str">
        <f t="shared" si="2"/>
        <v/>
      </c>
      <c r="W70" s="862" t="str">
        <f t="shared" si="3"/>
        <v/>
      </c>
      <c r="X70" s="862" t="str">
        <f t="shared" si="4"/>
        <v/>
      </c>
      <c r="Y70" s="862" t="str">
        <f t="shared" si="4"/>
        <v/>
      </c>
      <c r="Z70" s="863">
        <f t="shared" si="5"/>
        <v>0</v>
      </c>
      <c r="AA70" s="862" t="str">
        <f t="shared" si="6"/>
        <v/>
      </c>
      <c r="AB70" s="862" t="str">
        <f t="shared" si="7"/>
        <v/>
      </c>
    </row>
    <row r="71" spans="1:28" ht="16.5" x14ac:dyDescent="0.2">
      <c r="A71" s="864">
        <v>62</v>
      </c>
      <c r="B71" s="865"/>
      <c r="C71" s="866"/>
      <c r="D71" s="867"/>
      <c r="E71" s="868"/>
      <c r="F71" s="869"/>
      <c r="G71" s="870"/>
      <c r="H71" s="867"/>
      <c r="I71" s="868"/>
      <c r="J71" s="869"/>
      <c r="K71" s="870"/>
      <c r="L71" s="867"/>
      <c r="M71" s="868"/>
      <c r="N71" s="869"/>
      <c r="O71" s="870"/>
      <c r="P71" s="867"/>
      <c r="Q71" s="868"/>
      <c r="R71" s="869"/>
      <c r="S71" s="870"/>
      <c r="T71" s="859" t="str">
        <f t="shared" si="9"/>
        <v/>
      </c>
      <c r="U71" s="860" t="str">
        <f t="shared" si="9"/>
        <v/>
      </c>
      <c r="V71" s="861" t="str">
        <f t="shared" si="2"/>
        <v/>
      </c>
      <c r="W71" s="862" t="str">
        <f t="shared" si="3"/>
        <v/>
      </c>
      <c r="X71" s="862" t="str">
        <f t="shared" ref="X71:Y95" si="10">IF(ISNUMBER(T71)=TRUE,T71,"")</f>
        <v/>
      </c>
      <c r="Y71" s="862" t="str">
        <f t="shared" si="10"/>
        <v/>
      </c>
      <c r="Z71" s="863">
        <f t="shared" si="5"/>
        <v>0</v>
      </c>
      <c r="AA71" s="862" t="str">
        <f t="shared" si="6"/>
        <v/>
      </c>
      <c r="AB71" s="862" t="str">
        <f t="shared" si="7"/>
        <v/>
      </c>
    </row>
    <row r="72" spans="1:28" ht="16.5" x14ac:dyDescent="0.2">
      <c r="A72" s="864">
        <v>63</v>
      </c>
      <c r="B72" s="865"/>
      <c r="C72" s="866"/>
      <c r="D72" s="867"/>
      <c r="E72" s="868"/>
      <c r="F72" s="869"/>
      <c r="G72" s="870"/>
      <c r="H72" s="867"/>
      <c r="I72" s="868"/>
      <c r="J72" s="869"/>
      <c r="K72" s="870"/>
      <c r="L72" s="867"/>
      <c r="M72" s="868"/>
      <c r="N72" s="869"/>
      <c r="O72" s="870"/>
      <c r="P72" s="867"/>
      <c r="Q72" s="868"/>
      <c r="R72" s="869"/>
      <c r="S72" s="870"/>
      <c r="T72" s="859" t="str">
        <f t="shared" si="9"/>
        <v/>
      </c>
      <c r="U72" s="860" t="str">
        <f t="shared" si="9"/>
        <v/>
      </c>
      <c r="V72" s="861" t="str">
        <f t="shared" si="2"/>
        <v/>
      </c>
      <c r="W72" s="862" t="str">
        <f t="shared" si="3"/>
        <v/>
      </c>
      <c r="X72" s="862" t="str">
        <f t="shared" si="10"/>
        <v/>
      </c>
      <c r="Y72" s="862" t="str">
        <f t="shared" si="10"/>
        <v/>
      </c>
      <c r="Z72" s="863">
        <f t="shared" si="5"/>
        <v>0</v>
      </c>
      <c r="AA72" s="862" t="str">
        <f t="shared" si="6"/>
        <v/>
      </c>
      <c r="AB72" s="862" t="str">
        <f t="shared" si="7"/>
        <v/>
      </c>
    </row>
    <row r="73" spans="1:28" ht="16.5" x14ac:dyDescent="0.2">
      <c r="A73" s="851">
        <v>64</v>
      </c>
      <c r="B73" s="865"/>
      <c r="C73" s="866"/>
      <c r="D73" s="867"/>
      <c r="E73" s="868"/>
      <c r="F73" s="869"/>
      <c r="G73" s="870"/>
      <c r="H73" s="867"/>
      <c r="I73" s="868"/>
      <c r="J73" s="869"/>
      <c r="K73" s="870"/>
      <c r="L73" s="867"/>
      <c r="M73" s="868"/>
      <c r="N73" s="869"/>
      <c r="O73" s="870"/>
      <c r="P73" s="867"/>
      <c r="Q73" s="868"/>
      <c r="R73" s="869"/>
      <c r="S73" s="870"/>
      <c r="T73" s="859" t="str">
        <f t="shared" si="9"/>
        <v/>
      </c>
      <c r="U73" s="860" t="str">
        <f t="shared" si="9"/>
        <v/>
      </c>
      <c r="V73" s="861" t="str">
        <f t="shared" si="2"/>
        <v/>
      </c>
      <c r="W73" s="862" t="str">
        <f t="shared" si="3"/>
        <v/>
      </c>
      <c r="X73" s="862" t="str">
        <f t="shared" si="10"/>
        <v/>
      </c>
      <c r="Y73" s="862" t="str">
        <f t="shared" si="10"/>
        <v/>
      </c>
      <c r="Z73" s="863">
        <f t="shared" si="5"/>
        <v>0</v>
      </c>
      <c r="AA73" s="862" t="str">
        <f t="shared" si="6"/>
        <v/>
      </c>
      <c r="AB73" s="862" t="str">
        <f t="shared" si="7"/>
        <v/>
      </c>
    </row>
    <row r="74" spans="1:28" ht="16.5" x14ac:dyDescent="0.2">
      <c r="A74" s="864">
        <v>65</v>
      </c>
      <c r="B74" s="865"/>
      <c r="C74" s="866"/>
      <c r="D74" s="867"/>
      <c r="E74" s="868"/>
      <c r="F74" s="869"/>
      <c r="G74" s="870"/>
      <c r="H74" s="867"/>
      <c r="I74" s="868"/>
      <c r="J74" s="869"/>
      <c r="K74" s="870"/>
      <c r="L74" s="867"/>
      <c r="M74" s="868"/>
      <c r="N74" s="869"/>
      <c r="O74" s="870"/>
      <c r="P74" s="867"/>
      <c r="Q74" s="868"/>
      <c r="R74" s="869"/>
      <c r="S74" s="870"/>
      <c r="T74" s="859" t="str">
        <f t="shared" ref="T74:U95" si="11">IF(ISNUMBER(D74)=TRUE,SUM(D74,F74,H74,J74,L74,N74,P74,R74),"")</f>
        <v/>
      </c>
      <c r="U74" s="860" t="str">
        <f t="shared" si="11"/>
        <v/>
      </c>
      <c r="V74" s="861" t="str">
        <f t="shared" ref="V74:V95" si="12">IF(ISNUMBER(AB74)=TRUE,AB74,"")</f>
        <v/>
      </c>
      <c r="W74" s="862" t="str">
        <f t="shared" ref="W74:W95" si="13">IF(ISNUMBER(V74)=TRUE,1,"")</f>
        <v/>
      </c>
      <c r="X74" s="862" t="str">
        <f t="shared" si="10"/>
        <v/>
      </c>
      <c r="Y74" s="862" t="str">
        <f t="shared" si="10"/>
        <v/>
      </c>
      <c r="Z74" s="863">
        <f t="shared" si="5"/>
        <v>0</v>
      </c>
      <c r="AA74" s="862" t="str">
        <f t="shared" si="6"/>
        <v/>
      </c>
      <c r="AB74" s="862" t="str">
        <f t="shared" si="7"/>
        <v/>
      </c>
    </row>
    <row r="75" spans="1:28" ht="16.5" x14ac:dyDescent="0.2">
      <c r="A75" s="864">
        <v>66</v>
      </c>
      <c r="B75" s="865"/>
      <c r="C75" s="866"/>
      <c r="D75" s="867"/>
      <c r="E75" s="868"/>
      <c r="F75" s="869"/>
      <c r="G75" s="870"/>
      <c r="H75" s="867"/>
      <c r="I75" s="868"/>
      <c r="J75" s="869"/>
      <c r="K75" s="870"/>
      <c r="L75" s="867"/>
      <c r="M75" s="868"/>
      <c r="N75" s="869"/>
      <c r="O75" s="870"/>
      <c r="P75" s="867"/>
      <c r="Q75" s="868"/>
      <c r="R75" s="869"/>
      <c r="S75" s="870"/>
      <c r="T75" s="859" t="str">
        <f t="shared" si="11"/>
        <v/>
      </c>
      <c r="U75" s="860" t="str">
        <f t="shared" si="11"/>
        <v/>
      </c>
      <c r="V75" s="861" t="str">
        <f t="shared" si="12"/>
        <v/>
      </c>
      <c r="W75" s="862" t="str">
        <f t="shared" si="13"/>
        <v/>
      </c>
      <c r="X75" s="862" t="str">
        <f t="shared" si="10"/>
        <v/>
      </c>
      <c r="Y75" s="862" t="str">
        <f t="shared" si="10"/>
        <v/>
      </c>
      <c r="Z75" s="863">
        <f t="shared" ref="Z75:Z95" si="14">MAX(E75,G75,I75,K75,M75,O75,Q75,S75)</f>
        <v>0</v>
      </c>
      <c r="AA75" s="862" t="str">
        <f t="shared" ref="AA75:AA95" si="15">IF(ISNUMBER(X75)=TRUE,X75-Y75/100000-Z75/1000000000,"")</f>
        <v/>
      </c>
      <c r="AB75" s="862" t="str">
        <f t="shared" ref="AB75:AB95" si="16">IF(ISNUMBER(AA75)=TRUE,RANK(AA75,$AA$10:$AA$95,1),"")</f>
        <v/>
      </c>
    </row>
    <row r="76" spans="1:28" ht="16.5" x14ac:dyDescent="0.2">
      <c r="A76" s="851">
        <v>67</v>
      </c>
      <c r="B76" s="865"/>
      <c r="C76" s="866"/>
      <c r="D76" s="867"/>
      <c r="E76" s="868"/>
      <c r="F76" s="869"/>
      <c r="G76" s="870"/>
      <c r="H76" s="867"/>
      <c r="I76" s="868"/>
      <c r="J76" s="869"/>
      <c r="K76" s="870"/>
      <c r="L76" s="867"/>
      <c r="M76" s="868"/>
      <c r="N76" s="869"/>
      <c r="O76" s="870"/>
      <c r="P76" s="867"/>
      <c r="Q76" s="868"/>
      <c r="R76" s="869"/>
      <c r="S76" s="870"/>
      <c r="T76" s="859" t="str">
        <f t="shared" si="11"/>
        <v/>
      </c>
      <c r="U76" s="860" t="str">
        <f t="shared" si="11"/>
        <v/>
      </c>
      <c r="V76" s="861" t="str">
        <f t="shared" si="12"/>
        <v/>
      </c>
      <c r="W76" s="862" t="str">
        <f t="shared" si="13"/>
        <v/>
      </c>
      <c r="X76" s="862" t="str">
        <f t="shared" si="10"/>
        <v/>
      </c>
      <c r="Y76" s="862" t="str">
        <f t="shared" si="10"/>
        <v/>
      </c>
      <c r="Z76" s="863">
        <f t="shared" si="14"/>
        <v>0</v>
      </c>
      <c r="AA76" s="862" t="str">
        <f t="shared" si="15"/>
        <v/>
      </c>
      <c r="AB76" s="862" t="str">
        <f t="shared" si="16"/>
        <v/>
      </c>
    </row>
    <row r="77" spans="1:28" ht="16.5" x14ac:dyDescent="0.2">
      <c r="A77" s="864">
        <v>68</v>
      </c>
      <c r="B77" s="865"/>
      <c r="C77" s="866"/>
      <c r="D77" s="867"/>
      <c r="E77" s="868"/>
      <c r="F77" s="869"/>
      <c r="G77" s="870"/>
      <c r="H77" s="867"/>
      <c r="I77" s="868"/>
      <c r="J77" s="869"/>
      <c r="K77" s="870"/>
      <c r="L77" s="867"/>
      <c r="M77" s="868"/>
      <c r="N77" s="869"/>
      <c r="O77" s="870"/>
      <c r="P77" s="867"/>
      <c r="Q77" s="868"/>
      <c r="R77" s="869"/>
      <c r="S77" s="870"/>
      <c r="T77" s="859" t="str">
        <f t="shared" si="11"/>
        <v/>
      </c>
      <c r="U77" s="860" t="str">
        <f t="shared" si="11"/>
        <v/>
      </c>
      <c r="V77" s="861" t="str">
        <f t="shared" si="12"/>
        <v/>
      </c>
      <c r="W77" s="862" t="str">
        <f t="shared" si="13"/>
        <v/>
      </c>
      <c r="X77" s="862" t="str">
        <f t="shared" si="10"/>
        <v/>
      </c>
      <c r="Y77" s="862" t="str">
        <f t="shared" si="10"/>
        <v/>
      </c>
      <c r="Z77" s="863">
        <f t="shared" si="14"/>
        <v>0</v>
      </c>
      <c r="AA77" s="862" t="str">
        <f t="shared" si="15"/>
        <v/>
      </c>
      <c r="AB77" s="862" t="str">
        <f t="shared" si="16"/>
        <v/>
      </c>
    </row>
    <row r="78" spans="1:28" ht="16.5" x14ac:dyDescent="0.2">
      <c r="A78" s="864">
        <v>69</v>
      </c>
      <c r="B78" s="865"/>
      <c r="C78" s="866"/>
      <c r="D78" s="867"/>
      <c r="E78" s="868"/>
      <c r="F78" s="869"/>
      <c r="G78" s="870"/>
      <c r="H78" s="867"/>
      <c r="I78" s="868"/>
      <c r="J78" s="869"/>
      <c r="K78" s="870"/>
      <c r="L78" s="867"/>
      <c r="M78" s="868"/>
      <c r="N78" s="869"/>
      <c r="O78" s="870"/>
      <c r="P78" s="867"/>
      <c r="Q78" s="868"/>
      <c r="R78" s="869"/>
      <c r="S78" s="870"/>
      <c r="T78" s="859" t="str">
        <f t="shared" si="11"/>
        <v/>
      </c>
      <c r="U78" s="860" t="str">
        <f t="shared" si="11"/>
        <v/>
      </c>
      <c r="V78" s="861" t="str">
        <f t="shared" si="12"/>
        <v/>
      </c>
      <c r="W78" s="862" t="str">
        <f t="shared" si="13"/>
        <v/>
      </c>
      <c r="X78" s="862" t="str">
        <f t="shared" si="10"/>
        <v/>
      </c>
      <c r="Y78" s="862" t="str">
        <f t="shared" si="10"/>
        <v/>
      </c>
      <c r="Z78" s="863">
        <f t="shared" si="14"/>
        <v>0</v>
      </c>
      <c r="AA78" s="862" t="str">
        <f t="shared" si="15"/>
        <v/>
      </c>
      <c r="AB78" s="862" t="str">
        <f t="shared" si="16"/>
        <v/>
      </c>
    </row>
    <row r="79" spans="1:28" ht="16.5" x14ac:dyDescent="0.2">
      <c r="A79" s="851">
        <v>70</v>
      </c>
      <c r="B79" s="865"/>
      <c r="C79" s="866"/>
      <c r="D79" s="867"/>
      <c r="E79" s="868"/>
      <c r="F79" s="869"/>
      <c r="G79" s="870"/>
      <c r="H79" s="867"/>
      <c r="I79" s="868"/>
      <c r="J79" s="869"/>
      <c r="K79" s="870"/>
      <c r="L79" s="867"/>
      <c r="M79" s="868"/>
      <c r="N79" s="869"/>
      <c r="O79" s="870"/>
      <c r="P79" s="867"/>
      <c r="Q79" s="868"/>
      <c r="R79" s="869"/>
      <c r="S79" s="870"/>
      <c r="T79" s="859" t="str">
        <f t="shared" si="11"/>
        <v/>
      </c>
      <c r="U79" s="860" t="str">
        <f t="shared" si="11"/>
        <v/>
      </c>
      <c r="V79" s="861" t="str">
        <f t="shared" si="12"/>
        <v/>
      </c>
      <c r="W79" s="862" t="str">
        <f t="shared" si="13"/>
        <v/>
      </c>
      <c r="X79" s="862" t="str">
        <f t="shared" si="10"/>
        <v/>
      </c>
      <c r="Y79" s="862" t="str">
        <f t="shared" si="10"/>
        <v/>
      </c>
      <c r="Z79" s="863">
        <f t="shared" si="14"/>
        <v>0</v>
      </c>
      <c r="AA79" s="862" t="str">
        <f t="shared" si="15"/>
        <v/>
      </c>
      <c r="AB79" s="862" t="str">
        <f t="shared" si="16"/>
        <v/>
      </c>
    </row>
    <row r="80" spans="1:28" ht="16.5" x14ac:dyDescent="0.2">
      <c r="A80" s="864">
        <v>71</v>
      </c>
      <c r="B80" s="865"/>
      <c r="C80" s="866"/>
      <c r="D80" s="867"/>
      <c r="E80" s="868"/>
      <c r="F80" s="869"/>
      <c r="G80" s="870"/>
      <c r="H80" s="867"/>
      <c r="I80" s="868"/>
      <c r="J80" s="869"/>
      <c r="K80" s="870"/>
      <c r="L80" s="867"/>
      <c r="M80" s="868"/>
      <c r="N80" s="869"/>
      <c r="O80" s="870"/>
      <c r="P80" s="867"/>
      <c r="Q80" s="868"/>
      <c r="R80" s="869"/>
      <c r="S80" s="870"/>
      <c r="T80" s="859" t="str">
        <f t="shared" si="11"/>
        <v/>
      </c>
      <c r="U80" s="860" t="str">
        <f t="shared" si="11"/>
        <v/>
      </c>
      <c r="V80" s="861" t="str">
        <f t="shared" si="12"/>
        <v/>
      </c>
      <c r="W80" s="862" t="str">
        <f t="shared" si="13"/>
        <v/>
      </c>
      <c r="X80" s="862" t="str">
        <f t="shared" si="10"/>
        <v/>
      </c>
      <c r="Y80" s="862" t="str">
        <f t="shared" si="10"/>
        <v/>
      </c>
      <c r="Z80" s="863">
        <f t="shared" si="14"/>
        <v>0</v>
      </c>
      <c r="AA80" s="862" t="str">
        <f t="shared" si="15"/>
        <v/>
      </c>
      <c r="AB80" s="862" t="str">
        <f t="shared" si="16"/>
        <v/>
      </c>
    </row>
    <row r="81" spans="1:28" ht="16.5" x14ac:dyDescent="0.2">
      <c r="A81" s="864">
        <v>72</v>
      </c>
      <c r="B81" s="865"/>
      <c r="C81" s="866"/>
      <c r="D81" s="867"/>
      <c r="E81" s="868"/>
      <c r="F81" s="869"/>
      <c r="G81" s="870"/>
      <c r="H81" s="867"/>
      <c r="I81" s="868"/>
      <c r="J81" s="869"/>
      <c r="K81" s="870"/>
      <c r="L81" s="867"/>
      <c r="M81" s="868"/>
      <c r="N81" s="869"/>
      <c r="O81" s="870"/>
      <c r="P81" s="867"/>
      <c r="Q81" s="868"/>
      <c r="R81" s="869"/>
      <c r="S81" s="870"/>
      <c r="T81" s="859" t="str">
        <f t="shared" si="11"/>
        <v/>
      </c>
      <c r="U81" s="860" t="str">
        <f t="shared" si="11"/>
        <v/>
      </c>
      <c r="V81" s="861" t="str">
        <f t="shared" si="12"/>
        <v/>
      </c>
      <c r="W81" s="862" t="str">
        <f t="shared" si="13"/>
        <v/>
      </c>
      <c r="X81" s="862" t="str">
        <f t="shared" si="10"/>
        <v/>
      </c>
      <c r="Y81" s="862" t="str">
        <f t="shared" si="10"/>
        <v/>
      </c>
      <c r="Z81" s="863">
        <f t="shared" si="14"/>
        <v>0</v>
      </c>
      <c r="AA81" s="862" t="str">
        <f t="shared" si="15"/>
        <v/>
      </c>
      <c r="AB81" s="862" t="str">
        <f t="shared" si="16"/>
        <v/>
      </c>
    </row>
    <row r="82" spans="1:28" ht="16.5" x14ac:dyDescent="0.2">
      <c r="A82" s="851">
        <v>73</v>
      </c>
      <c r="B82" s="865"/>
      <c r="C82" s="866"/>
      <c r="D82" s="867"/>
      <c r="E82" s="868"/>
      <c r="F82" s="869"/>
      <c r="G82" s="870"/>
      <c r="H82" s="867"/>
      <c r="I82" s="868"/>
      <c r="J82" s="869"/>
      <c r="K82" s="870"/>
      <c r="L82" s="867"/>
      <c r="M82" s="868"/>
      <c r="N82" s="869"/>
      <c r="O82" s="870"/>
      <c r="P82" s="867"/>
      <c r="Q82" s="868"/>
      <c r="R82" s="869"/>
      <c r="S82" s="870"/>
      <c r="T82" s="859" t="str">
        <f t="shared" si="11"/>
        <v/>
      </c>
      <c r="U82" s="860" t="str">
        <f t="shared" si="11"/>
        <v/>
      </c>
      <c r="V82" s="861" t="str">
        <f t="shared" si="12"/>
        <v/>
      </c>
      <c r="W82" s="862" t="str">
        <f t="shared" si="13"/>
        <v/>
      </c>
      <c r="X82" s="862" t="str">
        <f t="shared" si="10"/>
        <v/>
      </c>
      <c r="Y82" s="862" t="str">
        <f t="shared" si="10"/>
        <v/>
      </c>
      <c r="Z82" s="863">
        <f t="shared" si="14"/>
        <v>0</v>
      </c>
      <c r="AA82" s="862" t="str">
        <f t="shared" si="15"/>
        <v/>
      </c>
      <c r="AB82" s="862" t="str">
        <f t="shared" si="16"/>
        <v/>
      </c>
    </row>
    <row r="83" spans="1:28" ht="16.5" x14ac:dyDescent="0.2">
      <c r="A83" s="864">
        <v>74</v>
      </c>
      <c r="B83" s="865"/>
      <c r="C83" s="866"/>
      <c r="D83" s="867"/>
      <c r="E83" s="868"/>
      <c r="F83" s="869"/>
      <c r="G83" s="870"/>
      <c r="H83" s="867"/>
      <c r="I83" s="868"/>
      <c r="J83" s="869"/>
      <c r="K83" s="870"/>
      <c r="L83" s="867"/>
      <c r="M83" s="868"/>
      <c r="N83" s="869"/>
      <c r="O83" s="870"/>
      <c r="P83" s="867"/>
      <c r="Q83" s="868"/>
      <c r="R83" s="869"/>
      <c r="S83" s="870"/>
      <c r="T83" s="859" t="str">
        <f t="shared" si="11"/>
        <v/>
      </c>
      <c r="U83" s="860" t="str">
        <f t="shared" si="11"/>
        <v/>
      </c>
      <c r="V83" s="861" t="str">
        <f t="shared" si="12"/>
        <v/>
      </c>
      <c r="W83" s="862" t="str">
        <f t="shared" si="13"/>
        <v/>
      </c>
      <c r="X83" s="862" t="str">
        <f t="shared" si="10"/>
        <v/>
      </c>
      <c r="Y83" s="862" t="str">
        <f t="shared" si="10"/>
        <v/>
      </c>
      <c r="Z83" s="863">
        <f t="shared" si="14"/>
        <v>0</v>
      </c>
      <c r="AA83" s="862" t="str">
        <f t="shared" si="15"/>
        <v/>
      </c>
      <c r="AB83" s="862" t="str">
        <f t="shared" si="16"/>
        <v/>
      </c>
    </row>
    <row r="84" spans="1:28" ht="16.5" x14ac:dyDescent="0.2">
      <c r="A84" s="864">
        <v>75</v>
      </c>
      <c r="B84" s="865"/>
      <c r="C84" s="866"/>
      <c r="D84" s="867"/>
      <c r="E84" s="868"/>
      <c r="F84" s="869"/>
      <c r="G84" s="870"/>
      <c r="H84" s="867"/>
      <c r="I84" s="868"/>
      <c r="J84" s="869"/>
      <c r="K84" s="870"/>
      <c r="L84" s="867"/>
      <c r="M84" s="868"/>
      <c r="N84" s="869"/>
      <c r="O84" s="870"/>
      <c r="P84" s="867"/>
      <c r="Q84" s="868"/>
      <c r="R84" s="869"/>
      <c r="S84" s="870"/>
      <c r="T84" s="859" t="str">
        <f t="shared" si="11"/>
        <v/>
      </c>
      <c r="U84" s="860" t="str">
        <f t="shared" si="11"/>
        <v/>
      </c>
      <c r="V84" s="861" t="str">
        <f t="shared" si="12"/>
        <v/>
      </c>
      <c r="W84" s="862" t="str">
        <f t="shared" si="13"/>
        <v/>
      </c>
      <c r="X84" s="862" t="str">
        <f t="shared" si="10"/>
        <v/>
      </c>
      <c r="Y84" s="862" t="str">
        <f t="shared" si="10"/>
        <v/>
      </c>
      <c r="Z84" s="863">
        <f t="shared" si="14"/>
        <v>0</v>
      </c>
      <c r="AA84" s="862" t="str">
        <f t="shared" si="15"/>
        <v/>
      </c>
      <c r="AB84" s="862" t="str">
        <f t="shared" si="16"/>
        <v/>
      </c>
    </row>
    <row r="85" spans="1:28" ht="16.5" x14ac:dyDescent="0.2">
      <c r="A85" s="851">
        <v>76</v>
      </c>
      <c r="B85" s="865"/>
      <c r="C85" s="866"/>
      <c r="D85" s="867"/>
      <c r="E85" s="868"/>
      <c r="F85" s="869"/>
      <c r="G85" s="870"/>
      <c r="H85" s="867"/>
      <c r="I85" s="868"/>
      <c r="J85" s="869"/>
      <c r="K85" s="870"/>
      <c r="L85" s="867"/>
      <c r="M85" s="868"/>
      <c r="N85" s="869"/>
      <c r="O85" s="870"/>
      <c r="P85" s="867"/>
      <c r="Q85" s="868"/>
      <c r="R85" s="869"/>
      <c r="S85" s="870"/>
      <c r="T85" s="859" t="str">
        <f t="shared" si="11"/>
        <v/>
      </c>
      <c r="U85" s="860" t="str">
        <f t="shared" si="11"/>
        <v/>
      </c>
      <c r="V85" s="861" t="str">
        <f t="shared" si="12"/>
        <v/>
      </c>
      <c r="W85" s="862" t="str">
        <f t="shared" si="13"/>
        <v/>
      </c>
      <c r="X85" s="862" t="str">
        <f t="shared" si="10"/>
        <v/>
      </c>
      <c r="Y85" s="862" t="str">
        <f t="shared" si="10"/>
        <v/>
      </c>
      <c r="Z85" s="863">
        <f t="shared" si="14"/>
        <v>0</v>
      </c>
      <c r="AA85" s="862" t="str">
        <f t="shared" si="15"/>
        <v/>
      </c>
      <c r="AB85" s="862" t="str">
        <f t="shared" si="16"/>
        <v/>
      </c>
    </row>
    <row r="86" spans="1:28" ht="16.5" x14ac:dyDescent="0.2">
      <c r="A86" s="864">
        <v>77</v>
      </c>
      <c r="B86" s="865"/>
      <c r="C86" s="866"/>
      <c r="D86" s="867"/>
      <c r="E86" s="868"/>
      <c r="F86" s="869"/>
      <c r="G86" s="870"/>
      <c r="H86" s="867"/>
      <c r="I86" s="868"/>
      <c r="J86" s="869"/>
      <c r="K86" s="870"/>
      <c r="L86" s="867"/>
      <c r="M86" s="868"/>
      <c r="N86" s="869"/>
      <c r="O86" s="870"/>
      <c r="P86" s="867"/>
      <c r="Q86" s="868"/>
      <c r="R86" s="869"/>
      <c r="S86" s="870"/>
      <c r="T86" s="859" t="str">
        <f t="shared" si="11"/>
        <v/>
      </c>
      <c r="U86" s="860" t="str">
        <f t="shared" si="11"/>
        <v/>
      </c>
      <c r="V86" s="861" t="str">
        <f t="shared" si="12"/>
        <v/>
      </c>
      <c r="W86" s="862" t="str">
        <f t="shared" si="13"/>
        <v/>
      </c>
      <c r="X86" s="862" t="str">
        <f t="shared" si="10"/>
        <v/>
      </c>
      <c r="Y86" s="862" t="str">
        <f t="shared" si="10"/>
        <v/>
      </c>
      <c r="Z86" s="863">
        <f t="shared" si="14"/>
        <v>0</v>
      </c>
      <c r="AA86" s="862" t="str">
        <f t="shared" si="15"/>
        <v/>
      </c>
      <c r="AB86" s="862" t="str">
        <f t="shared" si="16"/>
        <v/>
      </c>
    </row>
    <row r="87" spans="1:28" ht="16.5" x14ac:dyDescent="0.2">
      <c r="A87" s="864">
        <v>78</v>
      </c>
      <c r="B87" s="865"/>
      <c r="C87" s="866"/>
      <c r="D87" s="867"/>
      <c r="E87" s="868"/>
      <c r="F87" s="869"/>
      <c r="G87" s="870"/>
      <c r="H87" s="867"/>
      <c r="I87" s="868"/>
      <c r="J87" s="869"/>
      <c r="K87" s="870"/>
      <c r="L87" s="867"/>
      <c r="M87" s="868"/>
      <c r="N87" s="869"/>
      <c r="O87" s="870"/>
      <c r="P87" s="867"/>
      <c r="Q87" s="868"/>
      <c r="R87" s="869"/>
      <c r="S87" s="870"/>
      <c r="T87" s="859" t="str">
        <f t="shared" si="11"/>
        <v/>
      </c>
      <c r="U87" s="860" t="str">
        <f t="shared" si="11"/>
        <v/>
      </c>
      <c r="V87" s="861" t="str">
        <f t="shared" si="12"/>
        <v/>
      </c>
      <c r="W87" s="862" t="str">
        <f t="shared" si="13"/>
        <v/>
      </c>
      <c r="X87" s="862" t="str">
        <f t="shared" si="10"/>
        <v/>
      </c>
      <c r="Y87" s="862" t="str">
        <f t="shared" si="10"/>
        <v/>
      </c>
      <c r="Z87" s="863">
        <f t="shared" si="14"/>
        <v>0</v>
      </c>
      <c r="AA87" s="862" t="str">
        <f t="shared" si="15"/>
        <v/>
      </c>
      <c r="AB87" s="862" t="str">
        <f t="shared" si="16"/>
        <v/>
      </c>
    </row>
    <row r="88" spans="1:28" ht="16.5" x14ac:dyDescent="0.2">
      <c r="A88" s="851">
        <v>79</v>
      </c>
      <c r="B88" s="865"/>
      <c r="C88" s="866"/>
      <c r="D88" s="867"/>
      <c r="E88" s="868"/>
      <c r="F88" s="869"/>
      <c r="G88" s="870"/>
      <c r="H88" s="867"/>
      <c r="I88" s="868"/>
      <c r="J88" s="869"/>
      <c r="K88" s="870"/>
      <c r="L88" s="867"/>
      <c r="M88" s="868"/>
      <c r="N88" s="869"/>
      <c r="O88" s="870"/>
      <c r="P88" s="867"/>
      <c r="Q88" s="868"/>
      <c r="R88" s="869"/>
      <c r="S88" s="870"/>
      <c r="T88" s="859" t="str">
        <f t="shared" si="11"/>
        <v/>
      </c>
      <c r="U88" s="860" t="str">
        <f t="shared" si="11"/>
        <v/>
      </c>
      <c r="V88" s="861" t="str">
        <f t="shared" si="12"/>
        <v/>
      </c>
      <c r="W88" s="862" t="str">
        <f t="shared" si="13"/>
        <v/>
      </c>
      <c r="X88" s="862" t="str">
        <f t="shared" si="10"/>
        <v/>
      </c>
      <c r="Y88" s="862" t="str">
        <f t="shared" si="10"/>
        <v/>
      </c>
      <c r="Z88" s="863">
        <f t="shared" si="14"/>
        <v>0</v>
      </c>
      <c r="AA88" s="862" t="str">
        <f t="shared" si="15"/>
        <v/>
      </c>
      <c r="AB88" s="862" t="str">
        <f t="shared" si="16"/>
        <v/>
      </c>
    </row>
    <row r="89" spans="1:28" ht="16.5" x14ac:dyDescent="0.2">
      <c r="A89" s="864">
        <v>80</v>
      </c>
      <c r="B89" s="865"/>
      <c r="C89" s="866"/>
      <c r="D89" s="867"/>
      <c r="E89" s="868"/>
      <c r="F89" s="869"/>
      <c r="G89" s="870"/>
      <c r="H89" s="867"/>
      <c r="I89" s="868"/>
      <c r="J89" s="869"/>
      <c r="K89" s="870"/>
      <c r="L89" s="867"/>
      <c r="M89" s="868"/>
      <c r="N89" s="869"/>
      <c r="O89" s="870"/>
      <c r="P89" s="867"/>
      <c r="Q89" s="868"/>
      <c r="R89" s="869"/>
      <c r="S89" s="870"/>
      <c r="T89" s="859" t="str">
        <f t="shared" si="11"/>
        <v/>
      </c>
      <c r="U89" s="860" t="str">
        <f t="shared" si="11"/>
        <v/>
      </c>
      <c r="V89" s="861" t="str">
        <f t="shared" si="12"/>
        <v/>
      </c>
      <c r="W89" s="862" t="str">
        <f t="shared" si="13"/>
        <v/>
      </c>
      <c r="X89" s="862" t="str">
        <f t="shared" si="10"/>
        <v/>
      </c>
      <c r="Y89" s="862" t="str">
        <f t="shared" si="10"/>
        <v/>
      </c>
      <c r="Z89" s="863">
        <f t="shared" si="14"/>
        <v>0</v>
      </c>
      <c r="AA89" s="862" t="str">
        <f t="shared" si="15"/>
        <v/>
      </c>
      <c r="AB89" s="862" t="str">
        <f t="shared" si="16"/>
        <v/>
      </c>
    </row>
    <row r="90" spans="1:28" ht="16.5" x14ac:dyDescent="0.2">
      <c r="A90" s="864">
        <v>81</v>
      </c>
      <c r="B90" s="865"/>
      <c r="C90" s="866"/>
      <c r="D90" s="867"/>
      <c r="E90" s="868"/>
      <c r="F90" s="869"/>
      <c r="G90" s="870"/>
      <c r="H90" s="867"/>
      <c r="I90" s="868"/>
      <c r="J90" s="869"/>
      <c r="K90" s="870"/>
      <c r="L90" s="867"/>
      <c r="M90" s="868"/>
      <c r="N90" s="869"/>
      <c r="O90" s="870"/>
      <c r="P90" s="867"/>
      <c r="Q90" s="868"/>
      <c r="R90" s="869"/>
      <c r="S90" s="870"/>
      <c r="T90" s="859" t="str">
        <f t="shared" si="11"/>
        <v/>
      </c>
      <c r="U90" s="860" t="str">
        <f t="shared" si="11"/>
        <v/>
      </c>
      <c r="V90" s="861" t="str">
        <f t="shared" si="12"/>
        <v/>
      </c>
      <c r="W90" s="862" t="str">
        <f t="shared" si="13"/>
        <v/>
      </c>
      <c r="X90" s="862" t="str">
        <f t="shared" si="10"/>
        <v/>
      </c>
      <c r="Y90" s="862" t="str">
        <f t="shared" si="10"/>
        <v/>
      </c>
      <c r="Z90" s="863">
        <f t="shared" si="14"/>
        <v>0</v>
      </c>
      <c r="AA90" s="862" t="str">
        <f t="shared" si="15"/>
        <v/>
      </c>
      <c r="AB90" s="862" t="str">
        <f t="shared" si="16"/>
        <v/>
      </c>
    </row>
    <row r="91" spans="1:28" ht="16.5" x14ac:dyDescent="0.2">
      <c r="A91" s="851">
        <v>82</v>
      </c>
      <c r="B91" s="865"/>
      <c r="C91" s="866"/>
      <c r="D91" s="867"/>
      <c r="E91" s="868"/>
      <c r="F91" s="869"/>
      <c r="G91" s="870"/>
      <c r="H91" s="867"/>
      <c r="I91" s="868"/>
      <c r="J91" s="869"/>
      <c r="K91" s="870"/>
      <c r="L91" s="867"/>
      <c r="M91" s="868"/>
      <c r="N91" s="869"/>
      <c r="O91" s="870"/>
      <c r="P91" s="867"/>
      <c r="Q91" s="868"/>
      <c r="R91" s="869"/>
      <c r="S91" s="870"/>
      <c r="T91" s="859" t="str">
        <f t="shared" si="11"/>
        <v/>
      </c>
      <c r="U91" s="860" t="str">
        <f t="shared" si="11"/>
        <v/>
      </c>
      <c r="V91" s="861" t="str">
        <f t="shared" si="12"/>
        <v/>
      </c>
      <c r="W91" s="862" t="str">
        <f t="shared" si="13"/>
        <v/>
      </c>
      <c r="X91" s="862" t="str">
        <f t="shared" si="10"/>
        <v/>
      </c>
      <c r="Y91" s="862" t="str">
        <f t="shared" si="10"/>
        <v/>
      </c>
      <c r="Z91" s="863">
        <f t="shared" si="14"/>
        <v>0</v>
      </c>
      <c r="AA91" s="862" t="str">
        <f t="shared" si="15"/>
        <v/>
      </c>
      <c r="AB91" s="862" t="str">
        <f t="shared" si="16"/>
        <v/>
      </c>
    </row>
    <row r="92" spans="1:28" ht="16.5" x14ac:dyDescent="0.2">
      <c r="A92" s="864">
        <v>83</v>
      </c>
      <c r="B92" s="865"/>
      <c r="C92" s="866"/>
      <c r="D92" s="867"/>
      <c r="E92" s="868"/>
      <c r="F92" s="869"/>
      <c r="G92" s="870"/>
      <c r="H92" s="867"/>
      <c r="I92" s="868"/>
      <c r="J92" s="869"/>
      <c r="K92" s="870"/>
      <c r="L92" s="867"/>
      <c r="M92" s="868"/>
      <c r="N92" s="869"/>
      <c r="O92" s="870"/>
      <c r="P92" s="867"/>
      <c r="Q92" s="868"/>
      <c r="R92" s="869"/>
      <c r="S92" s="870"/>
      <c r="T92" s="859" t="str">
        <f t="shared" si="11"/>
        <v/>
      </c>
      <c r="U92" s="860" t="str">
        <f t="shared" si="11"/>
        <v/>
      </c>
      <c r="V92" s="861" t="str">
        <f t="shared" si="12"/>
        <v/>
      </c>
      <c r="W92" s="862" t="str">
        <f t="shared" si="13"/>
        <v/>
      </c>
      <c r="X92" s="862" t="str">
        <f t="shared" si="10"/>
        <v/>
      </c>
      <c r="Y92" s="862" t="str">
        <f t="shared" si="10"/>
        <v/>
      </c>
      <c r="Z92" s="863">
        <f t="shared" si="14"/>
        <v>0</v>
      </c>
      <c r="AA92" s="862" t="str">
        <f t="shared" si="15"/>
        <v/>
      </c>
      <c r="AB92" s="862" t="str">
        <f t="shared" si="16"/>
        <v/>
      </c>
    </row>
    <row r="93" spans="1:28" ht="16.5" x14ac:dyDescent="0.2">
      <c r="A93" s="864">
        <v>84</v>
      </c>
      <c r="B93" s="865"/>
      <c r="C93" s="866"/>
      <c r="D93" s="867"/>
      <c r="E93" s="868"/>
      <c r="F93" s="869"/>
      <c r="G93" s="870"/>
      <c r="H93" s="867"/>
      <c r="I93" s="868"/>
      <c r="J93" s="869"/>
      <c r="K93" s="870"/>
      <c r="L93" s="867"/>
      <c r="M93" s="868"/>
      <c r="N93" s="869"/>
      <c r="O93" s="870"/>
      <c r="P93" s="867"/>
      <c r="Q93" s="868"/>
      <c r="R93" s="869"/>
      <c r="S93" s="870"/>
      <c r="T93" s="859" t="str">
        <f t="shared" si="11"/>
        <v/>
      </c>
      <c r="U93" s="860" t="str">
        <f t="shared" si="11"/>
        <v/>
      </c>
      <c r="V93" s="861" t="str">
        <f t="shared" si="12"/>
        <v/>
      </c>
      <c r="W93" s="862" t="str">
        <f t="shared" si="13"/>
        <v/>
      </c>
      <c r="X93" s="862" t="str">
        <f t="shared" si="10"/>
        <v/>
      </c>
      <c r="Y93" s="862" t="str">
        <f t="shared" si="10"/>
        <v/>
      </c>
      <c r="Z93" s="863">
        <f t="shared" si="14"/>
        <v>0</v>
      </c>
      <c r="AA93" s="862" t="str">
        <f t="shared" si="15"/>
        <v/>
      </c>
      <c r="AB93" s="862" t="str">
        <f t="shared" si="16"/>
        <v/>
      </c>
    </row>
    <row r="94" spans="1:28" ht="16.5" x14ac:dyDescent="0.2">
      <c r="A94" s="851">
        <v>85</v>
      </c>
      <c r="B94" s="865"/>
      <c r="C94" s="866"/>
      <c r="D94" s="867"/>
      <c r="E94" s="868"/>
      <c r="F94" s="869"/>
      <c r="G94" s="870"/>
      <c r="H94" s="867"/>
      <c r="I94" s="868"/>
      <c r="J94" s="869"/>
      <c r="K94" s="870"/>
      <c r="L94" s="867"/>
      <c r="M94" s="868"/>
      <c r="N94" s="869"/>
      <c r="O94" s="870"/>
      <c r="P94" s="867"/>
      <c r="Q94" s="868"/>
      <c r="R94" s="869"/>
      <c r="S94" s="870"/>
      <c r="T94" s="859" t="str">
        <f t="shared" si="11"/>
        <v/>
      </c>
      <c r="U94" s="860" t="str">
        <f t="shared" si="11"/>
        <v/>
      </c>
      <c r="V94" s="861" t="str">
        <f t="shared" si="12"/>
        <v/>
      </c>
      <c r="W94" s="862" t="str">
        <f t="shared" si="13"/>
        <v/>
      </c>
      <c r="X94" s="862" t="str">
        <f t="shared" si="10"/>
        <v/>
      </c>
      <c r="Y94" s="862" t="str">
        <f t="shared" si="10"/>
        <v/>
      </c>
      <c r="Z94" s="863">
        <f t="shared" si="14"/>
        <v>0</v>
      </c>
      <c r="AA94" s="862" t="str">
        <f t="shared" si="15"/>
        <v/>
      </c>
      <c r="AB94" s="862" t="str">
        <f t="shared" si="16"/>
        <v/>
      </c>
    </row>
    <row r="95" spans="1:28" ht="17.25" thickBot="1" x14ac:dyDescent="0.25">
      <c r="A95" s="876">
        <v>86</v>
      </c>
      <c r="B95" s="877"/>
      <c r="C95" s="878"/>
      <c r="D95" s="879"/>
      <c r="E95" s="880"/>
      <c r="F95" s="881"/>
      <c r="G95" s="882"/>
      <c r="H95" s="879"/>
      <c r="I95" s="880"/>
      <c r="J95" s="881"/>
      <c r="K95" s="882"/>
      <c r="L95" s="879"/>
      <c r="M95" s="880"/>
      <c r="N95" s="881"/>
      <c r="O95" s="882"/>
      <c r="P95" s="879"/>
      <c r="Q95" s="880"/>
      <c r="R95" s="881"/>
      <c r="S95" s="882"/>
      <c r="T95" s="883" t="str">
        <f t="shared" si="11"/>
        <v/>
      </c>
      <c r="U95" s="884" t="str">
        <f t="shared" si="11"/>
        <v/>
      </c>
      <c r="V95" s="885" t="str">
        <f t="shared" si="12"/>
        <v/>
      </c>
      <c r="W95" s="862" t="str">
        <f t="shared" si="13"/>
        <v/>
      </c>
      <c r="X95" s="862" t="str">
        <f t="shared" si="10"/>
        <v/>
      </c>
      <c r="Y95" s="862" t="str">
        <f t="shared" si="10"/>
        <v/>
      </c>
      <c r="Z95" s="863">
        <f t="shared" si="14"/>
        <v>0</v>
      </c>
      <c r="AA95" s="862" t="str">
        <f t="shared" si="15"/>
        <v/>
      </c>
      <c r="AB95" s="862" t="str">
        <f t="shared" si="16"/>
        <v/>
      </c>
    </row>
    <row r="96" spans="1:28" ht="16.5" thickTop="1" x14ac:dyDescent="0.2">
      <c r="A96" s="886"/>
      <c r="B96" s="887"/>
      <c r="C96" s="888"/>
      <c r="D96" s="889"/>
      <c r="E96" s="890"/>
      <c r="F96" s="889"/>
      <c r="G96" s="890"/>
      <c r="H96" s="889"/>
      <c r="I96" s="890"/>
      <c r="J96" s="889"/>
      <c r="K96" s="890"/>
      <c r="L96" s="889"/>
      <c r="M96" s="890"/>
      <c r="N96" s="889"/>
      <c r="O96" s="890"/>
      <c r="P96" s="889"/>
      <c r="Q96" s="890"/>
      <c r="R96" s="889"/>
      <c r="S96" s="890"/>
      <c r="T96" s="889"/>
      <c r="U96" s="890"/>
      <c r="V96" s="891"/>
    </row>
    <row r="97" spans="2:22" ht="15.75" x14ac:dyDescent="0.2">
      <c r="B97" s="887"/>
      <c r="C97" s="888"/>
      <c r="D97" s="889"/>
      <c r="E97" s="890"/>
      <c r="F97" s="889"/>
      <c r="G97" s="890"/>
      <c r="H97" s="889"/>
      <c r="I97" s="890"/>
      <c r="J97" s="889"/>
      <c r="K97" s="890"/>
      <c r="L97" s="889"/>
      <c r="M97" s="890"/>
      <c r="N97" s="889"/>
      <c r="O97" s="890"/>
      <c r="P97" s="889"/>
      <c r="Q97" s="890"/>
      <c r="R97" s="889"/>
      <c r="S97" s="890"/>
      <c r="T97" s="889"/>
      <c r="U97" s="890"/>
      <c r="V97" s="891"/>
    </row>
    <row r="98" spans="2:22" ht="15.75" x14ac:dyDescent="0.2">
      <c r="B98" s="887"/>
      <c r="C98" s="888"/>
      <c r="D98" s="889"/>
      <c r="E98" s="890"/>
      <c r="F98" s="889"/>
      <c r="G98" s="890"/>
      <c r="H98" s="889"/>
      <c r="I98" s="890"/>
      <c r="J98" s="889"/>
      <c r="K98" s="890"/>
      <c r="L98" s="889"/>
      <c r="M98" s="890"/>
      <c r="N98" s="889"/>
      <c r="O98" s="890"/>
      <c r="P98" s="889"/>
      <c r="Q98" s="890"/>
      <c r="R98" s="889"/>
      <c r="S98" s="890"/>
      <c r="T98" s="889"/>
      <c r="U98" s="890"/>
      <c r="V98" s="891"/>
    </row>
    <row r="99" spans="2:22" ht="15.75" x14ac:dyDescent="0.2">
      <c r="B99" s="887"/>
      <c r="C99" s="888"/>
      <c r="D99" s="889"/>
      <c r="E99" s="890"/>
      <c r="F99" s="889"/>
      <c r="G99" s="890"/>
      <c r="H99" s="889"/>
      <c r="I99" s="890"/>
      <c r="J99" s="889"/>
      <c r="K99" s="890"/>
      <c r="L99" s="889"/>
      <c r="M99" s="890"/>
      <c r="N99" s="889"/>
      <c r="O99" s="890"/>
      <c r="P99" s="889"/>
      <c r="Q99" s="890"/>
      <c r="R99" s="889"/>
      <c r="S99" s="890"/>
      <c r="T99" s="889"/>
      <c r="U99" s="890"/>
      <c r="V99" s="891"/>
    </row>
    <row r="100" spans="2:22" ht="15.75" x14ac:dyDescent="0.2">
      <c r="B100" s="887"/>
      <c r="C100" s="888"/>
      <c r="D100" s="889"/>
      <c r="E100" s="890"/>
      <c r="F100" s="889"/>
      <c r="G100" s="890"/>
      <c r="H100" s="889"/>
      <c r="I100" s="890"/>
      <c r="J100" s="889"/>
      <c r="K100" s="890"/>
      <c r="L100" s="889"/>
      <c r="M100" s="890"/>
      <c r="N100" s="889"/>
      <c r="O100" s="890"/>
      <c r="P100" s="889"/>
      <c r="Q100" s="890"/>
      <c r="R100" s="889"/>
      <c r="S100" s="890"/>
      <c r="T100" s="889"/>
      <c r="U100" s="890"/>
      <c r="V100" s="891"/>
    </row>
  </sheetData>
  <sortState ref="B10:U35">
    <sortCondition ref="T10:T35"/>
    <sortCondition descending="1" ref="U10:U35"/>
  </sortState>
  <mergeCells count="22">
    <mergeCell ref="D5:E5"/>
    <mergeCell ref="B1:C1"/>
    <mergeCell ref="B2:C2"/>
    <mergeCell ref="A5:A7"/>
    <mergeCell ref="B5:B7"/>
    <mergeCell ref="C5:C7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 JP10:JP95 TL10:TL95 ADH10:ADH95 AND10:AND95 AWZ10:AWZ95 BGV10:BGV95 BQR10:BQR95 CAN10:CAN95 CKJ10:CKJ95 CUF10:CUF95 DEB10:DEB95 DNX10:DNX95 DXT10:DXT95 EHP10:EHP95 ERL10:ERL95 FBH10:FBH95 FLD10:FLD95 FUZ10:FUZ95 GEV10:GEV95 GOR10:GOR95 GYN10:GYN95 HIJ10:HIJ95 HSF10:HSF95 ICB10:ICB95 ILX10:ILX95 IVT10:IVT95 JFP10:JFP95 JPL10:JPL95 JZH10:JZH95 KJD10:KJD95 KSZ10:KSZ95 LCV10:LCV95 LMR10:LMR95 LWN10:LWN95 MGJ10:MGJ95 MQF10:MQF95 NAB10:NAB95 NJX10:NJX95 NTT10:NTT95 ODP10:ODP95 ONL10:ONL95 OXH10:OXH95 PHD10:PHD95 PQZ10:PQZ95 QAV10:QAV95 QKR10:QKR95 QUN10:QUN95 REJ10:REJ95 ROF10:ROF95 RYB10:RYB95 SHX10:SHX95 SRT10:SRT95 TBP10:TBP95 TLL10:TLL95 TVH10:TVH95 UFD10:UFD95 UOZ10:UOZ95 UYV10:UYV95 VIR10:VIR95 VSN10:VSN95 WCJ10:WCJ95 WMF10:WMF95 WWB10:WWB95 T65546:T65631 JP65546:JP65631 TL65546:TL65631 ADH65546:ADH65631 AND65546:AND65631 AWZ65546:AWZ65631 BGV65546:BGV65631 BQR65546:BQR65631 CAN65546:CAN65631 CKJ65546:CKJ65631 CUF65546:CUF65631 DEB65546:DEB65631 DNX65546:DNX65631 DXT65546:DXT65631 EHP65546:EHP65631 ERL65546:ERL65631 FBH65546:FBH65631 FLD65546:FLD65631 FUZ65546:FUZ65631 GEV65546:GEV65631 GOR65546:GOR65631 GYN65546:GYN65631 HIJ65546:HIJ65631 HSF65546:HSF65631 ICB65546:ICB65631 ILX65546:ILX65631 IVT65546:IVT65631 JFP65546:JFP65631 JPL65546:JPL65631 JZH65546:JZH65631 KJD65546:KJD65631 KSZ65546:KSZ65631 LCV65546:LCV65631 LMR65546:LMR65631 LWN65546:LWN65631 MGJ65546:MGJ65631 MQF65546:MQF65631 NAB65546:NAB65631 NJX65546:NJX65631 NTT65546:NTT65631 ODP65546:ODP65631 ONL65546:ONL65631 OXH65546:OXH65631 PHD65546:PHD65631 PQZ65546:PQZ65631 QAV65546:QAV65631 QKR65546:QKR65631 QUN65546:QUN65631 REJ65546:REJ65631 ROF65546:ROF65631 RYB65546:RYB65631 SHX65546:SHX65631 SRT65546:SRT65631 TBP65546:TBP65631 TLL65546:TLL65631 TVH65546:TVH65631 UFD65546:UFD65631 UOZ65546:UOZ65631 UYV65546:UYV65631 VIR65546:VIR65631 VSN65546:VSN65631 WCJ65546:WCJ65631 WMF65546:WMF65631 WWB65546:WWB65631 T131082:T131167 JP131082:JP131167 TL131082:TL131167 ADH131082:ADH131167 AND131082:AND131167 AWZ131082:AWZ131167 BGV131082:BGV131167 BQR131082:BQR131167 CAN131082:CAN131167 CKJ131082:CKJ131167 CUF131082:CUF131167 DEB131082:DEB131167 DNX131082:DNX131167 DXT131082:DXT131167 EHP131082:EHP131167 ERL131082:ERL131167 FBH131082:FBH131167 FLD131082:FLD131167 FUZ131082:FUZ131167 GEV131082:GEV131167 GOR131082:GOR131167 GYN131082:GYN131167 HIJ131082:HIJ131167 HSF131082:HSF131167 ICB131082:ICB131167 ILX131082:ILX131167 IVT131082:IVT131167 JFP131082:JFP131167 JPL131082:JPL131167 JZH131082:JZH131167 KJD131082:KJD131167 KSZ131082:KSZ131167 LCV131082:LCV131167 LMR131082:LMR131167 LWN131082:LWN131167 MGJ131082:MGJ131167 MQF131082:MQF131167 NAB131082:NAB131167 NJX131082:NJX131167 NTT131082:NTT131167 ODP131082:ODP131167 ONL131082:ONL131167 OXH131082:OXH131167 PHD131082:PHD131167 PQZ131082:PQZ131167 QAV131082:QAV131167 QKR131082:QKR131167 QUN131082:QUN131167 REJ131082:REJ131167 ROF131082:ROF131167 RYB131082:RYB131167 SHX131082:SHX131167 SRT131082:SRT131167 TBP131082:TBP131167 TLL131082:TLL131167 TVH131082:TVH131167 UFD131082:UFD131167 UOZ131082:UOZ131167 UYV131082:UYV131167 VIR131082:VIR131167 VSN131082:VSN131167 WCJ131082:WCJ131167 WMF131082:WMF131167 WWB131082:WWB131167 T196618:T196703 JP196618:JP196703 TL196618:TL196703 ADH196618:ADH196703 AND196618:AND196703 AWZ196618:AWZ196703 BGV196618:BGV196703 BQR196618:BQR196703 CAN196618:CAN196703 CKJ196618:CKJ196703 CUF196618:CUF196703 DEB196618:DEB196703 DNX196618:DNX196703 DXT196618:DXT196703 EHP196618:EHP196703 ERL196618:ERL196703 FBH196618:FBH196703 FLD196618:FLD196703 FUZ196618:FUZ196703 GEV196618:GEV196703 GOR196618:GOR196703 GYN196618:GYN196703 HIJ196618:HIJ196703 HSF196618:HSF196703 ICB196618:ICB196703 ILX196618:ILX196703 IVT196618:IVT196703 JFP196618:JFP196703 JPL196618:JPL196703 JZH196618:JZH196703 KJD196618:KJD196703 KSZ196618:KSZ196703 LCV196618:LCV196703 LMR196618:LMR196703 LWN196618:LWN196703 MGJ196618:MGJ196703 MQF196618:MQF196703 NAB196618:NAB196703 NJX196618:NJX196703 NTT196618:NTT196703 ODP196618:ODP196703 ONL196618:ONL196703 OXH196618:OXH196703 PHD196618:PHD196703 PQZ196618:PQZ196703 QAV196618:QAV196703 QKR196618:QKR196703 QUN196618:QUN196703 REJ196618:REJ196703 ROF196618:ROF196703 RYB196618:RYB196703 SHX196618:SHX196703 SRT196618:SRT196703 TBP196618:TBP196703 TLL196618:TLL196703 TVH196618:TVH196703 UFD196618:UFD196703 UOZ196618:UOZ196703 UYV196618:UYV196703 VIR196618:VIR196703 VSN196618:VSN196703 WCJ196618:WCJ196703 WMF196618:WMF196703 WWB196618:WWB196703 T262154:T262239 JP262154:JP262239 TL262154:TL262239 ADH262154:ADH262239 AND262154:AND262239 AWZ262154:AWZ262239 BGV262154:BGV262239 BQR262154:BQR262239 CAN262154:CAN262239 CKJ262154:CKJ262239 CUF262154:CUF262239 DEB262154:DEB262239 DNX262154:DNX262239 DXT262154:DXT262239 EHP262154:EHP262239 ERL262154:ERL262239 FBH262154:FBH262239 FLD262154:FLD262239 FUZ262154:FUZ262239 GEV262154:GEV262239 GOR262154:GOR262239 GYN262154:GYN262239 HIJ262154:HIJ262239 HSF262154:HSF262239 ICB262154:ICB262239 ILX262154:ILX262239 IVT262154:IVT262239 JFP262154:JFP262239 JPL262154:JPL262239 JZH262154:JZH262239 KJD262154:KJD262239 KSZ262154:KSZ262239 LCV262154:LCV262239 LMR262154:LMR262239 LWN262154:LWN262239 MGJ262154:MGJ262239 MQF262154:MQF262239 NAB262154:NAB262239 NJX262154:NJX262239 NTT262154:NTT262239 ODP262154:ODP262239 ONL262154:ONL262239 OXH262154:OXH262239 PHD262154:PHD262239 PQZ262154:PQZ262239 QAV262154:QAV262239 QKR262154:QKR262239 QUN262154:QUN262239 REJ262154:REJ262239 ROF262154:ROF262239 RYB262154:RYB262239 SHX262154:SHX262239 SRT262154:SRT262239 TBP262154:TBP262239 TLL262154:TLL262239 TVH262154:TVH262239 UFD262154:UFD262239 UOZ262154:UOZ262239 UYV262154:UYV262239 VIR262154:VIR262239 VSN262154:VSN262239 WCJ262154:WCJ262239 WMF262154:WMF262239 WWB262154:WWB262239 T327690:T327775 JP327690:JP327775 TL327690:TL327775 ADH327690:ADH327775 AND327690:AND327775 AWZ327690:AWZ327775 BGV327690:BGV327775 BQR327690:BQR327775 CAN327690:CAN327775 CKJ327690:CKJ327775 CUF327690:CUF327775 DEB327690:DEB327775 DNX327690:DNX327775 DXT327690:DXT327775 EHP327690:EHP327775 ERL327690:ERL327775 FBH327690:FBH327775 FLD327690:FLD327775 FUZ327690:FUZ327775 GEV327690:GEV327775 GOR327690:GOR327775 GYN327690:GYN327775 HIJ327690:HIJ327775 HSF327690:HSF327775 ICB327690:ICB327775 ILX327690:ILX327775 IVT327690:IVT327775 JFP327690:JFP327775 JPL327690:JPL327775 JZH327690:JZH327775 KJD327690:KJD327775 KSZ327690:KSZ327775 LCV327690:LCV327775 LMR327690:LMR327775 LWN327690:LWN327775 MGJ327690:MGJ327775 MQF327690:MQF327775 NAB327690:NAB327775 NJX327690:NJX327775 NTT327690:NTT327775 ODP327690:ODP327775 ONL327690:ONL327775 OXH327690:OXH327775 PHD327690:PHD327775 PQZ327690:PQZ327775 QAV327690:QAV327775 QKR327690:QKR327775 QUN327690:QUN327775 REJ327690:REJ327775 ROF327690:ROF327775 RYB327690:RYB327775 SHX327690:SHX327775 SRT327690:SRT327775 TBP327690:TBP327775 TLL327690:TLL327775 TVH327690:TVH327775 UFD327690:UFD327775 UOZ327690:UOZ327775 UYV327690:UYV327775 VIR327690:VIR327775 VSN327690:VSN327775 WCJ327690:WCJ327775 WMF327690:WMF327775 WWB327690:WWB327775 T393226:T393311 JP393226:JP393311 TL393226:TL393311 ADH393226:ADH393311 AND393226:AND393311 AWZ393226:AWZ393311 BGV393226:BGV393311 BQR393226:BQR393311 CAN393226:CAN393311 CKJ393226:CKJ393311 CUF393226:CUF393311 DEB393226:DEB393311 DNX393226:DNX393311 DXT393226:DXT393311 EHP393226:EHP393311 ERL393226:ERL393311 FBH393226:FBH393311 FLD393226:FLD393311 FUZ393226:FUZ393311 GEV393226:GEV393311 GOR393226:GOR393311 GYN393226:GYN393311 HIJ393226:HIJ393311 HSF393226:HSF393311 ICB393226:ICB393311 ILX393226:ILX393311 IVT393226:IVT393311 JFP393226:JFP393311 JPL393226:JPL393311 JZH393226:JZH393311 KJD393226:KJD393311 KSZ393226:KSZ393311 LCV393226:LCV393311 LMR393226:LMR393311 LWN393226:LWN393311 MGJ393226:MGJ393311 MQF393226:MQF393311 NAB393226:NAB393311 NJX393226:NJX393311 NTT393226:NTT393311 ODP393226:ODP393311 ONL393226:ONL393311 OXH393226:OXH393311 PHD393226:PHD393311 PQZ393226:PQZ393311 QAV393226:QAV393311 QKR393226:QKR393311 QUN393226:QUN393311 REJ393226:REJ393311 ROF393226:ROF393311 RYB393226:RYB393311 SHX393226:SHX393311 SRT393226:SRT393311 TBP393226:TBP393311 TLL393226:TLL393311 TVH393226:TVH393311 UFD393226:UFD393311 UOZ393226:UOZ393311 UYV393226:UYV393311 VIR393226:VIR393311 VSN393226:VSN393311 WCJ393226:WCJ393311 WMF393226:WMF393311 WWB393226:WWB393311 T458762:T458847 JP458762:JP458847 TL458762:TL458847 ADH458762:ADH458847 AND458762:AND458847 AWZ458762:AWZ458847 BGV458762:BGV458847 BQR458762:BQR458847 CAN458762:CAN458847 CKJ458762:CKJ458847 CUF458762:CUF458847 DEB458762:DEB458847 DNX458762:DNX458847 DXT458762:DXT458847 EHP458762:EHP458847 ERL458762:ERL458847 FBH458762:FBH458847 FLD458762:FLD458847 FUZ458762:FUZ458847 GEV458762:GEV458847 GOR458762:GOR458847 GYN458762:GYN458847 HIJ458762:HIJ458847 HSF458762:HSF458847 ICB458762:ICB458847 ILX458762:ILX458847 IVT458762:IVT458847 JFP458762:JFP458847 JPL458762:JPL458847 JZH458762:JZH458847 KJD458762:KJD458847 KSZ458762:KSZ458847 LCV458762:LCV458847 LMR458762:LMR458847 LWN458762:LWN458847 MGJ458762:MGJ458847 MQF458762:MQF458847 NAB458762:NAB458847 NJX458762:NJX458847 NTT458762:NTT458847 ODP458762:ODP458847 ONL458762:ONL458847 OXH458762:OXH458847 PHD458762:PHD458847 PQZ458762:PQZ458847 QAV458762:QAV458847 QKR458762:QKR458847 QUN458762:QUN458847 REJ458762:REJ458847 ROF458762:ROF458847 RYB458762:RYB458847 SHX458762:SHX458847 SRT458762:SRT458847 TBP458762:TBP458847 TLL458762:TLL458847 TVH458762:TVH458847 UFD458762:UFD458847 UOZ458762:UOZ458847 UYV458762:UYV458847 VIR458762:VIR458847 VSN458762:VSN458847 WCJ458762:WCJ458847 WMF458762:WMF458847 WWB458762:WWB458847 T524298:T524383 JP524298:JP524383 TL524298:TL524383 ADH524298:ADH524383 AND524298:AND524383 AWZ524298:AWZ524383 BGV524298:BGV524383 BQR524298:BQR524383 CAN524298:CAN524383 CKJ524298:CKJ524383 CUF524298:CUF524383 DEB524298:DEB524383 DNX524298:DNX524383 DXT524298:DXT524383 EHP524298:EHP524383 ERL524298:ERL524383 FBH524298:FBH524383 FLD524298:FLD524383 FUZ524298:FUZ524383 GEV524298:GEV524383 GOR524298:GOR524383 GYN524298:GYN524383 HIJ524298:HIJ524383 HSF524298:HSF524383 ICB524298:ICB524383 ILX524298:ILX524383 IVT524298:IVT524383 JFP524298:JFP524383 JPL524298:JPL524383 JZH524298:JZH524383 KJD524298:KJD524383 KSZ524298:KSZ524383 LCV524298:LCV524383 LMR524298:LMR524383 LWN524298:LWN524383 MGJ524298:MGJ524383 MQF524298:MQF524383 NAB524298:NAB524383 NJX524298:NJX524383 NTT524298:NTT524383 ODP524298:ODP524383 ONL524298:ONL524383 OXH524298:OXH524383 PHD524298:PHD524383 PQZ524298:PQZ524383 QAV524298:QAV524383 QKR524298:QKR524383 QUN524298:QUN524383 REJ524298:REJ524383 ROF524298:ROF524383 RYB524298:RYB524383 SHX524298:SHX524383 SRT524298:SRT524383 TBP524298:TBP524383 TLL524298:TLL524383 TVH524298:TVH524383 UFD524298:UFD524383 UOZ524298:UOZ524383 UYV524298:UYV524383 VIR524298:VIR524383 VSN524298:VSN524383 WCJ524298:WCJ524383 WMF524298:WMF524383 WWB524298:WWB524383 T589834:T589919 JP589834:JP589919 TL589834:TL589919 ADH589834:ADH589919 AND589834:AND589919 AWZ589834:AWZ589919 BGV589834:BGV589919 BQR589834:BQR589919 CAN589834:CAN589919 CKJ589834:CKJ589919 CUF589834:CUF589919 DEB589834:DEB589919 DNX589834:DNX589919 DXT589834:DXT589919 EHP589834:EHP589919 ERL589834:ERL589919 FBH589834:FBH589919 FLD589834:FLD589919 FUZ589834:FUZ589919 GEV589834:GEV589919 GOR589834:GOR589919 GYN589834:GYN589919 HIJ589834:HIJ589919 HSF589834:HSF589919 ICB589834:ICB589919 ILX589834:ILX589919 IVT589834:IVT589919 JFP589834:JFP589919 JPL589834:JPL589919 JZH589834:JZH589919 KJD589834:KJD589919 KSZ589834:KSZ589919 LCV589834:LCV589919 LMR589834:LMR589919 LWN589834:LWN589919 MGJ589834:MGJ589919 MQF589834:MQF589919 NAB589834:NAB589919 NJX589834:NJX589919 NTT589834:NTT589919 ODP589834:ODP589919 ONL589834:ONL589919 OXH589834:OXH589919 PHD589834:PHD589919 PQZ589834:PQZ589919 QAV589834:QAV589919 QKR589834:QKR589919 QUN589834:QUN589919 REJ589834:REJ589919 ROF589834:ROF589919 RYB589834:RYB589919 SHX589834:SHX589919 SRT589834:SRT589919 TBP589834:TBP589919 TLL589834:TLL589919 TVH589834:TVH589919 UFD589834:UFD589919 UOZ589834:UOZ589919 UYV589834:UYV589919 VIR589834:VIR589919 VSN589834:VSN589919 WCJ589834:WCJ589919 WMF589834:WMF589919 WWB589834:WWB589919 T655370:T655455 JP655370:JP655455 TL655370:TL655455 ADH655370:ADH655455 AND655370:AND655455 AWZ655370:AWZ655455 BGV655370:BGV655455 BQR655370:BQR655455 CAN655370:CAN655455 CKJ655370:CKJ655455 CUF655370:CUF655455 DEB655370:DEB655455 DNX655370:DNX655455 DXT655370:DXT655455 EHP655370:EHP655455 ERL655370:ERL655455 FBH655370:FBH655455 FLD655370:FLD655455 FUZ655370:FUZ655455 GEV655370:GEV655455 GOR655370:GOR655455 GYN655370:GYN655455 HIJ655370:HIJ655455 HSF655370:HSF655455 ICB655370:ICB655455 ILX655370:ILX655455 IVT655370:IVT655455 JFP655370:JFP655455 JPL655370:JPL655455 JZH655370:JZH655455 KJD655370:KJD655455 KSZ655370:KSZ655455 LCV655370:LCV655455 LMR655370:LMR655455 LWN655370:LWN655455 MGJ655370:MGJ655455 MQF655370:MQF655455 NAB655370:NAB655455 NJX655370:NJX655455 NTT655370:NTT655455 ODP655370:ODP655455 ONL655370:ONL655455 OXH655370:OXH655455 PHD655370:PHD655455 PQZ655370:PQZ655455 QAV655370:QAV655455 QKR655370:QKR655455 QUN655370:QUN655455 REJ655370:REJ655455 ROF655370:ROF655455 RYB655370:RYB655455 SHX655370:SHX655455 SRT655370:SRT655455 TBP655370:TBP655455 TLL655370:TLL655455 TVH655370:TVH655455 UFD655370:UFD655455 UOZ655370:UOZ655455 UYV655370:UYV655455 VIR655370:VIR655455 VSN655370:VSN655455 WCJ655370:WCJ655455 WMF655370:WMF655455 WWB655370:WWB655455 T720906:T720991 JP720906:JP720991 TL720906:TL720991 ADH720906:ADH720991 AND720906:AND720991 AWZ720906:AWZ720991 BGV720906:BGV720991 BQR720906:BQR720991 CAN720906:CAN720991 CKJ720906:CKJ720991 CUF720906:CUF720991 DEB720906:DEB720991 DNX720906:DNX720991 DXT720906:DXT720991 EHP720906:EHP720991 ERL720906:ERL720991 FBH720906:FBH720991 FLD720906:FLD720991 FUZ720906:FUZ720991 GEV720906:GEV720991 GOR720906:GOR720991 GYN720906:GYN720991 HIJ720906:HIJ720991 HSF720906:HSF720991 ICB720906:ICB720991 ILX720906:ILX720991 IVT720906:IVT720991 JFP720906:JFP720991 JPL720906:JPL720991 JZH720906:JZH720991 KJD720906:KJD720991 KSZ720906:KSZ720991 LCV720906:LCV720991 LMR720906:LMR720991 LWN720906:LWN720991 MGJ720906:MGJ720991 MQF720906:MQF720991 NAB720906:NAB720991 NJX720906:NJX720991 NTT720906:NTT720991 ODP720906:ODP720991 ONL720906:ONL720991 OXH720906:OXH720991 PHD720906:PHD720991 PQZ720906:PQZ720991 QAV720906:QAV720991 QKR720906:QKR720991 QUN720906:QUN720991 REJ720906:REJ720991 ROF720906:ROF720991 RYB720906:RYB720991 SHX720906:SHX720991 SRT720906:SRT720991 TBP720906:TBP720991 TLL720906:TLL720991 TVH720906:TVH720991 UFD720906:UFD720991 UOZ720906:UOZ720991 UYV720906:UYV720991 VIR720906:VIR720991 VSN720906:VSN720991 WCJ720906:WCJ720991 WMF720906:WMF720991 WWB720906:WWB720991 T786442:T786527 JP786442:JP786527 TL786442:TL786527 ADH786442:ADH786527 AND786442:AND786527 AWZ786442:AWZ786527 BGV786442:BGV786527 BQR786442:BQR786527 CAN786442:CAN786527 CKJ786442:CKJ786527 CUF786442:CUF786527 DEB786442:DEB786527 DNX786442:DNX786527 DXT786442:DXT786527 EHP786442:EHP786527 ERL786442:ERL786527 FBH786442:FBH786527 FLD786442:FLD786527 FUZ786442:FUZ786527 GEV786442:GEV786527 GOR786442:GOR786527 GYN786442:GYN786527 HIJ786442:HIJ786527 HSF786442:HSF786527 ICB786442:ICB786527 ILX786442:ILX786527 IVT786442:IVT786527 JFP786442:JFP786527 JPL786442:JPL786527 JZH786442:JZH786527 KJD786442:KJD786527 KSZ786442:KSZ786527 LCV786442:LCV786527 LMR786442:LMR786527 LWN786442:LWN786527 MGJ786442:MGJ786527 MQF786442:MQF786527 NAB786442:NAB786527 NJX786442:NJX786527 NTT786442:NTT786527 ODP786442:ODP786527 ONL786442:ONL786527 OXH786442:OXH786527 PHD786442:PHD786527 PQZ786442:PQZ786527 QAV786442:QAV786527 QKR786442:QKR786527 QUN786442:QUN786527 REJ786442:REJ786527 ROF786442:ROF786527 RYB786442:RYB786527 SHX786442:SHX786527 SRT786442:SRT786527 TBP786442:TBP786527 TLL786442:TLL786527 TVH786442:TVH786527 UFD786442:UFD786527 UOZ786442:UOZ786527 UYV786442:UYV786527 VIR786442:VIR786527 VSN786442:VSN786527 WCJ786442:WCJ786527 WMF786442:WMF786527 WWB786442:WWB786527 T851978:T852063 JP851978:JP852063 TL851978:TL852063 ADH851978:ADH852063 AND851978:AND852063 AWZ851978:AWZ852063 BGV851978:BGV852063 BQR851978:BQR852063 CAN851978:CAN852063 CKJ851978:CKJ852063 CUF851978:CUF852063 DEB851978:DEB852063 DNX851978:DNX852063 DXT851978:DXT852063 EHP851978:EHP852063 ERL851978:ERL852063 FBH851978:FBH852063 FLD851978:FLD852063 FUZ851978:FUZ852063 GEV851978:GEV852063 GOR851978:GOR852063 GYN851978:GYN852063 HIJ851978:HIJ852063 HSF851978:HSF852063 ICB851978:ICB852063 ILX851978:ILX852063 IVT851978:IVT852063 JFP851978:JFP852063 JPL851978:JPL852063 JZH851978:JZH852063 KJD851978:KJD852063 KSZ851978:KSZ852063 LCV851978:LCV852063 LMR851978:LMR852063 LWN851978:LWN852063 MGJ851978:MGJ852063 MQF851978:MQF852063 NAB851978:NAB852063 NJX851978:NJX852063 NTT851978:NTT852063 ODP851978:ODP852063 ONL851978:ONL852063 OXH851978:OXH852063 PHD851978:PHD852063 PQZ851978:PQZ852063 QAV851978:QAV852063 QKR851978:QKR852063 QUN851978:QUN852063 REJ851978:REJ852063 ROF851978:ROF852063 RYB851978:RYB852063 SHX851978:SHX852063 SRT851978:SRT852063 TBP851978:TBP852063 TLL851978:TLL852063 TVH851978:TVH852063 UFD851978:UFD852063 UOZ851978:UOZ852063 UYV851978:UYV852063 VIR851978:VIR852063 VSN851978:VSN852063 WCJ851978:WCJ852063 WMF851978:WMF852063 WWB851978:WWB852063 T917514:T917599 JP917514:JP917599 TL917514:TL917599 ADH917514:ADH917599 AND917514:AND917599 AWZ917514:AWZ917599 BGV917514:BGV917599 BQR917514:BQR917599 CAN917514:CAN917599 CKJ917514:CKJ917599 CUF917514:CUF917599 DEB917514:DEB917599 DNX917514:DNX917599 DXT917514:DXT917599 EHP917514:EHP917599 ERL917514:ERL917599 FBH917514:FBH917599 FLD917514:FLD917599 FUZ917514:FUZ917599 GEV917514:GEV917599 GOR917514:GOR917599 GYN917514:GYN917599 HIJ917514:HIJ917599 HSF917514:HSF917599 ICB917514:ICB917599 ILX917514:ILX917599 IVT917514:IVT917599 JFP917514:JFP917599 JPL917514:JPL917599 JZH917514:JZH917599 KJD917514:KJD917599 KSZ917514:KSZ917599 LCV917514:LCV917599 LMR917514:LMR917599 LWN917514:LWN917599 MGJ917514:MGJ917599 MQF917514:MQF917599 NAB917514:NAB917599 NJX917514:NJX917599 NTT917514:NTT917599 ODP917514:ODP917599 ONL917514:ONL917599 OXH917514:OXH917599 PHD917514:PHD917599 PQZ917514:PQZ917599 QAV917514:QAV917599 QKR917514:QKR917599 QUN917514:QUN917599 REJ917514:REJ917599 ROF917514:ROF917599 RYB917514:RYB917599 SHX917514:SHX917599 SRT917514:SRT917599 TBP917514:TBP917599 TLL917514:TLL917599 TVH917514:TVH917599 UFD917514:UFD917599 UOZ917514:UOZ917599 UYV917514:UYV917599 VIR917514:VIR917599 VSN917514:VSN917599 WCJ917514:WCJ917599 WMF917514:WMF917599 WWB917514:WWB917599 T983050:T983135 JP983050:JP983135 TL983050:TL983135 ADH983050:ADH983135 AND983050:AND983135 AWZ983050:AWZ983135 BGV983050:BGV983135 BQR983050:BQR983135 CAN983050:CAN983135 CKJ983050:CKJ983135 CUF983050:CUF983135 DEB983050:DEB983135 DNX983050:DNX983135 DXT983050:DXT983135 EHP983050:EHP983135 ERL983050:ERL983135 FBH983050:FBH983135 FLD983050:FLD983135 FUZ983050:FUZ983135 GEV983050:GEV983135 GOR983050:GOR983135 GYN983050:GYN983135 HIJ983050:HIJ983135 HSF983050:HSF983135 ICB983050:ICB983135 ILX983050:ILX983135 IVT983050:IVT983135 JFP983050:JFP983135 JPL983050:JPL983135 JZH983050:JZH983135 KJD983050:KJD983135 KSZ983050:KSZ983135 LCV983050:LCV983135 LMR983050:LMR983135 LWN983050:LWN983135 MGJ983050:MGJ983135 MQF983050:MQF983135 NAB983050:NAB983135 NJX983050:NJX983135 NTT983050:NTT983135 ODP983050:ODP983135 ONL983050:ONL983135 OXH983050:OXH983135 PHD983050:PHD983135 PQZ983050:PQZ983135 QAV983050:QAV983135 QKR983050:QKR983135 QUN983050:QUN983135 REJ983050:REJ983135 ROF983050:ROF983135 RYB983050:RYB983135 SHX983050:SHX983135 SRT983050:SRT983135 TBP983050:TBP983135 TLL983050:TLL983135 TVH983050:TVH983135 UFD983050:UFD983135 UOZ983050:UOZ983135 UYV983050:UYV983135 VIR983050:VIR983135 VSN983050:VSN983135 WCJ983050:WCJ983135 WMF983050:WMF983135 WWB983050:WWB983135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orientation="landscape" verticalDpi="0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 r:id="rId3"/>
  <legacyDrawingHF r:id="rId4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C00000"/>
  </sheetPr>
  <dimension ref="A1:AB100"/>
  <sheetViews>
    <sheetView showRowColHeaders="0" zoomScale="72" workbookViewId="0">
      <selection activeCell="T10" sqref="T10:U17"/>
    </sheetView>
  </sheetViews>
  <sheetFormatPr defaultRowHeight="15" x14ac:dyDescent="0.2"/>
  <cols>
    <col min="1" max="1" width="5.140625" style="573" customWidth="1"/>
    <col min="2" max="2" width="21.85546875" style="577" bestFit="1" customWidth="1"/>
    <col min="3" max="3" width="19.85546875" customWidth="1"/>
    <col min="4" max="4" width="5.7109375" customWidth="1"/>
    <col min="5" max="5" width="9.28515625" style="574" customWidth="1"/>
    <col min="6" max="6" width="5.7109375" customWidth="1"/>
    <col min="7" max="7" width="9.28515625" style="574" customWidth="1"/>
    <col min="8" max="8" width="5.7109375" customWidth="1"/>
    <col min="9" max="9" width="9.28515625" style="574" customWidth="1"/>
    <col min="10" max="10" width="5.7109375" customWidth="1"/>
    <col min="11" max="11" width="9.28515625" style="574" customWidth="1"/>
    <col min="12" max="12" width="5.7109375" customWidth="1"/>
    <col min="13" max="13" width="9.28515625" style="574" customWidth="1"/>
    <col min="14" max="14" width="5.7109375" customWidth="1"/>
    <col min="15" max="15" width="9.28515625" style="574" customWidth="1"/>
    <col min="16" max="16" width="5.7109375" customWidth="1"/>
    <col min="17" max="17" width="9.28515625" style="574" customWidth="1"/>
    <col min="18" max="18" width="5.7109375" customWidth="1"/>
    <col min="19" max="19" width="9.28515625" style="574" customWidth="1"/>
    <col min="20" max="20" width="6.7109375" customWidth="1"/>
    <col min="21" max="21" width="10" style="574" customWidth="1"/>
    <col min="22" max="22" width="10.5703125" customWidth="1"/>
    <col min="23" max="23" width="0" hidden="1" customWidth="1"/>
    <col min="24" max="25" width="9.140625" hidden="1" customWidth="1"/>
    <col min="26" max="26" width="10.85546875" hidden="1" customWidth="1"/>
    <col min="27" max="27" width="15.5703125" hidden="1" customWidth="1"/>
    <col min="28" max="28" width="14.5703125" hidden="1" customWidth="1"/>
    <col min="257" max="257" width="5.140625" customWidth="1"/>
    <col min="258" max="258" width="21.85546875" bestFit="1" customWidth="1"/>
    <col min="259" max="259" width="19.85546875" customWidth="1"/>
    <col min="260" max="260" width="5.7109375" customWidth="1"/>
    <col min="261" max="261" width="9.28515625" customWidth="1"/>
    <col min="262" max="262" width="5.7109375" customWidth="1"/>
    <col min="263" max="263" width="9.28515625" customWidth="1"/>
    <col min="264" max="264" width="5.7109375" customWidth="1"/>
    <col min="265" max="265" width="9.28515625" customWidth="1"/>
    <col min="266" max="266" width="5.7109375" customWidth="1"/>
    <col min="267" max="267" width="9.28515625" customWidth="1"/>
    <col min="268" max="268" width="5.7109375" customWidth="1"/>
    <col min="269" max="269" width="9.28515625" customWidth="1"/>
    <col min="270" max="270" width="5.7109375" customWidth="1"/>
    <col min="271" max="271" width="9.28515625" customWidth="1"/>
    <col min="272" max="272" width="5.7109375" customWidth="1"/>
    <col min="273" max="273" width="9.28515625" customWidth="1"/>
    <col min="274" max="274" width="5.7109375" customWidth="1"/>
    <col min="275" max="275" width="9.28515625" customWidth="1"/>
    <col min="276" max="276" width="6.7109375" customWidth="1"/>
    <col min="277" max="277" width="10" customWidth="1"/>
    <col min="278" max="278" width="10.5703125" customWidth="1"/>
    <col min="279" max="284" width="0" hidden="1" customWidth="1"/>
    <col min="513" max="513" width="5.140625" customWidth="1"/>
    <col min="514" max="514" width="21.85546875" bestFit="1" customWidth="1"/>
    <col min="515" max="515" width="19.85546875" customWidth="1"/>
    <col min="516" max="516" width="5.7109375" customWidth="1"/>
    <col min="517" max="517" width="9.28515625" customWidth="1"/>
    <col min="518" max="518" width="5.7109375" customWidth="1"/>
    <col min="519" max="519" width="9.28515625" customWidth="1"/>
    <col min="520" max="520" width="5.7109375" customWidth="1"/>
    <col min="521" max="521" width="9.28515625" customWidth="1"/>
    <col min="522" max="522" width="5.7109375" customWidth="1"/>
    <col min="523" max="523" width="9.28515625" customWidth="1"/>
    <col min="524" max="524" width="5.7109375" customWidth="1"/>
    <col min="525" max="525" width="9.28515625" customWidth="1"/>
    <col min="526" max="526" width="5.7109375" customWidth="1"/>
    <col min="527" max="527" width="9.28515625" customWidth="1"/>
    <col min="528" max="528" width="5.7109375" customWidth="1"/>
    <col min="529" max="529" width="9.28515625" customWidth="1"/>
    <col min="530" max="530" width="5.7109375" customWidth="1"/>
    <col min="531" max="531" width="9.28515625" customWidth="1"/>
    <col min="532" max="532" width="6.7109375" customWidth="1"/>
    <col min="533" max="533" width="10" customWidth="1"/>
    <col min="534" max="534" width="10.5703125" customWidth="1"/>
    <col min="535" max="540" width="0" hidden="1" customWidth="1"/>
    <col min="769" max="769" width="5.140625" customWidth="1"/>
    <col min="770" max="770" width="21.85546875" bestFit="1" customWidth="1"/>
    <col min="771" max="771" width="19.85546875" customWidth="1"/>
    <col min="772" max="772" width="5.7109375" customWidth="1"/>
    <col min="773" max="773" width="9.28515625" customWidth="1"/>
    <col min="774" max="774" width="5.7109375" customWidth="1"/>
    <col min="775" max="775" width="9.28515625" customWidth="1"/>
    <col min="776" max="776" width="5.7109375" customWidth="1"/>
    <col min="777" max="777" width="9.28515625" customWidth="1"/>
    <col min="778" max="778" width="5.7109375" customWidth="1"/>
    <col min="779" max="779" width="9.28515625" customWidth="1"/>
    <col min="780" max="780" width="5.7109375" customWidth="1"/>
    <col min="781" max="781" width="9.28515625" customWidth="1"/>
    <col min="782" max="782" width="5.7109375" customWidth="1"/>
    <col min="783" max="783" width="9.28515625" customWidth="1"/>
    <col min="784" max="784" width="5.7109375" customWidth="1"/>
    <col min="785" max="785" width="9.28515625" customWidth="1"/>
    <col min="786" max="786" width="5.7109375" customWidth="1"/>
    <col min="787" max="787" width="9.28515625" customWidth="1"/>
    <col min="788" max="788" width="6.7109375" customWidth="1"/>
    <col min="789" max="789" width="10" customWidth="1"/>
    <col min="790" max="790" width="10.5703125" customWidth="1"/>
    <col min="791" max="796" width="0" hidden="1" customWidth="1"/>
    <col min="1025" max="1025" width="5.140625" customWidth="1"/>
    <col min="1026" max="1026" width="21.85546875" bestFit="1" customWidth="1"/>
    <col min="1027" max="1027" width="19.85546875" customWidth="1"/>
    <col min="1028" max="1028" width="5.7109375" customWidth="1"/>
    <col min="1029" max="1029" width="9.28515625" customWidth="1"/>
    <col min="1030" max="1030" width="5.7109375" customWidth="1"/>
    <col min="1031" max="1031" width="9.28515625" customWidth="1"/>
    <col min="1032" max="1032" width="5.7109375" customWidth="1"/>
    <col min="1033" max="1033" width="9.28515625" customWidth="1"/>
    <col min="1034" max="1034" width="5.7109375" customWidth="1"/>
    <col min="1035" max="1035" width="9.28515625" customWidth="1"/>
    <col min="1036" max="1036" width="5.7109375" customWidth="1"/>
    <col min="1037" max="1037" width="9.28515625" customWidth="1"/>
    <col min="1038" max="1038" width="5.7109375" customWidth="1"/>
    <col min="1039" max="1039" width="9.28515625" customWidth="1"/>
    <col min="1040" max="1040" width="5.7109375" customWidth="1"/>
    <col min="1041" max="1041" width="9.28515625" customWidth="1"/>
    <col min="1042" max="1042" width="5.7109375" customWidth="1"/>
    <col min="1043" max="1043" width="9.28515625" customWidth="1"/>
    <col min="1044" max="1044" width="6.7109375" customWidth="1"/>
    <col min="1045" max="1045" width="10" customWidth="1"/>
    <col min="1046" max="1046" width="10.5703125" customWidth="1"/>
    <col min="1047" max="1052" width="0" hidden="1" customWidth="1"/>
    <col min="1281" max="1281" width="5.140625" customWidth="1"/>
    <col min="1282" max="1282" width="21.85546875" bestFit="1" customWidth="1"/>
    <col min="1283" max="1283" width="19.85546875" customWidth="1"/>
    <col min="1284" max="1284" width="5.7109375" customWidth="1"/>
    <col min="1285" max="1285" width="9.28515625" customWidth="1"/>
    <col min="1286" max="1286" width="5.7109375" customWidth="1"/>
    <col min="1287" max="1287" width="9.28515625" customWidth="1"/>
    <col min="1288" max="1288" width="5.7109375" customWidth="1"/>
    <col min="1289" max="1289" width="9.28515625" customWidth="1"/>
    <col min="1290" max="1290" width="5.7109375" customWidth="1"/>
    <col min="1291" max="1291" width="9.28515625" customWidth="1"/>
    <col min="1292" max="1292" width="5.7109375" customWidth="1"/>
    <col min="1293" max="1293" width="9.28515625" customWidth="1"/>
    <col min="1294" max="1294" width="5.7109375" customWidth="1"/>
    <col min="1295" max="1295" width="9.28515625" customWidth="1"/>
    <col min="1296" max="1296" width="5.7109375" customWidth="1"/>
    <col min="1297" max="1297" width="9.28515625" customWidth="1"/>
    <col min="1298" max="1298" width="5.7109375" customWidth="1"/>
    <col min="1299" max="1299" width="9.28515625" customWidth="1"/>
    <col min="1300" max="1300" width="6.7109375" customWidth="1"/>
    <col min="1301" max="1301" width="10" customWidth="1"/>
    <col min="1302" max="1302" width="10.5703125" customWidth="1"/>
    <col min="1303" max="1308" width="0" hidden="1" customWidth="1"/>
    <col min="1537" max="1537" width="5.140625" customWidth="1"/>
    <col min="1538" max="1538" width="21.85546875" bestFit="1" customWidth="1"/>
    <col min="1539" max="1539" width="19.85546875" customWidth="1"/>
    <col min="1540" max="1540" width="5.7109375" customWidth="1"/>
    <col min="1541" max="1541" width="9.28515625" customWidth="1"/>
    <col min="1542" max="1542" width="5.7109375" customWidth="1"/>
    <col min="1543" max="1543" width="9.28515625" customWidth="1"/>
    <col min="1544" max="1544" width="5.7109375" customWidth="1"/>
    <col min="1545" max="1545" width="9.28515625" customWidth="1"/>
    <col min="1546" max="1546" width="5.7109375" customWidth="1"/>
    <col min="1547" max="1547" width="9.28515625" customWidth="1"/>
    <col min="1548" max="1548" width="5.7109375" customWidth="1"/>
    <col min="1549" max="1549" width="9.28515625" customWidth="1"/>
    <col min="1550" max="1550" width="5.7109375" customWidth="1"/>
    <col min="1551" max="1551" width="9.28515625" customWidth="1"/>
    <col min="1552" max="1552" width="5.7109375" customWidth="1"/>
    <col min="1553" max="1553" width="9.28515625" customWidth="1"/>
    <col min="1554" max="1554" width="5.7109375" customWidth="1"/>
    <col min="1555" max="1555" width="9.28515625" customWidth="1"/>
    <col min="1556" max="1556" width="6.7109375" customWidth="1"/>
    <col min="1557" max="1557" width="10" customWidth="1"/>
    <col min="1558" max="1558" width="10.5703125" customWidth="1"/>
    <col min="1559" max="1564" width="0" hidden="1" customWidth="1"/>
    <col min="1793" max="1793" width="5.140625" customWidth="1"/>
    <col min="1794" max="1794" width="21.85546875" bestFit="1" customWidth="1"/>
    <col min="1795" max="1795" width="19.85546875" customWidth="1"/>
    <col min="1796" max="1796" width="5.7109375" customWidth="1"/>
    <col min="1797" max="1797" width="9.28515625" customWidth="1"/>
    <col min="1798" max="1798" width="5.7109375" customWidth="1"/>
    <col min="1799" max="1799" width="9.28515625" customWidth="1"/>
    <col min="1800" max="1800" width="5.7109375" customWidth="1"/>
    <col min="1801" max="1801" width="9.28515625" customWidth="1"/>
    <col min="1802" max="1802" width="5.7109375" customWidth="1"/>
    <col min="1803" max="1803" width="9.28515625" customWidth="1"/>
    <col min="1804" max="1804" width="5.7109375" customWidth="1"/>
    <col min="1805" max="1805" width="9.28515625" customWidth="1"/>
    <col min="1806" max="1806" width="5.7109375" customWidth="1"/>
    <col min="1807" max="1807" width="9.28515625" customWidth="1"/>
    <col min="1808" max="1808" width="5.7109375" customWidth="1"/>
    <col min="1809" max="1809" width="9.28515625" customWidth="1"/>
    <col min="1810" max="1810" width="5.7109375" customWidth="1"/>
    <col min="1811" max="1811" width="9.28515625" customWidth="1"/>
    <col min="1812" max="1812" width="6.7109375" customWidth="1"/>
    <col min="1813" max="1813" width="10" customWidth="1"/>
    <col min="1814" max="1814" width="10.5703125" customWidth="1"/>
    <col min="1815" max="1820" width="0" hidden="1" customWidth="1"/>
    <col min="2049" max="2049" width="5.140625" customWidth="1"/>
    <col min="2050" max="2050" width="21.85546875" bestFit="1" customWidth="1"/>
    <col min="2051" max="2051" width="19.85546875" customWidth="1"/>
    <col min="2052" max="2052" width="5.7109375" customWidth="1"/>
    <col min="2053" max="2053" width="9.28515625" customWidth="1"/>
    <col min="2054" max="2054" width="5.7109375" customWidth="1"/>
    <col min="2055" max="2055" width="9.28515625" customWidth="1"/>
    <col min="2056" max="2056" width="5.7109375" customWidth="1"/>
    <col min="2057" max="2057" width="9.28515625" customWidth="1"/>
    <col min="2058" max="2058" width="5.7109375" customWidth="1"/>
    <col min="2059" max="2059" width="9.28515625" customWidth="1"/>
    <col min="2060" max="2060" width="5.7109375" customWidth="1"/>
    <col min="2061" max="2061" width="9.28515625" customWidth="1"/>
    <col min="2062" max="2062" width="5.7109375" customWidth="1"/>
    <col min="2063" max="2063" width="9.28515625" customWidth="1"/>
    <col min="2064" max="2064" width="5.7109375" customWidth="1"/>
    <col min="2065" max="2065" width="9.28515625" customWidth="1"/>
    <col min="2066" max="2066" width="5.7109375" customWidth="1"/>
    <col min="2067" max="2067" width="9.28515625" customWidth="1"/>
    <col min="2068" max="2068" width="6.7109375" customWidth="1"/>
    <col min="2069" max="2069" width="10" customWidth="1"/>
    <col min="2070" max="2070" width="10.5703125" customWidth="1"/>
    <col min="2071" max="2076" width="0" hidden="1" customWidth="1"/>
    <col min="2305" max="2305" width="5.140625" customWidth="1"/>
    <col min="2306" max="2306" width="21.85546875" bestFit="1" customWidth="1"/>
    <col min="2307" max="2307" width="19.85546875" customWidth="1"/>
    <col min="2308" max="2308" width="5.7109375" customWidth="1"/>
    <col min="2309" max="2309" width="9.28515625" customWidth="1"/>
    <col min="2310" max="2310" width="5.7109375" customWidth="1"/>
    <col min="2311" max="2311" width="9.28515625" customWidth="1"/>
    <col min="2312" max="2312" width="5.7109375" customWidth="1"/>
    <col min="2313" max="2313" width="9.28515625" customWidth="1"/>
    <col min="2314" max="2314" width="5.7109375" customWidth="1"/>
    <col min="2315" max="2315" width="9.28515625" customWidth="1"/>
    <col min="2316" max="2316" width="5.7109375" customWidth="1"/>
    <col min="2317" max="2317" width="9.28515625" customWidth="1"/>
    <col min="2318" max="2318" width="5.7109375" customWidth="1"/>
    <col min="2319" max="2319" width="9.28515625" customWidth="1"/>
    <col min="2320" max="2320" width="5.7109375" customWidth="1"/>
    <col min="2321" max="2321" width="9.28515625" customWidth="1"/>
    <col min="2322" max="2322" width="5.7109375" customWidth="1"/>
    <col min="2323" max="2323" width="9.28515625" customWidth="1"/>
    <col min="2324" max="2324" width="6.7109375" customWidth="1"/>
    <col min="2325" max="2325" width="10" customWidth="1"/>
    <col min="2326" max="2326" width="10.5703125" customWidth="1"/>
    <col min="2327" max="2332" width="0" hidden="1" customWidth="1"/>
    <col min="2561" max="2561" width="5.140625" customWidth="1"/>
    <col min="2562" max="2562" width="21.85546875" bestFit="1" customWidth="1"/>
    <col min="2563" max="2563" width="19.85546875" customWidth="1"/>
    <col min="2564" max="2564" width="5.7109375" customWidth="1"/>
    <col min="2565" max="2565" width="9.28515625" customWidth="1"/>
    <col min="2566" max="2566" width="5.7109375" customWidth="1"/>
    <col min="2567" max="2567" width="9.28515625" customWidth="1"/>
    <col min="2568" max="2568" width="5.7109375" customWidth="1"/>
    <col min="2569" max="2569" width="9.28515625" customWidth="1"/>
    <col min="2570" max="2570" width="5.7109375" customWidth="1"/>
    <col min="2571" max="2571" width="9.28515625" customWidth="1"/>
    <col min="2572" max="2572" width="5.7109375" customWidth="1"/>
    <col min="2573" max="2573" width="9.28515625" customWidth="1"/>
    <col min="2574" max="2574" width="5.7109375" customWidth="1"/>
    <col min="2575" max="2575" width="9.28515625" customWidth="1"/>
    <col min="2576" max="2576" width="5.7109375" customWidth="1"/>
    <col min="2577" max="2577" width="9.28515625" customWidth="1"/>
    <col min="2578" max="2578" width="5.7109375" customWidth="1"/>
    <col min="2579" max="2579" width="9.28515625" customWidth="1"/>
    <col min="2580" max="2580" width="6.7109375" customWidth="1"/>
    <col min="2581" max="2581" width="10" customWidth="1"/>
    <col min="2582" max="2582" width="10.5703125" customWidth="1"/>
    <col min="2583" max="2588" width="0" hidden="1" customWidth="1"/>
    <col min="2817" max="2817" width="5.140625" customWidth="1"/>
    <col min="2818" max="2818" width="21.85546875" bestFit="1" customWidth="1"/>
    <col min="2819" max="2819" width="19.85546875" customWidth="1"/>
    <col min="2820" max="2820" width="5.7109375" customWidth="1"/>
    <col min="2821" max="2821" width="9.28515625" customWidth="1"/>
    <col min="2822" max="2822" width="5.7109375" customWidth="1"/>
    <col min="2823" max="2823" width="9.28515625" customWidth="1"/>
    <col min="2824" max="2824" width="5.7109375" customWidth="1"/>
    <col min="2825" max="2825" width="9.28515625" customWidth="1"/>
    <col min="2826" max="2826" width="5.7109375" customWidth="1"/>
    <col min="2827" max="2827" width="9.28515625" customWidth="1"/>
    <col min="2828" max="2828" width="5.7109375" customWidth="1"/>
    <col min="2829" max="2829" width="9.28515625" customWidth="1"/>
    <col min="2830" max="2830" width="5.7109375" customWidth="1"/>
    <col min="2831" max="2831" width="9.28515625" customWidth="1"/>
    <col min="2832" max="2832" width="5.7109375" customWidth="1"/>
    <col min="2833" max="2833" width="9.28515625" customWidth="1"/>
    <col min="2834" max="2834" width="5.7109375" customWidth="1"/>
    <col min="2835" max="2835" width="9.28515625" customWidth="1"/>
    <col min="2836" max="2836" width="6.7109375" customWidth="1"/>
    <col min="2837" max="2837" width="10" customWidth="1"/>
    <col min="2838" max="2838" width="10.5703125" customWidth="1"/>
    <col min="2839" max="2844" width="0" hidden="1" customWidth="1"/>
    <col min="3073" max="3073" width="5.140625" customWidth="1"/>
    <col min="3074" max="3074" width="21.85546875" bestFit="1" customWidth="1"/>
    <col min="3075" max="3075" width="19.85546875" customWidth="1"/>
    <col min="3076" max="3076" width="5.7109375" customWidth="1"/>
    <col min="3077" max="3077" width="9.28515625" customWidth="1"/>
    <col min="3078" max="3078" width="5.7109375" customWidth="1"/>
    <col min="3079" max="3079" width="9.28515625" customWidth="1"/>
    <col min="3080" max="3080" width="5.7109375" customWidth="1"/>
    <col min="3081" max="3081" width="9.28515625" customWidth="1"/>
    <col min="3082" max="3082" width="5.7109375" customWidth="1"/>
    <col min="3083" max="3083" width="9.28515625" customWidth="1"/>
    <col min="3084" max="3084" width="5.7109375" customWidth="1"/>
    <col min="3085" max="3085" width="9.28515625" customWidth="1"/>
    <col min="3086" max="3086" width="5.7109375" customWidth="1"/>
    <col min="3087" max="3087" width="9.28515625" customWidth="1"/>
    <col min="3088" max="3088" width="5.7109375" customWidth="1"/>
    <col min="3089" max="3089" width="9.28515625" customWidth="1"/>
    <col min="3090" max="3090" width="5.7109375" customWidth="1"/>
    <col min="3091" max="3091" width="9.28515625" customWidth="1"/>
    <col min="3092" max="3092" width="6.7109375" customWidth="1"/>
    <col min="3093" max="3093" width="10" customWidth="1"/>
    <col min="3094" max="3094" width="10.5703125" customWidth="1"/>
    <col min="3095" max="3100" width="0" hidden="1" customWidth="1"/>
    <col min="3329" max="3329" width="5.140625" customWidth="1"/>
    <col min="3330" max="3330" width="21.85546875" bestFit="1" customWidth="1"/>
    <col min="3331" max="3331" width="19.85546875" customWidth="1"/>
    <col min="3332" max="3332" width="5.7109375" customWidth="1"/>
    <col min="3333" max="3333" width="9.28515625" customWidth="1"/>
    <col min="3334" max="3334" width="5.7109375" customWidth="1"/>
    <col min="3335" max="3335" width="9.28515625" customWidth="1"/>
    <col min="3336" max="3336" width="5.7109375" customWidth="1"/>
    <col min="3337" max="3337" width="9.28515625" customWidth="1"/>
    <col min="3338" max="3338" width="5.7109375" customWidth="1"/>
    <col min="3339" max="3339" width="9.28515625" customWidth="1"/>
    <col min="3340" max="3340" width="5.7109375" customWidth="1"/>
    <col min="3341" max="3341" width="9.28515625" customWidth="1"/>
    <col min="3342" max="3342" width="5.7109375" customWidth="1"/>
    <col min="3343" max="3343" width="9.28515625" customWidth="1"/>
    <col min="3344" max="3344" width="5.7109375" customWidth="1"/>
    <col min="3345" max="3345" width="9.28515625" customWidth="1"/>
    <col min="3346" max="3346" width="5.7109375" customWidth="1"/>
    <col min="3347" max="3347" width="9.28515625" customWidth="1"/>
    <col min="3348" max="3348" width="6.7109375" customWidth="1"/>
    <col min="3349" max="3349" width="10" customWidth="1"/>
    <col min="3350" max="3350" width="10.5703125" customWidth="1"/>
    <col min="3351" max="3356" width="0" hidden="1" customWidth="1"/>
    <col min="3585" max="3585" width="5.140625" customWidth="1"/>
    <col min="3586" max="3586" width="21.85546875" bestFit="1" customWidth="1"/>
    <col min="3587" max="3587" width="19.85546875" customWidth="1"/>
    <col min="3588" max="3588" width="5.7109375" customWidth="1"/>
    <col min="3589" max="3589" width="9.28515625" customWidth="1"/>
    <col min="3590" max="3590" width="5.7109375" customWidth="1"/>
    <col min="3591" max="3591" width="9.28515625" customWidth="1"/>
    <col min="3592" max="3592" width="5.7109375" customWidth="1"/>
    <col min="3593" max="3593" width="9.28515625" customWidth="1"/>
    <col min="3594" max="3594" width="5.7109375" customWidth="1"/>
    <col min="3595" max="3595" width="9.28515625" customWidth="1"/>
    <col min="3596" max="3596" width="5.7109375" customWidth="1"/>
    <col min="3597" max="3597" width="9.28515625" customWidth="1"/>
    <col min="3598" max="3598" width="5.7109375" customWidth="1"/>
    <col min="3599" max="3599" width="9.28515625" customWidth="1"/>
    <col min="3600" max="3600" width="5.7109375" customWidth="1"/>
    <col min="3601" max="3601" width="9.28515625" customWidth="1"/>
    <col min="3602" max="3602" width="5.7109375" customWidth="1"/>
    <col min="3603" max="3603" width="9.28515625" customWidth="1"/>
    <col min="3604" max="3604" width="6.7109375" customWidth="1"/>
    <col min="3605" max="3605" width="10" customWidth="1"/>
    <col min="3606" max="3606" width="10.5703125" customWidth="1"/>
    <col min="3607" max="3612" width="0" hidden="1" customWidth="1"/>
    <col min="3841" max="3841" width="5.140625" customWidth="1"/>
    <col min="3842" max="3842" width="21.85546875" bestFit="1" customWidth="1"/>
    <col min="3843" max="3843" width="19.85546875" customWidth="1"/>
    <col min="3844" max="3844" width="5.7109375" customWidth="1"/>
    <col min="3845" max="3845" width="9.28515625" customWidth="1"/>
    <col min="3846" max="3846" width="5.7109375" customWidth="1"/>
    <col min="3847" max="3847" width="9.28515625" customWidth="1"/>
    <col min="3848" max="3848" width="5.7109375" customWidth="1"/>
    <col min="3849" max="3849" width="9.28515625" customWidth="1"/>
    <col min="3850" max="3850" width="5.7109375" customWidth="1"/>
    <col min="3851" max="3851" width="9.28515625" customWidth="1"/>
    <col min="3852" max="3852" width="5.7109375" customWidth="1"/>
    <col min="3853" max="3853" width="9.28515625" customWidth="1"/>
    <col min="3854" max="3854" width="5.7109375" customWidth="1"/>
    <col min="3855" max="3855" width="9.28515625" customWidth="1"/>
    <col min="3856" max="3856" width="5.7109375" customWidth="1"/>
    <col min="3857" max="3857" width="9.28515625" customWidth="1"/>
    <col min="3858" max="3858" width="5.7109375" customWidth="1"/>
    <col min="3859" max="3859" width="9.28515625" customWidth="1"/>
    <col min="3860" max="3860" width="6.7109375" customWidth="1"/>
    <col min="3861" max="3861" width="10" customWidth="1"/>
    <col min="3862" max="3862" width="10.5703125" customWidth="1"/>
    <col min="3863" max="3868" width="0" hidden="1" customWidth="1"/>
    <col min="4097" max="4097" width="5.140625" customWidth="1"/>
    <col min="4098" max="4098" width="21.85546875" bestFit="1" customWidth="1"/>
    <col min="4099" max="4099" width="19.85546875" customWidth="1"/>
    <col min="4100" max="4100" width="5.7109375" customWidth="1"/>
    <col min="4101" max="4101" width="9.28515625" customWidth="1"/>
    <col min="4102" max="4102" width="5.7109375" customWidth="1"/>
    <col min="4103" max="4103" width="9.28515625" customWidth="1"/>
    <col min="4104" max="4104" width="5.7109375" customWidth="1"/>
    <col min="4105" max="4105" width="9.28515625" customWidth="1"/>
    <col min="4106" max="4106" width="5.7109375" customWidth="1"/>
    <col min="4107" max="4107" width="9.28515625" customWidth="1"/>
    <col min="4108" max="4108" width="5.7109375" customWidth="1"/>
    <col min="4109" max="4109" width="9.28515625" customWidth="1"/>
    <col min="4110" max="4110" width="5.7109375" customWidth="1"/>
    <col min="4111" max="4111" width="9.28515625" customWidth="1"/>
    <col min="4112" max="4112" width="5.7109375" customWidth="1"/>
    <col min="4113" max="4113" width="9.28515625" customWidth="1"/>
    <col min="4114" max="4114" width="5.7109375" customWidth="1"/>
    <col min="4115" max="4115" width="9.28515625" customWidth="1"/>
    <col min="4116" max="4116" width="6.7109375" customWidth="1"/>
    <col min="4117" max="4117" width="10" customWidth="1"/>
    <col min="4118" max="4118" width="10.5703125" customWidth="1"/>
    <col min="4119" max="4124" width="0" hidden="1" customWidth="1"/>
    <col min="4353" max="4353" width="5.140625" customWidth="1"/>
    <col min="4354" max="4354" width="21.85546875" bestFit="1" customWidth="1"/>
    <col min="4355" max="4355" width="19.85546875" customWidth="1"/>
    <col min="4356" max="4356" width="5.7109375" customWidth="1"/>
    <col min="4357" max="4357" width="9.28515625" customWidth="1"/>
    <col min="4358" max="4358" width="5.7109375" customWidth="1"/>
    <col min="4359" max="4359" width="9.28515625" customWidth="1"/>
    <col min="4360" max="4360" width="5.7109375" customWidth="1"/>
    <col min="4361" max="4361" width="9.28515625" customWidth="1"/>
    <col min="4362" max="4362" width="5.7109375" customWidth="1"/>
    <col min="4363" max="4363" width="9.28515625" customWidth="1"/>
    <col min="4364" max="4364" width="5.7109375" customWidth="1"/>
    <col min="4365" max="4365" width="9.28515625" customWidth="1"/>
    <col min="4366" max="4366" width="5.7109375" customWidth="1"/>
    <col min="4367" max="4367" width="9.28515625" customWidth="1"/>
    <col min="4368" max="4368" width="5.7109375" customWidth="1"/>
    <col min="4369" max="4369" width="9.28515625" customWidth="1"/>
    <col min="4370" max="4370" width="5.7109375" customWidth="1"/>
    <col min="4371" max="4371" width="9.28515625" customWidth="1"/>
    <col min="4372" max="4372" width="6.7109375" customWidth="1"/>
    <col min="4373" max="4373" width="10" customWidth="1"/>
    <col min="4374" max="4374" width="10.5703125" customWidth="1"/>
    <col min="4375" max="4380" width="0" hidden="1" customWidth="1"/>
    <col min="4609" max="4609" width="5.140625" customWidth="1"/>
    <col min="4610" max="4610" width="21.85546875" bestFit="1" customWidth="1"/>
    <col min="4611" max="4611" width="19.85546875" customWidth="1"/>
    <col min="4612" max="4612" width="5.7109375" customWidth="1"/>
    <col min="4613" max="4613" width="9.28515625" customWidth="1"/>
    <col min="4614" max="4614" width="5.7109375" customWidth="1"/>
    <col min="4615" max="4615" width="9.28515625" customWidth="1"/>
    <col min="4616" max="4616" width="5.7109375" customWidth="1"/>
    <col min="4617" max="4617" width="9.28515625" customWidth="1"/>
    <col min="4618" max="4618" width="5.7109375" customWidth="1"/>
    <col min="4619" max="4619" width="9.28515625" customWidth="1"/>
    <col min="4620" max="4620" width="5.7109375" customWidth="1"/>
    <col min="4621" max="4621" width="9.28515625" customWidth="1"/>
    <col min="4622" max="4622" width="5.7109375" customWidth="1"/>
    <col min="4623" max="4623" width="9.28515625" customWidth="1"/>
    <col min="4624" max="4624" width="5.7109375" customWidth="1"/>
    <col min="4625" max="4625" width="9.28515625" customWidth="1"/>
    <col min="4626" max="4626" width="5.7109375" customWidth="1"/>
    <col min="4627" max="4627" width="9.28515625" customWidth="1"/>
    <col min="4628" max="4628" width="6.7109375" customWidth="1"/>
    <col min="4629" max="4629" width="10" customWidth="1"/>
    <col min="4630" max="4630" width="10.5703125" customWidth="1"/>
    <col min="4631" max="4636" width="0" hidden="1" customWidth="1"/>
    <col min="4865" max="4865" width="5.140625" customWidth="1"/>
    <col min="4866" max="4866" width="21.85546875" bestFit="1" customWidth="1"/>
    <col min="4867" max="4867" width="19.85546875" customWidth="1"/>
    <col min="4868" max="4868" width="5.7109375" customWidth="1"/>
    <col min="4869" max="4869" width="9.28515625" customWidth="1"/>
    <col min="4870" max="4870" width="5.7109375" customWidth="1"/>
    <col min="4871" max="4871" width="9.28515625" customWidth="1"/>
    <col min="4872" max="4872" width="5.7109375" customWidth="1"/>
    <col min="4873" max="4873" width="9.28515625" customWidth="1"/>
    <col min="4874" max="4874" width="5.7109375" customWidth="1"/>
    <col min="4875" max="4875" width="9.28515625" customWidth="1"/>
    <col min="4876" max="4876" width="5.7109375" customWidth="1"/>
    <col min="4877" max="4877" width="9.28515625" customWidth="1"/>
    <col min="4878" max="4878" width="5.7109375" customWidth="1"/>
    <col min="4879" max="4879" width="9.28515625" customWidth="1"/>
    <col min="4880" max="4880" width="5.7109375" customWidth="1"/>
    <col min="4881" max="4881" width="9.28515625" customWidth="1"/>
    <col min="4882" max="4882" width="5.7109375" customWidth="1"/>
    <col min="4883" max="4883" width="9.28515625" customWidth="1"/>
    <col min="4884" max="4884" width="6.7109375" customWidth="1"/>
    <col min="4885" max="4885" width="10" customWidth="1"/>
    <col min="4886" max="4886" width="10.5703125" customWidth="1"/>
    <col min="4887" max="4892" width="0" hidden="1" customWidth="1"/>
    <col min="5121" max="5121" width="5.140625" customWidth="1"/>
    <col min="5122" max="5122" width="21.85546875" bestFit="1" customWidth="1"/>
    <col min="5123" max="5123" width="19.85546875" customWidth="1"/>
    <col min="5124" max="5124" width="5.7109375" customWidth="1"/>
    <col min="5125" max="5125" width="9.28515625" customWidth="1"/>
    <col min="5126" max="5126" width="5.7109375" customWidth="1"/>
    <col min="5127" max="5127" width="9.28515625" customWidth="1"/>
    <col min="5128" max="5128" width="5.7109375" customWidth="1"/>
    <col min="5129" max="5129" width="9.28515625" customWidth="1"/>
    <col min="5130" max="5130" width="5.7109375" customWidth="1"/>
    <col min="5131" max="5131" width="9.28515625" customWidth="1"/>
    <col min="5132" max="5132" width="5.7109375" customWidth="1"/>
    <col min="5133" max="5133" width="9.28515625" customWidth="1"/>
    <col min="5134" max="5134" width="5.7109375" customWidth="1"/>
    <col min="5135" max="5135" width="9.28515625" customWidth="1"/>
    <col min="5136" max="5136" width="5.7109375" customWidth="1"/>
    <col min="5137" max="5137" width="9.28515625" customWidth="1"/>
    <col min="5138" max="5138" width="5.7109375" customWidth="1"/>
    <col min="5139" max="5139" width="9.28515625" customWidth="1"/>
    <col min="5140" max="5140" width="6.7109375" customWidth="1"/>
    <col min="5141" max="5141" width="10" customWidth="1"/>
    <col min="5142" max="5142" width="10.5703125" customWidth="1"/>
    <col min="5143" max="5148" width="0" hidden="1" customWidth="1"/>
    <col min="5377" max="5377" width="5.140625" customWidth="1"/>
    <col min="5378" max="5378" width="21.85546875" bestFit="1" customWidth="1"/>
    <col min="5379" max="5379" width="19.85546875" customWidth="1"/>
    <col min="5380" max="5380" width="5.7109375" customWidth="1"/>
    <col min="5381" max="5381" width="9.28515625" customWidth="1"/>
    <col min="5382" max="5382" width="5.7109375" customWidth="1"/>
    <col min="5383" max="5383" width="9.28515625" customWidth="1"/>
    <col min="5384" max="5384" width="5.7109375" customWidth="1"/>
    <col min="5385" max="5385" width="9.28515625" customWidth="1"/>
    <col min="5386" max="5386" width="5.7109375" customWidth="1"/>
    <col min="5387" max="5387" width="9.28515625" customWidth="1"/>
    <col min="5388" max="5388" width="5.7109375" customWidth="1"/>
    <col min="5389" max="5389" width="9.28515625" customWidth="1"/>
    <col min="5390" max="5390" width="5.7109375" customWidth="1"/>
    <col min="5391" max="5391" width="9.28515625" customWidth="1"/>
    <col min="5392" max="5392" width="5.7109375" customWidth="1"/>
    <col min="5393" max="5393" width="9.28515625" customWidth="1"/>
    <col min="5394" max="5394" width="5.7109375" customWidth="1"/>
    <col min="5395" max="5395" width="9.28515625" customWidth="1"/>
    <col min="5396" max="5396" width="6.7109375" customWidth="1"/>
    <col min="5397" max="5397" width="10" customWidth="1"/>
    <col min="5398" max="5398" width="10.5703125" customWidth="1"/>
    <col min="5399" max="5404" width="0" hidden="1" customWidth="1"/>
    <col min="5633" max="5633" width="5.140625" customWidth="1"/>
    <col min="5634" max="5634" width="21.85546875" bestFit="1" customWidth="1"/>
    <col min="5635" max="5635" width="19.85546875" customWidth="1"/>
    <col min="5636" max="5636" width="5.7109375" customWidth="1"/>
    <col min="5637" max="5637" width="9.28515625" customWidth="1"/>
    <col min="5638" max="5638" width="5.7109375" customWidth="1"/>
    <col min="5639" max="5639" width="9.28515625" customWidth="1"/>
    <col min="5640" max="5640" width="5.7109375" customWidth="1"/>
    <col min="5641" max="5641" width="9.28515625" customWidth="1"/>
    <col min="5642" max="5642" width="5.7109375" customWidth="1"/>
    <col min="5643" max="5643" width="9.28515625" customWidth="1"/>
    <col min="5644" max="5644" width="5.7109375" customWidth="1"/>
    <col min="5645" max="5645" width="9.28515625" customWidth="1"/>
    <col min="5646" max="5646" width="5.7109375" customWidth="1"/>
    <col min="5647" max="5647" width="9.28515625" customWidth="1"/>
    <col min="5648" max="5648" width="5.7109375" customWidth="1"/>
    <col min="5649" max="5649" width="9.28515625" customWidth="1"/>
    <col min="5650" max="5650" width="5.7109375" customWidth="1"/>
    <col min="5651" max="5651" width="9.28515625" customWidth="1"/>
    <col min="5652" max="5652" width="6.7109375" customWidth="1"/>
    <col min="5653" max="5653" width="10" customWidth="1"/>
    <col min="5654" max="5654" width="10.5703125" customWidth="1"/>
    <col min="5655" max="5660" width="0" hidden="1" customWidth="1"/>
    <col min="5889" max="5889" width="5.140625" customWidth="1"/>
    <col min="5890" max="5890" width="21.85546875" bestFit="1" customWidth="1"/>
    <col min="5891" max="5891" width="19.85546875" customWidth="1"/>
    <col min="5892" max="5892" width="5.7109375" customWidth="1"/>
    <col min="5893" max="5893" width="9.28515625" customWidth="1"/>
    <col min="5894" max="5894" width="5.7109375" customWidth="1"/>
    <col min="5895" max="5895" width="9.28515625" customWidth="1"/>
    <col min="5896" max="5896" width="5.7109375" customWidth="1"/>
    <col min="5897" max="5897" width="9.28515625" customWidth="1"/>
    <col min="5898" max="5898" width="5.7109375" customWidth="1"/>
    <col min="5899" max="5899" width="9.28515625" customWidth="1"/>
    <col min="5900" max="5900" width="5.7109375" customWidth="1"/>
    <col min="5901" max="5901" width="9.28515625" customWidth="1"/>
    <col min="5902" max="5902" width="5.7109375" customWidth="1"/>
    <col min="5903" max="5903" width="9.28515625" customWidth="1"/>
    <col min="5904" max="5904" width="5.7109375" customWidth="1"/>
    <col min="5905" max="5905" width="9.28515625" customWidth="1"/>
    <col min="5906" max="5906" width="5.7109375" customWidth="1"/>
    <col min="5907" max="5907" width="9.28515625" customWidth="1"/>
    <col min="5908" max="5908" width="6.7109375" customWidth="1"/>
    <col min="5909" max="5909" width="10" customWidth="1"/>
    <col min="5910" max="5910" width="10.5703125" customWidth="1"/>
    <col min="5911" max="5916" width="0" hidden="1" customWidth="1"/>
    <col min="6145" max="6145" width="5.140625" customWidth="1"/>
    <col min="6146" max="6146" width="21.85546875" bestFit="1" customWidth="1"/>
    <col min="6147" max="6147" width="19.85546875" customWidth="1"/>
    <col min="6148" max="6148" width="5.7109375" customWidth="1"/>
    <col min="6149" max="6149" width="9.28515625" customWidth="1"/>
    <col min="6150" max="6150" width="5.7109375" customWidth="1"/>
    <col min="6151" max="6151" width="9.28515625" customWidth="1"/>
    <col min="6152" max="6152" width="5.7109375" customWidth="1"/>
    <col min="6153" max="6153" width="9.28515625" customWidth="1"/>
    <col min="6154" max="6154" width="5.7109375" customWidth="1"/>
    <col min="6155" max="6155" width="9.28515625" customWidth="1"/>
    <col min="6156" max="6156" width="5.7109375" customWidth="1"/>
    <col min="6157" max="6157" width="9.28515625" customWidth="1"/>
    <col min="6158" max="6158" width="5.7109375" customWidth="1"/>
    <col min="6159" max="6159" width="9.28515625" customWidth="1"/>
    <col min="6160" max="6160" width="5.7109375" customWidth="1"/>
    <col min="6161" max="6161" width="9.28515625" customWidth="1"/>
    <col min="6162" max="6162" width="5.7109375" customWidth="1"/>
    <col min="6163" max="6163" width="9.28515625" customWidth="1"/>
    <col min="6164" max="6164" width="6.7109375" customWidth="1"/>
    <col min="6165" max="6165" width="10" customWidth="1"/>
    <col min="6166" max="6166" width="10.5703125" customWidth="1"/>
    <col min="6167" max="6172" width="0" hidden="1" customWidth="1"/>
    <col min="6401" max="6401" width="5.140625" customWidth="1"/>
    <col min="6402" max="6402" width="21.85546875" bestFit="1" customWidth="1"/>
    <col min="6403" max="6403" width="19.85546875" customWidth="1"/>
    <col min="6404" max="6404" width="5.7109375" customWidth="1"/>
    <col min="6405" max="6405" width="9.28515625" customWidth="1"/>
    <col min="6406" max="6406" width="5.7109375" customWidth="1"/>
    <col min="6407" max="6407" width="9.28515625" customWidth="1"/>
    <col min="6408" max="6408" width="5.7109375" customWidth="1"/>
    <col min="6409" max="6409" width="9.28515625" customWidth="1"/>
    <col min="6410" max="6410" width="5.7109375" customWidth="1"/>
    <col min="6411" max="6411" width="9.28515625" customWidth="1"/>
    <col min="6412" max="6412" width="5.7109375" customWidth="1"/>
    <col min="6413" max="6413" width="9.28515625" customWidth="1"/>
    <col min="6414" max="6414" width="5.7109375" customWidth="1"/>
    <col min="6415" max="6415" width="9.28515625" customWidth="1"/>
    <col min="6416" max="6416" width="5.7109375" customWidth="1"/>
    <col min="6417" max="6417" width="9.28515625" customWidth="1"/>
    <col min="6418" max="6418" width="5.7109375" customWidth="1"/>
    <col min="6419" max="6419" width="9.28515625" customWidth="1"/>
    <col min="6420" max="6420" width="6.7109375" customWidth="1"/>
    <col min="6421" max="6421" width="10" customWidth="1"/>
    <col min="6422" max="6422" width="10.5703125" customWidth="1"/>
    <col min="6423" max="6428" width="0" hidden="1" customWidth="1"/>
    <col min="6657" max="6657" width="5.140625" customWidth="1"/>
    <col min="6658" max="6658" width="21.85546875" bestFit="1" customWidth="1"/>
    <col min="6659" max="6659" width="19.85546875" customWidth="1"/>
    <col min="6660" max="6660" width="5.7109375" customWidth="1"/>
    <col min="6661" max="6661" width="9.28515625" customWidth="1"/>
    <col min="6662" max="6662" width="5.7109375" customWidth="1"/>
    <col min="6663" max="6663" width="9.28515625" customWidth="1"/>
    <col min="6664" max="6664" width="5.7109375" customWidth="1"/>
    <col min="6665" max="6665" width="9.28515625" customWidth="1"/>
    <col min="6666" max="6666" width="5.7109375" customWidth="1"/>
    <col min="6667" max="6667" width="9.28515625" customWidth="1"/>
    <col min="6668" max="6668" width="5.7109375" customWidth="1"/>
    <col min="6669" max="6669" width="9.28515625" customWidth="1"/>
    <col min="6670" max="6670" width="5.7109375" customWidth="1"/>
    <col min="6671" max="6671" width="9.28515625" customWidth="1"/>
    <col min="6672" max="6672" width="5.7109375" customWidth="1"/>
    <col min="6673" max="6673" width="9.28515625" customWidth="1"/>
    <col min="6674" max="6674" width="5.7109375" customWidth="1"/>
    <col min="6675" max="6675" width="9.28515625" customWidth="1"/>
    <col min="6676" max="6676" width="6.7109375" customWidth="1"/>
    <col min="6677" max="6677" width="10" customWidth="1"/>
    <col min="6678" max="6678" width="10.5703125" customWidth="1"/>
    <col min="6679" max="6684" width="0" hidden="1" customWidth="1"/>
    <col min="6913" max="6913" width="5.140625" customWidth="1"/>
    <col min="6914" max="6914" width="21.85546875" bestFit="1" customWidth="1"/>
    <col min="6915" max="6915" width="19.85546875" customWidth="1"/>
    <col min="6916" max="6916" width="5.7109375" customWidth="1"/>
    <col min="6917" max="6917" width="9.28515625" customWidth="1"/>
    <col min="6918" max="6918" width="5.7109375" customWidth="1"/>
    <col min="6919" max="6919" width="9.28515625" customWidth="1"/>
    <col min="6920" max="6920" width="5.7109375" customWidth="1"/>
    <col min="6921" max="6921" width="9.28515625" customWidth="1"/>
    <col min="6922" max="6922" width="5.7109375" customWidth="1"/>
    <col min="6923" max="6923" width="9.28515625" customWidth="1"/>
    <col min="6924" max="6924" width="5.7109375" customWidth="1"/>
    <col min="6925" max="6925" width="9.28515625" customWidth="1"/>
    <col min="6926" max="6926" width="5.7109375" customWidth="1"/>
    <col min="6927" max="6927" width="9.28515625" customWidth="1"/>
    <col min="6928" max="6928" width="5.7109375" customWidth="1"/>
    <col min="6929" max="6929" width="9.28515625" customWidth="1"/>
    <col min="6930" max="6930" width="5.7109375" customWidth="1"/>
    <col min="6931" max="6931" width="9.28515625" customWidth="1"/>
    <col min="6932" max="6932" width="6.7109375" customWidth="1"/>
    <col min="6933" max="6933" width="10" customWidth="1"/>
    <col min="6934" max="6934" width="10.5703125" customWidth="1"/>
    <col min="6935" max="6940" width="0" hidden="1" customWidth="1"/>
    <col min="7169" max="7169" width="5.140625" customWidth="1"/>
    <col min="7170" max="7170" width="21.85546875" bestFit="1" customWidth="1"/>
    <col min="7171" max="7171" width="19.85546875" customWidth="1"/>
    <col min="7172" max="7172" width="5.7109375" customWidth="1"/>
    <col min="7173" max="7173" width="9.28515625" customWidth="1"/>
    <col min="7174" max="7174" width="5.7109375" customWidth="1"/>
    <col min="7175" max="7175" width="9.28515625" customWidth="1"/>
    <col min="7176" max="7176" width="5.7109375" customWidth="1"/>
    <col min="7177" max="7177" width="9.28515625" customWidth="1"/>
    <col min="7178" max="7178" width="5.7109375" customWidth="1"/>
    <col min="7179" max="7179" width="9.28515625" customWidth="1"/>
    <col min="7180" max="7180" width="5.7109375" customWidth="1"/>
    <col min="7181" max="7181" width="9.28515625" customWidth="1"/>
    <col min="7182" max="7182" width="5.7109375" customWidth="1"/>
    <col min="7183" max="7183" width="9.28515625" customWidth="1"/>
    <col min="7184" max="7184" width="5.7109375" customWidth="1"/>
    <col min="7185" max="7185" width="9.28515625" customWidth="1"/>
    <col min="7186" max="7186" width="5.7109375" customWidth="1"/>
    <col min="7187" max="7187" width="9.28515625" customWidth="1"/>
    <col min="7188" max="7188" width="6.7109375" customWidth="1"/>
    <col min="7189" max="7189" width="10" customWidth="1"/>
    <col min="7190" max="7190" width="10.5703125" customWidth="1"/>
    <col min="7191" max="7196" width="0" hidden="1" customWidth="1"/>
    <col min="7425" max="7425" width="5.140625" customWidth="1"/>
    <col min="7426" max="7426" width="21.85546875" bestFit="1" customWidth="1"/>
    <col min="7427" max="7427" width="19.85546875" customWidth="1"/>
    <col min="7428" max="7428" width="5.7109375" customWidth="1"/>
    <col min="7429" max="7429" width="9.28515625" customWidth="1"/>
    <col min="7430" max="7430" width="5.7109375" customWidth="1"/>
    <col min="7431" max="7431" width="9.28515625" customWidth="1"/>
    <col min="7432" max="7432" width="5.7109375" customWidth="1"/>
    <col min="7433" max="7433" width="9.28515625" customWidth="1"/>
    <col min="7434" max="7434" width="5.7109375" customWidth="1"/>
    <col min="7435" max="7435" width="9.28515625" customWidth="1"/>
    <col min="7436" max="7436" width="5.7109375" customWidth="1"/>
    <col min="7437" max="7437" width="9.28515625" customWidth="1"/>
    <col min="7438" max="7438" width="5.7109375" customWidth="1"/>
    <col min="7439" max="7439" width="9.28515625" customWidth="1"/>
    <col min="7440" max="7440" width="5.7109375" customWidth="1"/>
    <col min="7441" max="7441" width="9.28515625" customWidth="1"/>
    <col min="7442" max="7442" width="5.7109375" customWidth="1"/>
    <col min="7443" max="7443" width="9.28515625" customWidth="1"/>
    <col min="7444" max="7444" width="6.7109375" customWidth="1"/>
    <col min="7445" max="7445" width="10" customWidth="1"/>
    <col min="7446" max="7446" width="10.5703125" customWidth="1"/>
    <col min="7447" max="7452" width="0" hidden="1" customWidth="1"/>
    <col min="7681" max="7681" width="5.140625" customWidth="1"/>
    <col min="7682" max="7682" width="21.85546875" bestFit="1" customWidth="1"/>
    <col min="7683" max="7683" width="19.85546875" customWidth="1"/>
    <col min="7684" max="7684" width="5.7109375" customWidth="1"/>
    <col min="7685" max="7685" width="9.28515625" customWidth="1"/>
    <col min="7686" max="7686" width="5.7109375" customWidth="1"/>
    <col min="7687" max="7687" width="9.28515625" customWidth="1"/>
    <col min="7688" max="7688" width="5.7109375" customWidth="1"/>
    <col min="7689" max="7689" width="9.28515625" customWidth="1"/>
    <col min="7690" max="7690" width="5.7109375" customWidth="1"/>
    <col min="7691" max="7691" width="9.28515625" customWidth="1"/>
    <col min="7692" max="7692" width="5.7109375" customWidth="1"/>
    <col min="7693" max="7693" width="9.28515625" customWidth="1"/>
    <col min="7694" max="7694" width="5.7109375" customWidth="1"/>
    <col min="7695" max="7695" width="9.28515625" customWidth="1"/>
    <col min="7696" max="7696" width="5.7109375" customWidth="1"/>
    <col min="7697" max="7697" width="9.28515625" customWidth="1"/>
    <col min="7698" max="7698" width="5.7109375" customWidth="1"/>
    <col min="7699" max="7699" width="9.28515625" customWidth="1"/>
    <col min="7700" max="7700" width="6.7109375" customWidth="1"/>
    <col min="7701" max="7701" width="10" customWidth="1"/>
    <col min="7702" max="7702" width="10.5703125" customWidth="1"/>
    <col min="7703" max="7708" width="0" hidden="1" customWidth="1"/>
    <col min="7937" max="7937" width="5.140625" customWidth="1"/>
    <col min="7938" max="7938" width="21.85546875" bestFit="1" customWidth="1"/>
    <col min="7939" max="7939" width="19.85546875" customWidth="1"/>
    <col min="7940" max="7940" width="5.7109375" customWidth="1"/>
    <col min="7941" max="7941" width="9.28515625" customWidth="1"/>
    <col min="7942" max="7942" width="5.7109375" customWidth="1"/>
    <col min="7943" max="7943" width="9.28515625" customWidth="1"/>
    <col min="7944" max="7944" width="5.7109375" customWidth="1"/>
    <col min="7945" max="7945" width="9.28515625" customWidth="1"/>
    <col min="7946" max="7946" width="5.7109375" customWidth="1"/>
    <col min="7947" max="7947" width="9.28515625" customWidth="1"/>
    <col min="7948" max="7948" width="5.7109375" customWidth="1"/>
    <col min="7949" max="7949" width="9.28515625" customWidth="1"/>
    <col min="7950" max="7950" width="5.7109375" customWidth="1"/>
    <col min="7951" max="7951" width="9.28515625" customWidth="1"/>
    <col min="7952" max="7952" width="5.7109375" customWidth="1"/>
    <col min="7953" max="7953" width="9.28515625" customWidth="1"/>
    <col min="7954" max="7954" width="5.7109375" customWidth="1"/>
    <col min="7955" max="7955" width="9.28515625" customWidth="1"/>
    <col min="7956" max="7956" width="6.7109375" customWidth="1"/>
    <col min="7957" max="7957" width="10" customWidth="1"/>
    <col min="7958" max="7958" width="10.5703125" customWidth="1"/>
    <col min="7959" max="7964" width="0" hidden="1" customWidth="1"/>
    <col min="8193" max="8193" width="5.140625" customWidth="1"/>
    <col min="8194" max="8194" width="21.85546875" bestFit="1" customWidth="1"/>
    <col min="8195" max="8195" width="19.85546875" customWidth="1"/>
    <col min="8196" max="8196" width="5.7109375" customWidth="1"/>
    <col min="8197" max="8197" width="9.28515625" customWidth="1"/>
    <col min="8198" max="8198" width="5.7109375" customWidth="1"/>
    <col min="8199" max="8199" width="9.28515625" customWidth="1"/>
    <col min="8200" max="8200" width="5.7109375" customWidth="1"/>
    <col min="8201" max="8201" width="9.28515625" customWidth="1"/>
    <col min="8202" max="8202" width="5.7109375" customWidth="1"/>
    <col min="8203" max="8203" width="9.28515625" customWidth="1"/>
    <col min="8204" max="8204" width="5.7109375" customWidth="1"/>
    <col min="8205" max="8205" width="9.28515625" customWidth="1"/>
    <col min="8206" max="8206" width="5.7109375" customWidth="1"/>
    <col min="8207" max="8207" width="9.28515625" customWidth="1"/>
    <col min="8208" max="8208" width="5.7109375" customWidth="1"/>
    <col min="8209" max="8209" width="9.28515625" customWidth="1"/>
    <col min="8210" max="8210" width="5.7109375" customWidth="1"/>
    <col min="8211" max="8211" width="9.28515625" customWidth="1"/>
    <col min="8212" max="8212" width="6.7109375" customWidth="1"/>
    <col min="8213" max="8213" width="10" customWidth="1"/>
    <col min="8214" max="8214" width="10.5703125" customWidth="1"/>
    <col min="8215" max="8220" width="0" hidden="1" customWidth="1"/>
    <col min="8449" max="8449" width="5.140625" customWidth="1"/>
    <col min="8450" max="8450" width="21.85546875" bestFit="1" customWidth="1"/>
    <col min="8451" max="8451" width="19.85546875" customWidth="1"/>
    <col min="8452" max="8452" width="5.7109375" customWidth="1"/>
    <col min="8453" max="8453" width="9.28515625" customWidth="1"/>
    <col min="8454" max="8454" width="5.7109375" customWidth="1"/>
    <col min="8455" max="8455" width="9.28515625" customWidth="1"/>
    <col min="8456" max="8456" width="5.7109375" customWidth="1"/>
    <col min="8457" max="8457" width="9.28515625" customWidth="1"/>
    <col min="8458" max="8458" width="5.7109375" customWidth="1"/>
    <col min="8459" max="8459" width="9.28515625" customWidth="1"/>
    <col min="8460" max="8460" width="5.7109375" customWidth="1"/>
    <col min="8461" max="8461" width="9.28515625" customWidth="1"/>
    <col min="8462" max="8462" width="5.7109375" customWidth="1"/>
    <col min="8463" max="8463" width="9.28515625" customWidth="1"/>
    <col min="8464" max="8464" width="5.7109375" customWidth="1"/>
    <col min="8465" max="8465" width="9.28515625" customWidth="1"/>
    <col min="8466" max="8466" width="5.7109375" customWidth="1"/>
    <col min="8467" max="8467" width="9.28515625" customWidth="1"/>
    <col min="8468" max="8468" width="6.7109375" customWidth="1"/>
    <col min="8469" max="8469" width="10" customWidth="1"/>
    <col min="8470" max="8470" width="10.5703125" customWidth="1"/>
    <col min="8471" max="8476" width="0" hidden="1" customWidth="1"/>
    <col min="8705" max="8705" width="5.140625" customWidth="1"/>
    <col min="8706" max="8706" width="21.85546875" bestFit="1" customWidth="1"/>
    <col min="8707" max="8707" width="19.85546875" customWidth="1"/>
    <col min="8708" max="8708" width="5.7109375" customWidth="1"/>
    <col min="8709" max="8709" width="9.28515625" customWidth="1"/>
    <col min="8710" max="8710" width="5.7109375" customWidth="1"/>
    <col min="8711" max="8711" width="9.28515625" customWidth="1"/>
    <col min="8712" max="8712" width="5.7109375" customWidth="1"/>
    <col min="8713" max="8713" width="9.28515625" customWidth="1"/>
    <col min="8714" max="8714" width="5.7109375" customWidth="1"/>
    <col min="8715" max="8715" width="9.28515625" customWidth="1"/>
    <col min="8716" max="8716" width="5.7109375" customWidth="1"/>
    <col min="8717" max="8717" width="9.28515625" customWidth="1"/>
    <col min="8718" max="8718" width="5.7109375" customWidth="1"/>
    <col min="8719" max="8719" width="9.28515625" customWidth="1"/>
    <col min="8720" max="8720" width="5.7109375" customWidth="1"/>
    <col min="8721" max="8721" width="9.28515625" customWidth="1"/>
    <col min="8722" max="8722" width="5.7109375" customWidth="1"/>
    <col min="8723" max="8723" width="9.28515625" customWidth="1"/>
    <col min="8724" max="8724" width="6.7109375" customWidth="1"/>
    <col min="8725" max="8725" width="10" customWidth="1"/>
    <col min="8726" max="8726" width="10.5703125" customWidth="1"/>
    <col min="8727" max="8732" width="0" hidden="1" customWidth="1"/>
    <col min="8961" max="8961" width="5.140625" customWidth="1"/>
    <col min="8962" max="8962" width="21.85546875" bestFit="1" customWidth="1"/>
    <col min="8963" max="8963" width="19.85546875" customWidth="1"/>
    <col min="8964" max="8964" width="5.7109375" customWidth="1"/>
    <col min="8965" max="8965" width="9.28515625" customWidth="1"/>
    <col min="8966" max="8966" width="5.7109375" customWidth="1"/>
    <col min="8967" max="8967" width="9.28515625" customWidth="1"/>
    <col min="8968" max="8968" width="5.7109375" customWidth="1"/>
    <col min="8969" max="8969" width="9.28515625" customWidth="1"/>
    <col min="8970" max="8970" width="5.7109375" customWidth="1"/>
    <col min="8971" max="8971" width="9.28515625" customWidth="1"/>
    <col min="8972" max="8972" width="5.7109375" customWidth="1"/>
    <col min="8973" max="8973" width="9.28515625" customWidth="1"/>
    <col min="8974" max="8974" width="5.7109375" customWidth="1"/>
    <col min="8975" max="8975" width="9.28515625" customWidth="1"/>
    <col min="8976" max="8976" width="5.7109375" customWidth="1"/>
    <col min="8977" max="8977" width="9.28515625" customWidth="1"/>
    <col min="8978" max="8978" width="5.7109375" customWidth="1"/>
    <col min="8979" max="8979" width="9.28515625" customWidth="1"/>
    <col min="8980" max="8980" width="6.7109375" customWidth="1"/>
    <col min="8981" max="8981" width="10" customWidth="1"/>
    <col min="8982" max="8982" width="10.5703125" customWidth="1"/>
    <col min="8983" max="8988" width="0" hidden="1" customWidth="1"/>
    <col min="9217" max="9217" width="5.140625" customWidth="1"/>
    <col min="9218" max="9218" width="21.85546875" bestFit="1" customWidth="1"/>
    <col min="9219" max="9219" width="19.85546875" customWidth="1"/>
    <col min="9220" max="9220" width="5.7109375" customWidth="1"/>
    <col min="9221" max="9221" width="9.28515625" customWidth="1"/>
    <col min="9222" max="9222" width="5.7109375" customWidth="1"/>
    <col min="9223" max="9223" width="9.28515625" customWidth="1"/>
    <col min="9224" max="9224" width="5.7109375" customWidth="1"/>
    <col min="9225" max="9225" width="9.28515625" customWidth="1"/>
    <col min="9226" max="9226" width="5.7109375" customWidth="1"/>
    <col min="9227" max="9227" width="9.28515625" customWidth="1"/>
    <col min="9228" max="9228" width="5.7109375" customWidth="1"/>
    <col min="9229" max="9229" width="9.28515625" customWidth="1"/>
    <col min="9230" max="9230" width="5.7109375" customWidth="1"/>
    <col min="9231" max="9231" width="9.28515625" customWidth="1"/>
    <col min="9232" max="9232" width="5.7109375" customWidth="1"/>
    <col min="9233" max="9233" width="9.28515625" customWidth="1"/>
    <col min="9234" max="9234" width="5.7109375" customWidth="1"/>
    <col min="9235" max="9235" width="9.28515625" customWidth="1"/>
    <col min="9236" max="9236" width="6.7109375" customWidth="1"/>
    <col min="9237" max="9237" width="10" customWidth="1"/>
    <col min="9238" max="9238" width="10.5703125" customWidth="1"/>
    <col min="9239" max="9244" width="0" hidden="1" customWidth="1"/>
    <col min="9473" max="9473" width="5.140625" customWidth="1"/>
    <col min="9474" max="9474" width="21.85546875" bestFit="1" customWidth="1"/>
    <col min="9475" max="9475" width="19.85546875" customWidth="1"/>
    <col min="9476" max="9476" width="5.7109375" customWidth="1"/>
    <col min="9477" max="9477" width="9.28515625" customWidth="1"/>
    <col min="9478" max="9478" width="5.7109375" customWidth="1"/>
    <col min="9479" max="9479" width="9.28515625" customWidth="1"/>
    <col min="9480" max="9480" width="5.7109375" customWidth="1"/>
    <col min="9481" max="9481" width="9.28515625" customWidth="1"/>
    <col min="9482" max="9482" width="5.7109375" customWidth="1"/>
    <col min="9483" max="9483" width="9.28515625" customWidth="1"/>
    <col min="9484" max="9484" width="5.7109375" customWidth="1"/>
    <col min="9485" max="9485" width="9.28515625" customWidth="1"/>
    <col min="9486" max="9486" width="5.7109375" customWidth="1"/>
    <col min="9487" max="9487" width="9.28515625" customWidth="1"/>
    <col min="9488" max="9488" width="5.7109375" customWidth="1"/>
    <col min="9489" max="9489" width="9.28515625" customWidth="1"/>
    <col min="9490" max="9490" width="5.7109375" customWidth="1"/>
    <col min="9491" max="9491" width="9.28515625" customWidth="1"/>
    <col min="9492" max="9492" width="6.7109375" customWidth="1"/>
    <col min="9493" max="9493" width="10" customWidth="1"/>
    <col min="9494" max="9494" width="10.5703125" customWidth="1"/>
    <col min="9495" max="9500" width="0" hidden="1" customWidth="1"/>
    <col min="9729" max="9729" width="5.140625" customWidth="1"/>
    <col min="9730" max="9730" width="21.85546875" bestFit="1" customWidth="1"/>
    <col min="9731" max="9731" width="19.85546875" customWidth="1"/>
    <col min="9732" max="9732" width="5.7109375" customWidth="1"/>
    <col min="9733" max="9733" width="9.28515625" customWidth="1"/>
    <col min="9734" max="9734" width="5.7109375" customWidth="1"/>
    <col min="9735" max="9735" width="9.28515625" customWidth="1"/>
    <col min="9736" max="9736" width="5.7109375" customWidth="1"/>
    <col min="9737" max="9737" width="9.28515625" customWidth="1"/>
    <col min="9738" max="9738" width="5.7109375" customWidth="1"/>
    <col min="9739" max="9739" width="9.28515625" customWidth="1"/>
    <col min="9740" max="9740" width="5.7109375" customWidth="1"/>
    <col min="9741" max="9741" width="9.28515625" customWidth="1"/>
    <col min="9742" max="9742" width="5.7109375" customWidth="1"/>
    <col min="9743" max="9743" width="9.28515625" customWidth="1"/>
    <col min="9744" max="9744" width="5.7109375" customWidth="1"/>
    <col min="9745" max="9745" width="9.28515625" customWidth="1"/>
    <col min="9746" max="9746" width="5.7109375" customWidth="1"/>
    <col min="9747" max="9747" width="9.28515625" customWidth="1"/>
    <col min="9748" max="9748" width="6.7109375" customWidth="1"/>
    <col min="9749" max="9749" width="10" customWidth="1"/>
    <col min="9750" max="9750" width="10.5703125" customWidth="1"/>
    <col min="9751" max="9756" width="0" hidden="1" customWidth="1"/>
    <col min="9985" max="9985" width="5.140625" customWidth="1"/>
    <col min="9986" max="9986" width="21.85546875" bestFit="1" customWidth="1"/>
    <col min="9987" max="9987" width="19.85546875" customWidth="1"/>
    <col min="9988" max="9988" width="5.7109375" customWidth="1"/>
    <col min="9989" max="9989" width="9.28515625" customWidth="1"/>
    <col min="9990" max="9990" width="5.7109375" customWidth="1"/>
    <col min="9991" max="9991" width="9.28515625" customWidth="1"/>
    <col min="9992" max="9992" width="5.7109375" customWidth="1"/>
    <col min="9993" max="9993" width="9.28515625" customWidth="1"/>
    <col min="9994" max="9994" width="5.7109375" customWidth="1"/>
    <col min="9995" max="9995" width="9.28515625" customWidth="1"/>
    <col min="9996" max="9996" width="5.7109375" customWidth="1"/>
    <col min="9997" max="9997" width="9.28515625" customWidth="1"/>
    <col min="9998" max="9998" width="5.7109375" customWidth="1"/>
    <col min="9999" max="9999" width="9.28515625" customWidth="1"/>
    <col min="10000" max="10000" width="5.7109375" customWidth="1"/>
    <col min="10001" max="10001" width="9.28515625" customWidth="1"/>
    <col min="10002" max="10002" width="5.7109375" customWidth="1"/>
    <col min="10003" max="10003" width="9.28515625" customWidth="1"/>
    <col min="10004" max="10004" width="6.7109375" customWidth="1"/>
    <col min="10005" max="10005" width="10" customWidth="1"/>
    <col min="10006" max="10006" width="10.5703125" customWidth="1"/>
    <col min="10007" max="10012" width="0" hidden="1" customWidth="1"/>
    <col min="10241" max="10241" width="5.140625" customWidth="1"/>
    <col min="10242" max="10242" width="21.85546875" bestFit="1" customWidth="1"/>
    <col min="10243" max="10243" width="19.85546875" customWidth="1"/>
    <col min="10244" max="10244" width="5.7109375" customWidth="1"/>
    <col min="10245" max="10245" width="9.28515625" customWidth="1"/>
    <col min="10246" max="10246" width="5.7109375" customWidth="1"/>
    <col min="10247" max="10247" width="9.28515625" customWidth="1"/>
    <col min="10248" max="10248" width="5.7109375" customWidth="1"/>
    <col min="10249" max="10249" width="9.28515625" customWidth="1"/>
    <col min="10250" max="10250" width="5.7109375" customWidth="1"/>
    <col min="10251" max="10251" width="9.28515625" customWidth="1"/>
    <col min="10252" max="10252" width="5.7109375" customWidth="1"/>
    <col min="10253" max="10253" width="9.28515625" customWidth="1"/>
    <col min="10254" max="10254" width="5.7109375" customWidth="1"/>
    <col min="10255" max="10255" width="9.28515625" customWidth="1"/>
    <col min="10256" max="10256" width="5.7109375" customWidth="1"/>
    <col min="10257" max="10257" width="9.28515625" customWidth="1"/>
    <col min="10258" max="10258" width="5.7109375" customWidth="1"/>
    <col min="10259" max="10259" width="9.28515625" customWidth="1"/>
    <col min="10260" max="10260" width="6.7109375" customWidth="1"/>
    <col min="10261" max="10261" width="10" customWidth="1"/>
    <col min="10262" max="10262" width="10.5703125" customWidth="1"/>
    <col min="10263" max="10268" width="0" hidden="1" customWidth="1"/>
    <col min="10497" max="10497" width="5.140625" customWidth="1"/>
    <col min="10498" max="10498" width="21.85546875" bestFit="1" customWidth="1"/>
    <col min="10499" max="10499" width="19.85546875" customWidth="1"/>
    <col min="10500" max="10500" width="5.7109375" customWidth="1"/>
    <col min="10501" max="10501" width="9.28515625" customWidth="1"/>
    <col min="10502" max="10502" width="5.7109375" customWidth="1"/>
    <col min="10503" max="10503" width="9.28515625" customWidth="1"/>
    <col min="10504" max="10504" width="5.7109375" customWidth="1"/>
    <col min="10505" max="10505" width="9.28515625" customWidth="1"/>
    <col min="10506" max="10506" width="5.7109375" customWidth="1"/>
    <col min="10507" max="10507" width="9.28515625" customWidth="1"/>
    <col min="10508" max="10508" width="5.7109375" customWidth="1"/>
    <col min="10509" max="10509" width="9.28515625" customWidth="1"/>
    <col min="10510" max="10510" width="5.7109375" customWidth="1"/>
    <col min="10511" max="10511" width="9.28515625" customWidth="1"/>
    <col min="10512" max="10512" width="5.7109375" customWidth="1"/>
    <col min="10513" max="10513" width="9.28515625" customWidth="1"/>
    <col min="10514" max="10514" width="5.7109375" customWidth="1"/>
    <col min="10515" max="10515" width="9.28515625" customWidth="1"/>
    <col min="10516" max="10516" width="6.7109375" customWidth="1"/>
    <col min="10517" max="10517" width="10" customWidth="1"/>
    <col min="10518" max="10518" width="10.5703125" customWidth="1"/>
    <col min="10519" max="10524" width="0" hidden="1" customWidth="1"/>
    <col min="10753" max="10753" width="5.140625" customWidth="1"/>
    <col min="10754" max="10754" width="21.85546875" bestFit="1" customWidth="1"/>
    <col min="10755" max="10755" width="19.85546875" customWidth="1"/>
    <col min="10756" max="10756" width="5.7109375" customWidth="1"/>
    <col min="10757" max="10757" width="9.28515625" customWidth="1"/>
    <col min="10758" max="10758" width="5.7109375" customWidth="1"/>
    <col min="10759" max="10759" width="9.28515625" customWidth="1"/>
    <col min="10760" max="10760" width="5.7109375" customWidth="1"/>
    <col min="10761" max="10761" width="9.28515625" customWidth="1"/>
    <col min="10762" max="10762" width="5.7109375" customWidth="1"/>
    <col min="10763" max="10763" width="9.28515625" customWidth="1"/>
    <col min="10764" max="10764" width="5.7109375" customWidth="1"/>
    <col min="10765" max="10765" width="9.28515625" customWidth="1"/>
    <col min="10766" max="10766" width="5.7109375" customWidth="1"/>
    <col min="10767" max="10767" width="9.28515625" customWidth="1"/>
    <col min="10768" max="10768" width="5.7109375" customWidth="1"/>
    <col min="10769" max="10769" width="9.28515625" customWidth="1"/>
    <col min="10770" max="10770" width="5.7109375" customWidth="1"/>
    <col min="10771" max="10771" width="9.28515625" customWidth="1"/>
    <col min="10772" max="10772" width="6.7109375" customWidth="1"/>
    <col min="10773" max="10773" width="10" customWidth="1"/>
    <col min="10774" max="10774" width="10.5703125" customWidth="1"/>
    <col min="10775" max="10780" width="0" hidden="1" customWidth="1"/>
    <col min="11009" max="11009" width="5.140625" customWidth="1"/>
    <col min="11010" max="11010" width="21.85546875" bestFit="1" customWidth="1"/>
    <col min="11011" max="11011" width="19.85546875" customWidth="1"/>
    <col min="11012" max="11012" width="5.7109375" customWidth="1"/>
    <col min="11013" max="11013" width="9.28515625" customWidth="1"/>
    <col min="11014" max="11014" width="5.7109375" customWidth="1"/>
    <col min="11015" max="11015" width="9.28515625" customWidth="1"/>
    <col min="11016" max="11016" width="5.7109375" customWidth="1"/>
    <col min="11017" max="11017" width="9.28515625" customWidth="1"/>
    <col min="11018" max="11018" width="5.7109375" customWidth="1"/>
    <col min="11019" max="11019" width="9.28515625" customWidth="1"/>
    <col min="11020" max="11020" width="5.7109375" customWidth="1"/>
    <col min="11021" max="11021" width="9.28515625" customWidth="1"/>
    <col min="11022" max="11022" width="5.7109375" customWidth="1"/>
    <col min="11023" max="11023" width="9.28515625" customWidth="1"/>
    <col min="11024" max="11024" width="5.7109375" customWidth="1"/>
    <col min="11025" max="11025" width="9.28515625" customWidth="1"/>
    <col min="11026" max="11026" width="5.7109375" customWidth="1"/>
    <col min="11027" max="11027" width="9.28515625" customWidth="1"/>
    <col min="11028" max="11028" width="6.7109375" customWidth="1"/>
    <col min="11029" max="11029" width="10" customWidth="1"/>
    <col min="11030" max="11030" width="10.5703125" customWidth="1"/>
    <col min="11031" max="11036" width="0" hidden="1" customWidth="1"/>
    <col min="11265" max="11265" width="5.140625" customWidth="1"/>
    <col min="11266" max="11266" width="21.85546875" bestFit="1" customWidth="1"/>
    <col min="11267" max="11267" width="19.85546875" customWidth="1"/>
    <col min="11268" max="11268" width="5.7109375" customWidth="1"/>
    <col min="11269" max="11269" width="9.28515625" customWidth="1"/>
    <col min="11270" max="11270" width="5.7109375" customWidth="1"/>
    <col min="11271" max="11271" width="9.28515625" customWidth="1"/>
    <col min="11272" max="11272" width="5.7109375" customWidth="1"/>
    <col min="11273" max="11273" width="9.28515625" customWidth="1"/>
    <col min="11274" max="11274" width="5.7109375" customWidth="1"/>
    <col min="11275" max="11275" width="9.28515625" customWidth="1"/>
    <col min="11276" max="11276" width="5.7109375" customWidth="1"/>
    <col min="11277" max="11277" width="9.28515625" customWidth="1"/>
    <col min="11278" max="11278" width="5.7109375" customWidth="1"/>
    <col min="11279" max="11279" width="9.28515625" customWidth="1"/>
    <col min="11280" max="11280" width="5.7109375" customWidth="1"/>
    <col min="11281" max="11281" width="9.28515625" customWidth="1"/>
    <col min="11282" max="11282" width="5.7109375" customWidth="1"/>
    <col min="11283" max="11283" width="9.28515625" customWidth="1"/>
    <col min="11284" max="11284" width="6.7109375" customWidth="1"/>
    <col min="11285" max="11285" width="10" customWidth="1"/>
    <col min="11286" max="11286" width="10.5703125" customWidth="1"/>
    <col min="11287" max="11292" width="0" hidden="1" customWidth="1"/>
    <col min="11521" max="11521" width="5.140625" customWidth="1"/>
    <col min="11522" max="11522" width="21.85546875" bestFit="1" customWidth="1"/>
    <col min="11523" max="11523" width="19.85546875" customWidth="1"/>
    <col min="11524" max="11524" width="5.7109375" customWidth="1"/>
    <col min="11525" max="11525" width="9.28515625" customWidth="1"/>
    <col min="11526" max="11526" width="5.7109375" customWidth="1"/>
    <col min="11527" max="11527" width="9.28515625" customWidth="1"/>
    <col min="11528" max="11528" width="5.7109375" customWidth="1"/>
    <col min="11529" max="11529" width="9.28515625" customWidth="1"/>
    <col min="11530" max="11530" width="5.7109375" customWidth="1"/>
    <col min="11531" max="11531" width="9.28515625" customWidth="1"/>
    <col min="11532" max="11532" width="5.7109375" customWidth="1"/>
    <col min="11533" max="11533" width="9.28515625" customWidth="1"/>
    <col min="11534" max="11534" width="5.7109375" customWidth="1"/>
    <col min="11535" max="11535" width="9.28515625" customWidth="1"/>
    <col min="11536" max="11536" width="5.7109375" customWidth="1"/>
    <col min="11537" max="11537" width="9.28515625" customWidth="1"/>
    <col min="11538" max="11538" width="5.7109375" customWidth="1"/>
    <col min="11539" max="11539" width="9.28515625" customWidth="1"/>
    <col min="11540" max="11540" width="6.7109375" customWidth="1"/>
    <col min="11541" max="11541" width="10" customWidth="1"/>
    <col min="11542" max="11542" width="10.5703125" customWidth="1"/>
    <col min="11543" max="11548" width="0" hidden="1" customWidth="1"/>
    <col min="11777" max="11777" width="5.140625" customWidth="1"/>
    <col min="11778" max="11778" width="21.85546875" bestFit="1" customWidth="1"/>
    <col min="11779" max="11779" width="19.85546875" customWidth="1"/>
    <col min="11780" max="11780" width="5.7109375" customWidth="1"/>
    <col min="11781" max="11781" width="9.28515625" customWidth="1"/>
    <col min="11782" max="11782" width="5.7109375" customWidth="1"/>
    <col min="11783" max="11783" width="9.28515625" customWidth="1"/>
    <col min="11784" max="11784" width="5.7109375" customWidth="1"/>
    <col min="11785" max="11785" width="9.28515625" customWidth="1"/>
    <col min="11786" max="11786" width="5.7109375" customWidth="1"/>
    <col min="11787" max="11787" width="9.28515625" customWidth="1"/>
    <col min="11788" max="11788" width="5.7109375" customWidth="1"/>
    <col min="11789" max="11789" width="9.28515625" customWidth="1"/>
    <col min="11790" max="11790" width="5.7109375" customWidth="1"/>
    <col min="11791" max="11791" width="9.28515625" customWidth="1"/>
    <col min="11792" max="11792" width="5.7109375" customWidth="1"/>
    <col min="11793" max="11793" width="9.28515625" customWidth="1"/>
    <col min="11794" max="11794" width="5.7109375" customWidth="1"/>
    <col min="11795" max="11795" width="9.28515625" customWidth="1"/>
    <col min="11796" max="11796" width="6.7109375" customWidth="1"/>
    <col min="11797" max="11797" width="10" customWidth="1"/>
    <col min="11798" max="11798" width="10.5703125" customWidth="1"/>
    <col min="11799" max="11804" width="0" hidden="1" customWidth="1"/>
    <col min="12033" max="12033" width="5.140625" customWidth="1"/>
    <col min="12034" max="12034" width="21.85546875" bestFit="1" customWidth="1"/>
    <col min="12035" max="12035" width="19.85546875" customWidth="1"/>
    <col min="12036" max="12036" width="5.7109375" customWidth="1"/>
    <col min="12037" max="12037" width="9.28515625" customWidth="1"/>
    <col min="12038" max="12038" width="5.7109375" customWidth="1"/>
    <col min="12039" max="12039" width="9.28515625" customWidth="1"/>
    <col min="12040" max="12040" width="5.7109375" customWidth="1"/>
    <col min="12041" max="12041" width="9.28515625" customWidth="1"/>
    <col min="12042" max="12042" width="5.7109375" customWidth="1"/>
    <col min="12043" max="12043" width="9.28515625" customWidth="1"/>
    <col min="12044" max="12044" width="5.7109375" customWidth="1"/>
    <col min="12045" max="12045" width="9.28515625" customWidth="1"/>
    <col min="12046" max="12046" width="5.7109375" customWidth="1"/>
    <col min="12047" max="12047" width="9.28515625" customWidth="1"/>
    <col min="12048" max="12048" width="5.7109375" customWidth="1"/>
    <col min="12049" max="12049" width="9.28515625" customWidth="1"/>
    <col min="12050" max="12050" width="5.7109375" customWidth="1"/>
    <col min="12051" max="12051" width="9.28515625" customWidth="1"/>
    <col min="12052" max="12052" width="6.7109375" customWidth="1"/>
    <col min="12053" max="12053" width="10" customWidth="1"/>
    <col min="12054" max="12054" width="10.5703125" customWidth="1"/>
    <col min="12055" max="12060" width="0" hidden="1" customWidth="1"/>
    <col min="12289" max="12289" width="5.140625" customWidth="1"/>
    <col min="12290" max="12290" width="21.85546875" bestFit="1" customWidth="1"/>
    <col min="12291" max="12291" width="19.85546875" customWidth="1"/>
    <col min="12292" max="12292" width="5.7109375" customWidth="1"/>
    <col min="12293" max="12293" width="9.28515625" customWidth="1"/>
    <col min="12294" max="12294" width="5.7109375" customWidth="1"/>
    <col min="12295" max="12295" width="9.28515625" customWidth="1"/>
    <col min="12296" max="12296" width="5.7109375" customWidth="1"/>
    <col min="12297" max="12297" width="9.28515625" customWidth="1"/>
    <col min="12298" max="12298" width="5.7109375" customWidth="1"/>
    <col min="12299" max="12299" width="9.28515625" customWidth="1"/>
    <col min="12300" max="12300" width="5.7109375" customWidth="1"/>
    <col min="12301" max="12301" width="9.28515625" customWidth="1"/>
    <col min="12302" max="12302" width="5.7109375" customWidth="1"/>
    <col min="12303" max="12303" width="9.28515625" customWidth="1"/>
    <col min="12304" max="12304" width="5.7109375" customWidth="1"/>
    <col min="12305" max="12305" width="9.28515625" customWidth="1"/>
    <col min="12306" max="12306" width="5.7109375" customWidth="1"/>
    <col min="12307" max="12307" width="9.28515625" customWidth="1"/>
    <col min="12308" max="12308" width="6.7109375" customWidth="1"/>
    <col min="12309" max="12309" width="10" customWidth="1"/>
    <col min="12310" max="12310" width="10.5703125" customWidth="1"/>
    <col min="12311" max="12316" width="0" hidden="1" customWidth="1"/>
    <col min="12545" max="12545" width="5.140625" customWidth="1"/>
    <col min="12546" max="12546" width="21.85546875" bestFit="1" customWidth="1"/>
    <col min="12547" max="12547" width="19.85546875" customWidth="1"/>
    <col min="12548" max="12548" width="5.7109375" customWidth="1"/>
    <col min="12549" max="12549" width="9.28515625" customWidth="1"/>
    <col min="12550" max="12550" width="5.7109375" customWidth="1"/>
    <col min="12551" max="12551" width="9.28515625" customWidth="1"/>
    <col min="12552" max="12552" width="5.7109375" customWidth="1"/>
    <col min="12553" max="12553" width="9.28515625" customWidth="1"/>
    <col min="12554" max="12554" width="5.7109375" customWidth="1"/>
    <col min="12555" max="12555" width="9.28515625" customWidth="1"/>
    <col min="12556" max="12556" width="5.7109375" customWidth="1"/>
    <col min="12557" max="12557" width="9.28515625" customWidth="1"/>
    <col min="12558" max="12558" width="5.7109375" customWidth="1"/>
    <col min="12559" max="12559" width="9.28515625" customWidth="1"/>
    <col min="12560" max="12560" width="5.7109375" customWidth="1"/>
    <col min="12561" max="12561" width="9.28515625" customWidth="1"/>
    <col min="12562" max="12562" width="5.7109375" customWidth="1"/>
    <col min="12563" max="12563" width="9.28515625" customWidth="1"/>
    <col min="12564" max="12564" width="6.7109375" customWidth="1"/>
    <col min="12565" max="12565" width="10" customWidth="1"/>
    <col min="12566" max="12566" width="10.5703125" customWidth="1"/>
    <col min="12567" max="12572" width="0" hidden="1" customWidth="1"/>
    <col min="12801" max="12801" width="5.140625" customWidth="1"/>
    <col min="12802" max="12802" width="21.85546875" bestFit="1" customWidth="1"/>
    <col min="12803" max="12803" width="19.85546875" customWidth="1"/>
    <col min="12804" max="12804" width="5.7109375" customWidth="1"/>
    <col min="12805" max="12805" width="9.28515625" customWidth="1"/>
    <col min="12806" max="12806" width="5.7109375" customWidth="1"/>
    <col min="12807" max="12807" width="9.28515625" customWidth="1"/>
    <col min="12808" max="12808" width="5.7109375" customWidth="1"/>
    <col min="12809" max="12809" width="9.28515625" customWidth="1"/>
    <col min="12810" max="12810" width="5.7109375" customWidth="1"/>
    <col min="12811" max="12811" width="9.28515625" customWidth="1"/>
    <col min="12812" max="12812" width="5.7109375" customWidth="1"/>
    <col min="12813" max="12813" width="9.28515625" customWidth="1"/>
    <col min="12814" max="12814" width="5.7109375" customWidth="1"/>
    <col min="12815" max="12815" width="9.28515625" customWidth="1"/>
    <col min="12816" max="12816" width="5.7109375" customWidth="1"/>
    <col min="12817" max="12817" width="9.28515625" customWidth="1"/>
    <col min="12818" max="12818" width="5.7109375" customWidth="1"/>
    <col min="12819" max="12819" width="9.28515625" customWidth="1"/>
    <col min="12820" max="12820" width="6.7109375" customWidth="1"/>
    <col min="12821" max="12821" width="10" customWidth="1"/>
    <col min="12822" max="12822" width="10.5703125" customWidth="1"/>
    <col min="12823" max="12828" width="0" hidden="1" customWidth="1"/>
    <col min="13057" max="13057" width="5.140625" customWidth="1"/>
    <col min="13058" max="13058" width="21.85546875" bestFit="1" customWidth="1"/>
    <col min="13059" max="13059" width="19.85546875" customWidth="1"/>
    <col min="13060" max="13060" width="5.7109375" customWidth="1"/>
    <col min="13061" max="13061" width="9.28515625" customWidth="1"/>
    <col min="13062" max="13062" width="5.7109375" customWidth="1"/>
    <col min="13063" max="13063" width="9.28515625" customWidth="1"/>
    <col min="13064" max="13064" width="5.7109375" customWidth="1"/>
    <col min="13065" max="13065" width="9.28515625" customWidth="1"/>
    <col min="13066" max="13066" width="5.7109375" customWidth="1"/>
    <col min="13067" max="13067" width="9.28515625" customWidth="1"/>
    <col min="13068" max="13068" width="5.7109375" customWidth="1"/>
    <col min="13069" max="13069" width="9.28515625" customWidth="1"/>
    <col min="13070" max="13070" width="5.7109375" customWidth="1"/>
    <col min="13071" max="13071" width="9.28515625" customWidth="1"/>
    <col min="13072" max="13072" width="5.7109375" customWidth="1"/>
    <col min="13073" max="13073" width="9.28515625" customWidth="1"/>
    <col min="13074" max="13074" width="5.7109375" customWidth="1"/>
    <col min="13075" max="13075" width="9.28515625" customWidth="1"/>
    <col min="13076" max="13076" width="6.7109375" customWidth="1"/>
    <col min="13077" max="13077" width="10" customWidth="1"/>
    <col min="13078" max="13078" width="10.5703125" customWidth="1"/>
    <col min="13079" max="13084" width="0" hidden="1" customWidth="1"/>
    <col min="13313" max="13313" width="5.140625" customWidth="1"/>
    <col min="13314" max="13314" width="21.85546875" bestFit="1" customWidth="1"/>
    <col min="13315" max="13315" width="19.85546875" customWidth="1"/>
    <col min="13316" max="13316" width="5.7109375" customWidth="1"/>
    <col min="13317" max="13317" width="9.28515625" customWidth="1"/>
    <col min="13318" max="13318" width="5.7109375" customWidth="1"/>
    <col min="13319" max="13319" width="9.28515625" customWidth="1"/>
    <col min="13320" max="13320" width="5.7109375" customWidth="1"/>
    <col min="13321" max="13321" width="9.28515625" customWidth="1"/>
    <col min="13322" max="13322" width="5.7109375" customWidth="1"/>
    <col min="13323" max="13323" width="9.28515625" customWidth="1"/>
    <col min="13324" max="13324" width="5.7109375" customWidth="1"/>
    <col min="13325" max="13325" width="9.28515625" customWidth="1"/>
    <col min="13326" max="13326" width="5.7109375" customWidth="1"/>
    <col min="13327" max="13327" width="9.28515625" customWidth="1"/>
    <col min="13328" max="13328" width="5.7109375" customWidth="1"/>
    <col min="13329" max="13329" width="9.28515625" customWidth="1"/>
    <col min="13330" max="13330" width="5.7109375" customWidth="1"/>
    <col min="13331" max="13331" width="9.28515625" customWidth="1"/>
    <col min="13332" max="13332" width="6.7109375" customWidth="1"/>
    <col min="13333" max="13333" width="10" customWidth="1"/>
    <col min="13334" max="13334" width="10.5703125" customWidth="1"/>
    <col min="13335" max="13340" width="0" hidden="1" customWidth="1"/>
    <col min="13569" max="13569" width="5.140625" customWidth="1"/>
    <col min="13570" max="13570" width="21.85546875" bestFit="1" customWidth="1"/>
    <col min="13571" max="13571" width="19.85546875" customWidth="1"/>
    <col min="13572" max="13572" width="5.7109375" customWidth="1"/>
    <col min="13573" max="13573" width="9.28515625" customWidth="1"/>
    <col min="13574" max="13574" width="5.7109375" customWidth="1"/>
    <col min="13575" max="13575" width="9.28515625" customWidth="1"/>
    <col min="13576" max="13576" width="5.7109375" customWidth="1"/>
    <col min="13577" max="13577" width="9.28515625" customWidth="1"/>
    <col min="13578" max="13578" width="5.7109375" customWidth="1"/>
    <col min="13579" max="13579" width="9.28515625" customWidth="1"/>
    <col min="13580" max="13580" width="5.7109375" customWidth="1"/>
    <col min="13581" max="13581" width="9.28515625" customWidth="1"/>
    <col min="13582" max="13582" width="5.7109375" customWidth="1"/>
    <col min="13583" max="13583" width="9.28515625" customWidth="1"/>
    <col min="13584" max="13584" width="5.7109375" customWidth="1"/>
    <col min="13585" max="13585" width="9.28515625" customWidth="1"/>
    <col min="13586" max="13586" width="5.7109375" customWidth="1"/>
    <col min="13587" max="13587" width="9.28515625" customWidth="1"/>
    <col min="13588" max="13588" width="6.7109375" customWidth="1"/>
    <col min="13589" max="13589" width="10" customWidth="1"/>
    <col min="13590" max="13590" width="10.5703125" customWidth="1"/>
    <col min="13591" max="13596" width="0" hidden="1" customWidth="1"/>
    <col min="13825" max="13825" width="5.140625" customWidth="1"/>
    <col min="13826" max="13826" width="21.85546875" bestFit="1" customWidth="1"/>
    <col min="13827" max="13827" width="19.85546875" customWidth="1"/>
    <col min="13828" max="13828" width="5.7109375" customWidth="1"/>
    <col min="13829" max="13829" width="9.28515625" customWidth="1"/>
    <col min="13830" max="13830" width="5.7109375" customWidth="1"/>
    <col min="13831" max="13831" width="9.28515625" customWidth="1"/>
    <col min="13832" max="13832" width="5.7109375" customWidth="1"/>
    <col min="13833" max="13833" width="9.28515625" customWidth="1"/>
    <col min="13834" max="13834" width="5.7109375" customWidth="1"/>
    <col min="13835" max="13835" width="9.28515625" customWidth="1"/>
    <col min="13836" max="13836" width="5.7109375" customWidth="1"/>
    <col min="13837" max="13837" width="9.28515625" customWidth="1"/>
    <col min="13838" max="13838" width="5.7109375" customWidth="1"/>
    <col min="13839" max="13839" width="9.28515625" customWidth="1"/>
    <col min="13840" max="13840" width="5.7109375" customWidth="1"/>
    <col min="13841" max="13841" width="9.28515625" customWidth="1"/>
    <col min="13842" max="13842" width="5.7109375" customWidth="1"/>
    <col min="13843" max="13843" width="9.28515625" customWidth="1"/>
    <col min="13844" max="13844" width="6.7109375" customWidth="1"/>
    <col min="13845" max="13845" width="10" customWidth="1"/>
    <col min="13846" max="13846" width="10.5703125" customWidth="1"/>
    <col min="13847" max="13852" width="0" hidden="1" customWidth="1"/>
    <col min="14081" max="14081" width="5.140625" customWidth="1"/>
    <col min="14082" max="14082" width="21.85546875" bestFit="1" customWidth="1"/>
    <col min="14083" max="14083" width="19.85546875" customWidth="1"/>
    <col min="14084" max="14084" width="5.7109375" customWidth="1"/>
    <col min="14085" max="14085" width="9.28515625" customWidth="1"/>
    <col min="14086" max="14086" width="5.7109375" customWidth="1"/>
    <col min="14087" max="14087" width="9.28515625" customWidth="1"/>
    <col min="14088" max="14088" width="5.7109375" customWidth="1"/>
    <col min="14089" max="14089" width="9.28515625" customWidth="1"/>
    <col min="14090" max="14090" width="5.7109375" customWidth="1"/>
    <col min="14091" max="14091" width="9.28515625" customWidth="1"/>
    <col min="14092" max="14092" width="5.7109375" customWidth="1"/>
    <col min="14093" max="14093" width="9.28515625" customWidth="1"/>
    <col min="14094" max="14094" width="5.7109375" customWidth="1"/>
    <col min="14095" max="14095" width="9.28515625" customWidth="1"/>
    <col min="14096" max="14096" width="5.7109375" customWidth="1"/>
    <col min="14097" max="14097" width="9.28515625" customWidth="1"/>
    <col min="14098" max="14098" width="5.7109375" customWidth="1"/>
    <col min="14099" max="14099" width="9.28515625" customWidth="1"/>
    <col min="14100" max="14100" width="6.7109375" customWidth="1"/>
    <col min="14101" max="14101" width="10" customWidth="1"/>
    <col min="14102" max="14102" width="10.5703125" customWidth="1"/>
    <col min="14103" max="14108" width="0" hidden="1" customWidth="1"/>
    <col min="14337" max="14337" width="5.140625" customWidth="1"/>
    <col min="14338" max="14338" width="21.85546875" bestFit="1" customWidth="1"/>
    <col min="14339" max="14339" width="19.85546875" customWidth="1"/>
    <col min="14340" max="14340" width="5.7109375" customWidth="1"/>
    <col min="14341" max="14341" width="9.28515625" customWidth="1"/>
    <col min="14342" max="14342" width="5.7109375" customWidth="1"/>
    <col min="14343" max="14343" width="9.28515625" customWidth="1"/>
    <col min="14344" max="14344" width="5.7109375" customWidth="1"/>
    <col min="14345" max="14345" width="9.28515625" customWidth="1"/>
    <col min="14346" max="14346" width="5.7109375" customWidth="1"/>
    <col min="14347" max="14347" width="9.28515625" customWidth="1"/>
    <col min="14348" max="14348" width="5.7109375" customWidth="1"/>
    <col min="14349" max="14349" width="9.28515625" customWidth="1"/>
    <col min="14350" max="14350" width="5.7109375" customWidth="1"/>
    <col min="14351" max="14351" width="9.28515625" customWidth="1"/>
    <col min="14352" max="14352" width="5.7109375" customWidth="1"/>
    <col min="14353" max="14353" width="9.28515625" customWidth="1"/>
    <col min="14354" max="14354" width="5.7109375" customWidth="1"/>
    <col min="14355" max="14355" width="9.28515625" customWidth="1"/>
    <col min="14356" max="14356" width="6.7109375" customWidth="1"/>
    <col min="14357" max="14357" width="10" customWidth="1"/>
    <col min="14358" max="14358" width="10.5703125" customWidth="1"/>
    <col min="14359" max="14364" width="0" hidden="1" customWidth="1"/>
    <col min="14593" max="14593" width="5.140625" customWidth="1"/>
    <col min="14594" max="14594" width="21.85546875" bestFit="1" customWidth="1"/>
    <col min="14595" max="14595" width="19.85546875" customWidth="1"/>
    <col min="14596" max="14596" width="5.7109375" customWidth="1"/>
    <col min="14597" max="14597" width="9.28515625" customWidth="1"/>
    <col min="14598" max="14598" width="5.7109375" customWidth="1"/>
    <col min="14599" max="14599" width="9.28515625" customWidth="1"/>
    <col min="14600" max="14600" width="5.7109375" customWidth="1"/>
    <col min="14601" max="14601" width="9.28515625" customWidth="1"/>
    <col min="14602" max="14602" width="5.7109375" customWidth="1"/>
    <col min="14603" max="14603" width="9.28515625" customWidth="1"/>
    <col min="14604" max="14604" width="5.7109375" customWidth="1"/>
    <col min="14605" max="14605" width="9.28515625" customWidth="1"/>
    <col min="14606" max="14606" width="5.7109375" customWidth="1"/>
    <col min="14607" max="14607" width="9.28515625" customWidth="1"/>
    <col min="14608" max="14608" width="5.7109375" customWidth="1"/>
    <col min="14609" max="14609" width="9.28515625" customWidth="1"/>
    <col min="14610" max="14610" width="5.7109375" customWidth="1"/>
    <col min="14611" max="14611" width="9.28515625" customWidth="1"/>
    <col min="14612" max="14612" width="6.7109375" customWidth="1"/>
    <col min="14613" max="14613" width="10" customWidth="1"/>
    <col min="14614" max="14614" width="10.5703125" customWidth="1"/>
    <col min="14615" max="14620" width="0" hidden="1" customWidth="1"/>
    <col min="14849" max="14849" width="5.140625" customWidth="1"/>
    <col min="14850" max="14850" width="21.85546875" bestFit="1" customWidth="1"/>
    <col min="14851" max="14851" width="19.85546875" customWidth="1"/>
    <col min="14852" max="14852" width="5.7109375" customWidth="1"/>
    <col min="14853" max="14853" width="9.28515625" customWidth="1"/>
    <col min="14854" max="14854" width="5.7109375" customWidth="1"/>
    <col min="14855" max="14855" width="9.28515625" customWidth="1"/>
    <col min="14856" max="14856" width="5.7109375" customWidth="1"/>
    <col min="14857" max="14857" width="9.28515625" customWidth="1"/>
    <col min="14858" max="14858" width="5.7109375" customWidth="1"/>
    <col min="14859" max="14859" width="9.28515625" customWidth="1"/>
    <col min="14860" max="14860" width="5.7109375" customWidth="1"/>
    <col min="14861" max="14861" width="9.28515625" customWidth="1"/>
    <col min="14862" max="14862" width="5.7109375" customWidth="1"/>
    <col min="14863" max="14863" width="9.28515625" customWidth="1"/>
    <col min="14864" max="14864" width="5.7109375" customWidth="1"/>
    <col min="14865" max="14865" width="9.28515625" customWidth="1"/>
    <col min="14866" max="14866" width="5.7109375" customWidth="1"/>
    <col min="14867" max="14867" width="9.28515625" customWidth="1"/>
    <col min="14868" max="14868" width="6.7109375" customWidth="1"/>
    <col min="14869" max="14869" width="10" customWidth="1"/>
    <col min="14870" max="14870" width="10.5703125" customWidth="1"/>
    <col min="14871" max="14876" width="0" hidden="1" customWidth="1"/>
    <col min="15105" max="15105" width="5.140625" customWidth="1"/>
    <col min="15106" max="15106" width="21.85546875" bestFit="1" customWidth="1"/>
    <col min="15107" max="15107" width="19.85546875" customWidth="1"/>
    <col min="15108" max="15108" width="5.7109375" customWidth="1"/>
    <col min="15109" max="15109" width="9.28515625" customWidth="1"/>
    <col min="15110" max="15110" width="5.7109375" customWidth="1"/>
    <col min="15111" max="15111" width="9.28515625" customWidth="1"/>
    <col min="15112" max="15112" width="5.7109375" customWidth="1"/>
    <col min="15113" max="15113" width="9.28515625" customWidth="1"/>
    <col min="15114" max="15114" width="5.7109375" customWidth="1"/>
    <col min="15115" max="15115" width="9.28515625" customWidth="1"/>
    <col min="15116" max="15116" width="5.7109375" customWidth="1"/>
    <col min="15117" max="15117" width="9.28515625" customWidth="1"/>
    <col min="15118" max="15118" width="5.7109375" customWidth="1"/>
    <col min="15119" max="15119" width="9.28515625" customWidth="1"/>
    <col min="15120" max="15120" width="5.7109375" customWidth="1"/>
    <col min="15121" max="15121" width="9.28515625" customWidth="1"/>
    <col min="15122" max="15122" width="5.7109375" customWidth="1"/>
    <col min="15123" max="15123" width="9.28515625" customWidth="1"/>
    <col min="15124" max="15124" width="6.7109375" customWidth="1"/>
    <col min="15125" max="15125" width="10" customWidth="1"/>
    <col min="15126" max="15126" width="10.5703125" customWidth="1"/>
    <col min="15127" max="15132" width="0" hidden="1" customWidth="1"/>
    <col min="15361" max="15361" width="5.140625" customWidth="1"/>
    <col min="15362" max="15362" width="21.85546875" bestFit="1" customWidth="1"/>
    <col min="15363" max="15363" width="19.85546875" customWidth="1"/>
    <col min="15364" max="15364" width="5.7109375" customWidth="1"/>
    <col min="15365" max="15365" width="9.28515625" customWidth="1"/>
    <col min="15366" max="15366" width="5.7109375" customWidth="1"/>
    <col min="15367" max="15367" width="9.28515625" customWidth="1"/>
    <col min="15368" max="15368" width="5.7109375" customWidth="1"/>
    <col min="15369" max="15369" width="9.28515625" customWidth="1"/>
    <col min="15370" max="15370" width="5.7109375" customWidth="1"/>
    <col min="15371" max="15371" width="9.28515625" customWidth="1"/>
    <col min="15372" max="15372" width="5.7109375" customWidth="1"/>
    <col min="15373" max="15373" width="9.28515625" customWidth="1"/>
    <col min="15374" max="15374" width="5.7109375" customWidth="1"/>
    <col min="15375" max="15375" width="9.28515625" customWidth="1"/>
    <col min="15376" max="15376" width="5.7109375" customWidth="1"/>
    <col min="15377" max="15377" width="9.28515625" customWidth="1"/>
    <col min="15378" max="15378" width="5.7109375" customWidth="1"/>
    <col min="15379" max="15379" width="9.28515625" customWidth="1"/>
    <col min="15380" max="15380" width="6.7109375" customWidth="1"/>
    <col min="15381" max="15381" width="10" customWidth="1"/>
    <col min="15382" max="15382" width="10.5703125" customWidth="1"/>
    <col min="15383" max="15388" width="0" hidden="1" customWidth="1"/>
    <col min="15617" max="15617" width="5.140625" customWidth="1"/>
    <col min="15618" max="15618" width="21.85546875" bestFit="1" customWidth="1"/>
    <col min="15619" max="15619" width="19.85546875" customWidth="1"/>
    <col min="15620" max="15620" width="5.7109375" customWidth="1"/>
    <col min="15621" max="15621" width="9.28515625" customWidth="1"/>
    <col min="15622" max="15622" width="5.7109375" customWidth="1"/>
    <col min="15623" max="15623" width="9.28515625" customWidth="1"/>
    <col min="15624" max="15624" width="5.7109375" customWidth="1"/>
    <col min="15625" max="15625" width="9.28515625" customWidth="1"/>
    <col min="15626" max="15626" width="5.7109375" customWidth="1"/>
    <col min="15627" max="15627" width="9.28515625" customWidth="1"/>
    <col min="15628" max="15628" width="5.7109375" customWidth="1"/>
    <col min="15629" max="15629" width="9.28515625" customWidth="1"/>
    <col min="15630" max="15630" width="5.7109375" customWidth="1"/>
    <col min="15631" max="15631" width="9.28515625" customWidth="1"/>
    <col min="15632" max="15632" width="5.7109375" customWidth="1"/>
    <col min="15633" max="15633" width="9.28515625" customWidth="1"/>
    <col min="15634" max="15634" width="5.7109375" customWidth="1"/>
    <col min="15635" max="15635" width="9.28515625" customWidth="1"/>
    <col min="15636" max="15636" width="6.7109375" customWidth="1"/>
    <col min="15637" max="15637" width="10" customWidth="1"/>
    <col min="15638" max="15638" width="10.5703125" customWidth="1"/>
    <col min="15639" max="15644" width="0" hidden="1" customWidth="1"/>
    <col min="15873" max="15873" width="5.140625" customWidth="1"/>
    <col min="15874" max="15874" width="21.85546875" bestFit="1" customWidth="1"/>
    <col min="15875" max="15875" width="19.85546875" customWidth="1"/>
    <col min="15876" max="15876" width="5.7109375" customWidth="1"/>
    <col min="15877" max="15877" width="9.28515625" customWidth="1"/>
    <col min="15878" max="15878" width="5.7109375" customWidth="1"/>
    <col min="15879" max="15879" width="9.28515625" customWidth="1"/>
    <col min="15880" max="15880" width="5.7109375" customWidth="1"/>
    <col min="15881" max="15881" width="9.28515625" customWidth="1"/>
    <col min="15882" max="15882" width="5.7109375" customWidth="1"/>
    <col min="15883" max="15883" width="9.28515625" customWidth="1"/>
    <col min="15884" max="15884" width="5.7109375" customWidth="1"/>
    <col min="15885" max="15885" width="9.28515625" customWidth="1"/>
    <col min="15886" max="15886" width="5.7109375" customWidth="1"/>
    <col min="15887" max="15887" width="9.28515625" customWidth="1"/>
    <col min="15888" max="15888" width="5.7109375" customWidth="1"/>
    <col min="15889" max="15889" width="9.28515625" customWidth="1"/>
    <col min="15890" max="15890" width="5.7109375" customWidth="1"/>
    <col min="15891" max="15891" width="9.28515625" customWidth="1"/>
    <col min="15892" max="15892" width="6.7109375" customWidth="1"/>
    <col min="15893" max="15893" width="10" customWidth="1"/>
    <col min="15894" max="15894" width="10.5703125" customWidth="1"/>
    <col min="15895" max="15900" width="0" hidden="1" customWidth="1"/>
    <col min="16129" max="16129" width="5.140625" customWidth="1"/>
    <col min="16130" max="16130" width="21.85546875" bestFit="1" customWidth="1"/>
    <col min="16131" max="16131" width="19.85546875" customWidth="1"/>
    <col min="16132" max="16132" width="5.7109375" customWidth="1"/>
    <col min="16133" max="16133" width="9.28515625" customWidth="1"/>
    <col min="16134" max="16134" width="5.7109375" customWidth="1"/>
    <col min="16135" max="16135" width="9.28515625" customWidth="1"/>
    <col min="16136" max="16136" width="5.7109375" customWidth="1"/>
    <col min="16137" max="16137" width="9.28515625" customWidth="1"/>
    <col min="16138" max="16138" width="5.7109375" customWidth="1"/>
    <col min="16139" max="16139" width="9.28515625" customWidth="1"/>
    <col min="16140" max="16140" width="5.7109375" customWidth="1"/>
    <col min="16141" max="16141" width="9.28515625" customWidth="1"/>
    <col min="16142" max="16142" width="5.7109375" customWidth="1"/>
    <col min="16143" max="16143" width="9.28515625" customWidth="1"/>
    <col min="16144" max="16144" width="5.7109375" customWidth="1"/>
    <col min="16145" max="16145" width="9.28515625" customWidth="1"/>
    <col min="16146" max="16146" width="5.7109375" customWidth="1"/>
    <col min="16147" max="16147" width="9.28515625" customWidth="1"/>
    <col min="16148" max="16148" width="6.7109375" customWidth="1"/>
    <col min="16149" max="16149" width="10" customWidth="1"/>
    <col min="16150" max="16150" width="10.5703125" customWidth="1"/>
    <col min="16151" max="16156" width="0" hidden="1" customWidth="1"/>
  </cols>
  <sheetData>
    <row r="1" spans="1:28" ht="23.25" x14ac:dyDescent="0.35">
      <c r="B1" s="1515" t="s">
        <v>0</v>
      </c>
      <c r="C1" s="1515"/>
      <c r="K1" s="575" t="s">
        <v>1</v>
      </c>
      <c r="Q1"/>
    </row>
    <row r="2" spans="1:28" ht="23.25" x14ac:dyDescent="0.35">
      <c r="B2" s="1516" t="s">
        <v>2</v>
      </c>
      <c r="C2" s="1516"/>
      <c r="K2" s="575" t="s">
        <v>459</v>
      </c>
      <c r="Y2" s="576"/>
    </row>
    <row r="3" spans="1:28" ht="23.25" x14ac:dyDescent="0.35">
      <c r="K3" s="575" t="s">
        <v>47</v>
      </c>
    </row>
    <row r="4" spans="1:28" ht="15.75" thickBot="1" x14ac:dyDescent="0.25">
      <c r="B4" s="578"/>
      <c r="D4" s="579"/>
      <c r="E4" s="580"/>
      <c r="H4" s="579"/>
      <c r="I4" s="580"/>
      <c r="L4" s="579"/>
      <c r="M4" s="580"/>
      <c r="P4" s="579"/>
      <c r="Q4" s="580"/>
    </row>
    <row r="5" spans="1:28" s="581" customFormat="1" ht="20.25" customHeight="1" thickTop="1" x14ac:dyDescent="0.2">
      <c r="A5" s="1517" t="s">
        <v>4</v>
      </c>
      <c r="B5" s="1519" t="s">
        <v>48</v>
      </c>
      <c r="C5" s="1521" t="s">
        <v>5</v>
      </c>
      <c r="D5" s="1513" t="s">
        <v>6</v>
      </c>
      <c r="E5" s="1514"/>
      <c r="F5" s="1499" t="s">
        <v>7</v>
      </c>
      <c r="G5" s="1500"/>
      <c r="H5" s="1513" t="s">
        <v>8</v>
      </c>
      <c r="I5" s="1514"/>
      <c r="J5" s="1499" t="s">
        <v>9</v>
      </c>
      <c r="K5" s="1500"/>
      <c r="L5" s="1513" t="s">
        <v>10</v>
      </c>
      <c r="M5" s="1514"/>
      <c r="N5" s="1499" t="s">
        <v>11</v>
      </c>
      <c r="O5" s="1500"/>
      <c r="P5" s="1513" t="s">
        <v>12</v>
      </c>
      <c r="Q5" s="1514"/>
      <c r="R5" s="1499" t="s">
        <v>13</v>
      </c>
      <c r="S5" s="1500"/>
      <c r="T5" s="1501" t="s">
        <v>18</v>
      </c>
      <c r="U5" s="1502"/>
      <c r="V5" s="1503"/>
    </row>
    <row r="6" spans="1:28" s="581" customFormat="1" ht="27.75" customHeight="1" x14ac:dyDescent="0.2">
      <c r="A6" s="1518"/>
      <c r="B6" s="1520"/>
      <c r="C6" s="1522"/>
      <c r="D6" s="1507" t="s">
        <v>460</v>
      </c>
      <c r="E6" s="1508"/>
      <c r="F6" s="1507" t="s">
        <v>461</v>
      </c>
      <c r="G6" s="1508"/>
      <c r="H6" s="1509" t="s">
        <v>462</v>
      </c>
      <c r="I6" s="1510"/>
      <c r="J6" s="1509" t="s">
        <v>463</v>
      </c>
      <c r="K6" s="1510"/>
      <c r="L6" s="1509" t="s">
        <v>464</v>
      </c>
      <c r="M6" s="1510"/>
      <c r="N6" s="1509" t="s">
        <v>465</v>
      </c>
      <c r="O6" s="1510"/>
      <c r="P6" s="1511"/>
      <c r="Q6" s="1512"/>
      <c r="R6" s="1509"/>
      <c r="S6" s="1510"/>
      <c r="T6" s="1504"/>
      <c r="U6" s="1505"/>
      <c r="V6" s="1506"/>
    </row>
    <row r="7" spans="1:28" s="581" customFormat="1" ht="12.75" customHeight="1" x14ac:dyDescent="0.2">
      <c r="A7" s="1518"/>
      <c r="B7" s="1520"/>
      <c r="C7" s="1522"/>
      <c r="D7" s="1177"/>
      <c r="E7" s="1178"/>
      <c r="F7" s="1177"/>
      <c r="G7" s="1179"/>
      <c r="H7" s="1180"/>
      <c r="I7" s="1178"/>
      <c r="J7" s="1177"/>
      <c r="K7" s="1179"/>
      <c r="L7" s="1180"/>
      <c r="M7" s="1178"/>
      <c r="N7" s="1177"/>
      <c r="O7" s="1181"/>
      <c r="P7" s="1180"/>
      <c r="Q7" s="1178"/>
      <c r="R7" s="1177"/>
      <c r="S7" s="1179"/>
      <c r="T7" s="1180"/>
      <c r="U7" s="1182"/>
      <c r="V7" s="1183"/>
      <c r="W7" s="582"/>
      <c r="X7" s="583"/>
      <c r="Y7" s="583"/>
      <c r="Z7" s="583"/>
      <c r="AA7" s="583"/>
    </row>
    <row r="8" spans="1:28" s="581" customFormat="1" ht="12.75" customHeight="1" x14ac:dyDescent="0.2">
      <c r="A8" s="1184"/>
      <c r="B8" s="1185"/>
      <c r="C8" s="1186"/>
      <c r="D8" s="1187" t="s">
        <v>31</v>
      </c>
      <c r="E8" s="1188" t="s">
        <v>32</v>
      </c>
      <c r="F8" s="1187" t="s">
        <v>31</v>
      </c>
      <c r="G8" s="1189" t="s">
        <v>32</v>
      </c>
      <c r="H8" s="1190" t="s">
        <v>31</v>
      </c>
      <c r="I8" s="1188" t="s">
        <v>32</v>
      </c>
      <c r="J8" s="1187" t="s">
        <v>31</v>
      </c>
      <c r="K8" s="1189" t="s">
        <v>32</v>
      </c>
      <c r="L8" s="1190" t="s">
        <v>31</v>
      </c>
      <c r="M8" s="1188" t="s">
        <v>32</v>
      </c>
      <c r="N8" s="1187" t="s">
        <v>31</v>
      </c>
      <c r="O8" s="1191" t="s">
        <v>32</v>
      </c>
      <c r="P8" s="1190" t="s">
        <v>31</v>
      </c>
      <c r="Q8" s="1188" t="s">
        <v>32</v>
      </c>
      <c r="R8" s="1187" t="s">
        <v>31</v>
      </c>
      <c r="S8" s="1189" t="s">
        <v>32</v>
      </c>
      <c r="T8" s="1190" t="s">
        <v>31</v>
      </c>
      <c r="U8" s="1192" t="s">
        <v>33</v>
      </c>
      <c r="V8" s="1193" t="s">
        <v>34</v>
      </c>
      <c r="W8" s="584"/>
      <c r="X8" s="583"/>
      <c r="Y8" s="583"/>
      <c r="Z8" s="583"/>
      <c r="AA8" s="583"/>
    </row>
    <row r="9" spans="1:28" s="581" customFormat="1" ht="12.75" customHeight="1" thickBot="1" x14ac:dyDescent="0.25">
      <c r="A9" s="1194"/>
      <c r="B9" s="1195"/>
      <c r="C9" s="1196"/>
      <c r="D9" s="1197"/>
      <c r="E9" s="1198"/>
      <c r="F9" s="1197"/>
      <c r="G9" s="1199"/>
      <c r="H9" s="1197"/>
      <c r="I9" s="1198"/>
      <c r="J9" s="1197"/>
      <c r="K9" s="1199"/>
      <c r="L9" s="1197"/>
      <c r="M9" s="1198"/>
      <c r="N9" s="1197"/>
      <c r="O9" s="1199"/>
      <c r="P9" s="1197"/>
      <c r="Q9" s="1198"/>
      <c r="R9" s="1197"/>
      <c r="S9" s="1199"/>
      <c r="T9" s="1197"/>
      <c r="U9" s="1200"/>
      <c r="V9" s="1201"/>
      <c r="W9" s="584"/>
      <c r="X9" s="583"/>
      <c r="Y9" s="583"/>
      <c r="Z9" s="583"/>
      <c r="AA9" s="583"/>
    </row>
    <row r="10" spans="1:28" s="598" customFormat="1" ht="15" customHeight="1" thickTop="1" x14ac:dyDescent="0.25">
      <c r="A10" s="585">
        <v>1</v>
      </c>
      <c r="B10" s="586" t="s">
        <v>792</v>
      </c>
      <c r="C10" s="587" t="s">
        <v>793</v>
      </c>
      <c r="D10" s="588">
        <v>1</v>
      </c>
      <c r="E10" s="589">
        <v>8010</v>
      </c>
      <c r="F10" s="590">
        <v>1</v>
      </c>
      <c r="G10" s="591">
        <v>7840</v>
      </c>
      <c r="H10" s="592">
        <v>1</v>
      </c>
      <c r="I10" s="593">
        <v>2295</v>
      </c>
      <c r="J10" s="590">
        <v>1</v>
      </c>
      <c r="K10" s="594">
        <v>3270</v>
      </c>
      <c r="L10" s="592">
        <v>1</v>
      </c>
      <c r="M10" s="593">
        <v>3008</v>
      </c>
      <c r="N10" s="590">
        <v>6</v>
      </c>
      <c r="O10" s="594">
        <v>944</v>
      </c>
      <c r="P10" s="592"/>
      <c r="Q10" s="593"/>
      <c r="R10" s="590"/>
      <c r="S10" s="594"/>
      <c r="T10" s="1300">
        <f t="shared" ref="T10:U41" si="0">IF(ISNUMBER(D10)=TRUE,SUM(D10,F10,H10,J10,L10,N10,P10,R10),"")</f>
        <v>11</v>
      </c>
      <c r="U10" s="1301">
        <f t="shared" si="0"/>
        <v>25367</v>
      </c>
      <c r="V10" s="1286">
        <f t="shared" ref="V10:V73" si="1">IF(ISNUMBER(AB10)=TRUE,AB10,"")</f>
        <v>1</v>
      </c>
      <c r="W10" s="598">
        <f t="shared" ref="W10:W73" si="2">IF(ISNUMBER(V10)=TRUE,1,"")</f>
        <v>1</v>
      </c>
      <c r="X10" s="598">
        <f>IF(ISNUMBER(T10)=TRUE,T10,"")</f>
        <v>11</v>
      </c>
      <c r="Y10" s="598">
        <f>IF(ISNUMBER(U10)=TRUE,U10,"")</f>
        <v>25367</v>
      </c>
      <c r="Z10" s="599">
        <f>MAX(E10,G10,I10,K10,M10,O10,Q10,S10)</f>
        <v>8010</v>
      </c>
      <c r="AA10" s="598">
        <f>IF(ISNUMBER(X10)=TRUE,X10-Y10/100000-Z10/1000000000,"")</f>
        <v>10.74632199</v>
      </c>
      <c r="AB10" s="598">
        <f>IF(ISNUMBER(AA10)=TRUE,RANK(AA10,$AA$10:$AA$95,1),"")</f>
        <v>1</v>
      </c>
    </row>
    <row r="11" spans="1:28" s="598" customFormat="1" ht="15" customHeight="1" x14ac:dyDescent="0.25">
      <c r="A11" s="600">
        <v>2</v>
      </c>
      <c r="B11" s="601" t="s">
        <v>794</v>
      </c>
      <c r="C11" s="602" t="s">
        <v>494</v>
      </c>
      <c r="D11" s="603">
        <v>2</v>
      </c>
      <c r="E11" s="604">
        <v>7160</v>
      </c>
      <c r="F11" s="605">
        <v>2</v>
      </c>
      <c r="G11" s="606">
        <v>7830</v>
      </c>
      <c r="H11" s="605">
        <v>5</v>
      </c>
      <c r="I11" s="607">
        <v>1400</v>
      </c>
      <c r="J11" s="608">
        <v>2</v>
      </c>
      <c r="K11" s="606">
        <v>2525</v>
      </c>
      <c r="L11" s="605">
        <v>2</v>
      </c>
      <c r="M11" s="607">
        <v>1171</v>
      </c>
      <c r="N11" s="608">
        <v>5</v>
      </c>
      <c r="O11" s="606">
        <v>982</v>
      </c>
      <c r="P11" s="605"/>
      <c r="Q11" s="607"/>
      <c r="R11" s="608"/>
      <c r="S11" s="606"/>
      <c r="T11" s="1300">
        <f t="shared" si="0"/>
        <v>18</v>
      </c>
      <c r="U11" s="1301">
        <f t="shared" si="0"/>
        <v>21068</v>
      </c>
      <c r="V11" s="1286">
        <f t="shared" si="1"/>
        <v>2</v>
      </c>
      <c r="W11" s="598">
        <f t="shared" si="2"/>
        <v>1</v>
      </c>
      <c r="X11" s="598">
        <f t="shared" ref="X11:Y70" si="3">IF(ISNUMBER(T11)=TRUE,T11,"")</f>
        <v>18</v>
      </c>
      <c r="Y11" s="598">
        <f t="shared" si="3"/>
        <v>21068</v>
      </c>
      <c r="Z11" s="599">
        <f t="shared" ref="Z11:Z74" si="4">MAX(E11,G11,I11,K11,M11,O11,Q11,S11)</f>
        <v>7830</v>
      </c>
      <c r="AA11" s="598">
        <f t="shared" ref="AA11:AA74" si="5">IF(ISNUMBER(X11)=TRUE,X11-Y11/100000-Z11/1000000000,"")</f>
        <v>17.789312169999999</v>
      </c>
      <c r="AB11" s="598">
        <f t="shared" ref="AB11:AB74" si="6">IF(ISNUMBER(AA11)=TRUE,RANK(AA11,$AA$10:$AA$95,1),"")</f>
        <v>2</v>
      </c>
    </row>
    <row r="12" spans="1:28" s="598" customFormat="1" ht="15" customHeight="1" x14ac:dyDescent="0.25">
      <c r="A12" s="600">
        <v>3</v>
      </c>
      <c r="B12" s="609" t="s">
        <v>795</v>
      </c>
      <c r="C12" s="602" t="s">
        <v>201</v>
      </c>
      <c r="D12" s="603">
        <v>3</v>
      </c>
      <c r="E12" s="604">
        <v>6520</v>
      </c>
      <c r="F12" s="605">
        <v>3</v>
      </c>
      <c r="G12" s="606">
        <v>6490</v>
      </c>
      <c r="H12" s="605">
        <v>2</v>
      </c>
      <c r="I12" s="607">
        <v>2100</v>
      </c>
      <c r="J12" s="608">
        <v>3</v>
      </c>
      <c r="K12" s="606">
        <v>2375</v>
      </c>
      <c r="L12" s="605">
        <v>6</v>
      </c>
      <c r="M12" s="607">
        <v>479</v>
      </c>
      <c r="N12" s="608">
        <v>2</v>
      </c>
      <c r="O12" s="606">
        <v>1555</v>
      </c>
      <c r="P12" s="605"/>
      <c r="Q12" s="607"/>
      <c r="R12" s="608"/>
      <c r="S12" s="606"/>
      <c r="T12" s="1300">
        <f t="shared" si="0"/>
        <v>19</v>
      </c>
      <c r="U12" s="1301">
        <f t="shared" si="0"/>
        <v>19519</v>
      </c>
      <c r="V12" s="1286">
        <f t="shared" si="1"/>
        <v>3</v>
      </c>
      <c r="W12" s="598">
        <f t="shared" si="2"/>
        <v>1</v>
      </c>
      <c r="X12" s="598">
        <f t="shared" si="3"/>
        <v>19</v>
      </c>
      <c r="Y12" s="598">
        <f t="shared" si="3"/>
        <v>19519</v>
      </c>
      <c r="Z12" s="599">
        <f t="shared" si="4"/>
        <v>6520</v>
      </c>
      <c r="AA12" s="598">
        <f t="shared" si="5"/>
        <v>18.80480348</v>
      </c>
      <c r="AB12" s="598">
        <f t="shared" si="6"/>
        <v>3</v>
      </c>
    </row>
    <row r="13" spans="1:28" s="598" customFormat="1" ht="15" customHeight="1" x14ac:dyDescent="0.25">
      <c r="A13" s="585">
        <v>4</v>
      </c>
      <c r="B13" s="609" t="s">
        <v>796</v>
      </c>
      <c r="C13" s="602" t="s">
        <v>44</v>
      </c>
      <c r="D13" s="603">
        <v>6</v>
      </c>
      <c r="E13" s="604">
        <v>6040</v>
      </c>
      <c r="F13" s="605">
        <v>6</v>
      </c>
      <c r="G13" s="606">
        <v>4240</v>
      </c>
      <c r="H13" s="605">
        <v>3</v>
      </c>
      <c r="I13" s="607">
        <v>1765</v>
      </c>
      <c r="J13" s="608">
        <v>4</v>
      </c>
      <c r="K13" s="606">
        <v>2355</v>
      </c>
      <c r="L13" s="605">
        <v>3</v>
      </c>
      <c r="M13" s="607">
        <v>1153</v>
      </c>
      <c r="N13" s="608">
        <v>4</v>
      </c>
      <c r="O13" s="606">
        <v>1226</v>
      </c>
      <c r="P13" s="605"/>
      <c r="Q13" s="607"/>
      <c r="R13" s="608"/>
      <c r="S13" s="606"/>
      <c r="T13" s="1300">
        <f t="shared" si="0"/>
        <v>26</v>
      </c>
      <c r="U13" s="1301">
        <f t="shared" si="0"/>
        <v>16779</v>
      </c>
      <c r="V13" s="1286">
        <f t="shared" si="1"/>
        <v>4</v>
      </c>
      <c r="W13" s="598">
        <f t="shared" si="2"/>
        <v>1</v>
      </c>
      <c r="X13" s="598">
        <f t="shared" si="3"/>
        <v>26</v>
      </c>
      <c r="Y13" s="598">
        <f t="shared" si="3"/>
        <v>16779</v>
      </c>
      <c r="Z13" s="599">
        <f t="shared" si="4"/>
        <v>6040</v>
      </c>
      <c r="AA13" s="598">
        <f t="shared" si="5"/>
        <v>25.832203960000001</v>
      </c>
      <c r="AB13" s="598">
        <f t="shared" si="6"/>
        <v>4</v>
      </c>
    </row>
    <row r="14" spans="1:28" s="598" customFormat="1" ht="15" customHeight="1" x14ac:dyDescent="0.25">
      <c r="A14" s="600">
        <v>5</v>
      </c>
      <c r="B14" s="601" t="s">
        <v>797</v>
      </c>
      <c r="C14" s="602" t="s">
        <v>372</v>
      </c>
      <c r="D14" s="603">
        <v>5</v>
      </c>
      <c r="E14" s="604">
        <v>6210</v>
      </c>
      <c r="F14" s="605">
        <v>5</v>
      </c>
      <c r="G14" s="606">
        <v>4380</v>
      </c>
      <c r="H14" s="605">
        <v>6</v>
      </c>
      <c r="I14" s="607">
        <v>1225</v>
      </c>
      <c r="J14" s="608">
        <v>6</v>
      </c>
      <c r="K14" s="606">
        <v>1700</v>
      </c>
      <c r="L14" s="605">
        <v>4</v>
      </c>
      <c r="M14" s="607">
        <v>941</v>
      </c>
      <c r="N14" s="608">
        <v>3</v>
      </c>
      <c r="O14" s="606">
        <v>1227</v>
      </c>
      <c r="P14" s="605"/>
      <c r="Q14" s="607"/>
      <c r="R14" s="608"/>
      <c r="S14" s="606"/>
      <c r="T14" s="1300">
        <f t="shared" si="0"/>
        <v>29</v>
      </c>
      <c r="U14" s="1301">
        <f t="shared" si="0"/>
        <v>15683</v>
      </c>
      <c r="V14" s="1286">
        <f t="shared" si="1"/>
        <v>5</v>
      </c>
      <c r="W14" s="598">
        <f t="shared" si="2"/>
        <v>1</v>
      </c>
      <c r="X14" s="598">
        <f t="shared" si="3"/>
        <v>29</v>
      </c>
      <c r="Y14" s="598">
        <f t="shared" si="3"/>
        <v>15683</v>
      </c>
      <c r="Z14" s="599">
        <f t="shared" si="4"/>
        <v>6210</v>
      </c>
      <c r="AA14" s="598">
        <f t="shared" si="5"/>
        <v>28.843163790000002</v>
      </c>
      <c r="AB14" s="598">
        <f t="shared" si="6"/>
        <v>5</v>
      </c>
    </row>
    <row r="15" spans="1:28" s="598" customFormat="1" ht="15" customHeight="1" x14ac:dyDescent="0.25">
      <c r="A15" s="600">
        <v>6</v>
      </c>
      <c r="B15" s="601" t="s">
        <v>798</v>
      </c>
      <c r="C15" s="602" t="s">
        <v>152</v>
      </c>
      <c r="D15" s="603">
        <v>4</v>
      </c>
      <c r="E15" s="604">
        <v>6460</v>
      </c>
      <c r="F15" s="605">
        <v>7</v>
      </c>
      <c r="G15" s="606">
        <v>3790</v>
      </c>
      <c r="H15" s="605">
        <v>8</v>
      </c>
      <c r="I15" s="607">
        <v>645</v>
      </c>
      <c r="J15" s="608">
        <v>5</v>
      </c>
      <c r="K15" s="606">
        <v>2070</v>
      </c>
      <c r="L15" s="605">
        <v>7</v>
      </c>
      <c r="M15" s="607">
        <v>376</v>
      </c>
      <c r="N15" s="608">
        <v>1</v>
      </c>
      <c r="O15" s="606">
        <v>2284</v>
      </c>
      <c r="P15" s="605"/>
      <c r="Q15" s="607"/>
      <c r="R15" s="608"/>
      <c r="S15" s="606"/>
      <c r="T15" s="1300">
        <f t="shared" si="0"/>
        <v>32</v>
      </c>
      <c r="U15" s="1301">
        <f t="shared" si="0"/>
        <v>15625</v>
      </c>
      <c r="V15" s="1286">
        <f t="shared" si="1"/>
        <v>6</v>
      </c>
      <c r="W15" s="598">
        <f t="shared" si="2"/>
        <v>1</v>
      </c>
      <c r="X15" s="598">
        <f t="shared" si="3"/>
        <v>32</v>
      </c>
      <c r="Y15" s="598">
        <f t="shared" si="3"/>
        <v>15625</v>
      </c>
      <c r="Z15" s="599">
        <f t="shared" si="4"/>
        <v>6460</v>
      </c>
      <c r="AA15" s="598">
        <f t="shared" si="5"/>
        <v>31.843743539999998</v>
      </c>
      <c r="AB15" s="598">
        <f t="shared" si="6"/>
        <v>6</v>
      </c>
    </row>
    <row r="16" spans="1:28" s="598" customFormat="1" ht="15" customHeight="1" x14ac:dyDescent="0.25">
      <c r="A16" s="585">
        <v>7</v>
      </c>
      <c r="B16" s="601" t="s">
        <v>799</v>
      </c>
      <c r="C16" s="602" t="s">
        <v>412</v>
      </c>
      <c r="D16" s="603">
        <v>7</v>
      </c>
      <c r="E16" s="604">
        <v>3910</v>
      </c>
      <c r="F16" s="592">
        <v>4</v>
      </c>
      <c r="G16" s="606">
        <v>5010</v>
      </c>
      <c r="H16" s="605">
        <v>7</v>
      </c>
      <c r="I16" s="607">
        <v>955</v>
      </c>
      <c r="J16" s="608">
        <v>8</v>
      </c>
      <c r="K16" s="606">
        <v>705</v>
      </c>
      <c r="L16" s="605">
        <v>8</v>
      </c>
      <c r="M16" s="607">
        <v>359</v>
      </c>
      <c r="N16" s="608">
        <v>7</v>
      </c>
      <c r="O16" s="606">
        <v>761</v>
      </c>
      <c r="P16" s="605"/>
      <c r="Q16" s="607"/>
      <c r="R16" s="608"/>
      <c r="S16" s="606"/>
      <c r="T16" s="1300">
        <f t="shared" si="0"/>
        <v>41</v>
      </c>
      <c r="U16" s="1301">
        <f t="shared" si="0"/>
        <v>11700</v>
      </c>
      <c r="V16" s="1286">
        <f t="shared" si="1"/>
        <v>7</v>
      </c>
      <c r="W16" s="598">
        <f t="shared" si="2"/>
        <v>1</v>
      </c>
      <c r="X16" s="598">
        <f t="shared" si="3"/>
        <v>41</v>
      </c>
      <c r="Y16" s="598">
        <f t="shared" si="3"/>
        <v>11700</v>
      </c>
      <c r="Z16" s="599">
        <f t="shared" si="4"/>
        <v>5010</v>
      </c>
      <c r="AA16" s="598">
        <f t="shared" si="5"/>
        <v>40.88299499</v>
      </c>
      <c r="AB16" s="598">
        <f t="shared" si="6"/>
        <v>7</v>
      </c>
    </row>
    <row r="17" spans="1:28" s="598" customFormat="1" ht="15" customHeight="1" x14ac:dyDescent="0.25">
      <c r="A17" s="600">
        <v>8</v>
      </c>
      <c r="B17" s="610" t="s">
        <v>447</v>
      </c>
      <c r="C17" s="611" t="s">
        <v>418</v>
      </c>
      <c r="D17" s="612">
        <v>9</v>
      </c>
      <c r="E17" s="613">
        <v>0</v>
      </c>
      <c r="F17" s="605">
        <v>8</v>
      </c>
      <c r="G17" s="606">
        <v>2560</v>
      </c>
      <c r="H17" s="605">
        <v>4</v>
      </c>
      <c r="I17" s="607">
        <v>1700</v>
      </c>
      <c r="J17" s="608">
        <v>7</v>
      </c>
      <c r="K17" s="606">
        <v>1355</v>
      </c>
      <c r="L17" s="605">
        <v>5</v>
      </c>
      <c r="M17" s="607">
        <v>715</v>
      </c>
      <c r="N17" s="608">
        <v>8</v>
      </c>
      <c r="O17" s="606">
        <v>452</v>
      </c>
      <c r="P17" s="605"/>
      <c r="Q17" s="607"/>
      <c r="R17" s="608"/>
      <c r="S17" s="606"/>
      <c r="T17" s="1300">
        <f t="shared" si="0"/>
        <v>41</v>
      </c>
      <c r="U17" s="1301">
        <f t="shared" si="0"/>
        <v>6782</v>
      </c>
      <c r="V17" s="1286">
        <f t="shared" si="1"/>
        <v>8</v>
      </c>
      <c r="W17" s="598">
        <f t="shared" si="2"/>
        <v>1</v>
      </c>
      <c r="X17" s="598">
        <f t="shared" si="3"/>
        <v>41</v>
      </c>
      <c r="Y17" s="598">
        <f t="shared" si="3"/>
        <v>6782</v>
      </c>
      <c r="Z17" s="599">
        <f t="shared" si="4"/>
        <v>2560</v>
      </c>
      <c r="AA17" s="598">
        <f t="shared" si="5"/>
        <v>40.932177440000004</v>
      </c>
      <c r="AB17" s="598">
        <f t="shared" si="6"/>
        <v>8</v>
      </c>
    </row>
    <row r="18" spans="1:28" s="598" customFormat="1" ht="15" customHeight="1" x14ac:dyDescent="0.25">
      <c r="A18" s="600">
        <v>9</v>
      </c>
      <c r="B18" s="609"/>
      <c r="C18" s="602"/>
      <c r="D18" s="603"/>
      <c r="E18" s="614"/>
      <c r="F18" s="605"/>
      <c r="G18" s="606"/>
      <c r="H18" s="605"/>
      <c r="I18" s="607"/>
      <c r="J18" s="608"/>
      <c r="K18" s="606"/>
      <c r="L18" s="605"/>
      <c r="M18" s="607"/>
      <c r="N18" s="608"/>
      <c r="O18" s="606"/>
      <c r="P18" s="605"/>
      <c r="Q18" s="607"/>
      <c r="R18" s="608"/>
      <c r="S18" s="606"/>
      <c r="T18" s="595" t="str">
        <f t="shared" si="0"/>
        <v/>
      </c>
      <c r="U18" s="596" t="str">
        <f t="shared" si="0"/>
        <v/>
      </c>
      <c r="V18" s="597" t="str">
        <f t="shared" si="1"/>
        <v/>
      </c>
      <c r="W18" s="598" t="str">
        <f t="shared" si="2"/>
        <v/>
      </c>
      <c r="X18" s="598" t="str">
        <f t="shared" si="3"/>
        <v/>
      </c>
      <c r="Y18" s="598" t="str">
        <f t="shared" si="3"/>
        <v/>
      </c>
      <c r="Z18" s="599">
        <f t="shared" si="4"/>
        <v>0</v>
      </c>
      <c r="AA18" s="598" t="str">
        <f t="shared" si="5"/>
        <v/>
      </c>
      <c r="AB18" s="598" t="str">
        <f t="shared" si="6"/>
        <v/>
      </c>
    </row>
    <row r="19" spans="1:28" s="598" customFormat="1" ht="15" customHeight="1" x14ac:dyDescent="0.25">
      <c r="A19" s="585">
        <v>10</v>
      </c>
      <c r="B19" s="601"/>
      <c r="C19" s="602"/>
      <c r="D19" s="603"/>
      <c r="E19" s="615"/>
      <c r="F19" s="605"/>
      <c r="G19" s="606"/>
      <c r="H19" s="605"/>
      <c r="I19" s="607"/>
      <c r="J19" s="608"/>
      <c r="K19" s="606"/>
      <c r="L19" s="605"/>
      <c r="M19" s="607"/>
      <c r="N19" s="608"/>
      <c r="O19" s="606"/>
      <c r="P19" s="605"/>
      <c r="Q19" s="607"/>
      <c r="R19" s="608"/>
      <c r="S19" s="606"/>
      <c r="T19" s="595" t="str">
        <f t="shared" si="0"/>
        <v/>
      </c>
      <c r="U19" s="596" t="str">
        <f t="shared" si="0"/>
        <v/>
      </c>
      <c r="V19" s="597" t="str">
        <f t="shared" si="1"/>
        <v/>
      </c>
      <c r="W19" s="598" t="str">
        <f t="shared" si="2"/>
        <v/>
      </c>
      <c r="X19" s="598" t="str">
        <f t="shared" si="3"/>
        <v/>
      </c>
      <c r="Y19" s="598" t="str">
        <f t="shared" si="3"/>
        <v/>
      </c>
      <c r="Z19" s="599">
        <f t="shared" si="4"/>
        <v>0</v>
      </c>
      <c r="AA19" s="598" t="str">
        <f t="shared" si="5"/>
        <v/>
      </c>
      <c r="AB19" s="598" t="str">
        <f t="shared" si="6"/>
        <v/>
      </c>
    </row>
    <row r="20" spans="1:28" s="598" customFormat="1" ht="15" customHeight="1" x14ac:dyDescent="0.2">
      <c r="A20" s="600">
        <v>11</v>
      </c>
      <c r="B20" s="616" t="s">
        <v>766</v>
      </c>
      <c r="C20" s="617" t="s">
        <v>766</v>
      </c>
      <c r="D20" s="590" t="s">
        <v>766</v>
      </c>
      <c r="E20" s="618" t="s">
        <v>766</v>
      </c>
      <c r="F20" s="608" t="s">
        <v>766</v>
      </c>
      <c r="G20" s="606" t="s">
        <v>766</v>
      </c>
      <c r="H20" s="605" t="s">
        <v>766</v>
      </c>
      <c r="I20" s="607" t="s">
        <v>766</v>
      </c>
      <c r="J20" s="608" t="s">
        <v>766</v>
      </c>
      <c r="K20" s="606" t="s">
        <v>766</v>
      </c>
      <c r="L20" s="605" t="s">
        <v>766</v>
      </c>
      <c r="M20" s="607" t="s">
        <v>766</v>
      </c>
      <c r="N20" s="608" t="s">
        <v>766</v>
      </c>
      <c r="O20" s="606" t="s">
        <v>766</v>
      </c>
      <c r="P20" s="605" t="s">
        <v>766</v>
      </c>
      <c r="Q20" s="607" t="s">
        <v>766</v>
      </c>
      <c r="R20" s="608" t="s">
        <v>766</v>
      </c>
      <c r="S20" s="606" t="s">
        <v>766</v>
      </c>
      <c r="T20" s="595" t="str">
        <f t="shared" si="0"/>
        <v/>
      </c>
      <c r="U20" s="596" t="str">
        <f t="shared" si="0"/>
        <v/>
      </c>
      <c r="V20" s="597" t="str">
        <f t="shared" si="1"/>
        <v/>
      </c>
      <c r="W20" s="598" t="str">
        <f t="shared" si="2"/>
        <v/>
      </c>
      <c r="X20" s="598" t="str">
        <f t="shared" si="3"/>
        <v/>
      </c>
      <c r="Y20" s="598" t="str">
        <f t="shared" si="3"/>
        <v/>
      </c>
      <c r="Z20" s="599">
        <f t="shared" si="4"/>
        <v>0</v>
      </c>
      <c r="AA20" s="598" t="str">
        <f t="shared" si="5"/>
        <v/>
      </c>
      <c r="AB20" s="598" t="str">
        <f t="shared" si="6"/>
        <v/>
      </c>
    </row>
    <row r="21" spans="1:28" s="598" customFormat="1" ht="15" customHeight="1" x14ac:dyDescent="0.2">
      <c r="A21" s="600">
        <v>12</v>
      </c>
      <c r="B21" s="619" t="s">
        <v>766</v>
      </c>
      <c r="C21" s="620" t="s">
        <v>766</v>
      </c>
      <c r="D21" s="605" t="s">
        <v>766</v>
      </c>
      <c r="E21" s="607" t="s">
        <v>766</v>
      </c>
      <c r="F21" s="608" t="s">
        <v>766</v>
      </c>
      <c r="G21" s="606" t="s">
        <v>766</v>
      </c>
      <c r="H21" s="605" t="s">
        <v>766</v>
      </c>
      <c r="I21" s="607" t="s">
        <v>766</v>
      </c>
      <c r="J21" s="608" t="s">
        <v>766</v>
      </c>
      <c r="K21" s="606" t="s">
        <v>766</v>
      </c>
      <c r="L21" s="605" t="s">
        <v>766</v>
      </c>
      <c r="M21" s="607" t="s">
        <v>766</v>
      </c>
      <c r="N21" s="608" t="s">
        <v>766</v>
      </c>
      <c r="O21" s="606" t="s">
        <v>766</v>
      </c>
      <c r="P21" s="605" t="s">
        <v>766</v>
      </c>
      <c r="Q21" s="607" t="s">
        <v>766</v>
      </c>
      <c r="R21" s="608" t="s">
        <v>766</v>
      </c>
      <c r="S21" s="606" t="s">
        <v>766</v>
      </c>
      <c r="T21" s="595" t="str">
        <f t="shared" si="0"/>
        <v/>
      </c>
      <c r="U21" s="596" t="str">
        <f t="shared" si="0"/>
        <v/>
      </c>
      <c r="V21" s="597" t="str">
        <f t="shared" si="1"/>
        <v/>
      </c>
      <c r="W21" s="598" t="str">
        <f t="shared" si="2"/>
        <v/>
      </c>
      <c r="X21" s="598" t="str">
        <f t="shared" si="3"/>
        <v/>
      </c>
      <c r="Y21" s="598" t="str">
        <f t="shared" si="3"/>
        <v/>
      </c>
      <c r="Z21" s="599">
        <f t="shared" si="4"/>
        <v>0</v>
      </c>
      <c r="AA21" s="598" t="str">
        <f t="shared" si="5"/>
        <v/>
      </c>
      <c r="AB21" s="598" t="str">
        <f t="shared" si="6"/>
        <v/>
      </c>
    </row>
    <row r="22" spans="1:28" ht="15" customHeight="1" x14ac:dyDescent="0.2">
      <c r="A22" s="585">
        <v>13</v>
      </c>
      <c r="B22" s="619" t="s">
        <v>766</v>
      </c>
      <c r="C22" s="620" t="s">
        <v>766</v>
      </c>
      <c r="D22" s="605" t="s">
        <v>766</v>
      </c>
      <c r="E22" s="607" t="s">
        <v>766</v>
      </c>
      <c r="F22" s="608" t="s">
        <v>766</v>
      </c>
      <c r="G22" s="606" t="s">
        <v>766</v>
      </c>
      <c r="H22" s="605" t="s">
        <v>766</v>
      </c>
      <c r="I22" s="607" t="s">
        <v>766</v>
      </c>
      <c r="J22" s="608" t="s">
        <v>766</v>
      </c>
      <c r="K22" s="606" t="s">
        <v>766</v>
      </c>
      <c r="L22" s="605" t="s">
        <v>766</v>
      </c>
      <c r="M22" s="607" t="s">
        <v>766</v>
      </c>
      <c r="N22" s="608" t="s">
        <v>766</v>
      </c>
      <c r="O22" s="606" t="s">
        <v>766</v>
      </c>
      <c r="P22" s="605" t="s">
        <v>766</v>
      </c>
      <c r="Q22" s="607" t="s">
        <v>766</v>
      </c>
      <c r="R22" s="608" t="s">
        <v>766</v>
      </c>
      <c r="S22" s="606" t="s">
        <v>766</v>
      </c>
      <c r="T22" s="595" t="str">
        <f t="shared" si="0"/>
        <v/>
      </c>
      <c r="U22" s="596" t="str">
        <f t="shared" si="0"/>
        <v/>
      </c>
      <c r="V22" s="597" t="str">
        <f t="shared" si="1"/>
        <v/>
      </c>
      <c r="W22" s="598" t="str">
        <f t="shared" si="2"/>
        <v/>
      </c>
      <c r="X22" s="598" t="str">
        <f t="shared" si="3"/>
        <v/>
      </c>
      <c r="Y22" s="598" t="str">
        <f t="shared" si="3"/>
        <v/>
      </c>
      <c r="Z22" s="599">
        <f t="shared" si="4"/>
        <v>0</v>
      </c>
      <c r="AA22" s="598" t="str">
        <f t="shared" si="5"/>
        <v/>
      </c>
      <c r="AB22" s="598" t="str">
        <f t="shared" si="6"/>
        <v/>
      </c>
    </row>
    <row r="23" spans="1:28" ht="15.75" customHeight="1" x14ac:dyDescent="0.2">
      <c r="A23" s="600">
        <v>14</v>
      </c>
      <c r="B23" s="619" t="s">
        <v>766</v>
      </c>
      <c r="C23" s="620" t="s">
        <v>766</v>
      </c>
      <c r="D23" s="605" t="s">
        <v>766</v>
      </c>
      <c r="E23" s="607" t="s">
        <v>766</v>
      </c>
      <c r="F23" s="608" t="s">
        <v>766</v>
      </c>
      <c r="G23" s="606" t="s">
        <v>766</v>
      </c>
      <c r="H23" s="605" t="s">
        <v>766</v>
      </c>
      <c r="I23" s="607" t="s">
        <v>766</v>
      </c>
      <c r="J23" s="608" t="s">
        <v>766</v>
      </c>
      <c r="K23" s="606" t="s">
        <v>766</v>
      </c>
      <c r="L23" s="605" t="s">
        <v>766</v>
      </c>
      <c r="M23" s="607" t="s">
        <v>766</v>
      </c>
      <c r="N23" s="608" t="s">
        <v>766</v>
      </c>
      <c r="O23" s="606" t="s">
        <v>766</v>
      </c>
      <c r="P23" s="605" t="s">
        <v>766</v>
      </c>
      <c r="Q23" s="607" t="s">
        <v>766</v>
      </c>
      <c r="R23" s="608" t="s">
        <v>766</v>
      </c>
      <c r="S23" s="606" t="s">
        <v>766</v>
      </c>
      <c r="T23" s="595" t="str">
        <f t="shared" si="0"/>
        <v/>
      </c>
      <c r="U23" s="596" t="str">
        <f t="shared" si="0"/>
        <v/>
      </c>
      <c r="V23" s="597" t="str">
        <f t="shared" si="1"/>
        <v/>
      </c>
      <c r="W23" s="598" t="str">
        <f t="shared" si="2"/>
        <v/>
      </c>
      <c r="X23" s="598" t="str">
        <f t="shared" si="3"/>
        <v/>
      </c>
      <c r="Y23" s="598" t="str">
        <f t="shared" si="3"/>
        <v/>
      </c>
      <c r="Z23" s="599">
        <f t="shared" si="4"/>
        <v>0</v>
      </c>
      <c r="AA23" s="598" t="str">
        <f t="shared" si="5"/>
        <v/>
      </c>
      <c r="AB23" s="598" t="str">
        <f t="shared" si="6"/>
        <v/>
      </c>
    </row>
    <row r="24" spans="1:28" ht="16.5" x14ac:dyDescent="0.2">
      <c r="A24" s="600">
        <v>15</v>
      </c>
      <c r="B24" s="619" t="s">
        <v>766</v>
      </c>
      <c r="C24" s="620" t="s">
        <v>766</v>
      </c>
      <c r="D24" s="605" t="s">
        <v>766</v>
      </c>
      <c r="E24" s="607" t="s">
        <v>766</v>
      </c>
      <c r="F24" s="608" t="s">
        <v>766</v>
      </c>
      <c r="G24" s="606" t="s">
        <v>766</v>
      </c>
      <c r="H24" s="605" t="s">
        <v>766</v>
      </c>
      <c r="I24" s="607" t="s">
        <v>766</v>
      </c>
      <c r="J24" s="608" t="s">
        <v>766</v>
      </c>
      <c r="K24" s="606" t="s">
        <v>766</v>
      </c>
      <c r="L24" s="605" t="s">
        <v>766</v>
      </c>
      <c r="M24" s="607" t="s">
        <v>766</v>
      </c>
      <c r="N24" s="608" t="s">
        <v>766</v>
      </c>
      <c r="O24" s="606" t="s">
        <v>766</v>
      </c>
      <c r="P24" s="605" t="s">
        <v>766</v>
      </c>
      <c r="Q24" s="607" t="s">
        <v>766</v>
      </c>
      <c r="R24" s="608" t="s">
        <v>766</v>
      </c>
      <c r="S24" s="606" t="s">
        <v>766</v>
      </c>
      <c r="T24" s="595" t="str">
        <f t="shared" si="0"/>
        <v/>
      </c>
      <c r="U24" s="596" t="str">
        <f t="shared" si="0"/>
        <v/>
      </c>
      <c r="V24" s="597" t="str">
        <f t="shared" si="1"/>
        <v/>
      </c>
      <c r="W24" s="598" t="str">
        <f t="shared" si="2"/>
        <v/>
      </c>
      <c r="X24" s="598" t="str">
        <f t="shared" si="3"/>
        <v/>
      </c>
      <c r="Y24" s="598" t="str">
        <f t="shared" si="3"/>
        <v/>
      </c>
      <c r="Z24" s="599">
        <f t="shared" si="4"/>
        <v>0</v>
      </c>
      <c r="AA24" s="598" t="str">
        <f t="shared" si="5"/>
        <v/>
      </c>
      <c r="AB24" s="598" t="str">
        <f t="shared" si="6"/>
        <v/>
      </c>
    </row>
    <row r="25" spans="1:28" ht="16.5" x14ac:dyDescent="0.2">
      <c r="A25" s="585">
        <v>16</v>
      </c>
      <c r="B25" s="619" t="s">
        <v>766</v>
      </c>
      <c r="C25" s="620" t="s">
        <v>766</v>
      </c>
      <c r="D25" s="605" t="s">
        <v>766</v>
      </c>
      <c r="E25" s="606" t="s">
        <v>766</v>
      </c>
      <c r="F25" s="608" t="s">
        <v>766</v>
      </c>
      <c r="G25" s="606" t="s">
        <v>766</v>
      </c>
      <c r="H25" s="605" t="s">
        <v>766</v>
      </c>
      <c r="I25" s="607" t="s">
        <v>766</v>
      </c>
      <c r="J25" s="608" t="s">
        <v>766</v>
      </c>
      <c r="K25" s="606" t="s">
        <v>766</v>
      </c>
      <c r="L25" s="605" t="s">
        <v>766</v>
      </c>
      <c r="M25" s="607" t="s">
        <v>766</v>
      </c>
      <c r="N25" s="608" t="s">
        <v>766</v>
      </c>
      <c r="O25" s="606" t="s">
        <v>766</v>
      </c>
      <c r="P25" s="605" t="s">
        <v>766</v>
      </c>
      <c r="Q25" s="607" t="s">
        <v>766</v>
      </c>
      <c r="R25" s="608" t="s">
        <v>766</v>
      </c>
      <c r="S25" s="606" t="s">
        <v>766</v>
      </c>
      <c r="T25" s="595" t="str">
        <f t="shared" si="0"/>
        <v/>
      </c>
      <c r="U25" s="596" t="str">
        <f t="shared" si="0"/>
        <v/>
      </c>
      <c r="V25" s="597" t="str">
        <f t="shared" si="1"/>
        <v/>
      </c>
      <c r="W25" s="598" t="str">
        <f t="shared" si="2"/>
        <v/>
      </c>
      <c r="X25" s="598" t="str">
        <f t="shared" si="3"/>
        <v/>
      </c>
      <c r="Y25" s="598" t="str">
        <f t="shared" si="3"/>
        <v/>
      </c>
      <c r="Z25" s="599">
        <f t="shared" si="4"/>
        <v>0</v>
      </c>
      <c r="AA25" s="598" t="str">
        <f t="shared" si="5"/>
        <v/>
      </c>
      <c r="AB25" s="598" t="str">
        <f t="shared" si="6"/>
        <v/>
      </c>
    </row>
    <row r="26" spans="1:28" ht="16.5" x14ac:dyDescent="0.2">
      <c r="A26" s="600">
        <v>17</v>
      </c>
      <c r="B26" s="619" t="s">
        <v>766</v>
      </c>
      <c r="C26" s="620" t="s">
        <v>766</v>
      </c>
      <c r="D26" s="605" t="s">
        <v>766</v>
      </c>
      <c r="E26" s="593" t="s">
        <v>766</v>
      </c>
      <c r="F26" s="608" t="s">
        <v>766</v>
      </c>
      <c r="G26" s="606" t="s">
        <v>766</v>
      </c>
      <c r="H26" s="605" t="s">
        <v>766</v>
      </c>
      <c r="I26" s="607" t="s">
        <v>766</v>
      </c>
      <c r="J26" s="608" t="s">
        <v>766</v>
      </c>
      <c r="K26" s="606" t="s">
        <v>766</v>
      </c>
      <c r="L26" s="605" t="s">
        <v>766</v>
      </c>
      <c r="M26" s="607" t="s">
        <v>766</v>
      </c>
      <c r="N26" s="608" t="s">
        <v>766</v>
      </c>
      <c r="O26" s="606" t="s">
        <v>766</v>
      </c>
      <c r="P26" s="605" t="s">
        <v>766</v>
      </c>
      <c r="Q26" s="607" t="s">
        <v>766</v>
      </c>
      <c r="R26" s="608" t="s">
        <v>766</v>
      </c>
      <c r="S26" s="606" t="s">
        <v>766</v>
      </c>
      <c r="T26" s="595" t="str">
        <f t="shared" si="0"/>
        <v/>
      </c>
      <c r="U26" s="596" t="str">
        <f t="shared" si="0"/>
        <v/>
      </c>
      <c r="V26" s="597" t="str">
        <f t="shared" si="1"/>
        <v/>
      </c>
      <c r="W26" s="598" t="str">
        <f t="shared" si="2"/>
        <v/>
      </c>
      <c r="X26" s="598" t="str">
        <f t="shared" si="3"/>
        <v/>
      </c>
      <c r="Y26" s="598" t="str">
        <f t="shared" si="3"/>
        <v/>
      </c>
      <c r="Z26" s="599">
        <f t="shared" si="4"/>
        <v>0</v>
      </c>
      <c r="AA26" s="598" t="str">
        <f t="shared" si="5"/>
        <v/>
      </c>
      <c r="AB26" s="598" t="str">
        <f t="shared" si="6"/>
        <v/>
      </c>
    </row>
    <row r="27" spans="1:28" ht="16.5" x14ac:dyDescent="0.2">
      <c r="A27" s="600">
        <v>18</v>
      </c>
      <c r="B27" s="619" t="s">
        <v>766</v>
      </c>
      <c r="C27" s="620" t="s">
        <v>766</v>
      </c>
      <c r="D27" s="605" t="s">
        <v>766</v>
      </c>
      <c r="E27" s="607" t="s">
        <v>766</v>
      </c>
      <c r="F27" s="608" t="s">
        <v>766</v>
      </c>
      <c r="G27" s="606" t="s">
        <v>766</v>
      </c>
      <c r="H27" s="605" t="s">
        <v>766</v>
      </c>
      <c r="I27" s="607" t="s">
        <v>766</v>
      </c>
      <c r="J27" s="608" t="s">
        <v>766</v>
      </c>
      <c r="K27" s="606" t="s">
        <v>766</v>
      </c>
      <c r="L27" s="605" t="s">
        <v>766</v>
      </c>
      <c r="M27" s="607" t="s">
        <v>766</v>
      </c>
      <c r="N27" s="608" t="s">
        <v>766</v>
      </c>
      <c r="O27" s="606" t="s">
        <v>766</v>
      </c>
      <c r="P27" s="605" t="s">
        <v>766</v>
      </c>
      <c r="Q27" s="607" t="s">
        <v>766</v>
      </c>
      <c r="R27" s="608" t="s">
        <v>766</v>
      </c>
      <c r="S27" s="606" t="s">
        <v>766</v>
      </c>
      <c r="T27" s="595" t="str">
        <f t="shared" si="0"/>
        <v/>
      </c>
      <c r="U27" s="596" t="str">
        <f t="shared" si="0"/>
        <v/>
      </c>
      <c r="V27" s="597" t="str">
        <f t="shared" si="1"/>
        <v/>
      </c>
      <c r="W27" s="598" t="str">
        <f t="shared" si="2"/>
        <v/>
      </c>
      <c r="X27" s="598" t="str">
        <f t="shared" si="3"/>
        <v/>
      </c>
      <c r="Y27" s="598" t="str">
        <f t="shared" si="3"/>
        <v/>
      </c>
      <c r="Z27" s="599">
        <f t="shared" si="4"/>
        <v>0</v>
      </c>
      <c r="AA27" s="598" t="str">
        <f t="shared" si="5"/>
        <v/>
      </c>
      <c r="AB27" s="598" t="str">
        <f t="shared" si="6"/>
        <v/>
      </c>
    </row>
    <row r="28" spans="1:28" ht="16.5" x14ac:dyDescent="0.2">
      <c r="A28" s="585">
        <v>19</v>
      </c>
      <c r="B28" s="619" t="s">
        <v>766</v>
      </c>
      <c r="C28" s="620" t="s">
        <v>766</v>
      </c>
      <c r="D28" s="605" t="s">
        <v>766</v>
      </c>
      <c r="E28" s="607" t="s">
        <v>766</v>
      </c>
      <c r="F28" s="608" t="s">
        <v>766</v>
      </c>
      <c r="G28" s="606" t="s">
        <v>766</v>
      </c>
      <c r="H28" s="605" t="s">
        <v>766</v>
      </c>
      <c r="I28" s="607" t="s">
        <v>766</v>
      </c>
      <c r="J28" s="608" t="s">
        <v>766</v>
      </c>
      <c r="K28" s="606" t="s">
        <v>766</v>
      </c>
      <c r="L28" s="605" t="s">
        <v>766</v>
      </c>
      <c r="M28" s="607" t="s">
        <v>766</v>
      </c>
      <c r="N28" s="608" t="s">
        <v>766</v>
      </c>
      <c r="O28" s="606" t="s">
        <v>766</v>
      </c>
      <c r="P28" s="605" t="s">
        <v>766</v>
      </c>
      <c r="Q28" s="607" t="s">
        <v>766</v>
      </c>
      <c r="R28" s="608" t="s">
        <v>766</v>
      </c>
      <c r="S28" s="606" t="s">
        <v>766</v>
      </c>
      <c r="T28" s="595" t="str">
        <f t="shared" si="0"/>
        <v/>
      </c>
      <c r="U28" s="596" t="str">
        <f t="shared" si="0"/>
        <v/>
      </c>
      <c r="V28" s="597" t="str">
        <f t="shared" si="1"/>
        <v/>
      </c>
      <c r="W28" s="598" t="str">
        <f t="shared" si="2"/>
        <v/>
      </c>
      <c r="X28" s="598" t="str">
        <f t="shared" si="3"/>
        <v/>
      </c>
      <c r="Y28" s="598" t="str">
        <f t="shared" si="3"/>
        <v/>
      </c>
      <c r="Z28" s="599">
        <f t="shared" si="4"/>
        <v>0</v>
      </c>
      <c r="AA28" s="598" t="str">
        <f t="shared" si="5"/>
        <v/>
      </c>
      <c r="AB28" s="598" t="str">
        <f t="shared" si="6"/>
        <v/>
      </c>
    </row>
    <row r="29" spans="1:28" ht="16.5" x14ac:dyDescent="0.2">
      <c r="A29" s="600">
        <v>20</v>
      </c>
      <c r="B29" s="619" t="s">
        <v>766</v>
      </c>
      <c r="C29" s="620" t="s">
        <v>766</v>
      </c>
      <c r="D29" s="605" t="s">
        <v>766</v>
      </c>
      <c r="E29" s="607" t="s">
        <v>766</v>
      </c>
      <c r="F29" s="608" t="s">
        <v>766</v>
      </c>
      <c r="G29" s="606" t="s">
        <v>766</v>
      </c>
      <c r="H29" s="605" t="s">
        <v>766</v>
      </c>
      <c r="I29" s="607" t="s">
        <v>766</v>
      </c>
      <c r="J29" s="608" t="s">
        <v>766</v>
      </c>
      <c r="K29" s="606" t="s">
        <v>766</v>
      </c>
      <c r="L29" s="605" t="s">
        <v>766</v>
      </c>
      <c r="M29" s="607" t="s">
        <v>766</v>
      </c>
      <c r="N29" s="608" t="s">
        <v>766</v>
      </c>
      <c r="O29" s="606" t="s">
        <v>766</v>
      </c>
      <c r="P29" s="605" t="s">
        <v>766</v>
      </c>
      <c r="Q29" s="607" t="s">
        <v>766</v>
      </c>
      <c r="R29" s="608" t="s">
        <v>766</v>
      </c>
      <c r="S29" s="606" t="s">
        <v>766</v>
      </c>
      <c r="T29" s="595" t="str">
        <f t="shared" si="0"/>
        <v/>
      </c>
      <c r="U29" s="596" t="str">
        <f t="shared" si="0"/>
        <v/>
      </c>
      <c r="V29" s="597" t="str">
        <f t="shared" si="1"/>
        <v/>
      </c>
      <c r="W29" s="598" t="str">
        <f t="shared" si="2"/>
        <v/>
      </c>
      <c r="X29" s="598" t="str">
        <f t="shared" si="3"/>
        <v/>
      </c>
      <c r="Y29" s="598" t="str">
        <f t="shared" si="3"/>
        <v/>
      </c>
      <c r="Z29" s="599">
        <f t="shared" si="4"/>
        <v>0</v>
      </c>
      <c r="AA29" s="598" t="str">
        <f t="shared" si="5"/>
        <v/>
      </c>
      <c r="AB29" s="598" t="str">
        <f t="shared" si="6"/>
        <v/>
      </c>
    </row>
    <row r="30" spans="1:28" ht="16.5" x14ac:dyDescent="0.2">
      <c r="A30" s="600">
        <v>21</v>
      </c>
      <c r="B30" s="619" t="s">
        <v>766</v>
      </c>
      <c r="C30" s="620" t="s">
        <v>766</v>
      </c>
      <c r="D30" s="605" t="s">
        <v>766</v>
      </c>
      <c r="E30" s="607" t="s">
        <v>766</v>
      </c>
      <c r="F30" s="608" t="s">
        <v>766</v>
      </c>
      <c r="G30" s="606" t="s">
        <v>766</v>
      </c>
      <c r="H30" s="605" t="s">
        <v>766</v>
      </c>
      <c r="I30" s="607" t="s">
        <v>766</v>
      </c>
      <c r="J30" s="608" t="s">
        <v>766</v>
      </c>
      <c r="K30" s="606" t="s">
        <v>766</v>
      </c>
      <c r="L30" s="605" t="s">
        <v>766</v>
      </c>
      <c r="M30" s="607" t="s">
        <v>766</v>
      </c>
      <c r="N30" s="608" t="s">
        <v>766</v>
      </c>
      <c r="O30" s="606" t="s">
        <v>766</v>
      </c>
      <c r="P30" s="605" t="s">
        <v>766</v>
      </c>
      <c r="Q30" s="607" t="s">
        <v>766</v>
      </c>
      <c r="R30" s="608" t="s">
        <v>766</v>
      </c>
      <c r="S30" s="606" t="s">
        <v>766</v>
      </c>
      <c r="T30" s="595" t="str">
        <f t="shared" si="0"/>
        <v/>
      </c>
      <c r="U30" s="596" t="str">
        <f t="shared" si="0"/>
        <v/>
      </c>
      <c r="V30" s="597" t="str">
        <f t="shared" si="1"/>
        <v/>
      </c>
      <c r="W30" s="598" t="str">
        <f t="shared" si="2"/>
        <v/>
      </c>
      <c r="X30" s="598" t="str">
        <f t="shared" si="3"/>
        <v/>
      </c>
      <c r="Y30" s="598" t="str">
        <f t="shared" si="3"/>
        <v/>
      </c>
      <c r="Z30" s="599">
        <f t="shared" si="4"/>
        <v>0</v>
      </c>
      <c r="AA30" s="598" t="str">
        <f t="shared" si="5"/>
        <v/>
      </c>
      <c r="AB30" s="598" t="str">
        <f t="shared" si="6"/>
        <v/>
      </c>
    </row>
    <row r="31" spans="1:28" ht="16.5" x14ac:dyDescent="0.2">
      <c r="A31" s="585">
        <v>22</v>
      </c>
      <c r="B31" s="619" t="s">
        <v>766</v>
      </c>
      <c r="C31" s="620" t="s">
        <v>766</v>
      </c>
      <c r="D31" s="605" t="s">
        <v>766</v>
      </c>
      <c r="E31" s="607" t="s">
        <v>766</v>
      </c>
      <c r="F31" s="608" t="s">
        <v>766</v>
      </c>
      <c r="G31" s="606" t="s">
        <v>766</v>
      </c>
      <c r="H31" s="605" t="s">
        <v>766</v>
      </c>
      <c r="I31" s="607" t="s">
        <v>766</v>
      </c>
      <c r="J31" s="608" t="s">
        <v>766</v>
      </c>
      <c r="K31" s="606" t="s">
        <v>766</v>
      </c>
      <c r="L31" s="605" t="s">
        <v>766</v>
      </c>
      <c r="M31" s="607" t="s">
        <v>766</v>
      </c>
      <c r="N31" s="608" t="s">
        <v>766</v>
      </c>
      <c r="O31" s="606" t="s">
        <v>766</v>
      </c>
      <c r="P31" s="605" t="s">
        <v>766</v>
      </c>
      <c r="Q31" s="607" t="s">
        <v>766</v>
      </c>
      <c r="R31" s="608" t="s">
        <v>766</v>
      </c>
      <c r="S31" s="606" t="s">
        <v>766</v>
      </c>
      <c r="T31" s="595" t="str">
        <f t="shared" si="0"/>
        <v/>
      </c>
      <c r="U31" s="596" t="str">
        <f t="shared" si="0"/>
        <v/>
      </c>
      <c r="V31" s="597" t="str">
        <f t="shared" si="1"/>
        <v/>
      </c>
      <c r="W31" s="598" t="str">
        <f t="shared" si="2"/>
        <v/>
      </c>
      <c r="X31" s="598" t="str">
        <f t="shared" si="3"/>
        <v/>
      </c>
      <c r="Y31" s="598" t="str">
        <f t="shared" si="3"/>
        <v/>
      </c>
      <c r="Z31" s="599">
        <f t="shared" si="4"/>
        <v>0</v>
      </c>
      <c r="AA31" s="598" t="str">
        <f t="shared" si="5"/>
        <v/>
      </c>
      <c r="AB31" s="598" t="str">
        <f t="shared" si="6"/>
        <v/>
      </c>
    </row>
    <row r="32" spans="1:28" ht="16.5" x14ac:dyDescent="0.2">
      <c r="A32" s="600">
        <v>23</v>
      </c>
      <c r="B32" s="619" t="s">
        <v>766</v>
      </c>
      <c r="C32" s="620" t="s">
        <v>766</v>
      </c>
      <c r="D32" s="605" t="s">
        <v>766</v>
      </c>
      <c r="E32" s="607" t="s">
        <v>766</v>
      </c>
      <c r="F32" s="608" t="s">
        <v>766</v>
      </c>
      <c r="G32" s="606" t="s">
        <v>766</v>
      </c>
      <c r="H32" s="605" t="s">
        <v>766</v>
      </c>
      <c r="I32" s="607" t="s">
        <v>766</v>
      </c>
      <c r="J32" s="608" t="s">
        <v>766</v>
      </c>
      <c r="K32" s="606" t="s">
        <v>766</v>
      </c>
      <c r="L32" s="605" t="s">
        <v>766</v>
      </c>
      <c r="M32" s="607" t="s">
        <v>766</v>
      </c>
      <c r="N32" s="608" t="s">
        <v>766</v>
      </c>
      <c r="O32" s="606" t="s">
        <v>766</v>
      </c>
      <c r="P32" s="605" t="s">
        <v>766</v>
      </c>
      <c r="Q32" s="607" t="s">
        <v>766</v>
      </c>
      <c r="R32" s="608" t="s">
        <v>766</v>
      </c>
      <c r="S32" s="606" t="s">
        <v>766</v>
      </c>
      <c r="T32" s="595" t="str">
        <f t="shared" si="0"/>
        <v/>
      </c>
      <c r="U32" s="596" t="str">
        <f t="shared" si="0"/>
        <v/>
      </c>
      <c r="V32" s="597" t="str">
        <f t="shared" si="1"/>
        <v/>
      </c>
      <c r="W32" s="598" t="str">
        <f t="shared" si="2"/>
        <v/>
      </c>
      <c r="X32" s="598" t="str">
        <f t="shared" si="3"/>
        <v/>
      </c>
      <c r="Y32" s="598" t="str">
        <f t="shared" si="3"/>
        <v/>
      </c>
      <c r="Z32" s="599">
        <f t="shared" si="4"/>
        <v>0</v>
      </c>
      <c r="AA32" s="598" t="str">
        <f t="shared" si="5"/>
        <v/>
      </c>
      <c r="AB32" s="598" t="str">
        <f t="shared" si="6"/>
        <v/>
      </c>
    </row>
    <row r="33" spans="1:28" ht="16.5" x14ac:dyDescent="0.2">
      <c r="A33" s="600">
        <v>24</v>
      </c>
      <c r="B33" s="619" t="s">
        <v>766</v>
      </c>
      <c r="C33" s="620" t="s">
        <v>766</v>
      </c>
      <c r="D33" s="605" t="s">
        <v>766</v>
      </c>
      <c r="E33" s="607" t="s">
        <v>766</v>
      </c>
      <c r="F33" s="608" t="s">
        <v>766</v>
      </c>
      <c r="G33" s="606" t="s">
        <v>766</v>
      </c>
      <c r="H33" s="605" t="s">
        <v>766</v>
      </c>
      <c r="I33" s="607" t="s">
        <v>766</v>
      </c>
      <c r="J33" s="608" t="s">
        <v>766</v>
      </c>
      <c r="K33" s="606" t="s">
        <v>766</v>
      </c>
      <c r="L33" s="605" t="s">
        <v>766</v>
      </c>
      <c r="M33" s="607" t="s">
        <v>766</v>
      </c>
      <c r="N33" s="608" t="s">
        <v>766</v>
      </c>
      <c r="O33" s="606" t="s">
        <v>766</v>
      </c>
      <c r="P33" s="605" t="s">
        <v>766</v>
      </c>
      <c r="Q33" s="607" t="s">
        <v>766</v>
      </c>
      <c r="R33" s="608" t="s">
        <v>766</v>
      </c>
      <c r="S33" s="606" t="s">
        <v>766</v>
      </c>
      <c r="T33" s="595" t="str">
        <f t="shared" si="0"/>
        <v/>
      </c>
      <c r="U33" s="596" t="str">
        <f t="shared" si="0"/>
        <v/>
      </c>
      <c r="V33" s="597" t="str">
        <f t="shared" si="1"/>
        <v/>
      </c>
      <c r="W33" s="598" t="str">
        <f t="shared" si="2"/>
        <v/>
      </c>
      <c r="X33" s="598" t="str">
        <f t="shared" si="3"/>
        <v/>
      </c>
      <c r="Y33" s="598" t="str">
        <f t="shared" si="3"/>
        <v/>
      </c>
      <c r="Z33" s="599">
        <f t="shared" si="4"/>
        <v>0</v>
      </c>
      <c r="AA33" s="598" t="str">
        <f t="shared" si="5"/>
        <v/>
      </c>
      <c r="AB33" s="598" t="str">
        <f t="shared" si="6"/>
        <v/>
      </c>
    </row>
    <row r="34" spans="1:28" ht="16.5" x14ac:dyDescent="0.2">
      <c r="A34" s="585">
        <v>25</v>
      </c>
      <c r="B34" s="619" t="s">
        <v>766</v>
      </c>
      <c r="C34" s="620" t="s">
        <v>766</v>
      </c>
      <c r="D34" s="605" t="s">
        <v>766</v>
      </c>
      <c r="E34" s="607" t="s">
        <v>766</v>
      </c>
      <c r="F34" s="608" t="s">
        <v>766</v>
      </c>
      <c r="G34" s="606" t="s">
        <v>766</v>
      </c>
      <c r="H34" s="605" t="s">
        <v>766</v>
      </c>
      <c r="I34" s="607" t="s">
        <v>766</v>
      </c>
      <c r="J34" s="608" t="s">
        <v>766</v>
      </c>
      <c r="K34" s="606" t="s">
        <v>766</v>
      </c>
      <c r="L34" s="605" t="s">
        <v>766</v>
      </c>
      <c r="M34" s="607" t="s">
        <v>766</v>
      </c>
      <c r="N34" s="608" t="s">
        <v>766</v>
      </c>
      <c r="O34" s="606" t="s">
        <v>766</v>
      </c>
      <c r="P34" s="605" t="s">
        <v>766</v>
      </c>
      <c r="Q34" s="607" t="s">
        <v>766</v>
      </c>
      <c r="R34" s="608" t="s">
        <v>766</v>
      </c>
      <c r="S34" s="606" t="s">
        <v>766</v>
      </c>
      <c r="T34" s="595" t="str">
        <f t="shared" si="0"/>
        <v/>
      </c>
      <c r="U34" s="596" t="str">
        <f t="shared" si="0"/>
        <v/>
      </c>
      <c r="V34" s="597" t="str">
        <f t="shared" si="1"/>
        <v/>
      </c>
      <c r="W34" s="598" t="str">
        <f t="shared" si="2"/>
        <v/>
      </c>
      <c r="X34" s="598" t="str">
        <f t="shared" si="3"/>
        <v/>
      </c>
      <c r="Y34" s="598" t="str">
        <f t="shared" si="3"/>
        <v/>
      </c>
      <c r="Z34" s="599">
        <f t="shared" si="4"/>
        <v>0</v>
      </c>
      <c r="AA34" s="598" t="str">
        <f t="shared" si="5"/>
        <v/>
      </c>
      <c r="AB34" s="598" t="str">
        <f t="shared" si="6"/>
        <v/>
      </c>
    </row>
    <row r="35" spans="1:28" ht="16.5" x14ac:dyDescent="0.2">
      <c r="A35" s="600">
        <v>26</v>
      </c>
      <c r="B35" s="619"/>
      <c r="C35" s="620"/>
      <c r="D35" s="605"/>
      <c r="E35" s="607"/>
      <c r="F35" s="608"/>
      <c r="G35" s="606"/>
      <c r="H35" s="605"/>
      <c r="I35" s="607"/>
      <c r="J35" s="608"/>
      <c r="K35" s="606"/>
      <c r="L35" s="605"/>
      <c r="M35" s="607"/>
      <c r="N35" s="608"/>
      <c r="O35" s="606"/>
      <c r="P35" s="605"/>
      <c r="Q35" s="607"/>
      <c r="R35" s="608"/>
      <c r="S35" s="606"/>
      <c r="T35" s="595" t="str">
        <f t="shared" si="0"/>
        <v/>
      </c>
      <c r="U35" s="596" t="str">
        <f t="shared" si="0"/>
        <v/>
      </c>
      <c r="V35" s="597" t="str">
        <f t="shared" si="1"/>
        <v/>
      </c>
      <c r="W35" s="598" t="str">
        <f t="shared" si="2"/>
        <v/>
      </c>
      <c r="X35" s="598" t="str">
        <f t="shared" si="3"/>
        <v/>
      </c>
      <c r="Y35" s="598" t="str">
        <f t="shared" si="3"/>
        <v/>
      </c>
      <c r="Z35" s="599">
        <f t="shared" si="4"/>
        <v>0</v>
      </c>
      <c r="AA35" s="598" t="str">
        <f t="shared" si="5"/>
        <v/>
      </c>
      <c r="AB35" s="598" t="str">
        <f t="shared" si="6"/>
        <v/>
      </c>
    </row>
    <row r="36" spans="1:28" ht="16.5" x14ac:dyDescent="0.2">
      <c r="A36" s="600">
        <v>27</v>
      </c>
      <c r="B36" s="619"/>
      <c r="C36" s="620"/>
      <c r="D36" s="605"/>
      <c r="E36" s="607"/>
      <c r="F36" s="608"/>
      <c r="G36" s="606"/>
      <c r="H36" s="605"/>
      <c r="I36" s="607"/>
      <c r="J36" s="608"/>
      <c r="K36" s="606"/>
      <c r="L36" s="605"/>
      <c r="M36" s="607"/>
      <c r="N36" s="608"/>
      <c r="O36" s="606"/>
      <c r="P36" s="605"/>
      <c r="Q36" s="607"/>
      <c r="R36" s="608"/>
      <c r="S36" s="606"/>
      <c r="T36" s="595" t="str">
        <f t="shared" si="0"/>
        <v/>
      </c>
      <c r="U36" s="596" t="str">
        <f t="shared" si="0"/>
        <v/>
      </c>
      <c r="V36" s="597" t="str">
        <f t="shared" si="1"/>
        <v/>
      </c>
      <c r="W36" s="598" t="str">
        <f t="shared" si="2"/>
        <v/>
      </c>
      <c r="X36" s="598" t="str">
        <f t="shared" si="3"/>
        <v/>
      </c>
      <c r="Y36" s="598" t="str">
        <f t="shared" si="3"/>
        <v/>
      </c>
      <c r="Z36" s="599">
        <f t="shared" si="4"/>
        <v>0</v>
      </c>
      <c r="AA36" s="598" t="str">
        <f t="shared" si="5"/>
        <v/>
      </c>
      <c r="AB36" s="598" t="str">
        <f t="shared" si="6"/>
        <v/>
      </c>
    </row>
    <row r="37" spans="1:28" ht="16.5" x14ac:dyDescent="0.2">
      <c r="A37" s="585">
        <v>28</v>
      </c>
      <c r="B37" s="619"/>
      <c r="C37" s="620"/>
      <c r="D37" s="605"/>
      <c r="E37" s="607"/>
      <c r="F37" s="608"/>
      <c r="G37" s="606"/>
      <c r="H37" s="605"/>
      <c r="I37" s="607"/>
      <c r="J37" s="608"/>
      <c r="K37" s="606"/>
      <c r="L37" s="605"/>
      <c r="M37" s="607"/>
      <c r="N37" s="608"/>
      <c r="O37" s="606"/>
      <c r="P37" s="605"/>
      <c r="Q37" s="607"/>
      <c r="R37" s="608"/>
      <c r="S37" s="606"/>
      <c r="T37" s="595" t="str">
        <f t="shared" si="0"/>
        <v/>
      </c>
      <c r="U37" s="596" t="str">
        <f t="shared" si="0"/>
        <v/>
      </c>
      <c r="V37" s="597" t="str">
        <f t="shared" si="1"/>
        <v/>
      </c>
      <c r="W37" s="598" t="str">
        <f t="shared" si="2"/>
        <v/>
      </c>
      <c r="X37" s="598" t="str">
        <f t="shared" si="3"/>
        <v/>
      </c>
      <c r="Y37" s="598" t="str">
        <f t="shared" si="3"/>
        <v/>
      </c>
      <c r="Z37" s="599">
        <f t="shared" si="4"/>
        <v>0</v>
      </c>
      <c r="AA37" s="598" t="str">
        <f t="shared" si="5"/>
        <v/>
      </c>
      <c r="AB37" s="598" t="str">
        <f t="shared" si="6"/>
        <v/>
      </c>
    </row>
    <row r="38" spans="1:28" ht="16.5" x14ac:dyDescent="0.2">
      <c r="A38" s="600">
        <v>29</v>
      </c>
      <c r="B38" s="619"/>
      <c r="C38" s="620"/>
      <c r="D38" s="605"/>
      <c r="E38" s="607"/>
      <c r="F38" s="608"/>
      <c r="G38" s="606"/>
      <c r="H38" s="605"/>
      <c r="I38" s="607"/>
      <c r="J38" s="608"/>
      <c r="K38" s="606"/>
      <c r="L38" s="605"/>
      <c r="M38" s="607"/>
      <c r="N38" s="608"/>
      <c r="O38" s="606"/>
      <c r="P38" s="605"/>
      <c r="Q38" s="607"/>
      <c r="R38" s="608"/>
      <c r="S38" s="606"/>
      <c r="T38" s="595" t="str">
        <f t="shared" si="0"/>
        <v/>
      </c>
      <c r="U38" s="596" t="str">
        <f t="shared" si="0"/>
        <v/>
      </c>
      <c r="V38" s="597" t="str">
        <f t="shared" si="1"/>
        <v/>
      </c>
      <c r="W38" s="598" t="str">
        <f t="shared" si="2"/>
        <v/>
      </c>
      <c r="X38" s="598" t="str">
        <f t="shared" si="3"/>
        <v/>
      </c>
      <c r="Y38" s="598" t="str">
        <f t="shared" si="3"/>
        <v/>
      </c>
      <c r="Z38" s="599">
        <f t="shared" si="4"/>
        <v>0</v>
      </c>
      <c r="AA38" s="598" t="str">
        <f t="shared" si="5"/>
        <v/>
      </c>
      <c r="AB38" s="598" t="str">
        <f t="shared" si="6"/>
        <v/>
      </c>
    </row>
    <row r="39" spans="1:28" ht="16.5" x14ac:dyDescent="0.2">
      <c r="A39" s="600">
        <v>30</v>
      </c>
      <c r="B39" s="619"/>
      <c r="C39" s="620"/>
      <c r="D39" s="605"/>
      <c r="E39" s="607"/>
      <c r="F39" s="608"/>
      <c r="G39" s="606"/>
      <c r="H39" s="605"/>
      <c r="I39" s="607"/>
      <c r="J39" s="608"/>
      <c r="K39" s="606"/>
      <c r="L39" s="605"/>
      <c r="M39" s="607"/>
      <c r="N39" s="608"/>
      <c r="O39" s="606"/>
      <c r="P39" s="605"/>
      <c r="Q39" s="607"/>
      <c r="R39" s="608"/>
      <c r="S39" s="606"/>
      <c r="T39" s="595" t="str">
        <f t="shared" si="0"/>
        <v/>
      </c>
      <c r="U39" s="596" t="str">
        <f t="shared" si="0"/>
        <v/>
      </c>
      <c r="V39" s="597" t="str">
        <f t="shared" si="1"/>
        <v/>
      </c>
      <c r="W39" s="598" t="str">
        <f t="shared" si="2"/>
        <v/>
      </c>
      <c r="X39" s="598" t="str">
        <f t="shared" si="3"/>
        <v/>
      </c>
      <c r="Y39" s="598" t="str">
        <f t="shared" si="3"/>
        <v/>
      </c>
      <c r="Z39" s="599">
        <f t="shared" si="4"/>
        <v>0</v>
      </c>
      <c r="AA39" s="598" t="str">
        <f t="shared" si="5"/>
        <v/>
      </c>
      <c r="AB39" s="598" t="str">
        <f t="shared" si="6"/>
        <v/>
      </c>
    </row>
    <row r="40" spans="1:28" ht="16.5" x14ac:dyDescent="0.2">
      <c r="A40" s="585">
        <v>31</v>
      </c>
      <c r="B40" s="619"/>
      <c r="C40" s="620"/>
      <c r="D40" s="605"/>
      <c r="E40" s="607"/>
      <c r="F40" s="608"/>
      <c r="G40" s="606"/>
      <c r="H40" s="605"/>
      <c r="I40" s="607"/>
      <c r="J40" s="608"/>
      <c r="K40" s="606"/>
      <c r="L40" s="605"/>
      <c r="M40" s="607"/>
      <c r="N40" s="608"/>
      <c r="O40" s="606"/>
      <c r="P40" s="605"/>
      <c r="Q40" s="607"/>
      <c r="R40" s="608"/>
      <c r="S40" s="606"/>
      <c r="T40" s="595" t="str">
        <f t="shared" si="0"/>
        <v/>
      </c>
      <c r="U40" s="596" t="str">
        <f t="shared" si="0"/>
        <v/>
      </c>
      <c r="V40" s="597" t="str">
        <f t="shared" si="1"/>
        <v/>
      </c>
      <c r="W40" s="598" t="str">
        <f t="shared" si="2"/>
        <v/>
      </c>
      <c r="X40" s="598" t="str">
        <f t="shared" si="3"/>
        <v/>
      </c>
      <c r="Y40" s="598" t="str">
        <f t="shared" si="3"/>
        <v/>
      </c>
      <c r="Z40" s="599">
        <f t="shared" si="4"/>
        <v>0</v>
      </c>
      <c r="AA40" s="598" t="str">
        <f t="shared" si="5"/>
        <v/>
      </c>
      <c r="AB40" s="598" t="str">
        <f t="shared" si="6"/>
        <v/>
      </c>
    </row>
    <row r="41" spans="1:28" ht="16.5" x14ac:dyDescent="0.2">
      <c r="A41" s="600">
        <v>32</v>
      </c>
      <c r="B41" s="619"/>
      <c r="C41" s="620"/>
      <c r="D41" s="605"/>
      <c r="E41" s="607"/>
      <c r="F41" s="608"/>
      <c r="G41" s="606"/>
      <c r="H41" s="605"/>
      <c r="I41" s="607"/>
      <c r="J41" s="608"/>
      <c r="K41" s="606"/>
      <c r="L41" s="605"/>
      <c r="M41" s="607"/>
      <c r="N41" s="608"/>
      <c r="O41" s="606"/>
      <c r="P41" s="605"/>
      <c r="Q41" s="607"/>
      <c r="R41" s="608"/>
      <c r="S41" s="606"/>
      <c r="T41" s="595" t="str">
        <f t="shared" si="0"/>
        <v/>
      </c>
      <c r="U41" s="596" t="str">
        <f t="shared" si="0"/>
        <v/>
      </c>
      <c r="V41" s="597" t="str">
        <f t="shared" si="1"/>
        <v/>
      </c>
      <c r="W41" s="598" t="str">
        <f t="shared" si="2"/>
        <v/>
      </c>
      <c r="X41" s="598" t="str">
        <f t="shared" si="3"/>
        <v/>
      </c>
      <c r="Y41" s="598" t="str">
        <f t="shared" si="3"/>
        <v/>
      </c>
      <c r="Z41" s="599">
        <f t="shared" si="4"/>
        <v>0</v>
      </c>
      <c r="AA41" s="598" t="str">
        <f t="shared" si="5"/>
        <v/>
      </c>
      <c r="AB41" s="598" t="str">
        <f t="shared" si="6"/>
        <v/>
      </c>
    </row>
    <row r="42" spans="1:28" ht="16.5" x14ac:dyDescent="0.2">
      <c r="A42" s="600">
        <v>33</v>
      </c>
      <c r="B42" s="619"/>
      <c r="C42" s="620"/>
      <c r="D42" s="605"/>
      <c r="E42" s="607"/>
      <c r="F42" s="608"/>
      <c r="G42" s="606"/>
      <c r="H42" s="605"/>
      <c r="I42" s="607"/>
      <c r="J42" s="608"/>
      <c r="K42" s="606"/>
      <c r="L42" s="605"/>
      <c r="M42" s="607"/>
      <c r="N42" s="608"/>
      <c r="O42" s="606"/>
      <c r="P42" s="605"/>
      <c r="Q42" s="607"/>
      <c r="R42" s="608"/>
      <c r="S42" s="606"/>
      <c r="T42" s="595" t="str">
        <f t="shared" ref="T42:U73" si="7">IF(ISNUMBER(D42)=TRUE,SUM(D42,F42,H42,J42,L42,N42,P42,R42),"")</f>
        <v/>
      </c>
      <c r="U42" s="596" t="str">
        <f t="shared" si="7"/>
        <v/>
      </c>
      <c r="V42" s="597" t="str">
        <f t="shared" si="1"/>
        <v/>
      </c>
      <c r="W42" s="598" t="str">
        <f t="shared" si="2"/>
        <v/>
      </c>
      <c r="X42" s="598" t="str">
        <f t="shared" si="3"/>
        <v/>
      </c>
      <c r="Y42" s="598" t="str">
        <f t="shared" si="3"/>
        <v/>
      </c>
      <c r="Z42" s="599">
        <f t="shared" si="4"/>
        <v>0</v>
      </c>
      <c r="AA42" s="598" t="str">
        <f t="shared" si="5"/>
        <v/>
      </c>
      <c r="AB42" s="598" t="str">
        <f t="shared" si="6"/>
        <v/>
      </c>
    </row>
    <row r="43" spans="1:28" ht="16.5" x14ac:dyDescent="0.2">
      <c r="A43" s="585">
        <v>34</v>
      </c>
      <c r="B43" s="619"/>
      <c r="C43" s="620"/>
      <c r="D43" s="605"/>
      <c r="E43" s="607"/>
      <c r="F43" s="608"/>
      <c r="G43" s="606"/>
      <c r="H43" s="605"/>
      <c r="I43" s="607"/>
      <c r="J43" s="608"/>
      <c r="K43" s="606"/>
      <c r="L43" s="605"/>
      <c r="M43" s="607"/>
      <c r="N43" s="608"/>
      <c r="O43" s="606"/>
      <c r="P43" s="605"/>
      <c r="Q43" s="607"/>
      <c r="R43" s="608"/>
      <c r="S43" s="606"/>
      <c r="T43" s="595" t="str">
        <f t="shared" si="7"/>
        <v/>
      </c>
      <c r="U43" s="596" t="str">
        <f t="shared" si="7"/>
        <v/>
      </c>
      <c r="V43" s="597" t="str">
        <f t="shared" si="1"/>
        <v/>
      </c>
      <c r="W43" s="598" t="str">
        <f t="shared" si="2"/>
        <v/>
      </c>
      <c r="X43" s="598" t="str">
        <f t="shared" si="3"/>
        <v/>
      </c>
      <c r="Y43" s="598" t="str">
        <f t="shared" si="3"/>
        <v/>
      </c>
      <c r="Z43" s="599">
        <f t="shared" si="4"/>
        <v>0</v>
      </c>
      <c r="AA43" s="598" t="str">
        <f t="shared" si="5"/>
        <v/>
      </c>
      <c r="AB43" s="598" t="str">
        <f t="shared" si="6"/>
        <v/>
      </c>
    </row>
    <row r="44" spans="1:28" ht="16.5" x14ac:dyDescent="0.2">
      <c r="A44" s="600">
        <v>35</v>
      </c>
      <c r="B44" s="619"/>
      <c r="C44" s="620"/>
      <c r="D44" s="605"/>
      <c r="E44" s="607"/>
      <c r="F44" s="608"/>
      <c r="G44" s="606"/>
      <c r="H44" s="605"/>
      <c r="I44" s="607"/>
      <c r="J44" s="608"/>
      <c r="K44" s="606"/>
      <c r="L44" s="605"/>
      <c r="M44" s="607"/>
      <c r="N44" s="608"/>
      <c r="O44" s="606"/>
      <c r="P44" s="605"/>
      <c r="Q44" s="607"/>
      <c r="R44" s="608"/>
      <c r="S44" s="606"/>
      <c r="T44" s="595" t="str">
        <f t="shared" si="7"/>
        <v/>
      </c>
      <c r="U44" s="596" t="str">
        <f t="shared" si="7"/>
        <v/>
      </c>
      <c r="V44" s="597" t="str">
        <f t="shared" si="1"/>
        <v/>
      </c>
      <c r="W44" s="598" t="str">
        <f t="shared" si="2"/>
        <v/>
      </c>
      <c r="X44" s="598" t="str">
        <f t="shared" si="3"/>
        <v/>
      </c>
      <c r="Y44" s="598" t="str">
        <f t="shared" si="3"/>
        <v/>
      </c>
      <c r="Z44" s="599">
        <f t="shared" si="4"/>
        <v>0</v>
      </c>
      <c r="AA44" s="598" t="str">
        <f t="shared" si="5"/>
        <v/>
      </c>
      <c r="AB44" s="598" t="str">
        <f t="shared" si="6"/>
        <v/>
      </c>
    </row>
    <row r="45" spans="1:28" ht="16.5" x14ac:dyDescent="0.2">
      <c r="A45" s="600">
        <v>36</v>
      </c>
      <c r="B45" s="619"/>
      <c r="C45" s="620"/>
      <c r="D45" s="605"/>
      <c r="E45" s="607"/>
      <c r="F45" s="608"/>
      <c r="G45" s="606"/>
      <c r="H45" s="605"/>
      <c r="I45" s="607"/>
      <c r="J45" s="608"/>
      <c r="K45" s="606"/>
      <c r="L45" s="605"/>
      <c r="M45" s="607"/>
      <c r="N45" s="608"/>
      <c r="O45" s="606"/>
      <c r="P45" s="605"/>
      <c r="Q45" s="607"/>
      <c r="R45" s="608"/>
      <c r="S45" s="606"/>
      <c r="T45" s="595" t="str">
        <f t="shared" si="7"/>
        <v/>
      </c>
      <c r="U45" s="596" t="str">
        <f t="shared" si="7"/>
        <v/>
      </c>
      <c r="V45" s="597" t="str">
        <f t="shared" si="1"/>
        <v/>
      </c>
      <c r="W45" s="598" t="str">
        <f t="shared" si="2"/>
        <v/>
      </c>
      <c r="X45" s="598" t="str">
        <f t="shared" si="3"/>
        <v/>
      </c>
      <c r="Y45" s="598" t="str">
        <f t="shared" si="3"/>
        <v/>
      </c>
      <c r="Z45" s="599">
        <f t="shared" si="4"/>
        <v>0</v>
      </c>
      <c r="AA45" s="598" t="str">
        <f t="shared" si="5"/>
        <v/>
      </c>
      <c r="AB45" s="598" t="str">
        <f t="shared" si="6"/>
        <v/>
      </c>
    </row>
    <row r="46" spans="1:28" ht="16.5" x14ac:dyDescent="0.2">
      <c r="A46" s="585">
        <v>37</v>
      </c>
      <c r="B46" s="619"/>
      <c r="C46" s="620"/>
      <c r="D46" s="605"/>
      <c r="E46" s="607"/>
      <c r="F46" s="608"/>
      <c r="G46" s="606"/>
      <c r="H46" s="605"/>
      <c r="I46" s="607"/>
      <c r="J46" s="608"/>
      <c r="K46" s="606"/>
      <c r="L46" s="605"/>
      <c r="M46" s="607"/>
      <c r="N46" s="608"/>
      <c r="O46" s="606"/>
      <c r="P46" s="605"/>
      <c r="Q46" s="607"/>
      <c r="R46" s="608"/>
      <c r="S46" s="606"/>
      <c r="T46" s="595" t="str">
        <f t="shared" si="7"/>
        <v/>
      </c>
      <c r="U46" s="596" t="str">
        <f t="shared" si="7"/>
        <v/>
      </c>
      <c r="V46" s="597" t="str">
        <f t="shared" si="1"/>
        <v/>
      </c>
      <c r="W46" s="598" t="str">
        <f t="shared" si="2"/>
        <v/>
      </c>
      <c r="X46" s="598" t="str">
        <f t="shared" si="3"/>
        <v/>
      </c>
      <c r="Y46" s="598" t="str">
        <f t="shared" si="3"/>
        <v/>
      </c>
      <c r="Z46" s="599">
        <f t="shared" si="4"/>
        <v>0</v>
      </c>
      <c r="AA46" s="598" t="str">
        <f t="shared" si="5"/>
        <v/>
      </c>
      <c r="AB46" s="598" t="str">
        <f t="shared" si="6"/>
        <v/>
      </c>
    </row>
    <row r="47" spans="1:28" ht="16.5" x14ac:dyDescent="0.2">
      <c r="A47" s="600">
        <v>38</v>
      </c>
      <c r="B47" s="619"/>
      <c r="C47" s="620"/>
      <c r="D47" s="605"/>
      <c r="E47" s="607"/>
      <c r="F47" s="608"/>
      <c r="G47" s="606"/>
      <c r="H47" s="605"/>
      <c r="I47" s="607"/>
      <c r="J47" s="608"/>
      <c r="K47" s="606"/>
      <c r="L47" s="605"/>
      <c r="M47" s="607"/>
      <c r="N47" s="608"/>
      <c r="O47" s="606"/>
      <c r="P47" s="605"/>
      <c r="Q47" s="607"/>
      <c r="R47" s="608"/>
      <c r="S47" s="606"/>
      <c r="T47" s="595" t="str">
        <f t="shared" si="7"/>
        <v/>
      </c>
      <c r="U47" s="596" t="str">
        <f t="shared" si="7"/>
        <v/>
      </c>
      <c r="V47" s="597" t="str">
        <f t="shared" si="1"/>
        <v/>
      </c>
      <c r="W47" s="598" t="str">
        <f t="shared" si="2"/>
        <v/>
      </c>
      <c r="X47" s="598" t="str">
        <f t="shared" si="3"/>
        <v/>
      </c>
      <c r="Y47" s="598" t="str">
        <f t="shared" si="3"/>
        <v/>
      </c>
      <c r="Z47" s="599">
        <f t="shared" si="4"/>
        <v>0</v>
      </c>
      <c r="AA47" s="598" t="str">
        <f t="shared" si="5"/>
        <v/>
      </c>
      <c r="AB47" s="598" t="str">
        <f t="shared" si="6"/>
        <v/>
      </c>
    </row>
    <row r="48" spans="1:28" ht="16.5" x14ac:dyDescent="0.2">
      <c r="A48" s="600">
        <v>39</v>
      </c>
      <c r="B48" s="619"/>
      <c r="C48" s="620"/>
      <c r="D48" s="605"/>
      <c r="E48" s="607"/>
      <c r="F48" s="608"/>
      <c r="G48" s="606"/>
      <c r="H48" s="605"/>
      <c r="I48" s="607"/>
      <c r="J48" s="608"/>
      <c r="K48" s="606"/>
      <c r="L48" s="605"/>
      <c r="M48" s="607"/>
      <c r="N48" s="608"/>
      <c r="O48" s="606"/>
      <c r="P48" s="605"/>
      <c r="Q48" s="607"/>
      <c r="R48" s="608"/>
      <c r="S48" s="606"/>
      <c r="T48" s="595" t="str">
        <f t="shared" si="7"/>
        <v/>
      </c>
      <c r="U48" s="596" t="str">
        <f t="shared" si="7"/>
        <v/>
      </c>
      <c r="V48" s="597" t="str">
        <f t="shared" si="1"/>
        <v/>
      </c>
      <c r="W48" s="598" t="str">
        <f t="shared" si="2"/>
        <v/>
      </c>
      <c r="X48" s="598" t="str">
        <f t="shared" si="3"/>
        <v/>
      </c>
      <c r="Y48" s="598" t="str">
        <f t="shared" si="3"/>
        <v/>
      </c>
      <c r="Z48" s="599">
        <f t="shared" si="4"/>
        <v>0</v>
      </c>
      <c r="AA48" s="598" t="str">
        <f t="shared" si="5"/>
        <v/>
      </c>
      <c r="AB48" s="598" t="str">
        <f t="shared" si="6"/>
        <v/>
      </c>
    </row>
    <row r="49" spans="1:28" ht="16.5" x14ac:dyDescent="0.2">
      <c r="A49" s="585">
        <v>40</v>
      </c>
      <c r="B49" s="619"/>
      <c r="C49" s="620"/>
      <c r="D49" s="605"/>
      <c r="E49" s="607"/>
      <c r="F49" s="608"/>
      <c r="G49" s="606"/>
      <c r="H49" s="605"/>
      <c r="I49" s="607"/>
      <c r="J49" s="608"/>
      <c r="K49" s="606"/>
      <c r="L49" s="605"/>
      <c r="M49" s="607"/>
      <c r="N49" s="608"/>
      <c r="O49" s="606"/>
      <c r="P49" s="605"/>
      <c r="Q49" s="607"/>
      <c r="R49" s="608"/>
      <c r="S49" s="606"/>
      <c r="T49" s="595" t="str">
        <f t="shared" si="7"/>
        <v/>
      </c>
      <c r="U49" s="621" t="str">
        <f t="shared" si="7"/>
        <v/>
      </c>
      <c r="V49" s="597" t="str">
        <f t="shared" si="1"/>
        <v/>
      </c>
      <c r="W49" s="598" t="str">
        <f t="shared" si="2"/>
        <v/>
      </c>
      <c r="X49" s="598" t="str">
        <f t="shared" si="3"/>
        <v/>
      </c>
      <c r="Y49" s="598" t="str">
        <f t="shared" si="3"/>
        <v/>
      </c>
      <c r="Z49" s="599">
        <f t="shared" si="4"/>
        <v>0</v>
      </c>
      <c r="AA49" s="598" t="str">
        <f t="shared" si="5"/>
        <v/>
      </c>
      <c r="AB49" s="598" t="str">
        <f t="shared" si="6"/>
        <v/>
      </c>
    </row>
    <row r="50" spans="1:28" ht="16.5" x14ac:dyDescent="0.2">
      <c r="A50" s="600">
        <v>41</v>
      </c>
      <c r="B50" s="616"/>
      <c r="C50" s="617"/>
      <c r="D50" s="592"/>
      <c r="E50" s="593"/>
      <c r="F50" s="590"/>
      <c r="G50" s="594"/>
      <c r="H50" s="592"/>
      <c r="I50" s="593"/>
      <c r="J50" s="590"/>
      <c r="K50" s="594"/>
      <c r="L50" s="592"/>
      <c r="M50" s="593"/>
      <c r="N50" s="590"/>
      <c r="O50" s="594"/>
      <c r="P50" s="592"/>
      <c r="Q50" s="593"/>
      <c r="R50" s="590"/>
      <c r="S50" s="594"/>
      <c r="T50" s="595" t="str">
        <f t="shared" si="7"/>
        <v/>
      </c>
      <c r="U50" s="596" t="str">
        <f t="shared" si="7"/>
        <v/>
      </c>
      <c r="V50" s="597" t="str">
        <f t="shared" si="1"/>
        <v/>
      </c>
      <c r="W50" s="598" t="str">
        <f t="shared" si="2"/>
        <v/>
      </c>
      <c r="X50" s="598" t="str">
        <f t="shared" si="3"/>
        <v/>
      </c>
      <c r="Y50" s="598" t="str">
        <f t="shared" si="3"/>
        <v/>
      </c>
      <c r="Z50" s="599">
        <f t="shared" si="4"/>
        <v>0</v>
      </c>
      <c r="AA50" s="598" t="str">
        <f t="shared" si="5"/>
        <v/>
      </c>
      <c r="AB50" s="598" t="str">
        <f t="shared" si="6"/>
        <v/>
      </c>
    </row>
    <row r="51" spans="1:28" ht="16.5" x14ac:dyDescent="0.2">
      <c r="A51" s="600">
        <v>42</v>
      </c>
      <c r="B51" s="619"/>
      <c r="C51" s="620"/>
      <c r="D51" s="605"/>
      <c r="E51" s="607"/>
      <c r="F51" s="608"/>
      <c r="G51" s="606"/>
      <c r="H51" s="605"/>
      <c r="I51" s="607"/>
      <c r="J51" s="608"/>
      <c r="K51" s="606"/>
      <c r="L51" s="605"/>
      <c r="M51" s="607"/>
      <c r="N51" s="608"/>
      <c r="O51" s="606"/>
      <c r="P51" s="605"/>
      <c r="Q51" s="607"/>
      <c r="R51" s="608"/>
      <c r="S51" s="606"/>
      <c r="T51" s="595" t="str">
        <f t="shared" si="7"/>
        <v/>
      </c>
      <c r="U51" s="596" t="str">
        <f t="shared" si="7"/>
        <v/>
      </c>
      <c r="V51" s="597" t="str">
        <f t="shared" si="1"/>
        <v/>
      </c>
      <c r="W51" s="598" t="str">
        <f t="shared" si="2"/>
        <v/>
      </c>
      <c r="X51" s="598" t="str">
        <f t="shared" si="3"/>
        <v/>
      </c>
      <c r="Y51" s="598" t="str">
        <f t="shared" si="3"/>
        <v/>
      </c>
      <c r="Z51" s="599">
        <f t="shared" si="4"/>
        <v>0</v>
      </c>
      <c r="AA51" s="598" t="str">
        <f t="shared" si="5"/>
        <v/>
      </c>
      <c r="AB51" s="598" t="str">
        <f t="shared" si="6"/>
        <v/>
      </c>
    </row>
    <row r="52" spans="1:28" ht="16.5" x14ac:dyDescent="0.2">
      <c r="A52" s="585">
        <v>43</v>
      </c>
      <c r="B52" s="619"/>
      <c r="C52" s="620"/>
      <c r="D52" s="605"/>
      <c r="E52" s="607"/>
      <c r="F52" s="608"/>
      <c r="G52" s="606"/>
      <c r="H52" s="605"/>
      <c r="I52" s="607"/>
      <c r="J52" s="608"/>
      <c r="K52" s="606"/>
      <c r="L52" s="605"/>
      <c r="M52" s="607"/>
      <c r="N52" s="608"/>
      <c r="O52" s="606"/>
      <c r="P52" s="605"/>
      <c r="Q52" s="607"/>
      <c r="R52" s="608"/>
      <c r="S52" s="606"/>
      <c r="T52" s="595" t="str">
        <f t="shared" si="7"/>
        <v/>
      </c>
      <c r="U52" s="596" t="str">
        <f t="shared" si="7"/>
        <v/>
      </c>
      <c r="V52" s="597" t="str">
        <f t="shared" si="1"/>
        <v/>
      </c>
      <c r="W52" s="598" t="str">
        <f t="shared" si="2"/>
        <v/>
      </c>
      <c r="X52" s="598" t="str">
        <f t="shared" si="3"/>
        <v/>
      </c>
      <c r="Y52" s="598" t="str">
        <f t="shared" si="3"/>
        <v/>
      </c>
      <c r="Z52" s="599">
        <f t="shared" si="4"/>
        <v>0</v>
      </c>
      <c r="AA52" s="598" t="str">
        <f t="shared" si="5"/>
        <v/>
      </c>
      <c r="AB52" s="598" t="str">
        <f t="shared" si="6"/>
        <v/>
      </c>
    </row>
    <row r="53" spans="1:28" ht="16.5" x14ac:dyDescent="0.2">
      <c r="A53" s="600">
        <v>44</v>
      </c>
      <c r="B53" s="619"/>
      <c r="C53" s="620"/>
      <c r="D53" s="605"/>
      <c r="E53" s="607"/>
      <c r="F53" s="608"/>
      <c r="G53" s="606"/>
      <c r="H53" s="605"/>
      <c r="I53" s="607"/>
      <c r="J53" s="608"/>
      <c r="K53" s="606"/>
      <c r="L53" s="605"/>
      <c r="M53" s="607"/>
      <c r="N53" s="608"/>
      <c r="O53" s="606"/>
      <c r="P53" s="605"/>
      <c r="Q53" s="607"/>
      <c r="R53" s="608"/>
      <c r="S53" s="606"/>
      <c r="T53" s="595" t="str">
        <f t="shared" si="7"/>
        <v/>
      </c>
      <c r="U53" s="596" t="str">
        <f t="shared" si="7"/>
        <v/>
      </c>
      <c r="V53" s="597" t="str">
        <f t="shared" si="1"/>
        <v/>
      </c>
      <c r="W53" s="598" t="str">
        <f t="shared" si="2"/>
        <v/>
      </c>
      <c r="X53" s="598" t="str">
        <f t="shared" si="3"/>
        <v/>
      </c>
      <c r="Y53" s="598" t="str">
        <f t="shared" si="3"/>
        <v/>
      </c>
      <c r="Z53" s="599">
        <f t="shared" si="4"/>
        <v>0</v>
      </c>
      <c r="AA53" s="598" t="str">
        <f t="shared" si="5"/>
        <v/>
      </c>
      <c r="AB53" s="598" t="str">
        <f t="shared" si="6"/>
        <v/>
      </c>
    </row>
    <row r="54" spans="1:28" ht="16.5" x14ac:dyDescent="0.2">
      <c r="A54" s="600">
        <v>45</v>
      </c>
      <c r="B54" s="619"/>
      <c r="C54" s="620"/>
      <c r="D54" s="605"/>
      <c r="E54" s="607"/>
      <c r="F54" s="608"/>
      <c r="G54" s="606"/>
      <c r="H54" s="605"/>
      <c r="I54" s="607"/>
      <c r="J54" s="608"/>
      <c r="K54" s="606"/>
      <c r="L54" s="605"/>
      <c r="M54" s="607"/>
      <c r="N54" s="608"/>
      <c r="O54" s="606"/>
      <c r="P54" s="605"/>
      <c r="Q54" s="607"/>
      <c r="R54" s="608"/>
      <c r="S54" s="606"/>
      <c r="T54" s="595" t="str">
        <f t="shared" si="7"/>
        <v/>
      </c>
      <c r="U54" s="596" t="str">
        <f t="shared" si="7"/>
        <v/>
      </c>
      <c r="V54" s="597" t="str">
        <f t="shared" si="1"/>
        <v/>
      </c>
      <c r="W54" s="598" t="str">
        <f t="shared" si="2"/>
        <v/>
      </c>
      <c r="X54" s="598" t="str">
        <f t="shared" si="3"/>
        <v/>
      </c>
      <c r="Y54" s="598" t="str">
        <f t="shared" si="3"/>
        <v/>
      </c>
      <c r="Z54" s="599">
        <f t="shared" si="4"/>
        <v>0</v>
      </c>
      <c r="AA54" s="598" t="str">
        <f t="shared" si="5"/>
        <v/>
      </c>
      <c r="AB54" s="598" t="str">
        <f t="shared" si="6"/>
        <v/>
      </c>
    </row>
    <row r="55" spans="1:28" ht="16.5" x14ac:dyDescent="0.2">
      <c r="A55" s="585">
        <v>46</v>
      </c>
      <c r="B55" s="619"/>
      <c r="C55" s="620"/>
      <c r="D55" s="605"/>
      <c r="E55" s="607"/>
      <c r="F55" s="608"/>
      <c r="G55" s="606"/>
      <c r="H55" s="605"/>
      <c r="I55" s="607"/>
      <c r="J55" s="608"/>
      <c r="K55" s="606"/>
      <c r="L55" s="605"/>
      <c r="M55" s="607"/>
      <c r="N55" s="608"/>
      <c r="O55" s="606"/>
      <c r="P55" s="605"/>
      <c r="Q55" s="607"/>
      <c r="R55" s="608"/>
      <c r="S55" s="606"/>
      <c r="T55" s="595" t="str">
        <f t="shared" si="7"/>
        <v/>
      </c>
      <c r="U55" s="596" t="str">
        <f t="shared" si="7"/>
        <v/>
      </c>
      <c r="V55" s="597" t="str">
        <f t="shared" si="1"/>
        <v/>
      </c>
      <c r="W55" s="598" t="str">
        <f t="shared" si="2"/>
        <v/>
      </c>
      <c r="X55" s="598" t="str">
        <f t="shared" si="3"/>
        <v/>
      </c>
      <c r="Y55" s="598" t="str">
        <f t="shared" si="3"/>
        <v/>
      </c>
      <c r="Z55" s="599">
        <f t="shared" si="4"/>
        <v>0</v>
      </c>
      <c r="AA55" s="598" t="str">
        <f t="shared" si="5"/>
        <v/>
      </c>
      <c r="AB55" s="598" t="str">
        <f t="shared" si="6"/>
        <v/>
      </c>
    </row>
    <row r="56" spans="1:28" ht="16.5" x14ac:dyDescent="0.2">
      <c r="A56" s="600">
        <v>47</v>
      </c>
      <c r="B56" s="619"/>
      <c r="C56" s="620"/>
      <c r="D56" s="605"/>
      <c r="E56" s="607"/>
      <c r="F56" s="608"/>
      <c r="G56" s="606"/>
      <c r="H56" s="605"/>
      <c r="I56" s="607"/>
      <c r="J56" s="608"/>
      <c r="K56" s="606"/>
      <c r="L56" s="605"/>
      <c r="M56" s="607"/>
      <c r="N56" s="608"/>
      <c r="O56" s="606"/>
      <c r="P56" s="605"/>
      <c r="Q56" s="607"/>
      <c r="R56" s="608"/>
      <c r="S56" s="606"/>
      <c r="T56" s="595" t="str">
        <f t="shared" si="7"/>
        <v/>
      </c>
      <c r="U56" s="596" t="str">
        <f t="shared" si="7"/>
        <v/>
      </c>
      <c r="V56" s="597" t="str">
        <f t="shared" si="1"/>
        <v/>
      </c>
      <c r="W56" s="598" t="str">
        <f t="shared" si="2"/>
        <v/>
      </c>
      <c r="X56" s="598" t="str">
        <f t="shared" si="3"/>
        <v/>
      </c>
      <c r="Y56" s="598" t="str">
        <f t="shared" si="3"/>
        <v/>
      </c>
      <c r="Z56" s="599">
        <f t="shared" si="4"/>
        <v>0</v>
      </c>
      <c r="AA56" s="598" t="str">
        <f t="shared" si="5"/>
        <v/>
      </c>
      <c r="AB56" s="598" t="str">
        <f t="shared" si="6"/>
        <v/>
      </c>
    </row>
    <row r="57" spans="1:28" ht="16.5" x14ac:dyDescent="0.2">
      <c r="A57" s="600">
        <v>48</v>
      </c>
      <c r="B57" s="619"/>
      <c r="C57" s="620"/>
      <c r="D57" s="605"/>
      <c r="E57" s="607"/>
      <c r="F57" s="608"/>
      <c r="G57" s="606"/>
      <c r="H57" s="605"/>
      <c r="I57" s="607"/>
      <c r="J57" s="608"/>
      <c r="K57" s="606"/>
      <c r="L57" s="605"/>
      <c r="M57" s="607"/>
      <c r="N57" s="608"/>
      <c r="O57" s="606"/>
      <c r="P57" s="605"/>
      <c r="Q57" s="607"/>
      <c r="R57" s="608"/>
      <c r="S57" s="606"/>
      <c r="T57" s="595" t="str">
        <f t="shared" si="7"/>
        <v/>
      </c>
      <c r="U57" s="596" t="str">
        <f t="shared" si="7"/>
        <v/>
      </c>
      <c r="V57" s="597" t="str">
        <f t="shared" si="1"/>
        <v/>
      </c>
      <c r="W57" s="598" t="str">
        <f t="shared" si="2"/>
        <v/>
      </c>
      <c r="X57" s="598" t="str">
        <f t="shared" si="3"/>
        <v/>
      </c>
      <c r="Y57" s="598" t="str">
        <f t="shared" si="3"/>
        <v/>
      </c>
      <c r="Z57" s="599">
        <f t="shared" si="4"/>
        <v>0</v>
      </c>
      <c r="AA57" s="598" t="str">
        <f t="shared" si="5"/>
        <v/>
      </c>
      <c r="AB57" s="598" t="str">
        <f t="shared" si="6"/>
        <v/>
      </c>
    </row>
    <row r="58" spans="1:28" ht="16.5" x14ac:dyDescent="0.2">
      <c r="A58" s="585">
        <v>49</v>
      </c>
      <c r="B58" s="619"/>
      <c r="C58" s="620"/>
      <c r="D58" s="605"/>
      <c r="E58" s="607"/>
      <c r="F58" s="608"/>
      <c r="G58" s="606"/>
      <c r="H58" s="605"/>
      <c r="I58" s="607"/>
      <c r="J58" s="608"/>
      <c r="K58" s="606"/>
      <c r="L58" s="605"/>
      <c r="M58" s="607"/>
      <c r="N58" s="608"/>
      <c r="O58" s="606"/>
      <c r="P58" s="605"/>
      <c r="Q58" s="607"/>
      <c r="R58" s="608"/>
      <c r="S58" s="606"/>
      <c r="T58" s="595" t="str">
        <f t="shared" si="7"/>
        <v/>
      </c>
      <c r="U58" s="596" t="str">
        <f t="shared" si="7"/>
        <v/>
      </c>
      <c r="V58" s="597" t="str">
        <f t="shared" si="1"/>
        <v/>
      </c>
      <c r="W58" s="598" t="str">
        <f t="shared" si="2"/>
        <v/>
      </c>
      <c r="X58" s="598" t="str">
        <f t="shared" si="3"/>
        <v/>
      </c>
      <c r="Y58" s="598" t="str">
        <f t="shared" si="3"/>
        <v/>
      </c>
      <c r="Z58" s="599">
        <f t="shared" si="4"/>
        <v>0</v>
      </c>
      <c r="AA58" s="598" t="str">
        <f t="shared" si="5"/>
        <v/>
      </c>
      <c r="AB58" s="598" t="str">
        <f t="shared" si="6"/>
        <v/>
      </c>
    </row>
    <row r="59" spans="1:28" ht="16.5" x14ac:dyDescent="0.2">
      <c r="A59" s="600">
        <v>50</v>
      </c>
      <c r="B59" s="619"/>
      <c r="C59" s="620"/>
      <c r="D59" s="605"/>
      <c r="E59" s="607"/>
      <c r="F59" s="608"/>
      <c r="G59" s="606"/>
      <c r="H59" s="605"/>
      <c r="I59" s="607"/>
      <c r="J59" s="608"/>
      <c r="K59" s="606"/>
      <c r="L59" s="605"/>
      <c r="M59" s="607"/>
      <c r="N59" s="608"/>
      <c r="O59" s="606"/>
      <c r="P59" s="605"/>
      <c r="Q59" s="607"/>
      <c r="R59" s="608"/>
      <c r="S59" s="606"/>
      <c r="T59" s="595" t="str">
        <f t="shared" si="7"/>
        <v/>
      </c>
      <c r="U59" s="596" t="str">
        <f t="shared" si="7"/>
        <v/>
      </c>
      <c r="V59" s="597" t="str">
        <f t="shared" si="1"/>
        <v/>
      </c>
      <c r="W59" s="598" t="str">
        <f t="shared" si="2"/>
        <v/>
      </c>
      <c r="X59" s="598" t="str">
        <f t="shared" si="3"/>
        <v/>
      </c>
      <c r="Y59" s="598" t="str">
        <f t="shared" si="3"/>
        <v/>
      </c>
      <c r="Z59" s="599">
        <f t="shared" si="4"/>
        <v>0</v>
      </c>
      <c r="AA59" s="598" t="str">
        <f t="shared" si="5"/>
        <v/>
      </c>
      <c r="AB59" s="598" t="str">
        <f t="shared" si="6"/>
        <v/>
      </c>
    </row>
    <row r="60" spans="1:28" ht="16.5" x14ac:dyDescent="0.2">
      <c r="A60" s="600">
        <v>51</v>
      </c>
      <c r="B60" s="619"/>
      <c r="C60" s="620"/>
      <c r="D60" s="605"/>
      <c r="E60" s="607"/>
      <c r="F60" s="608"/>
      <c r="G60" s="606"/>
      <c r="H60" s="605"/>
      <c r="I60" s="607"/>
      <c r="J60" s="608"/>
      <c r="K60" s="606"/>
      <c r="L60" s="605"/>
      <c r="M60" s="607"/>
      <c r="N60" s="608"/>
      <c r="O60" s="606"/>
      <c r="P60" s="605"/>
      <c r="Q60" s="607"/>
      <c r="R60" s="608"/>
      <c r="S60" s="606"/>
      <c r="T60" s="595" t="str">
        <f t="shared" si="7"/>
        <v/>
      </c>
      <c r="U60" s="596" t="str">
        <f t="shared" si="7"/>
        <v/>
      </c>
      <c r="V60" s="597" t="str">
        <f t="shared" si="1"/>
        <v/>
      </c>
      <c r="W60" s="598" t="str">
        <f t="shared" si="2"/>
        <v/>
      </c>
      <c r="X60" s="598" t="str">
        <f t="shared" si="3"/>
        <v/>
      </c>
      <c r="Y60" s="598" t="str">
        <f t="shared" si="3"/>
        <v/>
      </c>
      <c r="Z60" s="599">
        <f t="shared" si="4"/>
        <v>0</v>
      </c>
      <c r="AA60" s="598" t="str">
        <f t="shared" si="5"/>
        <v/>
      </c>
      <c r="AB60" s="598" t="str">
        <f t="shared" si="6"/>
        <v/>
      </c>
    </row>
    <row r="61" spans="1:28" ht="16.5" x14ac:dyDescent="0.2">
      <c r="A61" s="585">
        <v>52</v>
      </c>
      <c r="B61" s="619"/>
      <c r="C61" s="620"/>
      <c r="D61" s="605"/>
      <c r="E61" s="607"/>
      <c r="F61" s="608"/>
      <c r="G61" s="606"/>
      <c r="H61" s="605"/>
      <c r="I61" s="607"/>
      <c r="J61" s="608"/>
      <c r="K61" s="606"/>
      <c r="L61" s="605"/>
      <c r="M61" s="607"/>
      <c r="N61" s="608"/>
      <c r="O61" s="606"/>
      <c r="P61" s="605"/>
      <c r="Q61" s="607"/>
      <c r="R61" s="608"/>
      <c r="S61" s="606"/>
      <c r="T61" s="595" t="str">
        <f t="shared" si="7"/>
        <v/>
      </c>
      <c r="U61" s="596" t="str">
        <f t="shared" si="7"/>
        <v/>
      </c>
      <c r="V61" s="597" t="str">
        <f t="shared" si="1"/>
        <v/>
      </c>
      <c r="W61" s="598" t="str">
        <f t="shared" si="2"/>
        <v/>
      </c>
      <c r="X61" s="598" t="str">
        <f t="shared" si="3"/>
        <v/>
      </c>
      <c r="Y61" s="598" t="str">
        <f t="shared" si="3"/>
        <v/>
      </c>
      <c r="Z61" s="599">
        <f t="shared" si="4"/>
        <v>0</v>
      </c>
      <c r="AA61" s="598" t="str">
        <f t="shared" si="5"/>
        <v/>
      </c>
      <c r="AB61" s="598" t="str">
        <f t="shared" si="6"/>
        <v/>
      </c>
    </row>
    <row r="62" spans="1:28" ht="16.5" x14ac:dyDescent="0.2">
      <c r="A62" s="600">
        <v>53</v>
      </c>
      <c r="B62" s="619"/>
      <c r="C62" s="620"/>
      <c r="D62" s="605"/>
      <c r="E62" s="607"/>
      <c r="F62" s="608"/>
      <c r="G62" s="606"/>
      <c r="H62" s="605"/>
      <c r="I62" s="607"/>
      <c r="J62" s="608"/>
      <c r="K62" s="606"/>
      <c r="L62" s="605"/>
      <c r="M62" s="607"/>
      <c r="N62" s="608"/>
      <c r="O62" s="606"/>
      <c r="P62" s="605"/>
      <c r="Q62" s="607"/>
      <c r="R62" s="608"/>
      <c r="S62" s="606"/>
      <c r="T62" s="595" t="str">
        <f t="shared" si="7"/>
        <v/>
      </c>
      <c r="U62" s="596" t="str">
        <f t="shared" si="7"/>
        <v/>
      </c>
      <c r="V62" s="597" t="str">
        <f t="shared" si="1"/>
        <v/>
      </c>
      <c r="W62" s="598" t="str">
        <f t="shared" si="2"/>
        <v/>
      </c>
      <c r="X62" s="598" t="str">
        <f t="shared" si="3"/>
        <v/>
      </c>
      <c r="Y62" s="598" t="str">
        <f t="shared" si="3"/>
        <v/>
      </c>
      <c r="Z62" s="599">
        <f t="shared" si="4"/>
        <v>0</v>
      </c>
      <c r="AA62" s="598" t="str">
        <f t="shared" si="5"/>
        <v/>
      </c>
      <c r="AB62" s="598" t="str">
        <f t="shared" si="6"/>
        <v/>
      </c>
    </row>
    <row r="63" spans="1:28" ht="16.5" x14ac:dyDescent="0.2">
      <c r="A63" s="600">
        <v>54</v>
      </c>
      <c r="B63" s="619"/>
      <c r="C63" s="620"/>
      <c r="D63" s="605"/>
      <c r="E63" s="607"/>
      <c r="F63" s="608"/>
      <c r="G63" s="606"/>
      <c r="H63" s="605"/>
      <c r="I63" s="607"/>
      <c r="J63" s="608"/>
      <c r="K63" s="606"/>
      <c r="L63" s="605"/>
      <c r="M63" s="607"/>
      <c r="N63" s="608"/>
      <c r="O63" s="606"/>
      <c r="P63" s="605"/>
      <c r="Q63" s="607"/>
      <c r="R63" s="608"/>
      <c r="S63" s="606"/>
      <c r="T63" s="595" t="str">
        <f t="shared" si="7"/>
        <v/>
      </c>
      <c r="U63" s="596" t="str">
        <f t="shared" si="7"/>
        <v/>
      </c>
      <c r="V63" s="597" t="str">
        <f t="shared" si="1"/>
        <v/>
      </c>
      <c r="W63" s="598" t="str">
        <f t="shared" si="2"/>
        <v/>
      </c>
      <c r="X63" s="598" t="str">
        <f t="shared" si="3"/>
        <v/>
      </c>
      <c r="Y63" s="598" t="str">
        <f t="shared" si="3"/>
        <v/>
      </c>
      <c r="Z63" s="599">
        <f t="shared" si="4"/>
        <v>0</v>
      </c>
      <c r="AA63" s="598" t="str">
        <f t="shared" si="5"/>
        <v/>
      </c>
      <c r="AB63" s="598" t="str">
        <f t="shared" si="6"/>
        <v/>
      </c>
    </row>
    <row r="64" spans="1:28" ht="16.5" x14ac:dyDescent="0.2">
      <c r="A64" s="585">
        <v>55</v>
      </c>
      <c r="B64" s="619"/>
      <c r="C64" s="620"/>
      <c r="D64" s="605"/>
      <c r="E64" s="607"/>
      <c r="F64" s="608"/>
      <c r="G64" s="606"/>
      <c r="H64" s="605"/>
      <c r="I64" s="607"/>
      <c r="J64" s="608"/>
      <c r="K64" s="606"/>
      <c r="L64" s="605"/>
      <c r="M64" s="607"/>
      <c r="N64" s="608"/>
      <c r="O64" s="606"/>
      <c r="P64" s="605"/>
      <c r="Q64" s="607"/>
      <c r="R64" s="608"/>
      <c r="S64" s="606"/>
      <c r="T64" s="595" t="str">
        <f t="shared" si="7"/>
        <v/>
      </c>
      <c r="U64" s="596" t="str">
        <f t="shared" si="7"/>
        <v/>
      </c>
      <c r="V64" s="597" t="str">
        <f t="shared" si="1"/>
        <v/>
      </c>
      <c r="W64" s="598" t="str">
        <f t="shared" si="2"/>
        <v/>
      </c>
      <c r="X64" s="598" t="str">
        <f t="shared" si="3"/>
        <v/>
      </c>
      <c r="Y64" s="598" t="str">
        <f t="shared" si="3"/>
        <v/>
      </c>
      <c r="Z64" s="599">
        <f t="shared" si="4"/>
        <v>0</v>
      </c>
      <c r="AA64" s="598" t="str">
        <f t="shared" si="5"/>
        <v/>
      </c>
      <c r="AB64" s="598" t="str">
        <f t="shared" si="6"/>
        <v/>
      </c>
    </row>
    <row r="65" spans="1:28" ht="16.5" x14ac:dyDescent="0.2">
      <c r="A65" s="600">
        <v>56</v>
      </c>
      <c r="B65" s="619"/>
      <c r="C65" s="620"/>
      <c r="D65" s="605"/>
      <c r="E65" s="607"/>
      <c r="F65" s="608"/>
      <c r="G65" s="606"/>
      <c r="H65" s="605"/>
      <c r="I65" s="607"/>
      <c r="J65" s="608"/>
      <c r="K65" s="606"/>
      <c r="L65" s="605"/>
      <c r="M65" s="607"/>
      <c r="N65" s="608"/>
      <c r="O65" s="606"/>
      <c r="P65" s="605"/>
      <c r="Q65" s="607"/>
      <c r="R65" s="608"/>
      <c r="S65" s="606"/>
      <c r="T65" s="595" t="str">
        <f t="shared" si="7"/>
        <v/>
      </c>
      <c r="U65" s="596" t="str">
        <f t="shared" si="7"/>
        <v/>
      </c>
      <c r="V65" s="597" t="str">
        <f t="shared" si="1"/>
        <v/>
      </c>
      <c r="W65" s="598" t="str">
        <f t="shared" si="2"/>
        <v/>
      </c>
      <c r="X65" s="598" t="str">
        <f t="shared" si="3"/>
        <v/>
      </c>
      <c r="Y65" s="598" t="str">
        <f t="shared" si="3"/>
        <v/>
      </c>
      <c r="Z65" s="599">
        <f t="shared" si="4"/>
        <v>0</v>
      </c>
      <c r="AA65" s="598" t="str">
        <f t="shared" si="5"/>
        <v/>
      </c>
      <c r="AB65" s="598" t="str">
        <f t="shared" si="6"/>
        <v/>
      </c>
    </row>
    <row r="66" spans="1:28" ht="16.5" x14ac:dyDescent="0.2">
      <c r="A66" s="600">
        <v>57</v>
      </c>
      <c r="B66" s="619"/>
      <c r="C66" s="620"/>
      <c r="D66" s="605"/>
      <c r="E66" s="607"/>
      <c r="F66" s="608"/>
      <c r="G66" s="606"/>
      <c r="H66" s="605"/>
      <c r="I66" s="607"/>
      <c r="J66" s="608"/>
      <c r="K66" s="606"/>
      <c r="L66" s="605"/>
      <c r="M66" s="607"/>
      <c r="N66" s="608"/>
      <c r="O66" s="606"/>
      <c r="P66" s="605"/>
      <c r="Q66" s="607"/>
      <c r="R66" s="608"/>
      <c r="S66" s="606"/>
      <c r="T66" s="595" t="str">
        <f t="shared" si="7"/>
        <v/>
      </c>
      <c r="U66" s="596" t="str">
        <f t="shared" si="7"/>
        <v/>
      </c>
      <c r="V66" s="597" t="str">
        <f t="shared" si="1"/>
        <v/>
      </c>
      <c r="W66" s="598" t="str">
        <f t="shared" si="2"/>
        <v/>
      </c>
      <c r="X66" s="598" t="str">
        <f t="shared" si="3"/>
        <v/>
      </c>
      <c r="Y66" s="598" t="str">
        <f t="shared" si="3"/>
        <v/>
      </c>
      <c r="Z66" s="599">
        <f t="shared" si="4"/>
        <v>0</v>
      </c>
      <c r="AA66" s="598" t="str">
        <f t="shared" si="5"/>
        <v/>
      </c>
      <c r="AB66" s="598" t="str">
        <f t="shared" si="6"/>
        <v/>
      </c>
    </row>
    <row r="67" spans="1:28" ht="16.5" x14ac:dyDescent="0.2">
      <c r="A67" s="585">
        <v>58</v>
      </c>
      <c r="B67" s="619"/>
      <c r="C67" s="620"/>
      <c r="D67" s="605"/>
      <c r="E67" s="607"/>
      <c r="F67" s="608"/>
      <c r="G67" s="606"/>
      <c r="H67" s="605"/>
      <c r="I67" s="607"/>
      <c r="J67" s="608"/>
      <c r="K67" s="606"/>
      <c r="L67" s="605"/>
      <c r="M67" s="607"/>
      <c r="N67" s="608"/>
      <c r="O67" s="606"/>
      <c r="P67" s="605"/>
      <c r="Q67" s="607"/>
      <c r="R67" s="608"/>
      <c r="S67" s="606"/>
      <c r="T67" s="595" t="str">
        <f t="shared" si="7"/>
        <v/>
      </c>
      <c r="U67" s="596" t="str">
        <f t="shared" si="7"/>
        <v/>
      </c>
      <c r="V67" s="597" t="str">
        <f t="shared" si="1"/>
        <v/>
      </c>
      <c r="W67" s="598" t="str">
        <f t="shared" si="2"/>
        <v/>
      </c>
      <c r="X67" s="598" t="str">
        <f t="shared" si="3"/>
        <v/>
      </c>
      <c r="Y67" s="598" t="str">
        <f t="shared" si="3"/>
        <v/>
      </c>
      <c r="Z67" s="599">
        <f t="shared" si="4"/>
        <v>0</v>
      </c>
      <c r="AA67" s="598" t="str">
        <f t="shared" si="5"/>
        <v/>
      </c>
      <c r="AB67" s="598" t="str">
        <f t="shared" si="6"/>
        <v/>
      </c>
    </row>
    <row r="68" spans="1:28" ht="16.5" x14ac:dyDescent="0.2">
      <c r="A68" s="600">
        <v>59</v>
      </c>
      <c r="B68" s="619"/>
      <c r="C68" s="620"/>
      <c r="D68" s="605"/>
      <c r="E68" s="607"/>
      <c r="F68" s="608"/>
      <c r="G68" s="606"/>
      <c r="H68" s="605"/>
      <c r="I68" s="607"/>
      <c r="J68" s="608"/>
      <c r="K68" s="606"/>
      <c r="L68" s="605"/>
      <c r="M68" s="607"/>
      <c r="N68" s="608"/>
      <c r="O68" s="606"/>
      <c r="P68" s="605"/>
      <c r="Q68" s="607"/>
      <c r="R68" s="608"/>
      <c r="S68" s="606"/>
      <c r="T68" s="595" t="str">
        <f t="shared" si="7"/>
        <v/>
      </c>
      <c r="U68" s="596" t="str">
        <f t="shared" si="7"/>
        <v/>
      </c>
      <c r="V68" s="597" t="str">
        <f t="shared" si="1"/>
        <v/>
      </c>
      <c r="W68" s="598" t="str">
        <f t="shared" si="2"/>
        <v/>
      </c>
      <c r="X68" s="598" t="str">
        <f t="shared" si="3"/>
        <v/>
      </c>
      <c r="Y68" s="598" t="str">
        <f t="shared" si="3"/>
        <v/>
      </c>
      <c r="Z68" s="599">
        <f t="shared" si="4"/>
        <v>0</v>
      </c>
      <c r="AA68" s="598" t="str">
        <f t="shared" si="5"/>
        <v/>
      </c>
      <c r="AB68" s="598" t="str">
        <f t="shared" si="6"/>
        <v/>
      </c>
    </row>
    <row r="69" spans="1:28" ht="16.5" x14ac:dyDescent="0.2">
      <c r="A69" s="600">
        <v>60</v>
      </c>
      <c r="B69" s="619"/>
      <c r="C69" s="620"/>
      <c r="D69" s="605"/>
      <c r="E69" s="607"/>
      <c r="F69" s="608"/>
      <c r="G69" s="606"/>
      <c r="H69" s="605"/>
      <c r="I69" s="607"/>
      <c r="J69" s="608"/>
      <c r="K69" s="606"/>
      <c r="L69" s="605"/>
      <c r="M69" s="607"/>
      <c r="N69" s="608"/>
      <c r="O69" s="606"/>
      <c r="P69" s="605"/>
      <c r="Q69" s="607"/>
      <c r="R69" s="608"/>
      <c r="S69" s="606"/>
      <c r="T69" s="595" t="str">
        <f t="shared" si="7"/>
        <v/>
      </c>
      <c r="U69" s="596" t="str">
        <f t="shared" si="7"/>
        <v/>
      </c>
      <c r="V69" s="597" t="str">
        <f t="shared" si="1"/>
        <v/>
      </c>
      <c r="W69" s="598" t="str">
        <f t="shared" si="2"/>
        <v/>
      </c>
      <c r="X69" s="598" t="str">
        <f t="shared" si="3"/>
        <v/>
      </c>
      <c r="Y69" s="598" t="str">
        <f t="shared" si="3"/>
        <v/>
      </c>
      <c r="Z69" s="599">
        <f t="shared" si="4"/>
        <v>0</v>
      </c>
      <c r="AA69" s="598" t="str">
        <f t="shared" si="5"/>
        <v/>
      </c>
      <c r="AB69" s="598" t="str">
        <f t="shared" si="6"/>
        <v/>
      </c>
    </row>
    <row r="70" spans="1:28" ht="16.5" x14ac:dyDescent="0.2">
      <c r="A70" s="585">
        <v>61</v>
      </c>
      <c r="B70" s="619"/>
      <c r="C70" s="620"/>
      <c r="D70" s="605"/>
      <c r="E70" s="607"/>
      <c r="F70" s="608"/>
      <c r="G70" s="606"/>
      <c r="H70" s="605"/>
      <c r="I70" s="607"/>
      <c r="J70" s="608"/>
      <c r="K70" s="606"/>
      <c r="L70" s="605"/>
      <c r="M70" s="607"/>
      <c r="N70" s="608"/>
      <c r="O70" s="606"/>
      <c r="P70" s="605"/>
      <c r="Q70" s="607"/>
      <c r="R70" s="608"/>
      <c r="S70" s="606"/>
      <c r="T70" s="595" t="str">
        <f t="shared" si="7"/>
        <v/>
      </c>
      <c r="U70" s="596" t="str">
        <f t="shared" si="7"/>
        <v/>
      </c>
      <c r="V70" s="597" t="str">
        <f t="shared" si="1"/>
        <v/>
      </c>
      <c r="W70" s="598" t="str">
        <f t="shared" si="2"/>
        <v/>
      </c>
      <c r="X70" s="598" t="str">
        <f t="shared" si="3"/>
        <v/>
      </c>
      <c r="Y70" s="598" t="str">
        <f t="shared" si="3"/>
        <v/>
      </c>
      <c r="Z70" s="599">
        <f t="shared" si="4"/>
        <v>0</v>
      </c>
      <c r="AA70" s="598" t="str">
        <f t="shared" si="5"/>
        <v/>
      </c>
      <c r="AB70" s="598" t="str">
        <f t="shared" si="6"/>
        <v/>
      </c>
    </row>
    <row r="71" spans="1:28" ht="16.5" x14ac:dyDescent="0.2">
      <c r="A71" s="600">
        <v>62</v>
      </c>
      <c r="B71" s="619"/>
      <c r="C71" s="620"/>
      <c r="D71" s="605"/>
      <c r="E71" s="607"/>
      <c r="F71" s="608"/>
      <c r="G71" s="606"/>
      <c r="H71" s="605"/>
      <c r="I71" s="607"/>
      <c r="J71" s="608"/>
      <c r="K71" s="606"/>
      <c r="L71" s="605"/>
      <c r="M71" s="607"/>
      <c r="N71" s="608"/>
      <c r="O71" s="606"/>
      <c r="P71" s="605"/>
      <c r="Q71" s="607"/>
      <c r="R71" s="608"/>
      <c r="S71" s="606"/>
      <c r="T71" s="595" t="str">
        <f t="shared" si="7"/>
        <v/>
      </c>
      <c r="U71" s="596" t="str">
        <f t="shared" si="7"/>
        <v/>
      </c>
      <c r="V71" s="597" t="str">
        <f t="shared" si="1"/>
        <v/>
      </c>
      <c r="W71" s="598" t="str">
        <f t="shared" si="2"/>
        <v/>
      </c>
      <c r="X71" s="598" t="str">
        <f t="shared" ref="X71:Y95" si="8">IF(ISNUMBER(T71)=TRUE,T71,"")</f>
        <v/>
      </c>
      <c r="Y71" s="598" t="str">
        <f t="shared" si="8"/>
        <v/>
      </c>
      <c r="Z71" s="599">
        <f t="shared" si="4"/>
        <v>0</v>
      </c>
      <c r="AA71" s="598" t="str">
        <f t="shared" si="5"/>
        <v/>
      </c>
      <c r="AB71" s="598" t="str">
        <f t="shared" si="6"/>
        <v/>
      </c>
    </row>
    <row r="72" spans="1:28" ht="16.5" x14ac:dyDescent="0.2">
      <c r="A72" s="600">
        <v>63</v>
      </c>
      <c r="B72" s="619"/>
      <c r="C72" s="620"/>
      <c r="D72" s="605"/>
      <c r="E72" s="607"/>
      <c r="F72" s="608"/>
      <c r="G72" s="606"/>
      <c r="H72" s="605"/>
      <c r="I72" s="607"/>
      <c r="J72" s="608"/>
      <c r="K72" s="606"/>
      <c r="L72" s="605"/>
      <c r="M72" s="607"/>
      <c r="N72" s="608"/>
      <c r="O72" s="606"/>
      <c r="P72" s="605"/>
      <c r="Q72" s="607"/>
      <c r="R72" s="608"/>
      <c r="S72" s="606"/>
      <c r="T72" s="595" t="str">
        <f t="shared" si="7"/>
        <v/>
      </c>
      <c r="U72" s="596" t="str">
        <f t="shared" si="7"/>
        <v/>
      </c>
      <c r="V72" s="597" t="str">
        <f t="shared" si="1"/>
        <v/>
      </c>
      <c r="W72" s="598" t="str">
        <f t="shared" si="2"/>
        <v/>
      </c>
      <c r="X72" s="598" t="str">
        <f t="shared" si="8"/>
        <v/>
      </c>
      <c r="Y72" s="598" t="str">
        <f t="shared" si="8"/>
        <v/>
      </c>
      <c r="Z72" s="599">
        <f t="shared" si="4"/>
        <v>0</v>
      </c>
      <c r="AA72" s="598" t="str">
        <f t="shared" si="5"/>
        <v/>
      </c>
      <c r="AB72" s="598" t="str">
        <f t="shared" si="6"/>
        <v/>
      </c>
    </row>
    <row r="73" spans="1:28" ht="16.5" x14ac:dyDescent="0.2">
      <c r="A73" s="585">
        <v>64</v>
      </c>
      <c r="B73" s="619"/>
      <c r="C73" s="620"/>
      <c r="D73" s="605"/>
      <c r="E73" s="607"/>
      <c r="F73" s="608"/>
      <c r="G73" s="606"/>
      <c r="H73" s="605"/>
      <c r="I73" s="607"/>
      <c r="J73" s="608"/>
      <c r="K73" s="606"/>
      <c r="L73" s="605"/>
      <c r="M73" s="607"/>
      <c r="N73" s="608"/>
      <c r="O73" s="606"/>
      <c r="P73" s="605"/>
      <c r="Q73" s="607"/>
      <c r="R73" s="608"/>
      <c r="S73" s="606"/>
      <c r="T73" s="595" t="str">
        <f t="shared" si="7"/>
        <v/>
      </c>
      <c r="U73" s="596" t="str">
        <f t="shared" si="7"/>
        <v/>
      </c>
      <c r="V73" s="597" t="str">
        <f t="shared" si="1"/>
        <v/>
      </c>
      <c r="W73" s="598" t="str">
        <f t="shared" si="2"/>
        <v/>
      </c>
      <c r="X73" s="598" t="str">
        <f t="shared" si="8"/>
        <v/>
      </c>
      <c r="Y73" s="598" t="str">
        <f t="shared" si="8"/>
        <v/>
      </c>
      <c r="Z73" s="599">
        <f t="shared" si="4"/>
        <v>0</v>
      </c>
      <c r="AA73" s="598" t="str">
        <f t="shared" si="5"/>
        <v/>
      </c>
      <c r="AB73" s="598" t="str">
        <f t="shared" si="6"/>
        <v/>
      </c>
    </row>
    <row r="74" spans="1:28" ht="16.5" x14ac:dyDescent="0.2">
      <c r="A74" s="600">
        <v>65</v>
      </c>
      <c r="B74" s="619"/>
      <c r="C74" s="620"/>
      <c r="D74" s="605"/>
      <c r="E74" s="607"/>
      <c r="F74" s="608"/>
      <c r="G74" s="606"/>
      <c r="H74" s="605"/>
      <c r="I74" s="607"/>
      <c r="J74" s="608"/>
      <c r="K74" s="606"/>
      <c r="L74" s="605"/>
      <c r="M74" s="607"/>
      <c r="N74" s="608"/>
      <c r="O74" s="606"/>
      <c r="P74" s="605"/>
      <c r="Q74" s="607"/>
      <c r="R74" s="608"/>
      <c r="S74" s="606"/>
      <c r="T74" s="595" t="str">
        <f t="shared" ref="T74:U95" si="9">IF(ISNUMBER(D74)=TRUE,SUM(D74,F74,H74,J74,L74,N74,P74,R74),"")</f>
        <v/>
      </c>
      <c r="U74" s="596" t="str">
        <f t="shared" si="9"/>
        <v/>
      </c>
      <c r="V74" s="597" t="str">
        <f t="shared" ref="V74:V95" si="10">IF(ISNUMBER(AB74)=TRUE,AB74,"")</f>
        <v/>
      </c>
      <c r="W74" s="598" t="str">
        <f t="shared" ref="W74:W95" si="11">IF(ISNUMBER(V74)=TRUE,1,"")</f>
        <v/>
      </c>
      <c r="X74" s="598" t="str">
        <f t="shared" si="8"/>
        <v/>
      </c>
      <c r="Y74" s="598" t="str">
        <f t="shared" si="8"/>
        <v/>
      </c>
      <c r="Z74" s="599">
        <f t="shared" si="4"/>
        <v>0</v>
      </c>
      <c r="AA74" s="598" t="str">
        <f t="shared" si="5"/>
        <v/>
      </c>
      <c r="AB74" s="598" t="str">
        <f t="shared" si="6"/>
        <v/>
      </c>
    </row>
    <row r="75" spans="1:28" ht="16.5" x14ac:dyDescent="0.2">
      <c r="A75" s="600">
        <v>66</v>
      </c>
      <c r="B75" s="619"/>
      <c r="C75" s="620"/>
      <c r="D75" s="605"/>
      <c r="E75" s="607"/>
      <c r="F75" s="608"/>
      <c r="G75" s="606"/>
      <c r="H75" s="605"/>
      <c r="I75" s="607"/>
      <c r="J75" s="608"/>
      <c r="K75" s="606"/>
      <c r="L75" s="605"/>
      <c r="M75" s="607"/>
      <c r="N75" s="608"/>
      <c r="O75" s="606"/>
      <c r="P75" s="605"/>
      <c r="Q75" s="607"/>
      <c r="R75" s="608"/>
      <c r="S75" s="606"/>
      <c r="T75" s="595" t="str">
        <f t="shared" si="9"/>
        <v/>
      </c>
      <c r="U75" s="596" t="str">
        <f t="shared" si="9"/>
        <v/>
      </c>
      <c r="V75" s="597" t="str">
        <f t="shared" si="10"/>
        <v/>
      </c>
      <c r="W75" s="598" t="str">
        <f t="shared" si="11"/>
        <v/>
      </c>
      <c r="X75" s="598" t="str">
        <f t="shared" si="8"/>
        <v/>
      </c>
      <c r="Y75" s="598" t="str">
        <f t="shared" si="8"/>
        <v/>
      </c>
      <c r="Z75" s="599">
        <f t="shared" ref="Z75:Z95" si="12">MAX(E75,G75,I75,K75,M75,O75,Q75,S75)</f>
        <v>0</v>
      </c>
      <c r="AA75" s="598" t="str">
        <f t="shared" ref="AA75:AA95" si="13">IF(ISNUMBER(X75)=TRUE,X75-Y75/100000-Z75/1000000000,"")</f>
        <v/>
      </c>
      <c r="AB75" s="598" t="str">
        <f t="shared" ref="AB75:AB95" si="14">IF(ISNUMBER(AA75)=TRUE,RANK(AA75,$AA$10:$AA$95,1),"")</f>
        <v/>
      </c>
    </row>
    <row r="76" spans="1:28" ht="16.5" x14ac:dyDescent="0.2">
      <c r="A76" s="585">
        <v>67</v>
      </c>
      <c r="B76" s="619"/>
      <c r="C76" s="620"/>
      <c r="D76" s="605"/>
      <c r="E76" s="607"/>
      <c r="F76" s="608"/>
      <c r="G76" s="606"/>
      <c r="H76" s="605"/>
      <c r="I76" s="607"/>
      <c r="J76" s="608"/>
      <c r="K76" s="606"/>
      <c r="L76" s="605"/>
      <c r="M76" s="607"/>
      <c r="N76" s="608"/>
      <c r="O76" s="606"/>
      <c r="P76" s="605"/>
      <c r="Q76" s="607"/>
      <c r="R76" s="608"/>
      <c r="S76" s="606"/>
      <c r="T76" s="595" t="str">
        <f t="shared" si="9"/>
        <v/>
      </c>
      <c r="U76" s="596" t="str">
        <f t="shared" si="9"/>
        <v/>
      </c>
      <c r="V76" s="597" t="str">
        <f t="shared" si="10"/>
        <v/>
      </c>
      <c r="W76" s="598" t="str">
        <f t="shared" si="11"/>
        <v/>
      </c>
      <c r="X76" s="598" t="str">
        <f t="shared" si="8"/>
        <v/>
      </c>
      <c r="Y76" s="598" t="str">
        <f t="shared" si="8"/>
        <v/>
      </c>
      <c r="Z76" s="599">
        <f t="shared" si="12"/>
        <v>0</v>
      </c>
      <c r="AA76" s="598" t="str">
        <f t="shared" si="13"/>
        <v/>
      </c>
      <c r="AB76" s="598" t="str">
        <f t="shared" si="14"/>
        <v/>
      </c>
    </row>
    <row r="77" spans="1:28" ht="16.5" x14ac:dyDescent="0.2">
      <c r="A77" s="600">
        <v>68</v>
      </c>
      <c r="B77" s="619"/>
      <c r="C77" s="620"/>
      <c r="D77" s="605"/>
      <c r="E77" s="607"/>
      <c r="F77" s="608"/>
      <c r="G77" s="606"/>
      <c r="H77" s="605"/>
      <c r="I77" s="607"/>
      <c r="J77" s="608"/>
      <c r="K77" s="606"/>
      <c r="L77" s="605"/>
      <c r="M77" s="607"/>
      <c r="N77" s="608"/>
      <c r="O77" s="606"/>
      <c r="P77" s="605"/>
      <c r="Q77" s="607"/>
      <c r="R77" s="608"/>
      <c r="S77" s="606"/>
      <c r="T77" s="595" t="str">
        <f t="shared" si="9"/>
        <v/>
      </c>
      <c r="U77" s="596" t="str">
        <f t="shared" si="9"/>
        <v/>
      </c>
      <c r="V77" s="597" t="str">
        <f t="shared" si="10"/>
        <v/>
      </c>
      <c r="W77" s="598" t="str">
        <f t="shared" si="11"/>
        <v/>
      </c>
      <c r="X77" s="598" t="str">
        <f t="shared" si="8"/>
        <v/>
      </c>
      <c r="Y77" s="598" t="str">
        <f t="shared" si="8"/>
        <v/>
      </c>
      <c r="Z77" s="599">
        <f t="shared" si="12"/>
        <v>0</v>
      </c>
      <c r="AA77" s="598" t="str">
        <f t="shared" si="13"/>
        <v/>
      </c>
      <c r="AB77" s="598" t="str">
        <f t="shared" si="14"/>
        <v/>
      </c>
    </row>
    <row r="78" spans="1:28" ht="16.5" x14ac:dyDescent="0.2">
      <c r="A78" s="600">
        <v>69</v>
      </c>
      <c r="B78" s="619"/>
      <c r="C78" s="620"/>
      <c r="D78" s="605"/>
      <c r="E78" s="607"/>
      <c r="F78" s="608"/>
      <c r="G78" s="606"/>
      <c r="H78" s="605"/>
      <c r="I78" s="607"/>
      <c r="J78" s="608"/>
      <c r="K78" s="606"/>
      <c r="L78" s="605"/>
      <c r="M78" s="607"/>
      <c r="N78" s="608"/>
      <c r="O78" s="606"/>
      <c r="P78" s="605"/>
      <c r="Q78" s="607"/>
      <c r="R78" s="608"/>
      <c r="S78" s="606"/>
      <c r="T78" s="595" t="str">
        <f t="shared" si="9"/>
        <v/>
      </c>
      <c r="U78" s="596" t="str">
        <f t="shared" si="9"/>
        <v/>
      </c>
      <c r="V78" s="597" t="str">
        <f t="shared" si="10"/>
        <v/>
      </c>
      <c r="W78" s="598" t="str">
        <f t="shared" si="11"/>
        <v/>
      </c>
      <c r="X78" s="598" t="str">
        <f t="shared" si="8"/>
        <v/>
      </c>
      <c r="Y78" s="598" t="str">
        <f t="shared" si="8"/>
        <v/>
      </c>
      <c r="Z78" s="599">
        <f t="shared" si="12"/>
        <v>0</v>
      </c>
      <c r="AA78" s="598" t="str">
        <f t="shared" si="13"/>
        <v/>
      </c>
      <c r="AB78" s="598" t="str">
        <f t="shared" si="14"/>
        <v/>
      </c>
    </row>
    <row r="79" spans="1:28" ht="16.5" x14ac:dyDescent="0.2">
      <c r="A79" s="585">
        <v>70</v>
      </c>
      <c r="B79" s="619"/>
      <c r="C79" s="620"/>
      <c r="D79" s="605"/>
      <c r="E79" s="607"/>
      <c r="F79" s="608"/>
      <c r="G79" s="606"/>
      <c r="H79" s="605"/>
      <c r="I79" s="607"/>
      <c r="J79" s="608"/>
      <c r="K79" s="606"/>
      <c r="L79" s="605"/>
      <c r="M79" s="607"/>
      <c r="N79" s="608"/>
      <c r="O79" s="606"/>
      <c r="P79" s="605"/>
      <c r="Q79" s="607"/>
      <c r="R79" s="608"/>
      <c r="S79" s="606"/>
      <c r="T79" s="595" t="str">
        <f t="shared" si="9"/>
        <v/>
      </c>
      <c r="U79" s="596" t="str">
        <f t="shared" si="9"/>
        <v/>
      </c>
      <c r="V79" s="597" t="str">
        <f t="shared" si="10"/>
        <v/>
      </c>
      <c r="W79" s="598" t="str">
        <f t="shared" si="11"/>
        <v/>
      </c>
      <c r="X79" s="598" t="str">
        <f t="shared" si="8"/>
        <v/>
      </c>
      <c r="Y79" s="598" t="str">
        <f t="shared" si="8"/>
        <v/>
      </c>
      <c r="Z79" s="599">
        <f t="shared" si="12"/>
        <v>0</v>
      </c>
      <c r="AA79" s="598" t="str">
        <f t="shared" si="13"/>
        <v/>
      </c>
      <c r="AB79" s="598" t="str">
        <f t="shared" si="14"/>
        <v/>
      </c>
    </row>
    <row r="80" spans="1:28" ht="16.5" x14ac:dyDescent="0.2">
      <c r="A80" s="600">
        <v>71</v>
      </c>
      <c r="B80" s="619"/>
      <c r="C80" s="620"/>
      <c r="D80" s="605"/>
      <c r="E80" s="607"/>
      <c r="F80" s="608"/>
      <c r="G80" s="606"/>
      <c r="H80" s="605"/>
      <c r="I80" s="607"/>
      <c r="J80" s="608"/>
      <c r="K80" s="606"/>
      <c r="L80" s="605"/>
      <c r="M80" s="607"/>
      <c r="N80" s="608"/>
      <c r="O80" s="606"/>
      <c r="P80" s="605"/>
      <c r="Q80" s="607"/>
      <c r="R80" s="608"/>
      <c r="S80" s="606"/>
      <c r="T80" s="595" t="str">
        <f t="shared" si="9"/>
        <v/>
      </c>
      <c r="U80" s="596" t="str">
        <f t="shared" si="9"/>
        <v/>
      </c>
      <c r="V80" s="597" t="str">
        <f t="shared" si="10"/>
        <v/>
      </c>
      <c r="W80" s="598" t="str">
        <f t="shared" si="11"/>
        <v/>
      </c>
      <c r="X80" s="598" t="str">
        <f t="shared" si="8"/>
        <v/>
      </c>
      <c r="Y80" s="598" t="str">
        <f t="shared" si="8"/>
        <v/>
      </c>
      <c r="Z80" s="599">
        <f t="shared" si="12"/>
        <v>0</v>
      </c>
      <c r="AA80" s="598" t="str">
        <f t="shared" si="13"/>
        <v/>
      </c>
      <c r="AB80" s="598" t="str">
        <f t="shared" si="14"/>
        <v/>
      </c>
    </row>
    <row r="81" spans="1:28" ht="16.5" x14ac:dyDescent="0.2">
      <c r="A81" s="600">
        <v>72</v>
      </c>
      <c r="B81" s="619"/>
      <c r="C81" s="620"/>
      <c r="D81" s="605"/>
      <c r="E81" s="607"/>
      <c r="F81" s="608"/>
      <c r="G81" s="606"/>
      <c r="H81" s="605"/>
      <c r="I81" s="607"/>
      <c r="J81" s="608"/>
      <c r="K81" s="606"/>
      <c r="L81" s="605"/>
      <c r="M81" s="607"/>
      <c r="N81" s="608"/>
      <c r="O81" s="606"/>
      <c r="P81" s="605"/>
      <c r="Q81" s="607"/>
      <c r="R81" s="608"/>
      <c r="S81" s="606"/>
      <c r="T81" s="595" t="str">
        <f t="shared" si="9"/>
        <v/>
      </c>
      <c r="U81" s="596" t="str">
        <f t="shared" si="9"/>
        <v/>
      </c>
      <c r="V81" s="597" t="str">
        <f t="shared" si="10"/>
        <v/>
      </c>
      <c r="W81" s="598" t="str">
        <f t="shared" si="11"/>
        <v/>
      </c>
      <c r="X81" s="598" t="str">
        <f t="shared" si="8"/>
        <v/>
      </c>
      <c r="Y81" s="598" t="str">
        <f t="shared" si="8"/>
        <v/>
      </c>
      <c r="Z81" s="599">
        <f t="shared" si="12"/>
        <v>0</v>
      </c>
      <c r="AA81" s="598" t="str">
        <f t="shared" si="13"/>
        <v/>
      </c>
      <c r="AB81" s="598" t="str">
        <f t="shared" si="14"/>
        <v/>
      </c>
    </row>
    <row r="82" spans="1:28" ht="16.5" x14ac:dyDescent="0.2">
      <c r="A82" s="585">
        <v>73</v>
      </c>
      <c r="B82" s="619"/>
      <c r="C82" s="620"/>
      <c r="D82" s="605"/>
      <c r="E82" s="607"/>
      <c r="F82" s="608"/>
      <c r="G82" s="606"/>
      <c r="H82" s="605"/>
      <c r="I82" s="607"/>
      <c r="J82" s="608"/>
      <c r="K82" s="606"/>
      <c r="L82" s="605"/>
      <c r="M82" s="607"/>
      <c r="N82" s="608"/>
      <c r="O82" s="606"/>
      <c r="P82" s="605"/>
      <c r="Q82" s="607"/>
      <c r="R82" s="608"/>
      <c r="S82" s="606"/>
      <c r="T82" s="595" t="str">
        <f t="shared" si="9"/>
        <v/>
      </c>
      <c r="U82" s="596" t="str">
        <f t="shared" si="9"/>
        <v/>
      </c>
      <c r="V82" s="597" t="str">
        <f t="shared" si="10"/>
        <v/>
      </c>
      <c r="W82" s="598" t="str">
        <f t="shared" si="11"/>
        <v/>
      </c>
      <c r="X82" s="598" t="str">
        <f t="shared" si="8"/>
        <v/>
      </c>
      <c r="Y82" s="598" t="str">
        <f t="shared" si="8"/>
        <v/>
      </c>
      <c r="Z82" s="599">
        <f t="shared" si="12"/>
        <v>0</v>
      </c>
      <c r="AA82" s="598" t="str">
        <f t="shared" si="13"/>
        <v/>
      </c>
      <c r="AB82" s="598" t="str">
        <f t="shared" si="14"/>
        <v/>
      </c>
    </row>
    <row r="83" spans="1:28" ht="16.5" x14ac:dyDescent="0.2">
      <c r="A83" s="600">
        <v>74</v>
      </c>
      <c r="B83" s="619"/>
      <c r="C83" s="620"/>
      <c r="D83" s="605"/>
      <c r="E83" s="607"/>
      <c r="F83" s="608"/>
      <c r="G83" s="606"/>
      <c r="H83" s="605"/>
      <c r="I83" s="607"/>
      <c r="J83" s="608"/>
      <c r="K83" s="606"/>
      <c r="L83" s="605"/>
      <c r="M83" s="607"/>
      <c r="N83" s="608"/>
      <c r="O83" s="606"/>
      <c r="P83" s="605"/>
      <c r="Q83" s="607"/>
      <c r="R83" s="608"/>
      <c r="S83" s="606"/>
      <c r="T83" s="595" t="str">
        <f t="shared" si="9"/>
        <v/>
      </c>
      <c r="U83" s="596" t="str">
        <f t="shared" si="9"/>
        <v/>
      </c>
      <c r="V83" s="597" t="str">
        <f t="shared" si="10"/>
        <v/>
      </c>
      <c r="W83" s="598" t="str">
        <f t="shared" si="11"/>
        <v/>
      </c>
      <c r="X83" s="598" t="str">
        <f t="shared" si="8"/>
        <v/>
      </c>
      <c r="Y83" s="598" t="str">
        <f t="shared" si="8"/>
        <v/>
      </c>
      <c r="Z83" s="599">
        <f t="shared" si="12"/>
        <v>0</v>
      </c>
      <c r="AA83" s="598" t="str">
        <f t="shared" si="13"/>
        <v/>
      </c>
      <c r="AB83" s="598" t="str">
        <f t="shared" si="14"/>
        <v/>
      </c>
    </row>
    <row r="84" spans="1:28" ht="16.5" x14ac:dyDescent="0.2">
      <c r="A84" s="600">
        <v>75</v>
      </c>
      <c r="B84" s="619"/>
      <c r="C84" s="620"/>
      <c r="D84" s="605"/>
      <c r="E84" s="607"/>
      <c r="F84" s="608"/>
      <c r="G84" s="606"/>
      <c r="H84" s="605"/>
      <c r="I84" s="607"/>
      <c r="J84" s="608"/>
      <c r="K84" s="606"/>
      <c r="L84" s="605"/>
      <c r="M84" s="607"/>
      <c r="N84" s="608"/>
      <c r="O84" s="606"/>
      <c r="P84" s="605"/>
      <c r="Q84" s="607"/>
      <c r="R84" s="608"/>
      <c r="S84" s="606"/>
      <c r="T84" s="595" t="str">
        <f t="shared" si="9"/>
        <v/>
      </c>
      <c r="U84" s="596" t="str">
        <f t="shared" si="9"/>
        <v/>
      </c>
      <c r="V84" s="597" t="str">
        <f t="shared" si="10"/>
        <v/>
      </c>
      <c r="W84" s="598" t="str">
        <f t="shared" si="11"/>
        <v/>
      </c>
      <c r="X84" s="598" t="str">
        <f t="shared" si="8"/>
        <v/>
      </c>
      <c r="Y84" s="598" t="str">
        <f t="shared" si="8"/>
        <v/>
      </c>
      <c r="Z84" s="599">
        <f t="shared" si="12"/>
        <v>0</v>
      </c>
      <c r="AA84" s="598" t="str">
        <f t="shared" si="13"/>
        <v/>
      </c>
      <c r="AB84" s="598" t="str">
        <f t="shared" si="14"/>
        <v/>
      </c>
    </row>
    <row r="85" spans="1:28" ht="16.5" x14ac:dyDescent="0.2">
      <c r="A85" s="585">
        <v>76</v>
      </c>
      <c r="B85" s="619"/>
      <c r="C85" s="620"/>
      <c r="D85" s="605"/>
      <c r="E85" s="607"/>
      <c r="F85" s="608"/>
      <c r="G85" s="606"/>
      <c r="H85" s="605"/>
      <c r="I85" s="607"/>
      <c r="J85" s="608"/>
      <c r="K85" s="606"/>
      <c r="L85" s="605"/>
      <c r="M85" s="607"/>
      <c r="N85" s="608"/>
      <c r="O85" s="606"/>
      <c r="P85" s="605"/>
      <c r="Q85" s="607"/>
      <c r="R85" s="608"/>
      <c r="S85" s="606"/>
      <c r="T85" s="595" t="str">
        <f t="shared" si="9"/>
        <v/>
      </c>
      <c r="U85" s="596" t="str">
        <f t="shared" si="9"/>
        <v/>
      </c>
      <c r="V85" s="597" t="str">
        <f t="shared" si="10"/>
        <v/>
      </c>
      <c r="W85" s="598" t="str">
        <f t="shared" si="11"/>
        <v/>
      </c>
      <c r="X85" s="598" t="str">
        <f t="shared" si="8"/>
        <v/>
      </c>
      <c r="Y85" s="598" t="str">
        <f t="shared" si="8"/>
        <v/>
      </c>
      <c r="Z85" s="599">
        <f t="shared" si="12"/>
        <v>0</v>
      </c>
      <c r="AA85" s="598" t="str">
        <f t="shared" si="13"/>
        <v/>
      </c>
      <c r="AB85" s="598" t="str">
        <f t="shared" si="14"/>
        <v/>
      </c>
    </row>
    <row r="86" spans="1:28" ht="16.5" x14ac:dyDescent="0.2">
      <c r="A86" s="600">
        <v>77</v>
      </c>
      <c r="B86" s="619"/>
      <c r="C86" s="620"/>
      <c r="D86" s="605"/>
      <c r="E86" s="607"/>
      <c r="F86" s="608"/>
      <c r="G86" s="606"/>
      <c r="H86" s="605"/>
      <c r="I86" s="607"/>
      <c r="J86" s="608"/>
      <c r="K86" s="606"/>
      <c r="L86" s="605"/>
      <c r="M86" s="607"/>
      <c r="N86" s="608"/>
      <c r="O86" s="606"/>
      <c r="P86" s="605"/>
      <c r="Q86" s="607"/>
      <c r="R86" s="608"/>
      <c r="S86" s="606"/>
      <c r="T86" s="595" t="str">
        <f t="shared" si="9"/>
        <v/>
      </c>
      <c r="U86" s="596" t="str">
        <f t="shared" si="9"/>
        <v/>
      </c>
      <c r="V86" s="597" t="str">
        <f t="shared" si="10"/>
        <v/>
      </c>
      <c r="W86" s="598" t="str">
        <f t="shared" si="11"/>
        <v/>
      </c>
      <c r="X86" s="598" t="str">
        <f t="shared" si="8"/>
        <v/>
      </c>
      <c r="Y86" s="598" t="str">
        <f t="shared" si="8"/>
        <v/>
      </c>
      <c r="Z86" s="599">
        <f t="shared" si="12"/>
        <v>0</v>
      </c>
      <c r="AA86" s="598" t="str">
        <f t="shared" si="13"/>
        <v/>
      </c>
      <c r="AB86" s="598" t="str">
        <f t="shared" si="14"/>
        <v/>
      </c>
    </row>
    <row r="87" spans="1:28" ht="16.5" x14ac:dyDescent="0.2">
      <c r="A87" s="600">
        <v>78</v>
      </c>
      <c r="B87" s="619"/>
      <c r="C87" s="620"/>
      <c r="D87" s="605"/>
      <c r="E87" s="607"/>
      <c r="F87" s="608"/>
      <c r="G87" s="606"/>
      <c r="H87" s="605"/>
      <c r="I87" s="607"/>
      <c r="J87" s="608"/>
      <c r="K87" s="606"/>
      <c r="L87" s="605"/>
      <c r="M87" s="607"/>
      <c r="N87" s="608"/>
      <c r="O87" s="606"/>
      <c r="P87" s="605"/>
      <c r="Q87" s="607"/>
      <c r="R87" s="608"/>
      <c r="S87" s="606"/>
      <c r="T87" s="595" t="str">
        <f t="shared" si="9"/>
        <v/>
      </c>
      <c r="U87" s="596" t="str">
        <f t="shared" si="9"/>
        <v/>
      </c>
      <c r="V87" s="597" t="str">
        <f t="shared" si="10"/>
        <v/>
      </c>
      <c r="W87" s="598" t="str">
        <f t="shared" si="11"/>
        <v/>
      </c>
      <c r="X87" s="598" t="str">
        <f t="shared" si="8"/>
        <v/>
      </c>
      <c r="Y87" s="598" t="str">
        <f t="shared" si="8"/>
        <v/>
      </c>
      <c r="Z87" s="599">
        <f t="shared" si="12"/>
        <v>0</v>
      </c>
      <c r="AA87" s="598" t="str">
        <f t="shared" si="13"/>
        <v/>
      </c>
      <c r="AB87" s="598" t="str">
        <f t="shared" si="14"/>
        <v/>
      </c>
    </row>
    <row r="88" spans="1:28" ht="16.5" x14ac:dyDescent="0.2">
      <c r="A88" s="585">
        <v>79</v>
      </c>
      <c r="B88" s="619"/>
      <c r="C88" s="620"/>
      <c r="D88" s="605"/>
      <c r="E88" s="607"/>
      <c r="F88" s="608"/>
      <c r="G88" s="606"/>
      <c r="H88" s="605"/>
      <c r="I88" s="607"/>
      <c r="J88" s="608"/>
      <c r="K88" s="606"/>
      <c r="L88" s="605"/>
      <c r="M88" s="607"/>
      <c r="N88" s="608"/>
      <c r="O88" s="606"/>
      <c r="P88" s="605"/>
      <c r="Q88" s="607"/>
      <c r="R88" s="608"/>
      <c r="S88" s="606"/>
      <c r="T88" s="595" t="str">
        <f t="shared" si="9"/>
        <v/>
      </c>
      <c r="U88" s="596" t="str">
        <f t="shared" si="9"/>
        <v/>
      </c>
      <c r="V88" s="597" t="str">
        <f t="shared" si="10"/>
        <v/>
      </c>
      <c r="W88" s="598" t="str">
        <f t="shared" si="11"/>
        <v/>
      </c>
      <c r="X88" s="598" t="str">
        <f t="shared" si="8"/>
        <v/>
      </c>
      <c r="Y88" s="598" t="str">
        <f t="shared" si="8"/>
        <v/>
      </c>
      <c r="Z88" s="599">
        <f t="shared" si="12"/>
        <v>0</v>
      </c>
      <c r="AA88" s="598" t="str">
        <f t="shared" si="13"/>
        <v/>
      </c>
      <c r="AB88" s="598" t="str">
        <f t="shared" si="14"/>
        <v/>
      </c>
    </row>
    <row r="89" spans="1:28" ht="16.5" x14ac:dyDescent="0.2">
      <c r="A89" s="600">
        <v>80</v>
      </c>
      <c r="B89" s="619"/>
      <c r="C89" s="620"/>
      <c r="D89" s="605"/>
      <c r="E89" s="607"/>
      <c r="F89" s="608"/>
      <c r="G89" s="606"/>
      <c r="H89" s="605"/>
      <c r="I89" s="607"/>
      <c r="J89" s="608"/>
      <c r="K89" s="606"/>
      <c r="L89" s="605"/>
      <c r="M89" s="607"/>
      <c r="N89" s="608"/>
      <c r="O89" s="606"/>
      <c r="P89" s="605"/>
      <c r="Q89" s="607"/>
      <c r="R89" s="608"/>
      <c r="S89" s="606"/>
      <c r="T89" s="595" t="str">
        <f t="shared" si="9"/>
        <v/>
      </c>
      <c r="U89" s="596" t="str">
        <f t="shared" si="9"/>
        <v/>
      </c>
      <c r="V89" s="597" t="str">
        <f t="shared" si="10"/>
        <v/>
      </c>
      <c r="W89" s="598" t="str">
        <f t="shared" si="11"/>
        <v/>
      </c>
      <c r="X89" s="598" t="str">
        <f t="shared" si="8"/>
        <v/>
      </c>
      <c r="Y89" s="598" t="str">
        <f t="shared" si="8"/>
        <v/>
      </c>
      <c r="Z89" s="599">
        <f t="shared" si="12"/>
        <v>0</v>
      </c>
      <c r="AA89" s="598" t="str">
        <f t="shared" si="13"/>
        <v/>
      </c>
      <c r="AB89" s="598" t="str">
        <f t="shared" si="14"/>
        <v/>
      </c>
    </row>
    <row r="90" spans="1:28" ht="16.5" x14ac:dyDescent="0.2">
      <c r="A90" s="600">
        <v>81</v>
      </c>
      <c r="B90" s="619"/>
      <c r="C90" s="620"/>
      <c r="D90" s="605"/>
      <c r="E90" s="607"/>
      <c r="F90" s="608"/>
      <c r="G90" s="606"/>
      <c r="H90" s="605"/>
      <c r="I90" s="607"/>
      <c r="J90" s="608"/>
      <c r="K90" s="606"/>
      <c r="L90" s="605"/>
      <c r="M90" s="607"/>
      <c r="N90" s="608"/>
      <c r="O90" s="606"/>
      <c r="P90" s="605"/>
      <c r="Q90" s="607"/>
      <c r="R90" s="608"/>
      <c r="S90" s="606"/>
      <c r="T90" s="595" t="str">
        <f t="shared" si="9"/>
        <v/>
      </c>
      <c r="U90" s="596" t="str">
        <f t="shared" si="9"/>
        <v/>
      </c>
      <c r="V90" s="597" t="str">
        <f t="shared" si="10"/>
        <v/>
      </c>
      <c r="W90" s="598" t="str">
        <f t="shared" si="11"/>
        <v/>
      </c>
      <c r="X90" s="598" t="str">
        <f t="shared" si="8"/>
        <v/>
      </c>
      <c r="Y90" s="598" t="str">
        <f t="shared" si="8"/>
        <v/>
      </c>
      <c r="Z90" s="599">
        <f t="shared" si="12"/>
        <v>0</v>
      </c>
      <c r="AA90" s="598" t="str">
        <f t="shared" si="13"/>
        <v/>
      </c>
      <c r="AB90" s="598" t="str">
        <f t="shared" si="14"/>
        <v/>
      </c>
    </row>
    <row r="91" spans="1:28" ht="16.5" x14ac:dyDescent="0.2">
      <c r="A91" s="585">
        <v>82</v>
      </c>
      <c r="B91" s="619"/>
      <c r="C91" s="620"/>
      <c r="D91" s="605"/>
      <c r="E91" s="607"/>
      <c r="F91" s="608"/>
      <c r="G91" s="606"/>
      <c r="H91" s="605"/>
      <c r="I91" s="607"/>
      <c r="J91" s="608"/>
      <c r="K91" s="606"/>
      <c r="L91" s="605"/>
      <c r="M91" s="607"/>
      <c r="N91" s="608"/>
      <c r="O91" s="606"/>
      <c r="P91" s="605"/>
      <c r="Q91" s="607"/>
      <c r="R91" s="608"/>
      <c r="S91" s="606"/>
      <c r="T91" s="595" t="str">
        <f t="shared" si="9"/>
        <v/>
      </c>
      <c r="U91" s="596" t="str">
        <f t="shared" si="9"/>
        <v/>
      </c>
      <c r="V91" s="597" t="str">
        <f t="shared" si="10"/>
        <v/>
      </c>
      <c r="W91" s="598" t="str">
        <f t="shared" si="11"/>
        <v/>
      </c>
      <c r="X91" s="598" t="str">
        <f t="shared" si="8"/>
        <v/>
      </c>
      <c r="Y91" s="598" t="str">
        <f t="shared" si="8"/>
        <v/>
      </c>
      <c r="Z91" s="599">
        <f t="shared" si="12"/>
        <v>0</v>
      </c>
      <c r="AA91" s="598" t="str">
        <f t="shared" si="13"/>
        <v/>
      </c>
      <c r="AB91" s="598" t="str">
        <f t="shared" si="14"/>
        <v/>
      </c>
    </row>
    <row r="92" spans="1:28" ht="16.5" x14ac:dyDescent="0.2">
      <c r="A92" s="600">
        <v>83</v>
      </c>
      <c r="B92" s="619"/>
      <c r="C92" s="620"/>
      <c r="D92" s="605"/>
      <c r="E92" s="607"/>
      <c r="F92" s="608"/>
      <c r="G92" s="606"/>
      <c r="H92" s="605"/>
      <c r="I92" s="607"/>
      <c r="J92" s="608"/>
      <c r="K92" s="606"/>
      <c r="L92" s="605"/>
      <c r="M92" s="607"/>
      <c r="N92" s="608"/>
      <c r="O92" s="606"/>
      <c r="P92" s="605"/>
      <c r="Q92" s="607"/>
      <c r="R92" s="608"/>
      <c r="S92" s="606"/>
      <c r="T92" s="595" t="str">
        <f t="shared" si="9"/>
        <v/>
      </c>
      <c r="U92" s="596" t="str">
        <f t="shared" si="9"/>
        <v/>
      </c>
      <c r="V92" s="597" t="str">
        <f t="shared" si="10"/>
        <v/>
      </c>
      <c r="W92" s="598" t="str">
        <f t="shared" si="11"/>
        <v/>
      </c>
      <c r="X92" s="598" t="str">
        <f t="shared" si="8"/>
        <v/>
      </c>
      <c r="Y92" s="598" t="str">
        <f t="shared" si="8"/>
        <v/>
      </c>
      <c r="Z92" s="599">
        <f t="shared" si="12"/>
        <v>0</v>
      </c>
      <c r="AA92" s="598" t="str">
        <f t="shared" si="13"/>
        <v/>
      </c>
      <c r="AB92" s="598" t="str">
        <f t="shared" si="14"/>
        <v/>
      </c>
    </row>
    <row r="93" spans="1:28" ht="16.5" x14ac:dyDescent="0.2">
      <c r="A93" s="600">
        <v>84</v>
      </c>
      <c r="B93" s="619"/>
      <c r="C93" s="620"/>
      <c r="D93" s="605"/>
      <c r="E93" s="607"/>
      <c r="F93" s="608"/>
      <c r="G93" s="606"/>
      <c r="H93" s="605"/>
      <c r="I93" s="607"/>
      <c r="J93" s="608"/>
      <c r="K93" s="606"/>
      <c r="L93" s="605"/>
      <c r="M93" s="607"/>
      <c r="N93" s="608"/>
      <c r="O93" s="606"/>
      <c r="P93" s="605"/>
      <c r="Q93" s="607"/>
      <c r="R93" s="608"/>
      <c r="S93" s="606"/>
      <c r="T93" s="595" t="str">
        <f t="shared" si="9"/>
        <v/>
      </c>
      <c r="U93" s="596" t="str">
        <f t="shared" si="9"/>
        <v/>
      </c>
      <c r="V93" s="597" t="str">
        <f t="shared" si="10"/>
        <v/>
      </c>
      <c r="W93" s="598" t="str">
        <f t="shared" si="11"/>
        <v/>
      </c>
      <c r="X93" s="598" t="str">
        <f t="shared" si="8"/>
        <v/>
      </c>
      <c r="Y93" s="598" t="str">
        <f t="shared" si="8"/>
        <v/>
      </c>
      <c r="Z93" s="599">
        <f t="shared" si="12"/>
        <v>0</v>
      </c>
      <c r="AA93" s="598" t="str">
        <f t="shared" si="13"/>
        <v/>
      </c>
      <c r="AB93" s="598" t="str">
        <f t="shared" si="14"/>
        <v/>
      </c>
    </row>
    <row r="94" spans="1:28" ht="16.5" x14ac:dyDescent="0.2">
      <c r="A94" s="585">
        <v>85</v>
      </c>
      <c r="B94" s="619"/>
      <c r="C94" s="620"/>
      <c r="D94" s="605"/>
      <c r="E94" s="607"/>
      <c r="F94" s="608"/>
      <c r="G94" s="606"/>
      <c r="H94" s="605"/>
      <c r="I94" s="607"/>
      <c r="J94" s="608"/>
      <c r="K94" s="606"/>
      <c r="L94" s="605"/>
      <c r="M94" s="607"/>
      <c r="N94" s="608"/>
      <c r="O94" s="606"/>
      <c r="P94" s="605"/>
      <c r="Q94" s="607"/>
      <c r="R94" s="608"/>
      <c r="S94" s="606"/>
      <c r="T94" s="595" t="str">
        <f t="shared" si="9"/>
        <v/>
      </c>
      <c r="U94" s="596" t="str">
        <f t="shared" si="9"/>
        <v/>
      </c>
      <c r="V94" s="597" t="str">
        <f t="shared" si="10"/>
        <v/>
      </c>
      <c r="W94" s="598" t="str">
        <f t="shared" si="11"/>
        <v/>
      </c>
      <c r="X94" s="598" t="str">
        <f t="shared" si="8"/>
        <v/>
      </c>
      <c r="Y94" s="598" t="str">
        <f t="shared" si="8"/>
        <v/>
      </c>
      <c r="Z94" s="599">
        <f t="shared" si="12"/>
        <v>0</v>
      </c>
      <c r="AA94" s="598" t="str">
        <f t="shared" si="13"/>
        <v/>
      </c>
      <c r="AB94" s="598" t="str">
        <f t="shared" si="14"/>
        <v/>
      </c>
    </row>
    <row r="95" spans="1:28" ht="17.25" thickBot="1" x14ac:dyDescent="0.25">
      <c r="A95" s="622">
        <v>86</v>
      </c>
      <c r="B95" s="623"/>
      <c r="C95" s="624"/>
      <c r="D95" s="625"/>
      <c r="E95" s="626"/>
      <c r="F95" s="627"/>
      <c r="G95" s="628"/>
      <c r="H95" s="625"/>
      <c r="I95" s="626"/>
      <c r="J95" s="627"/>
      <c r="K95" s="628"/>
      <c r="L95" s="625"/>
      <c r="M95" s="626"/>
      <c r="N95" s="627"/>
      <c r="O95" s="628"/>
      <c r="P95" s="625"/>
      <c r="Q95" s="626"/>
      <c r="R95" s="627"/>
      <c r="S95" s="628"/>
      <c r="T95" s="629" t="str">
        <f t="shared" si="9"/>
        <v/>
      </c>
      <c r="U95" s="630" t="str">
        <f t="shared" si="9"/>
        <v/>
      </c>
      <c r="V95" s="631" t="str">
        <f t="shared" si="10"/>
        <v/>
      </c>
      <c r="W95" s="598" t="str">
        <f t="shared" si="11"/>
        <v/>
      </c>
      <c r="X95" s="598" t="str">
        <f t="shared" si="8"/>
        <v/>
      </c>
      <c r="Y95" s="598" t="str">
        <f t="shared" si="8"/>
        <v/>
      </c>
      <c r="Z95" s="599">
        <f t="shared" si="12"/>
        <v>0</v>
      </c>
      <c r="AA95" s="598" t="str">
        <f t="shared" si="13"/>
        <v/>
      </c>
      <c r="AB95" s="598" t="str">
        <f t="shared" si="14"/>
        <v/>
      </c>
    </row>
    <row r="96" spans="1:28" ht="16.5" thickTop="1" x14ac:dyDescent="0.2">
      <c r="A96" s="632"/>
      <c r="B96" s="633"/>
      <c r="C96" s="634"/>
      <c r="D96" s="635"/>
      <c r="E96" s="636"/>
      <c r="F96" s="635"/>
      <c r="G96" s="636"/>
      <c r="H96" s="635"/>
      <c r="I96" s="636"/>
      <c r="J96" s="635"/>
      <c r="K96" s="636"/>
      <c r="L96" s="635"/>
      <c r="M96" s="636"/>
      <c r="N96" s="635"/>
      <c r="O96" s="636"/>
      <c r="P96" s="635"/>
      <c r="Q96" s="636"/>
      <c r="R96" s="635"/>
      <c r="S96" s="636"/>
      <c r="T96" s="635"/>
      <c r="U96" s="636"/>
      <c r="V96" s="637"/>
    </row>
    <row r="97" spans="2:22" ht="15.75" x14ac:dyDescent="0.2">
      <c r="B97" s="633"/>
      <c r="C97" s="634"/>
      <c r="D97" s="635"/>
      <c r="E97" s="636"/>
      <c r="F97" s="635"/>
      <c r="G97" s="636"/>
      <c r="H97" s="635"/>
      <c r="I97" s="636"/>
      <c r="J97" s="635"/>
      <c r="K97" s="636"/>
      <c r="L97" s="635"/>
      <c r="M97" s="636"/>
      <c r="N97" s="635"/>
      <c r="O97" s="636"/>
      <c r="P97" s="635"/>
      <c r="Q97" s="636"/>
      <c r="R97" s="635"/>
      <c r="S97" s="636"/>
      <c r="T97" s="635"/>
      <c r="U97" s="636"/>
      <c r="V97" s="637"/>
    </row>
    <row r="98" spans="2:22" ht="15.75" x14ac:dyDescent="0.2">
      <c r="B98" s="633"/>
      <c r="C98" s="634"/>
      <c r="D98" s="635"/>
      <c r="E98" s="636"/>
      <c r="F98" s="635"/>
      <c r="G98" s="636"/>
      <c r="H98" s="635"/>
      <c r="I98" s="636"/>
      <c r="J98" s="635"/>
      <c r="K98" s="636"/>
      <c r="L98" s="635"/>
      <c r="M98" s="636"/>
      <c r="N98" s="635"/>
      <c r="O98" s="636"/>
      <c r="P98" s="635"/>
      <c r="Q98" s="636"/>
      <c r="R98" s="635"/>
      <c r="S98" s="636"/>
      <c r="T98" s="635"/>
      <c r="U98" s="636"/>
      <c r="V98" s="637"/>
    </row>
    <row r="99" spans="2:22" ht="15.75" x14ac:dyDescent="0.2">
      <c r="B99" s="633"/>
      <c r="C99" s="634"/>
      <c r="D99" s="635"/>
      <c r="E99" s="636"/>
      <c r="F99" s="635"/>
      <c r="G99" s="636"/>
      <c r="H99" s="635"/>
      <c r="I99" s="636"/>
      <c r="J99" s="635"/>
      <c r="K99" s="636"/>
      <c r="L99" s="635"/>
      <c r="M99" s="636"/>
      <c r="N99" s="635"/>
      <c r="O99" s="636"/>
      <c r="P99" s="635"/>
      <c r="Q99" s="636"/>
      <c r="R99" s="635"/>
      <c r="S99" s="636"/>
      <c r="T99" s="635"/>
      <c r="U99" s="636"/>
      <c r="V99" s="637"/>
    </row>
    <row r="100" spans="2:22" ht="15.75" x14ac:dyDescent="0.2">
      <c r="B100" s="633"/>
      <c r="C100" s="634"/>
      <c r="D100" s="635"/>
      <c r="E100" s="636"/>
      <c r="F100" s="635"/>
      <c r="G100" s="636"/>
      <c r="H100" s="635"/>
      <c r="I100" s="636"/>
      <c r="J100" s="635"/>
      <c r="K100" s="636"/>
      <c r="L100" s="635"/>
      <c r="M100" s="636"/>
      <c r="N100" s="635"/>
      <c r="O100" s="636"/>
      <c r="P100" s="635"/>
      <c r="Q100" s="636"/>
      <c r="R100" s="635"/>
      <c r="S100" s="636"/>
      <c r="T100" s="635"/>
      <c r="U100" s="636"/>
      <c r="V100" s="637"/>
    </row>
  </sheetData>
  <mergeCells count="22">
    <mergeCell ref="D5:E5"/>
    <mergeCell ref="B1:C1"/>
    <mergeCell ref="B2:C2"/>
    <mergeCell ref="A5:A7"/>
    <mergeCell ref="B5:B7"/>
    <mergeCell ref="C5:C7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95 JP10:JP95 TL10:TL95 ADH10:ADH95 AND10:AND95 AWZ10:AWZ95 BGV10:BGV95 BQR10:BQR95 CAN10:CAN95 CKJ10:CKJ95 CUF10:CUF95 DEB10:DEB95 DNX10:DNX95 DXT10:DXT95 EHP10:EHP95 ERL10:ERL95 FBH10:FBH95 FLD10:FLD95 FUZ10:FUZ95 GEV10:GEV95 GOR10:GOR95 GYN10:GYN95 HIJ10:HIJ95 HSF10:HSF95 ICB10:ICB95 ILX10:ILX95 IVT10:IVT95 JFP10:JFP95 JPL10:JPL95 JZH10:JZH95 KJD10:KJD95 KSZ10:KSZ95 LCV10:LCV95 LMR10:LMR95 LWN10:LWN95 MGJ10:MGJ95 MQF10:MQF95 NAB10:NAB95 NJX10:NJX95 NTT10:NTT95 ODP10:ODP95 ONL10:ONL95 OXH10:OXH95 PHD10:PHD95 PQZ10:PQZ95 QAV10:QAV95 QKR10:QKR95 QUN10:QUN95 REJ10:REJ95 ROF10:ROF95 RYB10:RYB95 SHX10:SHX95 SRT10:SRT95 TBP10:TBP95 TLL10:TLL95 TVH10:TVH95 UFD10:UFD95 UOZ10:UOZ95 UYV10:UYV95 VIR10:VIR95 VSN10:VSN95 WCJ10:WCJ95 WMF10:WMF95 WWB10:WWB95 T65546:T65631 JP65546:JP65631 TL65546:TL65631 ADH65546:ADH65631 AND65546:AND65631 AWZ65546:AWZ65631 BGV65546:BGV65631 BQR65546:BQR65631 CAN65546:CAN65631 CKJ65546:CKJ65631 CUF65546:CUF65631 DEB65546:DEB65631 DNX65546:DNX65631 DXT65546:DXT65631 EHP65546:EHP65631 ERL65546:ERL65631 FBH65546:FBH65631 FLD65546:FLD65631 FUZ65546:FUZ65631 GEV65546:GEV65631 GOR65546:GOR65631 GYN65546:GYN65631 HIJ65546:HIJ65631 HSF65546:HSF65631 ICB65546:ICB65631 ILX65546:ILX65631 IVT65546:IVT65631 JFP65546:JFP65631 JPL65546:JPL65631 JZH65546:JZH65631 KJD65546:KJD65631 KSZ65546:KSZ65631 LCV65546:LCV65631 LMR65546:LMR65631 LWN65546:LWN65631 MGJ65546:MGJ65631 MQF65546:MQF65631 NAB65546:NAB65631 NJX65546:NJX65631 NTT65546:NTT65631 ODP65546:ODP65631 ONL65546:ONL65631 OXH65546:OXH65631 PHD65546:PHD65631 PQZ65546:PQZ65631 QAV65546:QAV65631 QKR65546:QKR65631 QUN65546:QUN65631 REJ65546:REJ65631 ROF65546:ROF65631 RYB65546:RYB65631 SHX65546:SHX65631 SRT65546:SRT65631 TBP65546:TBP65631 TLL65546:TLL65631 TVH65546:TVH65631 UFD65546:UFD65631 UOZ65546:UOZ65631 UYV65546:UYV65631 VIR65546:VIR65631 VSN65546:VSN65631 WCJ65546:WCJ65631 WMF65546:WMF65631 WWB65546:WWB65631 T131082:T131167 JP131082:JP131167 TL131082:TL131167 ADH131082:ADH131167 AND131082:AND131167 AWZ131082:AWZ131167 BGV131082:BGV131167 BQR131082:BQR131167 CAN131082:CAN131167 CKJ131082:CKJ131167 CUF131082:CUF131167 DEB131082:DEB131167 DNX131082:DNX131167 DXT131082:DXT131167 EHP131082:EHP131167 ERL131082:ERL131167 FBH131082:FBH131167 FLD131082:FLD131167 FUZ131082:FUZ131167 GEV131082:GEV131167 GOR131082:GOR131167 GYN131082:GYN131167 HIJ131082:HIJ131167 HSF131082:HSF131167 ICB131082:ICB131167 ILX131082:ILX131167 IVT131082:IVT131167 JFP131082:JFP131167 JPL131082:JPL131167 JZH131082:JZH131167 KJD131082:KJD131167 KSZ131082:KSZ131167 LCV131082:LCV131167 LMR131082:LMR131167 LWN131082:LWN131167 MGJ131082:MGJ131167 MQF131082:MQF131167 NAB131082:NAB131167 NJX131082:NJX131167 NTT131082:NTT131167 ODP131082:ODP131167 ONL131082:ONL131167 OXH131082:OXH131167 PHD131082:PHD131167 PQZ131082:PQZ131167 QAV131082:QAV131167 QKR131082:QKR131167 QUN131082:QUN131167 REJ131082:REJ131167 ROF131082:ROF131167 RYB131082:RYB131167 SHX131082:SHX131167 SRT131082:SRT131167 TBP131082:TBP131167 TLL131082:TLL131167 TVH131082:TVH131167 UFD131082:UFD131167 UOZ131082:UOZ131167 UYV131082:UYV131167 VIR131082:VIR131167 VSN131082:VSN131167 WCJ131082:WCJ131167 WMF131082:WMF131167 WWB131082:WWB131167 T196618:T196703 JP196618:JP196703 TL196618:TL196703 ADH196618:ADH196703 AND196618:AND196703 AWZ196618:AWZ196703 BGV196618:BGV196703 BQR196618:BQR196703 CAN196618:CAN196703 CKJ196618:CKJ196703 CUF196618:CUF196703 DEB196618:DEB196703 DNX196618:DNX196703 DXT196618:DXT196703 EHP196618:EHP196703 ERL196618:ERL196703 FBH196618:FBH196703 FLD196618:FLD196703 FUZ196618:FUZ196703 GEV196618:GEV196703 GOR196618:GOR196703 GYN196618:GYN196703 HIJ196618:HIJ196703 HSF196618:HSF196703 ICB196618:ICB196703 ILX196618:ILX196703 IVT196618:IVT196703 JFP196618:JFP196703 JPL196618:JPL196703 JZH196618:JZH196703 KJD196618:KJD196703 KSZ196618:KSZ196703 LCV196618:LCV196703 LMR196618:LMR196703 LWN196618:LWN196703 MGJ196618:MGJ196703 MQF196618:MQF196703 NAB196618:NAB196703 NJX196618:NJX196703 NTT196618:NTT196703 ODP196618:ODP196703 ONL196618:ONL196703 OXH196618:OXH196703 PHD196618:PHD196703 PQZ196618:PQZ196703 QAV196618:QAV196703 QKR196618:QKR196703 QUN196618:QUN196703 REJ196618:REJ196703 ROF196618:ROF196703 RYB196618:RYB196703 SHX196618:SHX196703 SRT196618:SRT196703 TBP196618:TBP196703 TLL196618:TLL196703 TVH196618:TVH196703 UFD196618:UFD196703 UOZ196618:UOZ196703 UYV196618:UYV196703 VIR196618:VIR196703 VSN196618:VSN196703 WCJ196618:WCJ196703 WMF196618:WMF196703 WWB196618:WWB196703 T262154:T262239 JP262154:JP262239 TL262154:TL262239 ADH262154:ADH262239 AND262154:AND262239 AWZ262154:AWZ262239 BGV262154:BGV262239 BQR262154:BQR262239 CAN262154:CAN262239 CKJ262154:CKJ262239 CUF262154:CUF262239 DEB262154:DEB262239 DNX262154:DNX262239 DXT262154:DXT262239 EHP262154:EHP262239 ERL262154:ERL262239 FBH262154:FBH262239 FLD262154:FLD262239 FUZ262154:FUZ262239 GEV262154:GEV262239 GOR262154:GOR262239 GYN262154:GYN262239 HIJ262154:HIJ262239 HSF262154:HSF262239 ICB262154:ICB262239 ILX262154:ILX262239 IVT262154:IVT262239 JFP262154:JFP262239 JPL262154:JPL262239 JZH262154:JZH262239 KJD262154:KJD262239 KSZ262154:KSZ262239 LCV262154:LCV262239 LMR262154:LMR262239 LWN262154:LWN262239 MGJ262154:MGJ262239 MQF262154:MQF262239 NAB262154:NAB262239 NJX262154:NJX262239 NTT262154:NTT262239 ODP262154:ODP262239 ONL262154:ONL262239 OXH262154:OXH262239 PHD262154:PHD262239 PQZ262154:PQZ262239 QAV262154:QAV262239 QKR262154:QKR262239 QUN262154:QUN262239 REJ262154:REJ262239 ROF262154:ROF262239 RYB262154:RYB262239 SHX262154:SHX262239 SRT262154:SRT262239 TBP262154:TBP262239 TLL262154:TLL262239 TVH262154:TVH262239 UFD262154:UFD262239 UOZ262154:UOZ262239 UYV262154:UYV262239 VIR262154:VIR262239 VSN262154:VSN262239 WCJ262154:WCJ262239 WMF262154:WMF262239 WWB262154:WWB262239 T327690:T327775 JP327690:JP327775 TL327690:TL327775 ADH327690:ADH327775 AND327690:AND327775 AWZ327690:AWZ327775 BGV327690:BGV327775 BQR327690:BQR327775 CAN327690:CAN327775 CKJ327690:CKJ327775 CUF327690:CUF327775 DEB327690:DEB327775 DNX327690:DNX327775 DXT327690:DXT327775 EHP327690:EHP327775 ERL327690:ERL327775 FBH327690:FBH327775 FLD327690:FLD327775 FUZ327690:FUZ327775 GEV327690:GEV327775 GOR327690:GOR327775 GYN327690:GYN327775 HIJ327690:HIJ327775 HSF327690:HSF327775 ICB327690:ICB327775 ILX327690:ILX327775 IVT327690:IVT327775 JFP327690:JFP327775 JPL327690:JPL327775 JZH327690:JZH327775 KJD327690:KJD327775 KSZ327690:KSZ327775 LCV327690:LCV327775 LMR327690:LMR327775 LWN327690:LWN327775 MGJ327690:MGJ327775 MQF327690:MQF327775 NAB327690:NAB327775 NJX327690:NJX327775 NTT327690:NTT327775 ODP327690:ODP327775 ONL327690:ONL327775 OXH327690:OXH327775 PHD327690:PHD327775 PQZ327690:PQZ327775 QAV327690:QAV327775 QKR327690:QKR327775 QUN327690:QUN327775 REJ327690:REJ327775 ROF327690:ROF327775 RYB327690:RYB327775 SHX327690:SHX327775 SRT327690:SRT327775 TBP327690:TBP327775 TLL327690:TLL327775 TVH327690:TVH327775 UFD327690:UFD327775 UOZ327690:UOZ327775 UYV327690:UYV327775 VIR327690:VIR327775 VSN327690:VSN327775 WCJ327690:WCJ327775 WMF327690:WMF327775 WWB327690:WWB327775 T393226:T393311 JP393226:JP393311 TL393226:TL393311 ADH393226:ADH393311 AND393226:AND393311 AWZ393226:AWZ393311 BGV393226:BGV393311 BQR393226:BQR393311 CAN393226:CAN393311 CKJ393226:CKJ393311 CUF393226:CUF393311 DEB393226:DEB393311 DNX393226:DNX393311 DXT393226:DXT393311 EHP393226:EHP393311 ERL393226:ERL393311 FBH393226:FBH393311 FLD393226:FLD393311 FUZ393226:FUZ393311 GEV393226:GEV393311 GOR393226:GOR393311 GYN393226:GYN393311 HIJ393226:HIJ393311 HSF393226:HSF393311 ICB393226:ICB393311 ILX393226:ILX393311 IVT393226:IVT393311 JFP393226:JFP393311 JPL393226:JPL393311 JZH393226:JZH393311 KJD393226:KJD393311 KSZ393226:KSZ393311 LCV393226:LCV393311 LMR393226:LMR393311 LWN393226:LWN393311 MGJ393226:MGJ393311 MQF393226:MQF393311 NAB393226:NAB393311 NJX393226:NJX393311 NTT393226:NTT393311 ODP393226:ODP393311 ONL393226:ONL393311 OXH393226:OXH393311 PHD393226:PHD393311 PQZ393226:PQZ393311 QAV393226:QAV393311 QKR393226:QKR393311 QUN393226:QUN393311 REJ393226:REJ393311 ROF393226:ROF393311 RYB393226:RYB393311 SHX393226:SHX393311 SRT393226:SRT393311 TBP393226:TBP393311 TLL393226:TLL393311 TVH393226:TVH393311 UFD393226:UFD393311 UOZ393226:UOZ393311 UYV393226:UYV393311 VIR393226:VIR393311 VSN393226:VSN393311 WCJ393226:WCJ393311 WMF393226:WMF393311 WWB393226:WWB393311 T458762:T458847 JP458762:JP458847 TL458762:TL458847 ADH458762:ADH458847 AND458762:AND458847 AWZ458762:AWZ458847 BGV458762:BGV458847 BQR458762:BQR458847 CAN458762:CAN458847 CKJ458762:CKJ458847 CUF458762:CUF458847 DEB458762:DEB458847 DNX458762:DNX458847 DXT458762:DXT458847 EHP458762:EHP458847 ERL458762:ERL458847 FBH458762:FBH458847 FLD458762:FLD458847 FUZ458762:FUZ458847 GEV458762:GEV458847 GOR458762:GOR458847 GYN458762:GYN458847 HIJ458762:HIJ458847 HSF458762:HSF458847 ICB458762:ICB458847 ILX458762:ILX458847 IVT458762:IVT458847 JFP458762:JFP458847 JPL458762:JPL458847 JZH458762:JZH458847 KJD458762:KJD458847 KSZ458762:KSZ458847 LCV458762:LCV458847 LMR458762:LMR458847 LWN458762:LWN458847 MGJ458762:MGJ458847 MQF458762:MQF458847 NAB458762:NAB458847 NJX458762:NJX458847 NTT458762:NTT458847 ODP458762:ODP458847 ONL458762:ONL458847 OXH458762:OXH458847 PHD458762:PHD458847 PQZ458762:PQZ458847 QAV458762:QAV458847 QKR458762:QKR458847 QUN458762:QUN458847 REJ458762:REJ458847 ROF458762:ROF458847 RYB458762:RYB458847 SHX458762:SHX458847 SRT458762:SRT458847 TBP458762:TBP458847 TLL458762:TLL458847 TVH458762:TVH458847 UFD458762:UFD458847 UOZ458762:UOZ458847 UYV458762:UYV458847 VIR458762:VIR458847 VSN458762:VSN458847 WCJ458762:WCJ458847 WMF458762:WMF458847 WWB458762:WWB458847 T524298:T524383 JP524298:JP524383 TL524298:TL524383 ADH524298:ADH524383 AND524298:AND524383 AWZ524298:AWZ524383 BGV524298:BGV524383 BQR524298:BQR524383 CAN524298:CAN524383 CKJ524298:CKJ524383 CUF524298:CUF524383 DEB524298:DEB524383 DNX524298:DNX524383 DXT524298:DXT524383 EHP524298:EHP524383 ERL524298:ERL524383 FBH524298:FBH524383 FLD524298:FLD524383 FUZ524298:FUZ524383 GEV524298:GEV524383 GOR524298:GOR524383 GYN524298:GYN524383 HIJ524298:HIJ524383 HSF524298:HSF524383 ICB524298:ICB524383 ILX524298:ILX524383 IVT524298:IVT524383 JFP524298:JFP524383 JPL524298:JPL524383 JZH524298:JZH524383 KJD524298:KJD524383 KSZ524298:KSZ524383 LCV524298:LCV524383 LMR524298:LMR524383 LWN524298:LWN524383 MGJ524298:MGJ524383 MQF524298:MQF524383 NAB524298:NAB524383 NJX524298:NJX524383 NTT524298:NTT524383 ODP524298:ODP524383 ONL524298:ONL524383 OXH524298:OXH524383 PHD524298:PHD524383 PQZ524298:PQZ524383 QAV524298:QAV524383 QKR524298:QKR524383 QUN524298:QUN524383 REJ524298:REJ524383 ROF524298:ROF524383 RYB524298:RYB524383 SHX524298:SHX524383 SRT524298:SRT524383 TBP524298:TBP524383 TLL524298:TLL524383 TVH524298:TVH524383 UFD524298:UFD524383 UOZ524298:UOZ524383 UYV524298:UYV524383 VIR524298:VIR524383 VSN524298:VSN524383 WCJ524298:WCJ524383 WMF524298:WMF524383 WWB524298:WWB524383 T589834:T589919 JP589834:JP589919 TL589834:TL589919 ADH589834:ADH589919 AND589834:AND589919 AWZ589834:AWZ589919 BGV589834:BGV589919 BQR589834:BQR589919 CAN589834:CAN589919 CKJ589834:CKJ589919 CUF589834:CUF589919 DEB589834:DEB589919 DNX589834:DNX589919 DXT589834:DXT589919 EHP589834:EHP589919 ERL589834:ERL589919 FBH589834:FBH589919 FLD589834:FLD589919 FUZ589834:FUZ589919 GEV589834:GEV589919 GOR589834:GOR589919 GYN589834:GYN589919 HIJ589834:HIJ589919 HSF589834:HSF589919 ICB589834:ICB589919 ILX589834:ILX589919 IVT589834:IVT589919 JFP589834:JFP589919 JPL589834:JPL589919 JZH589834:JZH589919 KJD589834:KJD589919 KSZ589834:KSZ589919 LCV589834:LCV589919 LMR589834:LMR589919 LWN589834:LWN589919 MGJ589834:MGJ589919 MQF589834:MQF589919 NAB589834:NAB589919 NJX589834:NJX589919 NTT589834:NTT589919 ODP589834:ODP589919 ONL589834:ONL589919 OXH589834:OXH589919 PHD589834:PHD589919 PQZ589834:PQZ589919 QAV589834:QAV589919 QKR589834:QKR589919 QUN589834:QUN589919 REJ589834:REJ589919 ROF589834:ROF589919 RYB589834:RYB589919 SHX589834:SHX589919 SRT589834:SRT589919 TBP589834:TBP589919 TLL589834:TLL589919 TVH589834:TVH589919 UFD589834:UFD589919 UOZ589834:UOZ589919 UYV589834:UYV589919 VIR589834:VIR589919 VSN589834:VSN589919 WCJ589834:WCJ589919 WMF589834:WMF589919 WWB589834:WWB589919 T655370:T655455 JP655370:JP655455 TL655370:TL655455 ADH655370:ADH655455 AND655370:AND655455 AWZ655370:AWZ655455 BGV655370:BGV655455 BQR655370:BQR655455 CAN655370:CAN655455 CKJ655370:CKJ655455 CUF655370:CUF655455 DEB655370:DEB655455 DNX655370:DNX655455 DXT655370:DXT655455 EHP655370:EHP655455 ERL655370:ERL655455 FBH655370:FBH655455 FLD655370:FLD655455 FUZ655370:FUZ655455 GEV655370:GEV655455 GOR655370:GOR655455 GYN655370:GYN655455 HIJ655370:HIJ655455 HSF655370:HSF655455 ICB655370:ICB655455 ILX655370:ILX655455 IVT655370:IVT655455 JFP655370:JFP655455 JPL655370:JPL655455 JZH655370:JZH655455 KJD655370:KJD655455 KSZ655370:KSZ655455 LCV655370:LCV655455 LMR655370:LMR655455 LWN655370:LWN655455 MGJ655370:MGJ655455 MQF655370:MQF655455 NAB655370:NAB655455 NJX655370:NJX655455 NTT655370:NTT655455 ODP655370:ODP655455 ONL655370:ONL655455 OXH655370:OXH655455 PHD655370:PHD655455 PQZ655370:PQZ655455 QAV655370:QAV655455 QKR655370:QKR655455 QUN655370:QUN655455 REJ655370:REJ655455 ROF655370:ROF655455 RYB655370:RYB655455 SHX655370:SHX655455 SRT655370:SRT655455 TBP655370:TBP655455 TLL655370:TLL655455 TVH655370:TVH655455 UFD655370:UFD655455 UOZ655370:UOZ655455 UYV655370:UYV655455 VIR655370:VIR655455 VSN655370:VSN655455 WCJ655370:WCJ655455 WMF655370:WMF655455 WWB655370:WWB655455 T720906:T720991 JP720906:JP720991 TL720906:TL720991 ADH720906:ADH720991 AND720906:AND720991 AWZ720906:AWZ720991 BGV720906:BGV720991 BQR720906:BQR720991 CAN720906:CAN720991 CKJ720906:CKJ720991 CUF720906:CUF720991 DEB720906:DEB720991 DNX720906:DNX720991 DXT720906:DXT720991 EHP720906:EHP720991 ERL720906:ERL720991 FBH720906:FBH720991 FLD720906:FLD720991 FUZ720906:FUZ720991 GEV720906:GEV720991 GOR720906:GOR720991 GYN720906:GYN720991 HIJ720906:HIJ720991 HSF720906:HSF720991 ICB720906:ICB720991 ILX720906:ILX720991 IVT720906:IVT720991 JFP720906:JFP720991 JPL720906:JPL720991 JZH720906:JZH720991 KJD720906:KJD720991 KSZ720906:KSZ720991 LCV720906:LCV720991 LMR720906:LMR720991 LWN720906:LWN720991 MGJ720906:MGJ720991 MQF720906:MQF720991 NAB720906:NAB720991 NJX720906:NJX720991 NTT720906:NTT720991 ODP720906:ODP720991 ONL720906:ONL720991 OXH720906:OXH720991 PHD720906:PHD720991 PQZ720906:PQZ720991 QAV720906:QAV720991 QKR720906:QKR720991 QUN720906:QUN720991 REJ720906:REJ720991 ROF720906:ROF720991 RYB720906:RYB720991 SHX720906:SHX720991 SRT720906:SRT720991 TBP720906:TBP720991 TLL720906:TLL720991 TVH720906:TVH720991 UFD720906:UFD720991 UOZ720906:UOZ720991 UYV720906:UYV720991 VIR720906:VIR720991 VSN720906:VSN720991 WCJ720906:WCJ720991 WMF720906:WMF720991 WWB720906:WWB720991 T786442:T786527 JP786442:JP786527 TL786442:TL786527 ADH786442:ADH786527 AND786442:AND786527 AWZ786442:AWZ786527 BGV786442:BGV786527 BQR786442:BQR786527 CAN786442:CAN786527 CKJ786442:CKJ786527 CUF786442:CUF786527 DEB786442:DEB786527 DNX786442:DNX786527 DXT786442:DXT786527 EHP786442:EHP786527 ERL786442:ERL786527 FBH786442:FBH786527 FLD786442:FLD786527 FUZ786442:FUZ786527 GEV786442:GEV786527 GOR786442:GOR786527 GYN786442:GYN786527 HIJ786442:HIJ786527 HSF786442:HSF786527 ICB786442:ICB786527 ILX786442:ILX786527 IVT786442:IVT786527 JFP786442:JFP786527 JPL786442:JPL786527 JZH786442:JZH786527 KJD786442:KJD786527 KSZ786442:KSZ786527 LCV786442:LCV786527 LMR786442:LMR786527 LWN786442:LWN786527 MGJ786442:MGJ786527 MQF786442:MQF786527 NAB786442:NAB786527 NJX786442:NJX786527 NTT786442:NTT786527 ODP786442:ODP786527 ONL786442:ONL786527 OXH786442:OXH786527 PHD786442:PHD786527 PQZ786442:PQZ786527 QAV786442:QAV786527 QKR786442:QKR786527 QUN786442:QUN786527 REJ786442:REJ786527 ROF786442:ROF786527 RYB786442:RYB786527 SHX786442:SHX786527 SRT786442:SRT786527 TBP786442:TBP786527 TLL786442:TLL786527 TVH786442:TVH786527 UFD786442:UFD786527 UOZ786442:UOZ786527 UYV786442:UYV786527 VIR786442:VIR786527 VSN786442:VSN786527 WCJ786442:WCJ786527 WMF786442:WMF786527 WWB786442:WWB786527 T851978:T852063 JP851978:JP852063 TL851978:TL852063 ADH851978:ADH852063 AND851978:AND852063 AWZ851978:AWZ852063 BGV851978:BGV852063 BQR851978:BQR852063 CAN851978:CAN852063 CKJ851978:CKJ852063 CUF851978:CUF852063 DEB851978:DEB852063 DNX851978:DNX852063 DXT851978:DXT852063 EHP851978:EHP852063 ERL851978:ERL852063 FBH851978:FBH852063 FLD851978:FLD852063 FUZ851978:FUZ852063 GEV851978:GEV852063 GOR851978:GOR852063 GYN851978:GYN852063 HIJ851978:HIJ852063 HSF851978:HSF852063 ICB851978:ICB852063 ILX851978:ILX852063 IVT851978:IVT852063 JFP851978:JFP852063 JPL851978:JPL852063 JZH851978:JZH852063 KJD851978:KJD852063 KSZ851978:KSZ852063 LCV851978:LCV852063 LMR851978:LMR852063 LWN851978:LWN852063 MGJ851978:MGJ852063 MQF851978:MQF852063 NAB851978:NAB852063 NJX851978:NJX852063 NTT851978:NTT852063 ODP851978:ODP852063 ONL851978:ONL852063 OXH851978:OXH852063 PHD851978:PHD852063 PQZ851978:PQZ852063 QAV851978:QAV852063 QKR851978:QKR852063 QUN851978:QUN852063 REJ851978:REJ852063 ROF851978:ROF852063 RYB851978:RYB852063 SHX851978:SHX852063 SRT851978:SRT852063 TBP851978:TBP852063 TLL851978:TLL852063 TVH851978:TVH852063 UFD851978:UFD852063 UOZ851978:UOZ852063 UYV851978:UYV852063 VIR851978:VIR852063 VSN851978:VSN852063 WCJ851978:WCJ852063 WMF851978:WMF852063 WWB851978:WWB852063 T917514:T917599 JP917514:JP917599 TL917514:TL917599 ADH917514:ADH917599 AND917514:AND917599 AWZ917514:AWZ917599 BGV917514:BGV917599 BQR917514:BQR917599 CAN917514:CAN917599 CKJ917514:CKJ917599 CUF917514:CUF917599 DEB917514:DEB917599 DNX917514:DNX917599 DXT917514:DXT917599 EHP917514:EHP917599 ERL917514:ERL917599 FBH917514:FBH917599 FLD917514:FLD917599 FUZ917514:FUZ917599 GEV917514:GEV917599 GOR917514:GOR917599 GYN917514:GYN917599 HIJ917514:HIJ917599 HSF917514:HSF917599 ICB917514:ICB917599 ILX917514:ILX917599 IVT917514:IVT917599 JFP917514:JFP917599 JPL917514:JPL917599 JZH917514:JZH917599 KJD917514:KJD917599 KSZ917514:KSZ917599 LCV917514:LCV917599 LMR917514:LMR917599 LWN917514:LWN917599 MGJ917514:MGJ917599 MQF917514:MQF917599 NAB917514:NAB917599 NJX917514:NJX917599 NTT917514:NTT917599 ODP917514:ODP917599 ONL917514:ONL917599 OXH917514:OXH917599 PHD917514:PHD917599 PQZ917514:PQZ917599 QAV917514:QAV917599 QKR917514:QKR917599 QUN917514:QUN917599 REJ917514:REJ917599 ROF917514:ROF917599 RYB917514:RYB917599 SHX917514:SHX917599 SRT917514:SRT917599 TBP917514:TBP917599 TLL917514:TLL917599 TVH917514:TVH917599 UFD917514:UFD917599 UOZ917514:UOZ917599 UYV917514:UYV917599 VIR917514:VIR917599 VSN917514:VSN917599 WCJ917514:WCJ917599 WMF917514:WMF917599 WWB917514:WWB917599 T983050:T983135 JP983050:JP983135 TL983050:TL983135 ADH983050:ADH983135 AND983050:AND983135 AWZ983050:AWZ983135 BGV983050:BGV983135 BQR983050:BQR983135 CAN983050:CAN983135 CKJ983050:CKJ983135 CUF983050:CUF983135 DEB983050:DEB983135 DNX983050:DNX983135 DXT983050:DXT983135 EHP983050:EHP983135 ERL983050:ERL983135 FBH983050:FBH983135 FLD983050:FLD983135 FUZ983050:FUZ983135 GEV983050:GEV983135 GOR983050:GOR983135 GYN983050:GYN983135 HIJ983050:HIJ983135 HSF983050:HSF983135 ICB983050:ICB983135 ILX983050:ILX983135 IVT983050:IVT983135 JFP983050:JFP983135 JPL983050:JPL983135 JZH983050:JZH983135 KJD983050:KJD983135 KSZ983050:KSZ983135 LCV983050:LCV983135 LMR983050:LMR983135 LWN983050:LWN983135 MGJ983050:MGJ983135 MQF983050:MQF983135 NAB983050:NAB983135 NJX983050:NJX983135 NTT983050:NTT983135 ODP983050:ODP983135 ONL983050:ONL983135 OXH983050:OXH983135 PHD983050:PHD983135 PQZ983050:PQZ983135 QAV983050:QAV983135 QKR983050:QKR983135 QUN983050:QUN983135 REJ983050:REJ983135 ROF983050:ROF983135 RYB983050:RYB983135 SHX983050:SHX983135 SRT983050:SRT983135 TBP983050:TBP983135 TLL983050:TLL983135 TVH983050:TVH983135 UFD983050:UFD983135 UOZ983050:UOZ983135 UYV983050:UYV983135 VIR983050:VIR983135 VSN983050:VSN983135 WCJ983050:WCJ983135 WMF983050:WMF983135 WWB983050:WWB983135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orientation="landscape" r:id="rId1"/>
  <headerFooter alignWithMargins="0">
    <oddHeader>&amp;C&amp;G</oddHeader>
    <oddFooter>&amp;L&amp;"Arial,Kurziv"&amp;YPojedinačni plasman lige&amp;R&amp;"Arial,Kurziv"&amp;YStranica &amp;P</oddFooter>
  </headerFooter>
  <drawing r:id="rId2"/>
  <legacyDrawing r:id="rId3"/>
  <legacyDrawingHF r:id="rId4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rgb="FFFF0000"/>
    <pageSetUpPr fitToPage="1"/>
  </sheetPr>
  <dimension ref="A1:AE53"/>
  <sheetViews>
    <sheetView showRowColHeaders="0" topLeftCell="D8" zoomScale="90" zoomScaleNormal="90" workbookViewId="0">
      <selection activeCell="U10" sqref="U10:V41"/>
    </sheetView>
  </sheetViews>
  <sheetFormatPr defaultRowHeight="15" x14ac:dyDescent="0.2"/>
  <cols>
    <col min="1" max="1" width="5.140625" style="638" customWidth="1"/>
    <col min="2" max="2" width="21.85546875" style="643" bestFit="1" customWidth="1"/>
    <col min="3" max="3" width="19.85546875" style="639" customWidth="1"/>
    <col min="4" max="4" width="4.7109375" style="639" customWidth="1"/>
    <col min="5" max="5" width="7.85546875" style="640" customWidth="1"/>
    <col min="6" max="6" width="4.7109375" style="639" customWidth="1"/>
    <col min="7" max="7" width="9.28515625" style="640" customWidth="1"/>
    <col min="8" max="8" width="4.7109375" style="639" customWidth="1"/>
    <col min="9" max="9" width="9.28515625" style="640" customWidth="1"/>
    <col min="10" max="10" width="4.7109375" style="639" customWidth="1"/>
    <col min="11" max="11" width="9.28515625" style="640" customWidth="1"/>
    <col min="12" max="12" width="4.7109375" style="639" customWidth="1"/>
    <col min="13" max="13" width="9.28515625" style="640" customWidth="1"/>
    <col min="14" max="14" width="4.7109375" style="639" customWidth="1"/>
    <col min="15" max="15" width="9.28515625" style="640" customWidth="1"/>
    <col min="16" max="16" width="4.7109375" style="639" customWidth="1"/>
    <col min="17" max="17" width="9.28515625" style="640" customWidth="1"/>
    <col min="18" max="18" width="4.7109375" style="639" customWidth="1"/>
    <col min="19" max="19" width="9.28515625" style="640" customWidth="1"/>
    <col min="20" max="20" width="10.85546875" style="640" customWidth="1"/>
    <col min="21" max="21" width="6.7109375" style="639" customWidth="1"/>
    <col min="22" max="22" width="10" style="640" customWidth="1"/>
    <col min="23" max="23" width="10.5703125" style="639" customWidth="1"/>
    <col min="24" max="26" width="9.140625" style="639" hidden="1" customWidth="1"/>
    <col min="27" max="27" width="10.85546875" style="639" hidden="1" customWidth="1"/>
    <col min="28" max="28" width="15.5703125" style="639" hidden="1" customWidth="1"/>
    <col min="29" max="29" width="14.5703125" style="639" hidden="1" customWidth="1"/>
    <col min="30" max="31" width="9.140625" style="639" hidden="1" customWidth="1"/>
    <col min="32" max="256" width="9.140625" style="639"/>
    <col min="257" max="257" width="5.140625" style="639" customWidth="1"/>
    <col min="258" max="258" width="21.85546875" style="639" bestFit="1" customWidth="1"/>
    <col min="259" max="259" width="19.85546875" style="639" customWidth="1"/>
    <col min="260" max="260" width="4.7109375" style="639" customWidth="1"/>
    <col min="261" max="261" width="7.85546875" style="639" customWidth="1"/>
    <col min="262" max="262" width="4.7109375" style="639" customWidth="1"/>
    <col min="263" max="263" width="9.28515625" style="639" customWidth="1"/>
    <col min="264" max="264" width="4.7109375" style="639" customWidth="1"/>
    <col min="265" max="265" width="9.28515625" style="639" customWidth="1"/>
    <col min="266" max="266" width="4.7109375" style="639" customWidth="1"/>
    <col min="267" max="267" width="9.28515625" style="639" customWidth="1"/>
    <col min="268" max="268" width="4.7109375" style="639" customWidth="1"/>
    <col min="269" max="269" width="9.28515625" style="639" customWidth="1"/>
    <col min="270" max="270" width="4.7109375" style="639" customWidth="1"/>
    <col min="271" max="271" width="9.28515625" style="639" customWidth="1"/>
    <col min="272" max="272" width="4.7109375" style="639" customWidth="1"/>
    <col min="273" max="273" width="9.28515625" style="639" customWidth="1"/>
    <col min="274" max="274" width="4.7109375" style="639" customWidth="1"/>
    <col min="275" max="275" width="9.28515625" style="639" customWidth="1"/>
    <col min="276" max="276" width="10.85546875" style="639" customWidth="1"/>
    <col min="277" max="277" width="6.7109375" style="639" customWidth="1"/>
    <col min="278" max="278" width="10" style="639" customWidth="1"/>
    <col min="279" max="279" width="10.5703125" style="639" customWidth="1"/>
    <col min="280" max="287" width="0" style="639" hidden="1" customWidth="1"/>
    <col min="288" max="512" width="9.140625" style="639"/>
    <col min="513" max="513" width="5.140625" style="639" customWidth="1"/>
    <col min="514" max="514" width="21.85546875" style="639" bestFit="1" customWidth="1"/>
    <col min="515" max="515" width="19.85546875" style="639" customWidth="1"/>
    <col min="516" max="516" width="4.7109375" style="639" customWidth="1"/>
    <col min="517" max="517" width="7.85546875" style="639" customWidth="1"/>
    <col min="518" max="518" width="4.7109375" style="639" customWidth="1"/>
    <col min="519" max="519" width="9.28515625" style="639" customWidth="1"/>
    <col min="520" max="520" width="4.7109375" style="639" customWidth="1"/>
    <col min="521" max="521" width="9.28515625" style="639" customWidth="1"/>
    <col min="522" max="522" width="4.7109375" style="639" customWidth="1"/>
    <col min="523" max="523" width="9.28515625" style="639" customWidth="1"/>
    <col min="524" max="524" width="4.7109375" style="639" customWidth="1"/>
    <col min="525" max="525" width="9.28515625" style="639" customWidth="1"/>
    <col min="526" max="526" width="4.7109375" style="639" customWidth="1"/>
    <col min="527" max="527" width="9.28515625" style="639" customWidth="1"/>
    <col min="528" max="528" width="4.7109375" style="639" customWidth="1"/>
    <col min="529" max="529" width="9.28515625" style="639" customWidth="1"/>
    <col min="530" max="530" width="4.7109375" style="639" customWidth="1"/>
    <col min="531" max="531" width="9.28515625" style="639" customWidth="1"/>
    <col min="532" max="532" width="10.85546875" style="639" customWidth="1"/>
    <col min="533" max="533" width="6.7109375" style="639" customWidth="1"/>
    <col min="534" max="534" width="10" style="639" customWidth="1"/>
    <col min="535" max="535" width="10.5703125" style="639" customWidth="1"/>
    <col min="536" max="543" width="0" style="639" hidden="1" customWidth="1"/>
    <col min="544" max="768" width="9.140625" style="639"/>
    <col min="769" max="769" width="5.140625" style="639" customWidth="1"/>
    <col min="770" max="770" width="21.85546875" style="639" bestFit="1" customWidth="1"/>
    <col min="771" max="771" width="19.85546875" style="639" customWidth="1"/>
    <col min="772" max="772" width="4.7109375" style="639" customWidth="1"/>
    <col min="773" max="773" width="7.85546875" style="639" customWidth="1"/>
    <col min="774" max="774" width="4.7109375" style="639" customWidth="1"/>
    <col min="775" max="775" width="9.28515625" style="639" customWidth="1"/>
    <col min="776" max="776" width="4.7109375" style="639" customWidth="1"/>
    <col min="777" max="777" width="9.28515625" style="639" customWidth="1"/>
    <col min="778" max="778" width="4.7109375" style="639" customWidth="1"/>
    <col min="779" max="779" width="9.28515625" style="639" customWidth="1"/>
    <col min="780" max="780" width="4.7109375" style="639" customWidth="1"/>
    <col min="781" max="781" width="9.28515625" style="639" customWidth="1"/>
    <col min="782" max="782" width="4.7109375" style="639" customWidth="1"/>
    <col min="783" max="783" width="9.28515625" style="639" customWidth="1"/>
    <col min="784" max="784" width="4.7109375" style="639" customWidth="1"/>
    <col min="785" max="785" width="9.28515625" style="639" customWidth="1"/>
    <col min="786" max="786" width="4.7109375" style="639" customWidth="1"/>
    <col min="787" max="787" width="9.28515625" style="639" customWidth="1"/>
    <col min="788" max="788" width="10.85546875" style="639" customWidth="1"/>
    <col min="789" max="789" width="6.7109375" style="639" customWidth="1"/>
    <col min="790" max="790" width="10" style="639" customWidth="1"/>
    <col min="791" max="791" width="10.5703125" style="639" customWidth="1"/>
    <col min="792" max="799" width="0" style="639" hidden="1" customWidth="1"/>
    <col min="800" max="1024" width="9.140625" style="639"/>
    <col min="1025" max="1025" width="5.140625" style="639" customWidth="1"/>
    <col min="1026" max="1026" width="21.85546875" style="639" bestFit="1" customWidth="1"/>
    <col min="1027" max="1027" width="19.85546875" style="639" customWidth="1"/>
    <col min="1028" max="1028" width="4.7109375" style="639" customWidth="1"/>
    <col min="1029" max="1029" width="7.85546875" style="639" customWidth="1"/>
    <col min="1030" max="1030" width="4.7109375" style="639" customWidth="1"/>
    <col min="1031" max="1031" width="9.28515625" style="639" customWidth="1"/>
    <col min="1032" max="1032" width="4.7109375" style="639" customWidth="1"/>
    <col min="1033" max="1033" width="9.28515625" style="639" customWidth="1"/>
    <col min="1034" max="1034" width="4.7109375" style="639" customWidth="1"/>
    <col min="1035" max="1035" width="9.28515625" style="639" customWidth="1"/>
    <col min="1036" max="1036" width="4.7109375" style="639" customWidth="1"/>
    <col min="1037" max="1037" width="9.28515625" style="639" customWidth="1"/>
    <col min="1038" max="1038" width="4.7109375" style="639" customWidth="1"/>
    <col min="1039" max="1039" width="9.28515625" style="639" customWidth="1"/>
    <col min="1040" max="1040" width="4.7109375" style="639" customWidth="1"/>
    <col min="1041" max="1041" width="9.28515625" style="639" customWidth="1"/>
    <col min="1042" max="1042" width="4.7109375" style="639" customWidth="1"/>
    <col min="1043" max="1043" width="9.28515625" style="639" customWidth="1"/>
    <col min="1044" max="1044" width="10.85546875" style="639" customWidth="1"/>
    <col min="1045" max="1045" width="6.7109375" style="639" customWidth="1"/>
    <col min="1046" max="1046" width="10" style="639" customWidth="1"/>
    <col min="1047" max="1047" width="10.5703125" style="639" customWidth="1"/>
    <col min="1048" max="1055" width="0" style="639" hidden="1" customWidth="1"/>
    <col min="1056" max="1280" width="9.140625" style="639"/>
    <col min="1281" max="1281" width="5.140625" style="639" customWidth="1"/>
    <col min="1282" max="1282" width="21.85546875" style="639" bestFit="1" customWidth="1"/>
    <col min="1283" max="1283" width="19.85546875" style="639" customWidth="1"/>
    <col min="1284" max="1284" width="4.7109375" style="639" customWidth="1"/>
    <col min="1285" max="1285" width="7.85546875" style="639" customWidth="1"/>
    <col min="1286" max="1286" width="4.7109375" style="639" customWidth="1"/>
    <col min="1287" max="1287" width="9.28515625" style="639" customWidth="1"/>
    <col min="1288" max="1288" width="4.7109375" style="639" customWidth="1"/>
    <col min="1289" max="1289" width="9.28515625" style="639" customWidth="1"/>
    <col min="1290" max="1290" width="4.7109375" style="639" customWidth="1"/>
    <col min="1291" max="1291" width="9.28515625" style="639" customWidth="1"/>
    <col min="1292" max="1292" width="4.7109375" style="639" customWidth="1"/>
    <col min="1293" max="1293" width="9.28515625" style="639" customWidth="1"/>
    <col min="1294" max="1294" width="4.7109375" style="639" customWidth="1"/>
    <col min="1295" max="1295" width="9.28515625" style="639" customWidth="1"/>
    <col min="1296" max="1296" width="4.7109375" style="639" customWidth="1"/>
    <col min="1297" max="1297" width="9.28515625" style="639" customWidth="1"/>
    <col min="1298" max="1298" width="4.7109375" style="639" customWidth="1"/>
    <col min="1299" max="1299" width="9.28515625" style="639" customWidth="1"/>
    <col min="1300" max="1300" width="10.85546875" style="639" customWidth="1"/>
    <col min="1301" max="1301" width="6.7109375" style="639" customWidth="1"/>
    <col min="1302" max="1302" width="10" style="639" customWidth="1"/>
    <col min="1303" max="1303" width="10.5703125" style="639" customWidth="1"/>
    <col min="1304" max="1311" width="0" style="639" hidden="1" customWidth="1"/>
    <col min="1312" max="1536" width="9.140625" style="639"/>
    <col min="1537" max="1537" width="5.140625" style="639" customWidth="1"/>
    <col min="1538" max="1538" width="21.85546875" style="639" bestFit="1" customWidth="1"/>
    <col min="1539" max="1539" width="19.85546875" style="639" customWidth="1"/>
    <col min="1540" max="1540" width="4.7109375" style="639" customWidth="1"/>
    <col min="1541" max="1541" width="7.85546875" style="639" customWidth="1"/>
    <col min="1542" max="1542" width="4.7109375" style="639" customWidth="1"/>
    <col min="1543" max="1543" width="9.28515625" style="639" customWidth="1"/>
    <col min="1544" max="1544" width="4.7109375" style="639" customWidth="1"/>
    <col min="1545" max="1545" width="9.28515625" style="639" customWidth="1"/>
    <col min="1546" max="1546" width="4.7109375" style="639" customWidth="1"/>
    <col min="1547" max="1547" width="9.28515625" style="639" customWidth="1"/>
    <col min="1548" max="1548" width="4.7109375" style="639" customWidth="1"/>
    <col min="1549" max="1549" width="9.28515625" style="639" customWidth="1"/>
    <col min="1550" max="1550" width="4.7109375" style="639" customWidth="1"/>
    <col min="1551" max="1551" width="9.28515625" style="639" customWidth="1"/>
    <col min="1552" max="1552" width="4.7109375" style="639" customWidth="1"/>
    <col min="1553" max="1553" width="9.28515625" style="639" customWidth="1"/>
    <col min="1554" max="1554" width="4.7109375" style="639" customWidth="1"/>
    <col min="1555" max="1555" width="9.28515625" style="639" customWidth="1"/>
    <col min="1556" max="1556" width="10.85546875" style="639" customWidth="1"/>
    <col min="1557" max="1557" width="6.7109375" style="639" customWidth="1"/>
    <col min="1558" max="1558" width="10" style="639" customWidth="1"/>
    <col min="1559" max="1559" width="10.5703125" style="639" customWidth="1"/>
    <col min="1560" max="1567" width="0" style="639" hidden="1" customWidth="1"/>
    <col min="1568" max="1792" width="9.140625" style="639"/>
    <col min="1793" max="1793" width="5.140625" style="639" customWidth="1"/>
    <col min="1794" max="1794" width="21.85546875" style="639" bestFit="1" customWidth="1"/>
    <col min="1795" max="1795" width="19.85546875" style="639" customWidth="1"/>
    <col min="1796" max="1796" width="4.7109375" style="639" customWidth="1"/>
    <col min="1797" max="1797" width="7.85546875" style="639" customWidth="1"/>
    <col min="1798" max="1798" width="4.7109375" style="639" customWidth="1"/>
    <col min="1799" max="1799" width="9.28515625" style="639" customWidth="1"/>
    <col min="1800" max="1800" width="4.7109375" style="639" customWidth="1"/>
    <col min="1801" max="1801" width="9.28515625" style="639" customWidth="1"/>
    <col min="1802" max="1802" width="4.7109375" style="639" customWidth="1"/>
    <col min="1803" max="1803" width="9.28515625" style="639" customWidth="1"/>
    <col min="1804" max="1804" width="4.7109375" style="639" customWidth="1"/>
    <col min="1805" max="1805" width="9.28515625" style="639" customWidth="1"/>
    <col min="1806" max="1806" width="4.7109375" style="639" customWidth="1"/>
    <col min="1807" max="1807" width="9.28515625" style="639" customWidth="1"/>
    <col min="1808" max="1808" width="4.7109375" style="639" customWidth="1"/>
    <col min="1809" max="1809" width="9.28515625" style="639" customWidth="1"/>
    <col min="1810" max="1810" width="4.7109375" style="639" customWidth="1"/>
    <col min="1811" max="1811" width="9.28515625" style="639" customWidth="1"/>
    <col min="1812" max="1812" width="10.85546875" style="639" customWidth="1"/>
    <col min="1813" max="1813" width="6.7109375" style="639" customWidth="1"/>
    <col min="1814" max="1814" width="10" style="639" customWidth="1"/>
    <col min="1815" max="1815" width="10.5703125" style="639" customWidth="1"/>
    <col min="1816" max="1823" width="0" style="639" hidden="1" customWidth="1"/>
    <col min="1824" max="2048" width="9.140625" style="639"/>
    <col min="2049" max="2049" width="5.140625" style="639" customWidth="1"/>
    <col min="2050" max="2050" width="21.85546875" style="639" bestFit="1" customWidth="1"/>
    <col min="2051" max="2051" width="19.85546875" style="639" customWidth="1"/>
    <col min="2052" max="2052" width="4.7109375" style="639" customWidth="1"/>
    <col min="2053" max="2053" width="7.85546875" style="639" customWidth="1"/>
    <col min="2054" max="2054" width="4.7109375" style="639" customWidth="1"/>
    <col min="2055" max="2055" width="9.28515625" style="639" customWidth="1"/>
    <col min="2056" max="2056" width="4.7109375" style="639" customWidth="1"/>
    <col min="2057" max="2057" width="9.28515625" style="639" customWidth="1"/>
    <col min="2058" max="2058" width="4.7109375" style="639" customWidth="1"/>
    <col min="2059" max="2059" width="9.28515625" style="639" customWidth="1"/>
    <col min="2060" max="2060" width="4.7109375" style="639" customWidth="1"/>
    <col min="2061" max="2061" width="9.28515625" style="639" customWidth="1"/>
    <col min="2062" max="2062" width="4.7109375" style="639" customWidth="1"/>
    <col min="2063" max="2063" width="9.28515625" style="639" customWidth="1"/>
    <col min="2064" max="2064" width="4.7109375" style="639" customWidth="1"/>
    <col min="2065" max="2065" width="9.28515625" style="639" customWidth="1"/>
    <col min="2066" max="2066" width="4.7109375" style="639" customWidth="1"/>
    <col min="2067" max="2067" width="9.28515625" style="639" customWidth="1"/>
    <col min="2068" max="2068" width="10.85546875" style="639" customWidth="1"/>
    <col min="2069" max="2069" width="6.7109375" style="639" customWidth="1"/>
    <col min="2070" max="2070" width="10" style="639" customWidth="1"/>
    <col min="2071" max="2071" width="10.5703125" style="639" customWidth="1"/>
    <col min="2072" max="2079" width="0" style="639" hidden="1" customWidth="1"/>
    <col min="2080" max="2304" width="9.140625" style="639"/>
    <col min="2305" max="2305" width="5.140625" style="639" customWidth="1"/>
    <col min="2306" max="2306" width="21.85546875" style="639" bestFit="1" customWidth="1"/>
    <col min="2307" max="2307" width="19.85546875" style="639" customWidth="1"/>
    <col min="2308" max="2308" width="4.7109375" style="639" customWidth="1"/>
    <col min="2309" max="2309" width="7.85546875" style="639" customWidth="1"/>
    <col min="2310" max="2310" width="4.7109375" style="639" customWidth="1"/>
    <col min="2311" max="2311" width="9.28515625" style="639" customWidth="1"/>
    <col min="2312" max="2312" width="4.7109375" style="639" customWidth="1"/>
    <col min="2313" max="2313" width="9.28515625" style="639" customWidth="1"/>
    <col min="2314" max="2314" width="4.7109375" style="639" customWidth="1"/>
    <col min="2315" max="2315" width="9.28515625" style="639" customWidth="1"/>
    <col min="2316" max="2316" width="4.7109375" style="639" customWidth="1"/>
    <col min="2317" max="2317" width="9.28515625" style="639" customWidth="1"/>
    <col min="2318" max="2318" width="4.7109375" style="639" customWidth="1"/>
    <col min="2319" max="2319" width="9.28515625" style="639" customWidth="1"/>
    <col min="2320" max="2320" width="4.7109375" style="639" customWidth="1"/>
    <col min="2321" max="2321" width="9.28515625" style="639" customWidth="1"/>
    <col min="2322" max="2322" width="4.7109375" style="639" customWidth="1"/>
    <col min="2323" max="2323" width="9.28515625" style="639" customWidth="1"/>
    <col min="2324" max="2324" width="10.85546875" style="639" customWidth="1"/>
    <col min="2325" max="2325" width="6.7109375" style="639" customWidth="1"/>
    <col min="2326" max="2326" width="10" style="639" customWidth="1"/>
    <col min="2327" max="2327" width="10.5703125" style="639" customWidth="1"/>
    <col min="2328" max="2335" width="0" style="639" hidden="1" customWidth="1"/>
    <col min="2336" max="2560" width="9.140625" style="639"/>
    <col min="2561" max="2561" width="5.140625" style="639" customWidth="1"/>
    <col min="2562" max="2562" width="21.85546875" style="639" bestFit="1" customWidth="1"/>
    <col min="2563" max="2563" width="19.85546875" style="639" customWidth="1"/>
    <col min="2564" max="2564" width="4.7109375" style="639" customWidth="1"/>
    <col min="2565" max="2565" width="7.85546875" style="639" customWidth="1"/>
    <col min="2566" max="2566" width="4.7109375" style="639" customWidth="1"/>
    <col min="2567" max="2567" width="9.28515625" style="639" customWidth="1"/>
    <col min="2568" max="2568" width="4.7109375" style="639" customWidth="1"/>
    <col min="2569" max="2569" width="9.28515625" style="639" customWidth="1"/>
    <col min="2570" max="2570" width="4.7109375" style="639" customWidth="1"/>
    <col min="2571" max="2571" width="9.28515625" style="639" customWidth="1"/>
    <col min="2572" max="2572" width="4.7109375" style="639" customWidth="1"/>
    <col min="2573" max="2573" width="9.28515625" style="639" customWidth="1"/>
    <col min="2574" max="2574" width="4.7109375" style="639" customWidth="1"/>
    <col min="2575" max="2575" width="9.28515625" style="639" customWidth="1"/>
    <col min="2576" max="2576" width="4.7109375" style="639" customWidth="1"/>
    <col min="2577" max="2577" width="9.28515625" style="639" customWidth="1"/>
    <col min="2578" max="2578" width="4.7109375" style="639" customWidth="1"/>
    <col min="2579" max="2579" width="9.28515625" style="639" customWidth="1"/>
    <col min="2580" max="2580" width="10.85546875" style="639" customWidth="1"/>
    <col min="2581" max="2581" width="6.7109375" style="639" customWidth="1"/>
    <col min="2582" max="2582" width="10" style="639" customWidth="1"/>
    <col min="2583" max="2583" width="10.5703125" style="639" customWidth="1"/>
    <col min="2584" max="2591" width="0" style="639" hidden="1" customWidth="1"/>
    <col min="2592" max="2816" width="9.140625" style="639"/>
    <col min="2817" max="2817" width="5.140625" style="639" customWidth="1"/>
    <col min="2818" max="2818" width="21.85546875" style="639" bestFit="1" customWidth="1"/>
    <col min="2819" max="2819" width="19.85546875" style="639" customWidth="1"/>
    <col min="2820" max="2820" width="4.7109375" style="639" customWidth="1"/>
    <col min="2821" max="2821" width="7.85546875" style="639" customWidth="1"/>
    <col min="2822" max="2822" width="4.7109375" style="639" customWidth="1"/>
    <col min="2823" max="2823" width="9.28515625" style="639" customWidth="1"/>
    <col min="2824" max="2824" width="4.7109375" style="639" customWidth="1"/>
    <col min="2825" max="2825" width="9.28515625" style="639" customWidth="1"/>
    <col min="2826" max="2826" width="4.7109375" style="639" customWidth="1"/>
    <col min="2827" max="2827" width="9.28515625" style="639" customWidth="1"/>
    <col min="2828" max="2828" width="4.7109375" style="639" customWidth="1"/>
    <col min="2829" max="2829" width="9.28515625" style="639" customWidth="1"/>
    <col min="2830" max="2830" width="4.7109375" style="639" customWidth="1"/>
    <col min="2831" max="2831" width="9.28515625" style="639" customWidth="1"/>
    <col min="2832" max="2832" width="4.7109375" style="639" customWidth="1"/>
    <col min="2833" max="2833" width="9.28515625" style="639" customWidth="1"/>
    <col min="2834" max="2834" width="4.7109375" style="639" customWidth="1"/>
    <col min="2835" max="2835" width="9.28515625" style="639" customWidth="1"/>
    <col min="2836" max="2836" width="10.85546875" style="639" customWidth="1"/>
    <col min="2837" max="2837" width="6.7109375" style="639" customWidth="1"/>
    <col min="2838" max="2838" width="10" style="639" customWidth="1"/>
    <col min="2839" max="2839" width="10.5703125" style="639" customWidth="1"/>
    <col min="2840" max="2847" width="0" style="639" hidden="1" customWidth="1"/>
    <col min="2848" max="3072" width="9.140625" style="639"/>
    <col min="3073" max="3073" width="5.140625" style="639" customWidth="1"/>
    <col min="3074" max="3074" width="21.85546875" style="639" bestFit="1" customWidth="1"/>
    <col min="3075" max="3075" width="19.85546875" style="639" customWidth="1"/>
    <col min="3076" max="3076" width="4.7109375" style="639" customWidth="1"/>
    <col min="3077" max="3077" width="7.85546875" style="639" customWidth="1"/>
    <col min="3078" max="3078" width="4.7109375" style="639" customWidth="1"/>
    <col min="3079" max="3079" width="9.28515625" style="639" customWidth="1"/>
    <col min="3080" max="3080" width="4.7109375" style="639" customWidth="1"/>
    <col min="3081" max="3081" width="9.28515625" style="639" customWidth="1"/>
    <col min="3082" max="3082" width="4.7109375" style="639" customWidth="1"/>
    <col min="3083" max="3083" width="9.28515625" style="639" customWidth="1"/>
    <col min="3084" max="3084" width="4.7109375" style="639" customWidth="1"/>
    <col min="3085" max="3085" width="9.28515625" style="639" customWidth="1"/>
    <col min="3086" max="3086" width="4.7109375" style="639" customWidth="1"/>
    <col min="3087" max="3087" width="9.28515625" style="639" customWidth="1"/>
    <col min="3088" max="3088" width="4.7109375" style="639" customWidth="1"/>
    <col min="3089" max="3089" width="9.28515625" style="639" customWidth="1"/>
    <col min="3090" max="3090" width="4.7109375" style="639" customWidth="1"/>
    <col min="3091" max="3091" width="9.28515625" style="639" customWidth="1"/>
    <col min="3092" max="3092" width="10.85546875" style="639" customWidth="1"/>
    <col min="3093" max="3093" width="6.7109375" style="639" customWidth="1"/>
    <col min="3094" max="3094" width="10" style="639" customWidth="1"/>
    <col min="3095" max="3095" width="10.5703125" style="639" customWidth="1"/>
    <col min="3096" max="3103" width="0" style="639" hidden="1" customWidth="1"/>
    <col min="3104" max="3328" width="9.140625" style="639"/>
    <col min="3329" max="3329" width="5.140625" style="639" customWidth="1"/>
    <col min="3330" max="3330" width="21.85546875" style="639" bestFit="1" customWidth="1"/>
    <col min="3331" max="3331" width="19.85546875" style="639" customWidth="1"/>
    <col min="3332" max="3332" width="4.7109375" style="639" customWidth="1"/>
    <col min="3333" max="3333" width="7.85546875" style="639" customWidth="1"/>
    <col min="3334" max="3334" width="4.7109375" style="639" customWidth="1"/>
    <col min="3335" max="3335" width="9.28515625" style="639" customWidth="1"/>
    <col min="3336" max="3336" width="4.7109375" style="639" customWidth="1"/>
    <col min="3337" max="3337" width="9.28515625" style="639" customWidth="1"/>
    <col min="3338" max="3338" width="4.7109375" style="639" customWidth="1"/>
    <col min="3339" max="3339" width="9.28515625" style="639" customWidth="1"/>
    <col min="3340" max="3340" width="4.7109375" style="639" customWidth="1"/>
    <col min="3341" max="3341" width="9.28515625" style="639" customWidth="1"/>
    <col min="3342" max="3342" width="4.7109375" style="639" customWidth="1"/>
    <col min="3343" max="3343" width="9.28515625" style="639" customWidth="1"/>
    <col min="3344" max="3344" width="4.7109375" style="639" customWidth="1"/>
    <col min="3345" max="3345" width="9.28515625" style="639" customWidth="1"/>
    <col min="3346" max="3346" width="4.7109375" style="639" customWidth="1"/>
    <col min="3347" max="3347" width="9.28515625" style="639" customWidth="1"/>
    <col min="3348" max="3348" width="10.85546875" style="639" customWidth="1"/>
    <col min="3349" max="3349" width="6.7109375" style="639" customWidth="1"/>
    <col min="3350" max="3350" width="10" style="639" customWidth="1"/>
    <col min="3351" max="3351" width="10.5703125" style="639" customWidth="1"/>
    <col min="3352" max="3359" width="0" style="639" hidden="1" customWidth="1"/>
    <col min="3360" max="3584" width="9.140625" style="639"/>
    <col min="3585" max="3585" width="5.140625" style="639" customWidth="1"/>
    <col min="3586" max="3586" width="21.85546875" style="639" bestFit="1" customWidth="1"/>
    <col min="3587" max="3587" width="19.85546875" style="639" customWidth="1"/>
    <col min="3588" max="3588" width="4.7109375" style="639" customWidth="1"/>
    <col min="3589" max="3589" width="7.85546875" style="639" customWidth="1"/>
    <col min="3590" max="3590" width="4.7109375" style="639" customWidth="1"/>
    <col min="3591" max="3591" width="9.28515625" style="639" customWidth="1"/>
    <col min="3592" max="3592" width="4.7109375" style="639" customWidth="1"/>
    <col min="3593" max="3593" width="9.28515625" style="639" customWidth="1"/>
    <col min="3594" max="3594" width="4.7109375" style="639" customWidth="1"/>
    <col min="3595" max="3595" width="9.28515625" style="639" customWidth="1"/>
    <col min="3596" max="3596" width="4.7109375" style="639" customWidth="1"/>
    <col min="3597" max="3597" width="9.28515625" style="639" customWidth="1"/>
    <col min="3598" max="3598" width="4.7109375" style="639" customWidth="1"/>
    <col min="3599" max="3599" width="9.28515625" style="639" customWidth="1"/>
    <col min="3600" max="3600" width="4.7109375" style="639" customWidth="1"/>
    <col min="3601" max="3601" width="9.28515625" style="639" customWidth="1"/>
    <col min="3602" max="3602" width="4.7109375" style="639" customWidth="1"/>
    <col min="3603" max="3603" width="9.28515625" style="639" customWidth="1"/>
    <col min="3604" max="3604" width="10.85546875" style="639" customWidth="1"/>
    <col min="3605" max="3605" width="6.7109375" style="639" customWidth="1"/>
    <col min="3606" max="3606" width="10" style="639" customWidth="1"/>
    <col min="3607" max="3607" width="10.5703125" style="639" customWidth="1"/>
    <col min="3608" max="3615" width="0" style="639" hidden="1" customWidth="1"/>
    <col min="3616" max="3840" width="9.140625" style="639"/>
    <col min="3841" max="3841" width="5.140625" style="639" customWidth="1"/>
    <col min="3842" max="3842" width="21.85546875" style="639" bestFit="1" customWidth="1"/>
    <col min="3843" max="3843" width="19.85546875" style="639" customWidth="1"/>
    <col min="3844" max="3844" width="4.7109375" style="639" customWidth="1"/>
    <col min="3845" max="3845" width="7.85546875" style="639" customWidth="1"/>
    <col min="3846" max="3846" width="4.7109375" style="639" customWidth="1"/>
    <col min="3847" max="3847" width="9.28515625" style="639" customWidth="1"/>
    <col min="3848" max="3848" width="4.7109375" style="639" customWidth="1"/>
    <col min="3849" max="3849" width="9.28515625" style="639" customWidth="1"/>
    <col min="3850" max="3850" width="4.7109375" style="639" customWidth="1"/>
    <col min="3851" max="3851" width="9.28515625" style="639" customWidth="1"/>
    <col min="3852" max="3852" width="4.7109375" style="639" customWidth="1"/>
    <col min="3853" max="3853" width="9.28515625" style="639" customWidth="1"/>
    <col min="3854" max="3854" width="4.7109375" style="639" customWidth="1"/>
    <col min="3855" max="3855" width="9.28515625" style="639" customWidth="1"/>
    <col min="3856" max="3856" width="4.7109375" style="639" customWidth="1"/>
    <col min="3857" max="3857" width="9.28515625" style="639" customWidth="1"/>
    <col min="3858" max="3858" width="4.7109375" style="639" customWidth="1"/>
    <col min="3859" max="3859" width="9.28515625" style="639" customWidth="1"/>
    <col min="3860" max="3860" width="10.85546875" style="639" customWidth="1"/>
    <col min="3861" max="3861" width="6.7109375" style="639" customWidth="1"/>
    <col min="3862" max="3862" width="10" style="639" customWidth="1"/>
    <col min="3863" max="3863" width="10.5703125" style="639" customWidth="1"/>
    <col min="3864" max="3871" width="0" style="639" hidden="1" customWidth="1"/>
    <col min="3872" max="4096" width="9.140625" style="639"/>
    <col min="4097" max="4097" width="5.140625" style="639" customWidth="1"/>
    <col min="4098" max="4098" width="21.85546875" style="639" bestFit="1" customWidth="1"/>
    <col min="4099" max="4099" width="19.85546875" style="639" customWidth="1"/>
    <col min="4100" max="4100" width="4.7109375" style="639" customWidth="1"/>
    <col min="4101" max="4101" width="7.85546875" style="639" customWidth="1"/>
    <col min="4102" max="4102" width="4.7109375" style="639" customWidth="1"/>
    <col min="4103" max="4103" width="9.28515625" style="639" customWidth="1"/>
    <col min="4104" max="4104" width="4.7109375" style="639" customWidth="1"/>
    <col min="4105" max="4105" width="9.28515625" style="639" customWidth="1"/>
    <col min="4106" max="4106" width="4.7109375" style="639" customWidth="1"/>
    <col min="4107" max="4107" width="9.28515625" style="639" customWidth="1"/>
    <col min="4108" max="4108" width="4.7109375" style="639" customWidth="1"/>
    <col min="4109" max="4109" width="9.28515625" style="639" customWidth="1"/>
    <col min="4110" max="4110" width="4.7109375" style="639" customWidth="1"/>
    <col min="4111" max="4111" width="9.28515625" style="639" customWidth="1"/>
    <col min="4112" max="4112" width="4.7109375" style="639" customWidth="1"/>
    <col min="4113" max="4113" width="9.28515625" style="639" customWidth="1"/>
    <col min="4114" max="4114" width="4.7109375" style="639" customWidth="1"/>
    <col min="4115" max="4115" width="9.28515625" style="639" customWidth="1"/>
    <col min="4116" max="4116" width="10.85546875" style="639" customWidth="1"/>
    <col min="4117" max="4117" width="6.7109375" style="639" customWidth="1"/>
    <col min="4118" max="4118" width="10" style="639" customWidth="1"/>
    <col min="4119" max="4119" width="10.5703125" style="639" customWidth="1"/>
    <col min="4120" max="4127" width="0" style="639" hidden="1" customWidth="1"/>
    <col min="4128" max="4352" width="9.140625" style="639"/>
    <col min="4353" max="4353" width="5.140625" style="639" customWidth="1"/>
    <col min="4354" max="4354" width="21.85546875" style="639" bestFit="1" customWidth="1"/>
    <col min="4355" max="4355" width="19.85546875" style="639" customWidth="1"/>
    <col min="4356" max="4356" width="4.7109375" style="639" customWidth="1"/>
    <col min="4357" max="4357" width="7.85546875" style="639" customWidth="1"/>
    <col min="4358" max="4358" width="4.7109375" style="639" customWidth="1"/>
    <col min="4359" max="4359" width="9.28515625" style="639" customWidth="1"/>
    <col min="4360" max="4360" width="4.7109375" style="639" customWidth="1"/>
    <col min="4361" max="4361" width="9.28515625" style="639" customWidth="1"/>
    <col min="4362" max="4362" width="4.7109375" style="639" customWidth="1"/>
    <col min="4363" max="4363" width="9.28515625" style="639" customWidth="1"/>
    <col min="4364" max="4364" width="4.7109375" style="639" customWidth="1"/>
    <col min="4365" max="4365" width="9.28515625" style="639" customWidth="1"/>
    <col min="4366" max="4366" width="4.7109375" style="639" customWidth="1"/>
    <col min="4367" max="4367" width="9.28515625" style="639" customWidth="1"/>
    <col min="4368" max="4368" width="4.7109375" style="639" customWidth="1"/>
    <col min="4369" max="4369" width="9.28515625" style="639" customWidth="1"/>
    <col min="4370" max="4370" width="4.7109375" style="639" customWidth="1"/>
    <col min="4371" max="4371" width="9.28515625" style="639" customWidth="1"/>
    <col min="4372" max="4372" width="10.85546875" style="639" customWidth="1"/>
    <col min="4373" max="4373" width="6.7109375" style="639" customWidth="1"/>
    <col min="4374" max="4374" width="10" style="639" customWidth="1"/>
    <col min="4375" max="4375" width="10.5703125" style="639" customWidth="1"/>
    <col min="4376" max="4383" width="0" style="639" hidden="1" customWidth="1"/>
    <col min="4384" max="4608" width="9.140625" style="639"/>
    <col min="4609" max="4609" width="5.140625" style="639" customWidth="1"/>
    <col min="4610" max="4610" width="21.85546875" style="639" bestFit="1" customWidth="1"/>
    <col min="4611" max="4611" width="19.85546875" style="639" customWidth="1"/>
    <col min="4612" max="4612" width="4.7109375" style="639" customWidth="1"/>
    <col min="4613" max="4613" width="7.85546875" style="639" customWidth="1"/>
    <col min="4614" max="4614" width="4.7109375" style="639" customWidth="1"/>
    <col min="4615" max="4615" width="9.28515625" style="639" customWidth="1"/>
    <col min="4616" max="4616" width="4.7109375" style="639" customWidth="1"/>
    <col min="4617" max="4617" width="9.28515625" style="639" customWidth="1"/>
    <col min="4618" max="4618" width="4.7109375" style="639" customWidth="1"/>
    <col min="4619" max="4619" width="9.28515625" style="639" customWidth="1"/>
    <col min="4620" max="4620" width="4.7109375" style="639" customWidth="1"/>
    <col min="4621" max="4621" width="9.28515625" style="639" customWidth="1"/>
    <col min="4622" max="4622" width="4.7109375" style="639" customWidth="1"/>
    <col min="4623" max="4623" width="9.28515625" style="639" customWidth="1"/>
    <col min="4624" max="4624" width="4.7109375" style="639" customWidth="1"/>
    <col min="4625" max="4625" width="9.28515625" style="639" customWidth="1"/>
    <col min="4626" max="4626" width="4.7109375" style="639" customWidth="1"/>
    <col min="4627" max="4627" width="9.28515625" style="639" customWidth="1"/>
    <col min="4628" max="4628" width="10.85546875" style="639" customWidth="1"/>
    <col min="4629" max="4629" width="6.7109375" style="639" customWidth="1"/>
    <col min="4630" max="4630" width="10" style="639" customWidth="1"/>
    <col min="4631" max="4631" width="10.5703125" style="639" customWidth="1"/>
    <col min="4632" max="4639" width="0" style="639" hidden="1" customWidth="1"/>
    <col min="4640" max="4864" width="9.140625" style="639"/>
    <col min="4865" max="4865" width="5.140625" style="639" customWidth="1"/>
    <col min="4866" max="4866" width="21.85546875" style="639" bestFit="1" customWidth="1"/>
    <col min="4867" max="4867" width="19.85546875" style="639" customWidth="1"/>
    <col min="4868" max="4868" width="4.7109375" style="639" customWidth="1"/>
    <col min="4869" max="4869" width="7.85546875" style="639" customWidth="1"/>
    <col min="4870" max="4870" width="4.7109375" style="639" customWidth="1"/>
    <col min="4871" max="4871" width="9.28515625" style="639" customWidth="1"/>
    <col min="4872" max="4872" width="4.7109375" style="639" customWidth="1"/>
    <col min="4873" max="4873" width="9.28515625" style="639" customWidth="1"/>
    <col min="4874" max="4874" width="4.7109375" style="639" customWidth="1"/>
    <col min="4875" max="4875" width="9.28515625" style="639" customWidth="1"/>
    <col min="4876" max="4876" width="4.7109375" style="639" customWidth="1"/>
    <col min="4877" max="4877" width="9.28515625" style="639" customWidth="1"/>
    <col min="4878" max="4878" width="4.7109375" style="639" customWidth="1"/>
    <col min="4879" max="4879" width="9.28515625" style="639" customWidth="1"/>
    <col min="4880" max="4880" width="4.7109375" style="639" customWidth="1"/>
    <col min="4881" max="4881" width="9.28515625" style="639" customWidth="1"/>
    <col min="4882" max="4882" width="4.7109375" style="639" customWidth="1"/>
    <col min="4883" max="4883" width="9.28515625" style="639" customWidth="1"/>
    <col min="4884" max="4884" width="10.85546875" style="639" customWidth="1"/>
    <col min="4885" max="4885" width="6.7109375" style="639" customWidth="1"/>
    <col min="4886" max="4886" width="10" style="639" customWidth="1"/>
    <col min="4887" max="4887" width="10.5703125" style="639" customWidth="1"/>
    <col min="4888" max="4895" width="0" style="639" hidden="1" customWidth="1"/>
    <col min="4896" max="5120" width="9.140625" style="639"/>
    <col min="5121" max="5121" width="5.140625" style="639" customWidth="1"/>
    <col min="5122" max="5122" width="21.85546875" style="639" bestFit="1" customWidth="1"/>
    <col min="5123" max="5123" width="19.85546875" style="639" customWidth="1"/>
    <col min="5124" max="5124" width="4.7109375" style="639" customWidth="1"/>
    <col min="5125" max="5125" width="7.85546875" style="639" customWidth="1"/>
    <col min="5126" max="5126" width="4.7109375" style="639" customWidth="1"/>
    <col min="5127" max="5127" width="9.28515625" style="639" customWidth="1"/>
    <col min="5128" max="5128" width="4.7109375" style="639" customWidth="1"/>
    <col min="5129" max="5129" width="9.28515625" style="639" customWidth="1"/>
    <col min="5130" max="5130" width="4.7109375" style="639" customWidth="1"/>
    <col min="5131" max="5131" width="9.28515625" style="639" customWidth="1"/>
    <col min="5132" max="5132" width="4.7109375" style="639" customWidth="1"/>
    <col min="5133" max="5133" width="9.28515625" style="639" customWidth="1"/>
    <col min="5134" max="5134" width="4.7109375" style="639" customWidth="1"/>
    <col min="5135" max="5135" width="9.28515625" style="639" customWidth="1"/>
    <col min="5136" max="5136" width="4.7109375" style="639" customWidth="1"/>
    <col min="5137" max="5137" width="9.28515625" style="639" customWidth="1"/>
    <col min="5138" max="5138" width="4.7109375" style="639" customWidth="1"/>
    <col min="5139" max="5139" width="9.28515625" style="639" customWidth="1"/>
    <col min="5140" max="5140" width="10.85546875" style="639" customWidth="1"/>
    <col min="5141" max="5141" width="6.7109375" style="639" customWidth="1"/>
    <col min="5142" max="5142" width="10" style="639" customWidth="1"/>
    <col min="5143" max="5143" width="10.5703125" style="639" customWidth="1"/>
    <col min="5144" max="5151" width="0" style="639" hidden="1" customWidth="1"/>
    <col min="5152" max="5376" width="9.140625" style="639"/>
    <col min="5377" max="5377" width="5.140625" style="639" customWidth="1"/>
    <col min="5378" max="5378" width="21.85546875" style="639" bestFit="1" customWidth="1"/>
    <col min="5379" max="5379" width="19.85546875" style="639" customWidth="1"/>
    <col min="5380" max="5380" width="4.7109375" style="639" customWidth="1"/>
    <col min="5381" max="5381" width="7.85546875" style="639" customWidth="1"/>
    <col min="5382" max="5382" width="4.7109375" style="639" customWidth="1"/>
    <col min="5383" max="5383" width="9.28515625" style="639" customWidth="1"/>
    <col min="5384" max="5384" width="4.7109375" style="639" customWidth="1"/>
    <col min="5385" max="5385" width="9.28515625" style="639" customWidth="1"/>
    <col min="5386" max="5386" width="4.7109375" style="639" customWidth="1"/>
    <col min="5387" max="5387" width="9.28515625" style="639" customWidth="1"/>
    <col min="5388" max="5388" width="4.7109375" style="639" customWidth="1"/>
    <col min="5389" max="5389" width="9.28515625" style="639" customWidth="1"/>
    <col min="5390" max="5390" width="4.7109375" style="639" customWidth="1"/>
    <col min="5391" max="5391" width="9.28515625" style="639" customWidth="1"/>
    <col min="5392" max="5392" width="4.7109375" style="639" customWidth="1"/>
    <col min="5393" max="5393" width="9.28515625" style="639" customWidth="1"/>
    <col min="5394" max="5394" width="4.7109375" style="639" customWidth="1"/>
    <col min="5395" max="5395" width="9.28515625" style="639" customWidth="1"/>
    <col min="5396" max="5396" width="10.85546875" style="639" customWidth="1"/>
    <col min="5397" max="5397" width="6.7109375" style="639" customWidth="1"/>
    <col min="5398" max="5398" width="10" style="639" customWidth="1"/>
    <col min="5399" max="5399" width="10.5703125" style="639" customWidth="1"/>
    <col min="5400" max="5407" width="0" style="639" hidden="1" customWidth="1"/>
    <col min="5408" max="5632" width="9.140625" style="639"/>
    <col min="5633" max="5633" width="5.140625" style="639" customWidth="1"/>
    <col min="5634" max="5634" width="21.85546875" style="639" bestFit="1" customWidth="1"/>
    <col min="5635" max="5635" width="19.85546875" style="639" customWidth="1"/>
    <col min="5636" max="5636" width="4.7109375" style="639" customWidth="1"/>
    <col min="5637" max="5637" width="7.85546875" style="639" customWidth="1"/>
    <col min="5638" max="5638" width="4.7109375" style="639" customWidth="1"/>
    <col min="5639" max="5639" width="9.28515625" style="639" customWidth="1"/>
    <col min="5640" max="5640" width="4.7109375" style="639" customWidth="1"/>
    <col min="5641" max="5641" width="9.28515625" style="639" customWidth="1"/>
    <col min="5642" max="5642" width="4.7109375" style="639" customWidth="1"/>
    <col min="5643" max="5643" width="9.28515625" style="639" customWidth="1"/>
    <col min="5644" max="5644" width="4.7109375" style="639" customWidth="1"/>
    <col min="5645" max="5645" width="9.28515625" style="639" customWidth="1"/>
    <col min="5646" max="5646" width="4.7109375" style="639" customWidth="1"/>
    <col min="5647" max="5647" width="9.28515625" style="639" customWidth="1"/>
    <col min="5648" max="5648" width="4.7109375" style="639" customWidth="1"/>
    <col min="5649" max="5649" width="9.28515625" style="639" customWidth="1"/>
    <col min="5650" max="5650" width="4.7109375" style="639" customWidth="1"/>
    <col min="5651" max="5651" width="9.28515625" style="639" customWidth="1"/>
    <col min="5652" max="5652" width="10.85546875" style="639" customWidth="1"/>
    <col min="5653" max="5653" width="6.7109375" style="639" customWidth="1"/>
    <col min="5654" max="5654" width="10" style="639" customWidth="1"/>
    <col min="5655" max="5655" width="10.5703125" style="639" customWidth="1"/>
    <col min="5656" max="5663" width="0" style="639" hidden="1" customWidth="1"/>
    <col min="5664" max="5888" width="9.140625" style="639"/>
    <col min="5889" max="5889" width="5.140625" style="639" customWidth="1"/>
    <col min="5890" max="5890" width="21.85546875" style="639" bestFit="1" customWidth="1"/>
    <col min="5891" max="5891" width="19.85546875" style="639" customWidth="1"/>
    <col min="5892" max="5892" width="4.7109375" style="639" customWidth="1"/>
    <col min="5893" max="5893" width="7.85546875" style="639" customWidth="1"/>
    <col min="5894" max="5894" width="4.7109375" style="639" customWidth="1"/>
    <col min="5895" max="5895" width="9.28515625" style="639" customWidth="1"/>
    <col min="5896" max="5896" width="4.7109375" style="639" customWidth="1"/>
    <col min="5897" max="5897" width="9.28515625" style="639" customWidth="1"/>
    <col min="5898" max="5898" width="4.7109375" style="639" customWidth="1"/>
    <col min="5899" max="5899" width="9.28515625" style="639" customWidth="1"/>
    <col min="5900" max="5900" width="4.7109375" style="639" customWidth="1"/>
    <col min="5901" max="5901" width="9.28515625" style="639" customWidth="1"/>
    <col min="5902" max="5902" width="4.7109375" style="639" customWidth="1"/>
    <col min="5903" max="5903" width="9.28515625" style="639" customWidth="1"/>
    <col min="5904" max="5904" width="4.7109375" style="639" customWidth="1"/>
    <col min="5905" max="5905" width="9.28515625" style="639" customWidth="1"/>
    <col min="5906" max="5906" width="4.7109375" style="639" customWidth="1"/>
    <col min="5907" max="5907" width="9.28515625" style="639" customWidth="1"/>
    <col min="5908" max="5908" width="10.85546875" style="639" customWidth="1"/>
    <col min="5909" max="5909" width="6.7109375" style="639" customWidth="1"/>
    <col min="5910" max="5910" width="10" style="639" customWidth="1"/>
    <col min="5911" max="5911" width="10.5703125" style="639" customWidth="1"/>
    <col min="5912" max="5919" width="0" style="639" hidden="1" customWidth="1"/>
    <col min="5920" max="6144" width="9.140625" style="639"/>
    <col min="6145" max="6145" width="5.140625" style="639" customWidth="1"/>
    <col min="6146" max="6146" width="21.85546875" style="639" bestFit="1" customWidth="1"/>
    <col min="6147" max="6147" width="19.85546875" style="639" customWidth="1"/>
    <col min="6148" max="6148" width="4.7109375" style="639" customWidth="1"/>
    <col min="6149" max="6149" width="7.85546875" style="639" customWidth="1"/>
    <col min="6150" max="6150" width="4.7109375" style="639" customWidth="1"/>
    <col min="6151" max="6151" width="9.28515625" style="639" customWidth="1"/>
    <col min="6152" max="6152" width="4.7109375" style="639" customWidth="1"/>
    <col min="6153" max="6153" width="9.28515625" style="639" customWidth="1"/>
    <col min="6154" max="6154" width="4.7109375" style="639" customWidth="1"/>
    <col min="6155" max="6155" width="9.28515625" style="639" customWidth="1"/>
    <col min="6156" max="6156" width="4.7109375" style="639" customWidth="1"/>
    <col min="6157" max="6157" width="9.28515625" style="639" customWidth="1"/>
    <col min="6158" max="6158" width="4.7109375" style="639" customWidth="1"/>
    <col min="6159" max="6159" width="9.28515625" style="639" customWidth="1"/>
    <col min="6160" max="6160" width="4.7109375" style="639" customWidth="1"/>
    <col min="6161" max="6161" width="9.28515625" style="639" customWidth="1"/>
    <col min="6162" max="6162" width="4.7109375" style="639" customWidth="1"/>
    <col min="6163" max="6163" width="9.28515625" style="639" customWidth="1"/>
    <col min="6164" max="6164" width="10.85546875" style="639" customWidth="1"/>
    <col min="6165" max="6165" width="6.7109375" style="639" customWidth="1"/>
    <col min="6166" max="6166" width="10" style="639" customWidth="1"/>
    <col min="6167" max="6167" width="10.5703125" style="639" customWidth="1"/>
    <col min="6168" max="6175" width="0" style="639" hidden="1" customWidth="1"/>
    <col min="6176" max="6400" width="9.140625" style="639"/>
    <col min="6401" max="6401" width="5.140625" style="639" customWidth="1"/>
    <col min="6402" max="6402" width="21.85546875" style="639" bestFit="1" customWidth="1"/>
    <col min="6403" max="6403" width="19.85546875" style="639" customWidth="1"/>
    <col min="6404" max="6404" width="4.7109375" style="639" customWidth="1"/>
    <col min="6405" max="6405" width="7.85546875" style="639" customWidth="1"/>
    <col min="6406" max="6406" width="4.7109375" style="639" customWidth="1"/>
    <col min="6407" max="6407" width="9.28515625" style="639" customWidth="1"/>
    <col min="6408" max="6408" width="4.7109375" style="639" customWidth="1"/>
    <col min="6409" max="6409" width="9.28515625" style="639" customWidth="1"/>
    <col min="6410" max="6410" width="4.7109375" style="639" customWidth="1"/>
    <col min="6411" max="6411" width="9.28515625" style="639" customWidth="1"/>
    <col min="6412" max="6412" width="4.7109375" style="639" customWidth="1"/>
    <col min="6413" max="6413" width="9.28515625" style="639" customWidth="1"/>
    <col min="6414" max="6414" width="4.7109375" style="639" customWidth="1"/>
    <col min="6415" max="6415" width="9.28515625" style="639" customWidth="1"/>
    <col min="6416" max="6416" width="4.7109375" style="639" customWidth="1"/>
    <col min="6417" max="6417" width="9.28515625" style="639" customWidth="1"/>
    <col min="6418" max="6418" width="4.7109375" style="639" customWidth="1"/>
    <col min="6419" max="6419" width="9.28515625" style="639" customWidth="1"/>
    <col min="6420" max="6420" width="10.85546875" style="639" customWidth="1"/>
    <col min="6421" max="6421" width="6.7109375" style="639" customWidth="1"/>
    <col min="6422" max="6422" width="10" style="639" customWidth="1"/>
    <col min="6423" max="6423" width="10.5703125" style="639" customWidth="1"/>
    <col min="6424" max="6431" width="0" style="639" hidden="1" customWidth="1"/>
    <col min="6432" max="6656" width="9.140625" style="639"/>
    <col min="6657" max="6657" width="5.140625" style="639" customWidth="1"/>
    <col min="6658" max="6658" width="21.85546875" style="639" bestFit="1" customWidth="1"/>
    <col min="6659" max="6659" width="19.85546875" style="639" customWidth="1"/>
    <col min="6660" max="6660" width="4.7109375" style="639" customWidth="1"/>
    <col min="6661" max="6661" width="7.85546875" style="639" customWidth="1"/>
    <col min="6662" max="6662" width="4.7109375" style="639" customWidth="1"/>
    <col min="6663" max="6663" width="9.28515625" style="639" customWidth="1"/>
    <col min="6664" max="6664" width="4.7109375" style="639" customWidth="1"/>
    <col min="6665" max="6665" width="9.28515625" style="639" customWidth="1"/>
    <col min="6666" max="6666" width="4.7109375" style="639" customWidth="1"/>
    <col min="6667" max="6667" width="9.28515625" style="639" customWidth="1"/>
    <col min="6668" max="6668" width="4.7109375" style="639" customWidth="1"/>
    <col min="6669" max="6669" width="9.28515625" style="639" customWidth="1"/>
    <col min="6670" max="6670" width="4.7109375" style="639" customWidth="1"/>
    <col min="6671" max="6671" width="9.28515625" style="639" customWidth="1"/>
    <col min="6672" max="6672" width="4.7109375" style="639" customWidth="1"/>
    <col min="6673" max="6673" width="9.28515625" style="639" customWidth="1"/>
    <col min="6674" max="6674" width="4.7109375" style="639" customWidth="1"/>
    <col min="6675" max="6675" width="9.28515625" style="639" customWidth="1"/>
    <col min="6676" max="6676" width="10.85546875" style="639" customWidth="1"/>
    <col min="6677" max="6677" width="6.7109375" style="639" customWidth="1"/>
    <col min="6678" max="6678" width="10" style="639" customWidth="1"/>
    <col min="6679" max="6679" width="10.5703125" style="639" customWidth="1"/>
    <col min="6680" max="6687" width="0" style="639" hidden="1" customWidth="1"/>
    <col min="6688" max="6912" width="9.140625" style="639"/>
    <col min="6913" max="6913" width="5.140625" style="639" customWidth="1"/>
    <col min="6914" max="6914" width="21.85546875" style="639" bestFit="1" customWidth="1"/>
    <col min="6915" max="6915" width="19.85546875" style="639" customWidth="1"/>
    <col min="6916" max="6916" width="4.7109375" style="639" customWidth="1"/>
    <col min="6917" max="6917" width="7.85546875" style="639" customWidth="1"/>
    <col min="6918" max="6918" width="4.7109375" style="639" customWidth="1"/>
    <col min="6919" max="6919" width="9.28515625" style="639" customWidth="1"/>
    <col min="6920" max="6920" width="4.7109375" style="639" customWidth="1"/>
    <col min="6921" max="6921" width="9.28515625" style="639" customWidth="1"/>
    <col min="6922" max="6922" width="4.7109375" style="639" customWidth="1"/>
    <col min="6923" max="6923" width="9.28515625" style="639" customWidth="1"/>
    <col min="6924" max="6924" width="4.7109375" style="639" customWidth="1"/>
    <col min="6925" max="6925" width="9.28515625" style="639" customWidth="1"/>
    <col min="6926" max="6926" width="4.7109375" style="639" customWidth="1"/>
    <col min="6927" max="6927" width="9.28515625" style="639" customWidth="1"/>
    <col min="6928" max="6928" width="4.7109375" style="639" customWidth="1"/>
    <col min="6929" max="6929" width="9.28515625" style="639" customWidth="1"/>
    <col min="6930" max="6930" width="4.7109375" style="639" customWidth="1"/>
    <col min="6931" max="6931" width="9.28515625" style="639" customWidth="1"/>
    <col min="6932" max="6932" width="10.85546875" style="639" customWidth="1"/>
    <col min="6933" max="6933" width="6.7109375" style="639" customWidth="1"/>
    <col min="6934" max="6934" width="10" style="639" customWidth="1"/>
    <col min="6935" max="6935" width="10.5703125" style="639" customWidth="1"/>
    <col min="6936" max="6943" width="0" style="639" hidden="1" customWidth="1"/>
    <col min="6944" max="7168" width="9.140625" style="639"/>
    <col min="7169" max="7169" width="5.140625" style="639" customWidth="1"/>
    <col min="7170" max="7170" width="21.85546875" style="639" bestFit="1" customWidth="1"/>
    <col min="7171" max="7171" width="19.85546875" style="639" customWidth="1"/>
    <col min="7172" max="7172" width="4.7109375" style="639" customWidth="1"/>
    <col min="7173" max="7173" width="7.85546875" style="639" customWidth="1"/>
    <col min="7174" max="7174" width="4.7109375" style="639" customWidth="1"/>
    <col min="7175" max="7175" width="9.28515625" style="639" customWidth="1"/>
    <col min="7176" max="7176" width="4.7109375" style="639" customWidth="1"/>
    <col min="7177" max="7177" width="9.28515625" style="639" customWidth="1"/>
    <col min="7178" max="7178" width="4.7109375" style="639" customWidth="1"/>
    <col min="7179" max="7179" width="9.28515625" style="639" customWidth="1"/>
    <col min="7180" max="7180" width="4.7109375" style="639" customWidth="1"/>
    <col min="7181" max="7181" width="9.28515625" style="639" customWidth="1"/>
    <col min="7182" max="7182" width="4.7109375" style="639" customWidth="1"/>
    <col min="7183" max="7183" width="9.28515625" style="639" customWidth="1"/>
    <col min="7184" max="7184" width="4.7109375" style="639" customWidth="1"/>
    <col min="7185" max="7185" width="9.28515625" style="639" customWidth="1"/>
    <col min="7186" max="7186" width="4.7109375" style="639" customWidth="1"/>
    <col min="7187" max="7187" width="9.28515625" style="639" customWidth="1"/>
    <col min="7188" max="7188" width="10.85546875" style="639" customWidth="1"/>
    <col min="7189" max="7189" width="6.7109375" style="639" customWidth="1"/>
    <col min="7190" max="7190" width="10" style="639" customWidth="1"/>
    <col min="7191" max="7191" width="10.5703125" style="639" customWidth="1"/>
    <col min="7192" max="7199" width="0" style="639" hidden="1" customWidth="1"/>
    <col min="7200" max="7424" width="9.140625" style="639"/>
    <col min="7425" max="7425" width="5.140625" style="639" customWidth="1"/>
    <col min="7426" max="7426" width="21.85546875" style="639" bestFit="1" customWidth="1"/>
    <col min="7427" max="7427" width="19.85546875" style="639" customWidth="1"/>
    <col min="7428" max="7428" width="4.7109375" style="639" customWidth="1"/>
    <col min="7429" max="7429" width="7.85546875" style="639" customWidth="1"/>
    <col min="7430" max="7430" width="4.7109375" style="639" customWidth="1"/>
    <col min="7431" max="7431" width="9.28515625" style="639" customWidth="1"/>
    <col min="7432" max="7432" width="4.7109375" style="639" customWidth="1"/>
    <col min="7433" max="7433" width="9.28515625" style="639" customWidth="1"/>
    <col min="7434" max="7434" width="4.7109375" style="639" customWidth="1"/>
    <col min="7435" max="7435" width="9.28515625" style="639" customWidth="1"/>
    <col min="7436" max="7436" width="4.7109375" style="639" customWidth="1"/>
    <col min="7437" max="7437" width="9.28515625" style="639" customWidth="1"/>
    <col min="7438" max="7438" width="4.7109375" style="639" customWidth="1"/>
    <col min="7439" max="7439" width="9.28515625" style="639" customWidth="1"/>
    <col min="7440" max="7440" width="4.7109375" style="639" customWidth="1"/>
    <col min="7441" max="7441" width="9.28515625" style="639" customWidth="1"/>
    <col min="7442" max="7442" width="4.7109375" style="639" customWidth="1"/>
    <col min="7443" max="7443" width="9.28515625" style="639" customWidth="1"/>
    <col min="7444" max="7444" width="10.85546875" style="639" customWidth="1"/>
    <col min="7445" max="7445" width="6.7109375" style="639" customWidth="1"/>
    <col min="7446" max="7446" width="10" style="639" customWidth="1"/>
    <col min="7447" max="7447" width="10.5703125" style="639" customWidth="1"/>
    <col min="7448" max="7455" width="0" style="639" hidden="1" customWidth="1"/>
    <col min="7456" max="7680" width="9.140625" style="639"/>
    <col min="7681" max="7681" width="5.140625" style="639" customWidth="1"/>
    <col min="7682" max="7682" width="21.85546875" style="639" bestFit="1" customWidth="1"/>
    <col min="7683" max="7683" width="19.85546875" style="639" customWidth="1"/>
    <col min="7684" max="7684" width="4.7109375" style="639" customWidth="1"/>
    <col min="7685" max="7685" width="7.85546875" style="639" customWidth="1"/>
    <col min="7686" max="7686" width="4.7109375" style="639" customWidth="1"/>
    <col min="7687" max="7687" width="9.28515625" style="639" customWidth="1"/>
    <col min="7688" max="7688" width="4.7109375" style="639" customWidth="1"/>
    <col min="7689" max="7689" width="9.28515625" style="639" customWidth="1"/>
    <col min="7690" max="7690" width="4.7109375" style="639" customWidth="1"/>
    <col min="7691" max="7691" width="9.28515625" style="639" customWidth="1"/>
    <col min="7692" max="7692" width="4.7109375" style="639" customWidth="1"/>
    <col min="7693" max="7693" width="9.28515625" style="639" customWidth="1"/>
    <col min="7694" max="7694" width="4.7109375" style="639" customWidth="1"/>
    <col min="7695" max="7695" width="9.28515625" style="639" customWidth="1"/>
    <col min="7696" max="7696" width="4.7109375" style="639" customWidth="1"/>
    <col min="7697" max="7697" width="9.28515625" style="639" customWidth="1"/>
    <col min="7698" max="7698" width="4.7109375" style="639" customWidth="1"/>
    <col min="7699" max="7699" width="9.28515625" style="639" customWidth="1"/>
    <col min="7700" max="7700" width="10.85546875" style="639" customWidth="1"/>
    <col min="7701" max="7701" width="6.7109375" style="639" customWidth="1"/>
    <col min="7702" max="7702" width="10" style="639" customWidth="1"/>
    <col min="7703" max="7703" width="10.5703125" style="639" customWidth="1"/>
    <col min="7704" max="7711" width="0" style="639" hidden="1" customWidth="1"/>
    <col min="7712" max="7936" width="9.140625" style="639"/>
    <col min="7937" max="7937" width="5.140625" style="639" customWidth="1"/>
    <col min="7938" max="7938" width="21.85546875" style="639" bestFit="1" customWidth="1"/>
    <col min="7939" max="7939" width="19.85546875" style="639" customWidth="1"/>
    <col min="7940" max="7940" width="4.7109375" style="639" customWidth="1"/>
    <col min="7941" max="7941" width="7.85546875" style="639" customWidth="1"/>
    <col min="7942" max="7942" width="4.7109375" style="639" customWidth="1"/>
    <col min="7943" max="7943" width="9.28515625" style="639" customWidth="1"/>
    <col min="7944" max="7944" width="4.7109375" style="639" customWidth="1"/>
    <col min="7945" max="7945" width="9.28515625" style="639" customWidth="1"/>
    <col min="7946" max="7946" width="4.7109375" style="639" customWidth="1"/>
    <col min="7947" max="7947" width="9.28515625" style="639" customWidth="1"/>
    <col min="7948" max="7948" width="4.7109375" style="639" customWidth="1"/>
    <col min="7949" max="7949" width="9.28515625" style="639" customWidth="1"/>
    <col min="7950" max="7950" width="4.7109375" style="639" customWidth="1"/>
    <col min="7951" max="7951" width="9.28515625" style="639" customWidth="1"/>
    <col min="7952" max="7952" width="4.7109375" style="639" customWidth="1"/>
    <col min="7953" max="7953" width="9.28515625" style="639" customWidth="1"/>
    <col min="7954" max="7954" width="4.7109375" style="639" customWidth="1"/>
    <col min="7955" max="7955" width="9.28515625" style="639" customWidth="1"/>
    <col min="7956" max="7956" width="10.85546875" style="639" customWidth="1"/>
    <col min="7957" max="7957" width="6.7109375" style="639" customWidth="1"/>
    <col min="7958" max="7958" width="10" style="639" customWidth="1"/>
    <col min="7959" max="7959" width="10.5703125" style="639" customWidth="1"/>
    <col min="7960" max="7967" width="0" style="639" hidden="1" customWidth="1"/>
    <col min="7968" max="8192" width="9.140625" style="639"/>
    <col min="8193" max="8193" width="5.140625" style="639" customWidth="1"/>
    <col min="8194" max="8194" width="21.85546875" style="639" bestFit="1" customWidth="1"/>
    <col min="8195" max="8195" width="19.85546875" style="639" customWidth="1"/>
    <col min="8196" max="8196" width="4.7109375" style="639" customWidth="1"/>
    <col min="8197" max="8197" width="7.85546875" style="639" customWidth="1"/>
    <col min="8198" max="8198" width="4.7109375" style="639" customWidth="1"/>
    <col min="8199" max="8199" width="9.28515625" style="639" customWidth="1"/>
    <col min="8200" max="8200" width="4.7109375" style="639" customWidth="1"/>
    <col min="8201" max="8201" width="9.28515625" style="639" customWidth="1"/>
    <col min="8202" max="8202" width="4.7109375" style="639" customWidth="1"/>
    <col min="8203" max="8203" width="9.28515625" style="639" customWidth="1"/>
    <col min="8204" max="8204" width="4.7109375" style="639" customWidth="1"/>
    <col min="8205" max="8205" width="9.28515625" style="639" customWidth="1"/>
    <col min="8206" max="8206" width="4.7109375" style="639" customWidth="1"/>
    <col min="8207" max="8207" width="9.28515625" style="639" customWidth="1"/>
    <col min="8208" max="8208" width="4.7109375" style="639" customWidth="1"/>
    <col min="8209" max="8209" width="9.28515625" style="639" customWidth="1"/>
    <col min="8210" max="8210" width="4.7109375" style="639" customWidth="1"/>
    <col min="8211" max="8211" width="9.28515625" style="639" customWidth="1"/>
    <col min="8212" max="8212" width="10.85546875" style="639" customWidth="1"/>
    <col min="8213" max="8213" width="6.7109375" style="639" customWidth="1"/>
    <col min="8214" max="8214" width="10" style="639" customWidth="1"/>
    <col min="8215" max="8215" width="10.5703125" style="639" customWidth="1"/>
    <col min="8216" max="8223" width="0" style="639" hidden="1" customWidth="1"/>
    <col min="8224" max="8448" width="9.140625" style="639"/>
    <col min="8449" max="8449" width="5.140625" style="639" customWidth="1"/>
    <col min="8450" max="8450" width="21.85546875" style="639" bestFit="1" customWidth="1"/>
    <col min="8451" max="8451" width="19.85546875" style="639" customWidth="1"/>
    <col min="8452" max="8452" width="4.7109375" style="639" customWidth="1"/>
    <col min="8453" max="8453" width="7.85546875" style="639" customWidth="1"/>
    <col min="8454" max="8454" width="4.7109375" style="639" customWidth="1"/>
    <col min="8455" max="8455" width="9.28515625" style="639" customWidth="1"/>
    <col min="8456" max="8456" width="4.7109375" style="639" customWidth="1"/>
    <col min="8457" max="8457" width="9.28515625" style="639" customWidth="1"/>
    <col min="8458" max="8458" width="4.7109375" style="639" customWidth="1"/>
    <col min="8459" max="8459" width="9.28515625" style="639" customWidth="1"/>
    <col min="8460" max="8460" width="4.7109375" style="639" customWidth="1"/>
    <col min="8461" max="8461" width="9.28515625" style="639" customWidth="1"/>
    <col min="8462" max="8462" width="4.7109375" style="639" customWidth="1"/>
    <col min="8463" max="8463" width="9.28515625" style="639" customWidth="1"/>
    <col min="8464" max="8464" width="4.7109375" style="639" customWidth="1"/>
    <col min="8465" max="8465" width="9.28515625" style="639" customWidth="1"/>
    <col min="8466" max="8466" width="4.7109375" style="639" customWidth="1"/>
    <col min="8467" max="8467" width="9.28515625" style="639" customWidth="1"/>
    <col min="8468" max="8468" width="10.85546875" style="639" customWidth="1"/>
    <col min="8469" max="8469" width="6.7109375" style="639" customWidth="1"/>
    <col min="8470" max="8470" width="10" style="639" customWidth="1"/>
    <col min="8471" max="8471" width="10.5703125" style="639" customWidth="1"/>
    <col min="8472" max="8479" width="0" style="639" hidden="1" customWidth="1"/>
    <col min="8480" max="8704" width="9.140625" style="639"/>
    <col min="8705" max="8705" width="5.140625" style="639" customWidth="1"/>
    <col min="8706" max="8706" width="21.85546875" style="639" bestFit="1" customWidth="1"/>
    <col min="8707" max="8707" width="19.85546875" style="639" customWidth="1"/>
    <col min="8708" max="8708" width="4.7109375" style="639" customWidth="1"/>
    <col min="8709" max="8709" width="7.85546875" style="639" customWidth="1"/>
    <col min="8710" max="8710" width="4.7109375" style="639" customWidth="1"/>
    <col min="8711" max="8711" width="9.28515625" style="639" customWidth="1"/>
    <col min="8712" max="8712" width="4.7109375" style="639" customWidth="1"/>
    <col min="8713" max="8713" width="9.28515625" style="639" customWidth="1"/>
    <col min="8714" max="8714" width="4.7109375" style="639" customWidth="1"/>
    <col min="8715" max="8715" width="9.28515625" style="639" customWidth="1"/>
    <col min="8716" max="8716" width="4.7109375" style="639" customWidth="1"/>
    <col min="8717" max="8717" width="9.28515625" style="639" customWidth="1"/>
    <col min="8718" max="8718" width="4.7109375" style="639" customWidth="1"/>
    <col min="8719" max="8719" width="9.28515625" style="639" customWidth="1"/>
    <col min="8720" max="8720" width="4.7109375" style="639" customWidth="1"/>
    <col min="8721" max="8721" width="9.28515625" style="639" customWidth="1"/>
    <col min="8722" max="8722" width="4.7109375" style="639" customWidth="1"/>
    <col min="8723" max="8723" width="9.28515625" style="639" customWidth="1"/>
    <col min="8724" max="8724" width="10.85546875" style="639" customWidth="1"/>
    <col min="8725" max="8725" width="6.7109375" style="639" customWidth="1"/>
    <col min="8726" max="8726" width="10" style="639" customWidth="1"/>
    <col min="8727" max="8727" width="10.5703125" style="639" customWidth="1"/>
    <col min="8728" max="8735" width="0" style="639" hidden="1" customWidth="1"/>
    <col min="8736" max="8960" width="9.140625" style="639"/>
    <col min="8961" max="8961" width="5.140625" style="639" customWidth="1"/>
    <col min="8962" max="8962" width="21.85546875" style="639" bestFit="1" customWidth="1"/>
    <col min="8963" max="8963" width="19.85546875" style="639" customWidth="1"/>
    <col min="8964" max="8964" width="4.7109375" style="639" customWidth="1"/>
    <col min="8965" max="8965" width="7.85546875" style="639" customWidth="1"/>
    <col min="8966" max="8966" width="4.7109375" style="639" customWidth="1"/>
    <col min="8967" max="8967" width="9.28515625" style="639" customWidth="1"/>
    <col min="8968" max="8968" width="4.7109375" style="639" customWidth="1"/>
    <col min="8969" max="8969" width="9.28515625" style="639" customWidth="1"/>
    <col min="8970" max="8970" width="4.7109375" style="639" customWidth="1"/>
    <col min="8971" max="8971" width="9.28515625" style="639" customWidth="1"/>
    <col min="8972" max="8972" width="4.7109375" style="639" customWidth="1"/>
    <col min="8973" max="8973" width="9.28515625" style="639" customWidth="1"/>
    <col min="8974" max="8974" width="4.7109375" style="639" customWidth="1"/>
    <col min="8975" max="8975" width="9.28515625" style="639" customWidth="1"/>
    <col min="8976" max="8976" width="4.7109375" style="639" customWidth="1"/>
    <col min="8977" max="8977" width="9.28515625" style="639" customWidth="1"/>
    <col min="8978" max="8978" width="4.7109375" style="639" customWidth="1"/>
    <col min="8979" max="8979" width="9.28515625" style="639" customWidth="1"/>
    <col min="8980" max="8980" width="10.85546875" style="639" customWidth="1"/>
    <col min="8981" max="8981" width="6.7109375" style="639" customWidth="1"/>
    <col min="8982" max="8982" width="10" style="639" customWidth="1"/>
    <col min="8983" max="8983" width="10.5703125" style="639" customWidth="1"/>
    <col min="8984" max="8991" width="0" style="639" hidden="1" customWidth="1"/>
    <col min="8992" max="9216" width="9.140625" style="639"/>
    <col min="9217" max="9217" width="5.140625" style="639" customWidth="1"/>
    <col min="9218" max="9218" width="21.85546875" style="639" bestFit="1" customWidth="1"/>
    <col min="9219" max="9219" width="19.85546875" style="639" customWidth="1"/>
    <col min="9220" max="9220" width="4.7109375" style="639" customWidth="1"/>
    <col min="9221" max="9221" width="7.85546875" style="639" customWidth="1"/>
    <col min="9222" max="9222" width="4.7109375" style="639" customWidth="1"/>
    <col min="9223" max="9223" width="9.28515625" style="639" customWidth="1"/>
    <col min="9224" max="9224" width="4.7109375" style="639" customWidth="1"/>
    <col min="9225" max="9225" width="9.28515625" style="639" customWidth="1"/>
    <col min="9226" max="9226" width="4.7109375" style="639" customWidth="1"/>
    <col min="9227" max="9227" width="9.28515625" style="639" customWidth="1"/>
    <col min="9228" max="9228" width="4.7109375" style="639" customWidth="1"/>
    <col min="9229" max="9229" width="9.28515625" style="639" customWidth="1"/>
    <col min="9230" max="9230" width="4.7109375" style="639" customWidth="1"/>
    <col min="9231" max="9231" width="9.28515625" style="639" customWidth="1"/>
    <col min="9232" max="9232" width="4.7109375" style="639" customWidth="1"/>
    <col min="9233" max="9233" width="9.28515625" style="639" customWidth="1"/>
    <col min="9234" max="9234" width="4.7109375" style="639" customWidth="1"/>
    <col min="9235" max="9235" width="9.28515625" style="639" customWidth="1"/>
    <col min="9236" max="9236" width="10.85546875" style="639" customWidth="1"/>
    <col min="9237" max="9237" width="6.7109375" style="639" customWidth="1"/>
    <col min="9238" max="9238" width="10" style="639" customWidth="1"/>
    <col min="9239" max="9239" width="10.5703125" style="639" customWidth="1"/>
    <col min="9240" max="9247" width="0" style="639" hidden="1" customWidth="1"/>
    <col min="9248" max="9472" width="9.140625" style="639"/>
    <col min="9473" max="9473" width="5.140625" style="639" customWidth="1"/>
    <col min="9474" max="9474" width="21.85546875" style="639" bestFit="1" customWidth="1"/>
    <col min="9475" max="9475" width="19.85546875" style="639" customWidth="1"/>
    <col min="9476" max="9476" width="4.7109375" style="639" customWidth="1"/>
    <col min="9477" max="9477" width="7.85546875" style="639" customWidth="1"/>
    <col min="9478" max="9478" width="4.7109375" style="639" customWidth="1"/>
    <col min="9479" max="9479" width="9.28515625" style="639" customWidth="1"/>
    <col min="9480" max="9480" width="4.7109375" style="639" customWidth="1"/>
    <col min="9481" max="9481" width="9.28515625" style="639" customWidth="1"/>
    <col min="9482" max="9482" width="4.7109375" style="639" customWidth="1"/>
    <col min="9483" max="9483" width="9.28515625" style="639" customWidth="1"/>
    <col min="9484" max="9484" width="4.7109375" style="639" customWidth="1"/>
    <col min="9485" max="9485" width="9.28515625" style="639" customWidth="1"/>
    <col min="9486" max="9486" width="4.7109375" style="639" customWidth="1"/>
    <col min="9487" max="9487" width="9.28515625" style="639" customWidth="1"/>
    <col min="9488" max="9488" width="4.7109375" style="639" customWidth="1"/>
    <col min="9489" max="9489" width="9.28515625" style="639" customWidth="1"/>
    <col min="9490" max="9490" width="4.7109375" style="639" customWidth="1"/>
    <col min="9491" max="9491" width="9.28515625" style="639" customWidth="1"/>
    <col min="9492" max="9492" width="10.85546875" style="639" customWidth="1"/>
    <col min="9493" max="9493" width="6.7109375" style="639" customWidth="1"/>
    <col min="9494" max="9494" width="10" style="639" customWidth="1"/>
    <col min="9495" max="9495" width="10.5703125" style="639" customWidth="1"/>
    <col min="9496" max="9503" width="0" style="639" hidden="1" customWidth="1"/>
    <col min="9504" max="9728" width="9.140625" style="639"/>
    <col min="9729" max="9729" width="5.140625" style="639" customWidth="1"/>
    <col min="9730" max="9730" width="21.85546875" style="639" bestFit="1" customWidth="1"/>
    <col min="9731" max="9731" width="19.85546875" style="639" customWidth="1"/>
    <col min="9732" max="9732" width="4.7109375" style="639" customWidth="1"/>
    <col min="9733" max="9733" width="7.85546875" style="639" customWidth="1"/>
    <col min="9734" max="9734" width="4.7109375" style="639" customWidth="1"/>
    <col min="9735" max="9735" width="9.28515625" style="639" customWidth="1"/>
    <col min="9736" max="9736" width="4.7109375" style="639" customWidth="1"/>
    <col min="9737" max="9737" width="9.28515625" style="639" customWidth="1"/>
    <col min="9738" max="9738" width="4.7109375" style="639" customWidth="1"/>
    <col min="9739" max="9739" width="9.28515625" style="639" customWidth="1"/>
    <col min="9740" max="9740" width="4.7109375" style="639" customWidth="1"/>
    <col min="9741" max="9741" width="9.28515625" style="639" customWidth="1"/>
    <col min="9742" max="9742" width="4.7109375" style="639" customWidth="1"/>
    <col min="9743" max="9743" width="9.28515625" style="639" customWidth="1"/>
    <col min="9744" max="9744" width="4.7109375" style="639" customWidth="1"/>
    <col min="9745" max="9745" width="9.28515625" style="639" customWidth="1"/>
    <col min="9746" max="9746" width="4.7109375" style="639" customWidth="1"/>
    <col min="9747" max="9747" width="9.28515625" style="639" customWidth="1"/>
    <col min="9748" max="9748" width="10.85546875" style="639" customWidth="1"/>
    <col min="9749" max="9749" width="6.7109375" style="639" customWidth="1"/>
    <col min="9750" max="9750" width="10" style="639" customWidth="1"/>
    <col min="9751" max="9751" width="10.5703125" style="639" customWidth="1"/>
    <col min="9752" max="9759" width="0" style="639" hidden="1" customWidth="1"/>
    <col min="9760" max="9984" width="9.140625" style="639"/>
    <col min="9985" max="9985" width="5.140625" style="639" customWidth="1"/>
    <col min="9986" max="9986" width="21.85546875" style="639" bestFit="1" customWidth="1"/>
    <col min="9987" max="9987" width="19.85546875" style="639" customWidth="1"/>
    <col min="9988" max="9988" width="4.7109375" style="639" customWidth="1"/>
    <col min="9989" max="9989" width="7.85546875" style="639" customWidth="1"/>
    <col min="9990" max="9990" width="4.7109375" style="639" customWidth="1"/>
    <col min="9991" max="9991" width="9.28515625" style="639" customWidth="1"/>
    <col min="9992" max="9992" width="4.7109375" style="639" customWidth="1"/>
    <col min="9993" max="9993" width="9.28515625" style="639" customWidth="1"/>
    <col min="9994" max="9994" width="4.7109375" style="639" customWidth="1"/>
    <col min="9995" max="9995" width="9.28515625" style="639" customWidth="1"/>
    <col min="9996" max="9996" width="4.7109375" style="639" customWidth="1"/>
    <col min="9997" max="9997" width="9.28515625" style="639" customWidth="1"/>
    <col min="9998" max="9998" width="4.7109375" style="639" customWidth="1"/>
    <col min="9999" max="9999" width="9.28515625" style="639" customWidth="1"/>
    <col min="10000" max="10000" width="4.7109375" style="639" customWidth="1"/>
    <col min="10001" max="10001" width="9.28515625" style="639" customWidth="1"/>
    <col min="10002" max="10002" width="4.7109375" style="639" customWidth="1"/>
    <col min="10003" max="10003" width="9.28515625" style="639" customWidth="1"/>
    <col min="10004" max="10004" width="10.85546875" style="639" customWidth="1"/>
    <col min="10005" max="10005" width="6.7109375" style="639" customWidth="1"/>
    <col min="10006" max="10006" width="10" style="639" customWidth="1"/>
    <col min="10007" max="10007" width="10.5703125" style="639" customWidth="1"/>
    <col min="10008" max="10015" width="0" style="639" hidden="1" customWidth="1"/>
    <col min="10016" max="10240" width="9.140625" style="639"/>
    <col min="10241" max="10241" width="5.140625" style="639" customWidth="1"/>
    <col min="10242" max="10242" width="21.85546875" style="639" bestFit="1" customWidth="1"/>
    <col min="10243" max="10243" width="19.85546875" style="639" customWidth="1"/>
    <col min="10244" max="10244" width="4.7109375" style="639" customWidth="1"/>
    <col min="10245" max="10245" width="7.85546875" style="639" customWidth="1"/>
    <col min="10246" max="10246" width="4.7109375" style="639" customWidth="1"/>
    <col min="10247" max="10247" width="9.28515625" style="639" customWidth="1"/>
    <col min="10248" max="10248" width="4.7109375" style="639" customWidth="1"/>
    <col min="10249" max="10249" width="9.28515625" style="639" customWidth="1"/>
    <col min="10250" max="10250" width="4.7109375" style="639" customWidth="1"/>
    <col min="10251" max="10251" width="9.28515625" style="639" customWidth="1"/>
    <col min="10252" max="10252" width="4.7109375" style="639" customWidth="1"/>
    <col min="10253" max="10253" width="9.28515625" style="639" customWidth="1"/>
    <col min="10254" max="10254" width="4.7109375" style="639" customWidth="1"/>
    <col min="10255" max="10255" width="9.28515625" style="639" customWidth="1"/>
    <col min="10256" max="10256" width="4.7109375" style="639" customWidth="1"/>
    <col min="10257" max="10257" width="9.28515625" style="639" customWidth="1"/>
    <col min="10258" max="10258" width="4.7109375" style="639" customWidth="1"/>
    <col min="10259" max="10259" width="9.28515625" style="639" customWidth="1"/>
    <col min="10260" max="10260" width="10.85546875" style="639" customWidth="1"/>
    <col min="10261" max="10261" width="6.7109375" style="639" customWidth="1"/>
    <col min="10262" max="10262" width="10" style="639" customWidth="1"/>
    <col min="10263" max="10263" width="10.5703125" style="639" customWidth="1"/>
    <col min="10264" max="10271" width="0" style="639" hidden="1" customWidth="1"/>
    <col min="10272" max="10496" width="9.140625" style="639"/>
    <col min="10497" max="10497" width="5.140625" style="639" customWidth="1"/>
    <col min="10498" max="10498" width="21.85546875" style="639" bestFit="1" customWidth="1"/>
    <col min="10499" max="10499" width="19.85546875" style="639" customWidth="1"/>
    <col min="10500" max="10500" width="4.7109375" style="639" customWidth="1"/>
    <col min="10501" max="10501" width="7.85546875" style="639" customWidth="1"/>
    <col min="10502" max="10502" width="4.7109375" style="639" customWidth="1"/>
    <col min="10503" max="10503" width="9.28515625" style="639" customWidth="1"/>
    <col min="10504" max="10504" width="4.7109375" style="639" customWidth="1"/>
    <col min="10505" max="10505" width="9.28515625" style="639" customWidth="1"/>
    <col min="10506" max="10506" width="4.7109375" style="639" customWidth="1"/>
    <col min="10507" max="10507" width="9.28515625" style="639" customWidth="1"/>
    <col min="10508" max="10508" width="4.7109375" style="639" customWidth="1"/>
    <col min="10509" max="10509" width="9.28515625" style="639" customWidth="1"/>
    <col min="10510" max="10510" width="4.7109375" style="639" customWidth="1"/>
    <col min="10511" max="10511" width="9.28515625" style="639" customWidth="1"/>
    <col min="10512" max="10512" width="4.7109375" style="639" customWidth="1"/>
    <col min="10513" max="10513" width="9.28515625" style="639" customWidth="1"/>
    <col min="10514" max="10514" width="4.7109375" style="639" customWidth="1"/>
    <col min="10515" max="10515" width="9.28515625" style="639" customWidth="1"/>
    <col min="10516" max="10516" width="10.85546875" style="639" customWidth="1"/>
    <col min="10517" max="10517" width="6.7109375" style="639" customWidth="1"/>
    <col min="10518" max="10518" width="10" style="639" customWidth="1"/>
    <col min="10519" max="10519" width="10.5703125" style="639" customWidth="1"/>
    <col min="10520" max="10527" width="0" style="639" hidden="1" customWidth="1"/>
    <col min="10528" max="10752" width="9.140625" style="639"/>
    <col min="10753" max="10753" width="5.140625" style="639" customWidth="1"/>
    <col min="10754" max="10754" width="21.85546875" style="639" bestFit="1" customWidth="1"/>
    <col min="10755" max="10755" width="19.85546875" style="639" customWidth="1"/>
    <col min="10756" max="10756" width="4.7109375" style="639" customWidth="1"/>
    <col min="10757" max="10757" width="7.85546875" style="639" customWidth="1"/>
    <col min="10758" max="10758" width="4.7109375" style="639" customWidth="1"/>
    <col min="10759" max="10759" width="9.28515625" style="639" customWidth="1"/>
    <col min="10760" max="10760" width="4.7109375" style="639" customWidth="1"/>
    <col min="10761" max="10761" width="9.28515625" style="639" customWidth="1"/>
    <col min="10762" max="10762" width="4.7109375" style="639" customWidth="1"/>
    <col min="10763" max="10763" width="9.28515625" style="639" customWidth="1"/>
    <col min="10764" max="10764" width="4.7109375" style="639" customWidth="1"/>
    <col min="10765" max="10765" width="9.28515625" style="639" customWidth="1"/>
    <col min="10766" max="10766" width="4.7109375" style="639" customWidth="1"/>
    <col min="10767" max="10767" width="9.28515625" style="639" customWidth="1"/>
    <col min="10768" max="10768" width="4.7109375" style="639" customWidth="1"/>
    <col min="10769" max="10769" width="9.28515625" style="639" customWidth="1"/>
    <col min="10770" max="10770" width="4.7109375" style="639" customWidth="1"/>
    <col min="10771" max="10771" width="9.28515625" style="639" customWidth="1"/>
    <col min="10772" max="10772" width="10.85546875" style="639" customWidth="1"/>
    <col min="10773" max="10773" width="6.7109375" style="639" customWidth="1"/>
    <col min="10774" max="10774" width="10" style="639" customWidth="1"/>
    <col min="10775" max="10775" width="10.5703125" style="639" customWidth="1"/>
    <col min="10776" max="10783" width="0" style="639" hidden="1" customWidth="1"/>
    <col min="10784" max="11008" width="9.140625" style="639"/>
    <col min="11009" max="11009" width="5.140625" style="639" customWidth="1"/>
    <col min="11010" max="11010" width="21.85546875" style="639" bestFit="1" customWidth="1"/>
    <col min="11011" max="11011" width="19.85546875" style="639" customWidth="1"/>
    <col min="11012" max="11012" width="4.7109375" style="639" customWidth="1"/>
    <col min="11013" max="11013" width="7.85546875" style="639" customWidth="1"/>
    <col min="11014" max="11014" width="4.7109375" style="639" customWidth="1"/>
    <col min="11015" max="11015" width="9.28515625" style="639" customWidth="1"/>
    <col min="11016" max="11016" width="4.7109375" style="639" customWidth="1"/>
    <col min="11017" max="11017" width="9.28515625" style="639" customWidth="1"/>
    <col min="11018" max="11018" width="4.7109375" style="639" customWidth="1"/>
    <col min="11019" max="11019" width="9.28515625" style="639" customWidth="1"/>
    <col min="11020" max="11020" width="4.7109375" style="639" customWidth="1"/>
    <col min="11021" max="11021" width="9.28515625" style="639" customWidth="1"/>
    <col min="11022" max="11022" width="4.7109375" style="639" customWidth="1"/>
    <col min="11023" max="11023" width="9.28515625" style="639" customWidth="1"/>
    <col min="11024" max="11024" width="4.7109375" style="639" customWidth="1"/>
    <col min="11025" max="11025" width="9.28515625" style="639" customWidth="1"/>
    <col min="11026" max="11026" width="4.7109375" style="639" customWidth="1"/>
    <col min="11027" max="11027" width="9.28515625" style="639" customWidth="1"/>
    <col min="11028" max="11028" width="10.85546875" style="639" customWidth="1"/>
    <col min="11029" max="11029" width="6.7109375" style="639" customWidth="1"/>
    <col min="11030" max="11030" width="10" style="639" customWidth="1"/>
    <col min="11031" max="11031" width="10.5703125" style="639" customWidth="1"/>
    <col min="11032" max="11039" width="0" style="639" hidden="1" customWidth="1"/>
    <col min="11040" max="11264" width="9.140625" style="639"/>
    <col min="11265" max="11265" width="5.140625" style="639" customWidth="1"/>
    <col min="11266" max="11266" width="21.85546875" style="639" bestFit="1" customWidth="1"/>
    <col min="11267" max="11267" width="19.85546875" style="639" customWidth="1"/>
    <col min="11268" max="11268" width="4.7109375" style="639" customWidth="1"/>
    <col min="11269" max="11269" width="7.85546875" style="639" customWidth="1"/>
    <col min="11270" max="11270" width="4.7109375" style="639" customWidth="1"/>
    <col min="11271" max="11271" width="9.28515625" style="639" customWidth="1"/>
    <col min="11272" max="11272" width="4.7109375" style="639" customWidth="1"/>
    <col min="11273" max="11273" width="9.28515625" style="639" customWidth="1"/>
    <col min="11274" max="11274" width="4.7109375" style="639" customWidth="1"/>
    <col min="11275" max="11275" width="9.28515625" style="639" customWidth="1"/>
    <col min="11276" max="11276" width="4.7109375" style="639" customWidth="1"/>
    <col min="11277" max="11277" width="9.28515625" style="639" customWidth="1"/>
    <col min="11278" max="11278" width="4.7109375" style="639" customWidth="1"/>
    <col min="11279" max="11279" width="9.28515625" style="639" customWidth="1"/>
    <col min="11280" max="11280" width="4.7109375" style="639" customWidth="1"/>
    <col min="11281" max="11281" width="9.28515625" style="639" customWidth="1"/>
    <col min="11282" max="11282" width="4.7109375" style="639" customWidth="1"/>
    <col min="11283" max="11283" width="9.28515625" style="639" customWidth="1"/>
    <col min="11284" max="11284" width="10.85546875" style="639" customWidth="1"/>
    <col min="11285" max="11285" width="6.7109375" style="639" customWidth="1"/>
    <col min="11286" max="11286" width="10" style="639" customWidth="1"/>
    <col min="11287" max="11287" width="10.5703125" style="639" customWidth="1"/>
    <col min="11288" max="11295" width="0" style="639" hidden="1" customWidth="1"/>
    <col min="11296" max="11520" width="9.140625" style="639"/>
    <col min="11521" max="11521" width="5.140625" style="639" customWidth="1"/>
    <col min="11522" max="11522" width="21.85546875" style="639" bestFit="1" customWidth="1"/>
    <col min="11523" max="11523" width="19.85546875" style="639" customWidth="1"/>
    <col min="11524" max="11524" width="4.7109375" style="639" customWidth="1"/>
    <col min="11525" max="11525" width="7.85546875" style="639" customWidth="1"/>
    <col min="11526" max="11526" width="4.7109375" style="639" customWidth="1"/>
    <col min="11527" max="11527" width="9.28515625" style="639" customWidth="1"/>
    <col min="11528" max="11528" width="4.7109375" style="639" customWidth="1"/>
    <col min="11529" max="11529" width="9.28515625" style="639" customWidth="1"/>
    <col min="11530" max="11530" width="4.7109375" style="639" customWidth="1"/>
    <col min="11531" max="11531" width="9.28515625" style="639" customWidth="1"/>
    <col min="11532" max="11532" width="4.7109375" style="639" customWidth="1"/>
    <col min="11533" max="11533" width="9.28515625" style="639" customWidth="1"/>
    <col min="11534" max="11534" width="4.7109375" style="639" customWidth="1"/>
    <col min="11535" max="11535" width="9.28515625" style="639" customWidth="1"/>
    <col min="11536" max="11536" width="4.7109375" style="639" customWidth="1"/>
    <col min="11537" max="11537" width="9.28515625" style="639" customWidth="1"/>
    <col min="11538" max="11538" width="4.7109375" style="639" customWidth="1"/>
    <col min="11539" max="11539" width="9.28515625" style="639" customWidth="1"/>
    <col min="11540" max="11540" width="10.85546875" style="639" customWidth="1"/>
    <col min="11541" max="11541" width="6.7109375" style="639" customWidth="1"/>
    <col min="11542" max="11542" width="10" style="639" customWidth="1"/>
    <col min="11543" max="11543" width="10.5703125" style="639" customWidth="1"/>
    <col min="11544" max="11551" width="0" style="639" hidden="1" customWidth="1"/>
    <col min="11552" max="11776" width="9.140625" style="639"/>
    <col min="11777" max="11777" width="5.140625" style="639" customWidth="1"/>
    <col min="11778" max="11778" width="21.85546875" style="639" bestFit="1" customWidth="1"/>
    <col min="11779" max="11779" width="19.85546875" style="639" customWidth="1"/>
    <col min="11780" max="11780" width="4.7109375" style="639" customWidth="1"/>
    <col min="11781" max="11781" width="7.85546875" style="639" customWidth="1"/>
    <col min="11782" max="11782" width="4.7109375" style="639" customWidth="1"/>
    <col min="11783" max="11783" width="9.28515625" style="639" customWidth="1"/>
    <col min="11784" max="11784" width="4.7109375" style="639" customWidth="1"/>
    <col min="11785" max="11785" width="9.28515625" style="639" customWidth="1"/>
    <col min="11786" max="11786" width="4.7109375" style="639" customWidth="1"/>
    <col min="11787" max="11787" width="9.28515625" style="639" customWidth="1"/>
    <col min="11788" max="11788" width="4.7109375" style="639" customWidth="1"/>
    <col min="11789" max="11789" width="9.28515625" style="639" customWidth="1"/>
    <col min="11790" max="11790" width="4.7109375" style="639" customWidth="1"/>
    <col min="11791" max="11791" width="9.28515625" style="639" customWidth="1"/>
    <col min="11792" max="11792" width="4.7109375" style="639" customWidth="1"/>
    <col min="11793" max="11793" width="9.28515625" style="639" customWidth="1"/>
    <col min="11794" max="11794" width="4.7109375" style="639" customWidth="1"/>
    <col min="11795" max="11795" width="9.28515625" style="639" customWidth="1"/>
    <col min="11796" max="11796" width="10.85546875" style="639" customWidth="1"/>
    <col min="11797" max="11797" width="6.7109375" style="639" customWidth="1"/>
    <col min="11798" max="11798" width="10" style="639" customWidth="1"/>
    <col min="11799" max="11799" width="10.5703125" style="639" customWidth="1"/>
    <col min="11800" max="11807" width="0" style="639" hidden="1" customWidth="1"/>
    <col min="11808" max="12032" width="9.140625" style="639"/>
    <col min="12033" max="12033" width="5.140625" style="639" customWidth="1"/>
    <col min="12034" max="12034" width="21.85546875" style="639" bestFit="1" customWidth="1"/>
    <col min="12035" max="12035" width="19.85546875" style="639" customWidth="1"/>
    <col min="12036" max="12036" width="4.7109375" style="639" customWidth="1"/>
    <col min="12037" max="12037" width="7.85546875" style="639" customWidth="1"/>
    <col min="12038" max="12038" width="4.7109375" style="639" customWidth="1"/>
    <col min="12039" max="12039" width="9.28515625" style="639" customWidth="1"/>
    <col min="12040" max="12040" width="4.7109375" style="639" customWidth="1"/>
    <col min="12041" max="12041" width="9.28515625" style="639" customWidth="1"/>
    <col min="12042" max="12042" width="4.7109375" style="639" customWidth="1"/>
    <col min="12043" max="12043" width="9.28515625" style="639" customWidth="1"/>
    <col min="12044" max="12044" width="4.7109375" style="639" customWidth="1"/>
    <col min="12045" max="12045" width="9.28515625" style="639" customWidth="1"/>
    <col min="12046" max="12046" width="4.7109375" style="639" customWidth="1"/>
    <col min="12047" max="12047" width="9.28515625" style="639" customWidth="1"/>
    <col min="12048" max="12048" width="4.7109375" style="639" customWidth="1"/>
    <col min="12049" max="12049" width="9.28515625" style="639" customWidth="1"/>
    <col min="12050" max="12050" width="4.7109375" style="639" customWidth="1"/>
    <col min="12051" max="12051" width="9.28515625" style="639" customWidth="1"/>
    <col min="12052" max="12052" width="10.85546875" style="639" customWidth="1"/>
    <col min="12053" max="12053" width="6.7109375" style="639" customWidth="1"/>
    <col min="12054" max="12054" width="10" style="639" customWidth="1"/>
    <col min="12055" max="12055" width="10.5703125" style="639" customWidth="1"/>
    <col min="12056" max="12063" width="0" style="639" hidden="1" customWidth="1"/>
    <col min="12064" max="12288" width="9.140625" style="639"/>
    <col min="12289" max="12289" width="5.140625" style="639" customWidth="1"/>
    <col min="12290" max="12290" width="21.85546875" style="639" bestFit="1" customWidth="1"/>
    <col min="12291" max="12291" width="19.85546875" style="639" customWidth="1"/>
    <col min="12292" max="12292" width="4.7109375" style="639" customWidth="1"/>
    <col min="12293" max="12293" width="7.85546875" style="639" customWidth="1"/>
    <col min="12294" max="12294" width="4.7109375" style="639" customWidth="1"/>
    <col min="12295" max="12295" width="9.28515625" style="639" customWidth="1"/>
    <col min="12296" max="12296" width="4.7109375" style="639" customWidth="1"/>
    <col min="12297" max="12297" width="9.28515625" style="639" customWidth="1"/>
    <col min="12298" max="12298" width="4.7109375" style="639" customWidth="1"/>
    <col min="12299" max="12299" width="9.28515625" style="639" customWidth="1"/>
    <col min="12300" max="12300" width="4.7109375" style="639" customWidth="1"/>
    <col min="12301" max="12301" width="9.28515625" style="639" customWidth="1"/>
    <col min="12302" max="12302" width="4.7109375" style="639" customWidth="1"/>
    <col min="12303" max="12303" width="9.28515625" style="639" customWidth="1"/>
    <col min="12304" max="12304" width="4.7109375" style="639" customWidth="1"/>
    <col min="12305" max="12305" width="9.28515625" style="639" customWidth="1"/>
    <col min="12306" max="12306" width="4.7109375" style="639" customWidth="1"/>
    <col min="12307" max="12307" width="9.28515625" style="639" customWidth="1"/>
    <col min="12308" max="12308" width="10.85546875" style="639" customWidth="1"/>
    <col min="12309" max="12309" width="6.7109375" style="639" customWidth="1"/>
    <col min="12310" max="12310" width="10" style="639" customWidth="1"/>
    <col min="12311" max="12311" width="10.5703125" style="639" customWidth="1"/>
    <col min="12312" max="12319" width="0" style="639" hidden="1" customWidth="1"/>
    <col min="12320" max="12544" width="9.140625" style="639"/>
    <col min="12545" max="12545" width="5.140625" style="639" customWidth="1"/>
    <col min="12546" max="12546" width="21.85546875" style="639" bestFit="1" customWidth="1"/>
    <col min="12547" max="12547" width="19.85546875" style="639" customWidth="1"/>
    <col min="12548" max="12548" width="4.7109375" style="639" customWidth="1"/>
    <col min="12549" max="12549" width="7.85546875" style="639" customWidth="1"/>
    <col min="12550" max="12550" width="4.7109375" style="639" customWidth="1"/>
    <col min="12551" max="12551" width="9.28515625" style="639" customWidth="1"/>
    <col min="12552" max="12552" width="4.7109375" style="639" customWidth="1"/>
    <col min="12553" max="12553" width="9.28515625" style="639" customWidth="1"/>
    <col min="12554" max="12554" width="4.7109375" style="639" customWidth="1"/>
    <col min="12555" max="12555" width="9.28515625" style="639" customWidth="1"/>
    <col min="12556" max="12556" width="4.7109375" style="639" customWidth="1"/>
    <col min="12557" max="12557" width="9.28515625" style="639" customWidth="1"/>
    <col min="12558" max="12558" width="4.7109375" style="639" customWidth="1"/>
    <col min="12559" max="12559" width="9.28515625" style="639" customWidth="1"/>
    <col min="12560" max="12560" width="4.7109375" style="639" customWidth="1"/>
    <col min="12561" max="12561" width="9.28515625" style="639" customWidth="1"/>
    <col min="12562" max="12562" width="4.7109375" style="639" customWidth="1"/>
    <col min="12563" max="12563" width="9.28515625" style="639" customWidth="1"/>
    <col min="12564" max="12564" width="10.85546875" style="639" customWidth="1"/>
    <col min="12565" max="12565" width="6.7109375" style="639" customWidth="1"/>
    <col min="12566" max="12566" width="10" style="639" customWidth="1"/>
    <col min="12567" max="12567" width="10.5703125" style="639" customWidth="1"/>
    <col min="12568" max="12575" width="0" style="639" hidden="1" customWidth="1"/>
    <col min="12576" max="12800" width="9.140625" style="639"/>
    <col min="12801" max="12801" width="5.140625" style="639" customWidth="1"/>
    <col min="12802" max="12802" width="21.85546875" style="639" bestFit="1" customWidth="1"/>
    <col min="12803" max="12803" width="19.85546875" style="639" customWidth="1"/>
    <col min="12804" max="12804" width="4.7109375" style="639" customWidth="1"/>
    <col min="12805" max="12805" width="7.85546875" style="639" customWidth="1"/>
    <col min="12806" max="12806" width="4.7109375" style="639" customWidth="1"/>
    <col min="12807" max="12807" width="9.28515625" style="639" customWidth="1"/>
    <col min="12808" max="12808" width="4.7109375" style="639" customWidth="1"/>
    <col min="12809" max="12809" width="9.28515625" style="639" customWidth="1"/>
    <col min="12810" max="12810" width="4.7109375" style="639" customWidth="1"/>
    <col min="12811" max="12811" width="9.28515625" style="639" customWidth="1"/>
    <col min="12812" max="12812" width="4.7109375" style="639" customWidth="1"/>
    <col min="12813" max="12813" width="9.28515625" style="639" customWidth="1"/>
    <col min="12814" max="12814" width="4.7109375" style="639" customWidth="1"/>
    <col min="12815" max="12815" width="9.28515625" style="639" customWidth="1"/>
    <col min="12816" max="12816" width="4.7109375" style="639" customWidth="1"/>
    <col min="12817" max="12817" width="9.28515625" style="639" customWidth="1"/>
    <col min="12818" max="12818" width="4.7109375" style="639" customWidth="1"/>
    <col min="12819" max="12819" width="9.28515625" style="639" customWidth="1"/>
    <col min="12820" max="12820" width="10.85546875" style="639" customWidth="1"/>
    <col min="12821" max="12821" width="6.7109375" style="639" customWidth="1"/>
    <col min="12822" max="12822" width="10" style="639" customWidth="1"/>
    <col min="12823" max="12823" width="10.5703125" style="639" customWidth="1"/>
    <col min="12824" max="12831" width="0" style="639" hidden="1" customWidth="1"/>
    <col min="12832" max="13056" width="9.140625" style="639"/>
    <col min="13057" max="13057" width="5.140625" style="639" customWidth="1"/>
    <col min="13058" max="13058" width="21.85546875" style="639" bestFit="1" customWidth="1"/>
    <col min="13059" max="13059" width="19.85546875" style="639" customWidth="1"/>
    <col min="13060" max="13060" width="4.7109375" style="639" customWidth="1"/>
    <col min="13061" max="13061" width="7.85546875" style="639" customWidth="1"/>
    <col min="13062" max="13062" width="4.7109375" style="639" customWidth="1"/>
    <col min="13063" max="13063" width="9.28515625" style="639" customWidth="1"/>
    <col min="13064" max="13064" width="4.7109375" style="639" customWidth="1"/>
    <col min="13065" max="13065" width="9.28515625" style="639" customWidth="1"/>
    <col min="13066" max="13066" width="4.7109375" style="639" customWidth="1"/>
    <col min="13067" max="13067" width="9.28515625" style="639" customWidth="1"/>
    <col min="13068" max="13068" width="4.7109375" style="639" customWidth="1"/>
    <col min="13069" max="13069" width="9.28515625" style="639" customWidth="1"/>
    <col min="13070" max="13070" width="4.7109375" style="639" customWidth="1"/>
    <col min="13071" max="13071" width="9.28515625" style="639" customWidth="1"/>
    <col min="13072" max="13072" width="4.7109375" style="639" customWidth="1"/>
    <col min="13073" max="13073" width="9.28515625" style="639" customWidth="1"/>
    <col min="13074" max="13074" width="4.7109375" style="639" customWidth="1"/>
    <col min="13075" max="13075" width="9.28515625" style="639" customWidth="1"/>
    <col min="13076" max="13076" width="10.85546875" style="639" customWidth="1"/>
    <col min="13077" max="13077" width="6.7109375" style="639" customWidth="1"/>
    <col min="13078" max="13078" width="10" style="639" customWidth="1"/>
    <col min="13079" max="13079" width="10.5703125" style="639" customWidth="1"/>
    <col min="13080" max="13087" width="0" style="639" hidden="1" customWidth="1"/>
    <col min="13088" max="13312" width="9.140625" style="639"/>
    <col min="13313" max="13313" width="5.140625" style="639" customWidth="1"/>
    <col min="13314" max="13314" width="21.85546875" style="639" bestFit="1" customWidth="1"/>
    <col min="13315" max="13315" width="19.85546875" style="639" customWidth="1"/>
    <col min="13316" max="13316" width="4.7109375" style="639" customWidth="1"/>
    <col min="13317" max="13317" width="7.85546875" style="639" customWidth="1"/>
    <col min="13318" max="13318" width="4.7109375" style="639" customWidth="1"/>
    <col min="13319" max="13319" width="9.28515625" style="639" customWidth="1"/>
    <col min="13320" max="13320" width="4.7109375" style="639" customWidth="1"/>
    <col min="13321" max="13321" width="9.28515625" style="639" customWidth="1"/>
    <col min="13322" max="13322" width="4.7109375" style="639" customWidth="1"/>
    <col min="13323" max="13323" width="9.28515625" style="639" customWidth="1"/>
    <col min="13324" max="13324" width="4.7109375" style="639" customWidth="1"/>
    <col min="13325" max="13325" width="9.28515625" style="639" customWidth="1"/>
    <col min="13326" max="13326" width="4.7109375" style="639" customWidth="1"/>
    <col min="13327" max="13327" width="9.28515625" style="639" customWidth="1"/>
    <col min="13328" max="13328" width="4.7109375" style="639" customWidth="1"/>
    <col min="13329" max="13329" width="9.28515625" style="639" customWidth="1"/>
    <col min="13330" max="13330" width="4.7109375" style="639" customWidth="1"/>
    <col min="13331" max="13331" width="9.28515625" style="639" customWidth="1"/>
    <col min="13332" max="13332" width="10.85546875" style="639" customWidth="1"/>
    <col min="13333" max="13333" width="6.7109375" style="639" customWidth="1"/>
    <col min="13334" max="13334" width="10" style="639" customWidth="1"/>
    <col min="13335" max="13335" width="10.5703125" style="639" customWidth="1"/>
    <col min="13336" max="13343" width="0" style="639" hidden="1" customWidth="1"/>
    <col min="13344" max="13568" width="9.140625" style="639"/>
    <col min="13569" max="13569" width="5.140625" style="639" customWidth="1"/>
    <col min="13570" max="13570" width="21.85546875" style="639" bestFit="1" customWidth="1"/>
    <col min="13571" max="13571" width="19.85546875" style="639" customWidth="1"/>
    <col min="13572" max="13572" width="4.7109375" style="639" customWidth="1"/>
    <col min="13573" max="13573" width="7.85546875" style="639" customWidth="1"/>
    <col min="13574" max="13574" width="4.7109375" style="639" customWidth="1"/>
    <col min="13575" max="13575" width="9.28515625" style="639" customWidth="1"/>
    <col min="13576" max="13576" width="4.7109375" style="639" customWidth="1"/>
    <col min="13577" max="13577" width="9.28515625" style="639" customWidth="1"/>
    <col min="13578" max="13578" width="4.7109375" style="639" customWidth="1"/>
    <col min="13579" max="13579" width="9.28515625" style="639" customWidth="1"/>
    <col min="13580" max="13580" width="4.7109375" style="639" customWidth="1"/>
    <col min="13581" max="13581" width="9.28515625" style="639" customWidth="1"/>
    <col min="13582" max="13582" width="4.7109375" style="639" customWidth="1"/>
    <col min="13583" max="13583" width="9.28515625" style="639" customWidth="1"/>
    <col min="13584" max="13584" width="4.7109375" style="639" customWidth="1"/>
    <col min="13585" max="13585" width="9.28515625" style="639" customWidth="1"/>
    <col min="13586" max="13586" width="4.7109375" style="639" customWidth="1"/>
    <col min="13587" max="13587" width="9.28515625" style="639" customWidth="1"/>
    <col min="13588" max="13588" width="10.85546875" style="639" customWidth="1"/>
    <col min="13589" max="13589" width="6.7109375" style="639" customWidth="1"/>
    <col min="13590" max="13590" width="10" style="639" customWidth="1"/>
    <col min="13591" max="13591" width="10.5703125" style="639" customWidth="1"/>
    <col min="13592" max="13599" width="0" style="639" hidden="1" customWidth="1"/>
    <col min="13600" max="13824" width="9.140625" style="639"/>
    <col min="13825" max="13825" width="5.140625" style="639" customWidth="1"/>
    <col min="13826" max="13826" width="21.85546875" style="639" bestFit="1" customWidth="1"/>
    <col min="13827" max="13827" width="19.85546875" style="639" customWidth="1"/>
    <col min="13828" max="13828" width="4.7109375" style="639" customWidth="1"/>
    <col min="13829" max="13829" width="7.85546875" style="639" customWidth="1"/>
    <col min="13830" max="13830" width="4.7109375" style="639" customWidth="1"/>
    <col min="13831" max="13831" width="9.28515625" style="639" customWidth="1"/>
    <col min="13832" max="13832" width="4.7109375" style="639" customWidth="1"/>
    <col min="13833" max="13833" width="9.28515625" style="639" customWidth="1"/>
    <col min="13834" max="13834" width="4.7109375" style="639" customWidth="1"/>
    <col min="13835" max="13835" width="9.28515625" style="639" customWidth="1"/>
    <col min="13836" max="13836" width="4.7109375" style="639" customWidth="1"/>
    <col min="13837" max="13837" width="9.28515625" style="639" customWidth="1"/>
    <col min="13838" max="13838" width="4.7109375" style="639" customWidth="1"/>
    <col min="13839" max="13839" width="9.28515625" style="639" customWidth="1"/>
    <col min="13840" max="13840" width="4.7109375" style="639" customWidth="1"/>
    <col min="13841" max="13841" width="9.28515625" style="639" customWidth="1"/>
    <col min="13842" max="13842" width="4.7109375" style="639" customWidth="1"/>
    <col min="13843" max="13843" width="9.28515625" style="639" customWidth="1"/>
    <col min="13844" max="13844" width="10.85546875" style="639" customWidth="1"/>
    <col min="13845" max="13845" width="6.7109375" style="639" customWidth="1"/>
    <col min="13846" max="13846" width="10" style="639" customWidth="1"/>
    <col min="13847" max="13847" width="10.5703125" style="639" customWidth="1"/>
    <col min="13848" max="13855" width="0" style="639" hidden="1" customWidth="1"/>
    <col min="13856" max="14080" width="9.140625" style="639"/>
    <col min="14081" max="14081" width="5.140625" style="639" customWidth="1"/>
    <col min="14082" max="14082" width="21.85546875" style="639" bestFit="1" customWidth="1"/>
    <col min="14083" max="14083" width="19.85546875" style="639" customWidth="1"/>
    <col min="14084" max="14084" width="4.7109375" style="639" customWidth="1"/>
    <col min="14085" max="14085" width="7.85546875" style="639" customWidth="1"/>
    <col min="14086" max="14086" width="4.7109375" style="639" customWidth="1"/>
    <col min="14087" max="14087" width="9.28515625" style="639" customWidth="1"/>
    <col min="14088" max="14088" width="4.7109375" style="639" customWidth="1"/>
    <col min="14089" max="14089" width="9.28515625" style="639" customWidth="1"/>
    <col min="14090" max="14090" width="4.7109375" style="639" customWidth="1"/>
    <col min="14091" max="14091" width="9.28515625" style="639" customWidth="1"/>
    <col min="14092" max="14092" width="4.7109375" style="639" customWidth="1"/>
    <col min="14093" max="14093" width="9.28515625" style="639" customWidth="1"/>
    <col min="14094" max="14094" width="4.7109375" style="639" customWidth="1"/>
    <col min="14095" max="14095" width="9.28515625" style="639" customWidth="1"/>
    <col min="14096" max="14096" width="4.7109375" style="639" customWidth="1"/>
    <col min="14097" max="14097" width="9.28515625" style="639" customWidth="1"/>
    <col min="14098" max="14098" width="4.7109375" style="639" customWidth="1"/>
    <col min="14099" max="14099" width="9.28515625" style="639" customWidth="1"/>
    <col min="14100" max="14100" width="10.85546875" style="639" customWidth="1"/>
    <col min="14101" max="14101" width="6.7109375" style="639" customWidth="1"/>
    <col min="14102" max="14102" width="10" style="639" customWidth="1"/>
    <col min="14103" max="14103" width="10.5703125" style="639" customWidth="1"/>
    <col min="14104" max="14111" width="0" style="639" hidden="1" customWidth="1"/>
    <col min="14112" max="14336" width="9.140625" style="639"/>
    <col min="14337" max="14337" width="5.140625" style="639" customWidth="1"/>
    <col min="14338" max="14338" width="21.85546875" style="639" bestFit="1" customWidth="1"/>
    <col min="14339" max="14339" width="19.85546875" style="639" customWidth="1"/>
    <col min="14340" max="14340" width="4.7109375" style="639" customWidth="1"/>
    <col min="14341" max="14341" width="7.85546875" style="639" customWidth="1"/>
    <col min="14342" max="14342" width="4.7109375" style="639" customWidth="1"/>
    <col min="14343" max="14343" width="9.28515625" style="639" customWidth="1"/>
    <col min="14344" max="14344" width="4.7109375" style="639" customWidth="1"/>
    <col min="14345" max="14345" width="9.28515625" style="639" customWidth="1"/>
    <col min="14346" max="14346" width="4.7109375" style="639" customWidth="1"/>
    <col min="14347" max="14347" width="9.28515625" style="639" customWidth="1"/>
    <col min="14348" max="14348" width="4.7109375" style="639" customWidth="1"/>
    <col min="14349" max="14349" width="9.28515625" style="639" customWidth="1"/>
    <col min="14350" max="14350" width="4.7109375" style="639" customWidth="1"/>
    <col min="14351" max="14351" width="9.28515625" style="639" customWidth="1"/>
    <col min="14352" max="14352" width="4.7109375" style="639" customWidth="1"/>
    <col min="14353" max="14353" width="9.28515625" style="639" customWidth="1"/>
    <col min="14354" max="14354" width="4.7109375" style="639" customWidth="1"/>
    <col min="14355" max="14355" width="9.28515625" style="639" customWidth="1"/>
    <col min="14356" max="14356" width="10.85546875" style="639" customWidth="1"/>
    <col min="14357" max="14357" width="6.7109375" style="639" customWidth="1"/>
    <col min="14358" max="14358" width="10" style="639" customWidth="1"/>
    <col min="14359" max="14359" width="10.5703125" style="639" customWidth="1"/>
    <col min="14360" max="14367" width="0" style="639" hidden="1" customWidth="1"/>
    <col min="14368" max="14592" width="9.140625" style="639"/>
    <col min="14593" max="14593" width="5.140625" style="639" customWidth="1"/>
    <col min="14594" max="14594" width="21.85546875" style="639" bestFit="1" customWidth="1"/>
    <col min="14595" max="14595" width="19.85546875" style="639" customWidth="1"/>
    <col min="14596" max="14596" width="4.7109375" style="639" customWidth="1"/>
    <col min="14597" max="14597" width="7.85546875" style="639" customWidth="1"/>
    <col min="14598" max="14598" width="4.7109375" style="639" customWidth="1"/>
    <col min="14599" max="14599" width="9.28515625" style="639" customWidth="1"/>
    <col min="14600" max="14600" width="4.7109375" style="639" customWidth="1"/>
    <col min="14601" max="14601" width="9.28515625" style="639" customWidth="1"/>
    <col min="14602" max="14602" width="4.7109375" style="639" customWidth="1"/>
    <col min="14603" max="14603" width="9.28515625" style="639" customWidth="1"/>
    <col min="14604" max="14604" width="4.7109375" style="639" customWidth="1"/>
    <col min="14605" max="14605" width="9.28515625" style="639" customWidth="1"/>
    <col min="14606" max="14606" width="4.7109375" style="639" customWidth="1"/>
    <col min="14607" max="14607" width="9.28515625" style="639" customWidth="1"/>
    <col min="14608" max="14608" width="4.7109375" style="639" customWidth="1"/>
    <col min="14609" max="14609" width="9.28515625" style="639" customWidth="1"/>
    <col min="14610" max="14610" width="4.7109375" style="639" customWidth="1"/>
    <col min="14611" max="14611" width="9.28515625" style="639" customWidth="1"/>
    <col min="14612" max="14612" width="10.85546875" style="639" customWidth="1"/>
    <col min="14613" max="14613" width="6.7109375" style="639" customWidth="1"/>
    <col min="14614" max="14614" width="10" style="639" customWidth="1"/>
    <col min="14615" max="14615" width="10.5703125" style="639" customWidth="1"/>
    <col min="14616" max="14623" width="0" style="639" hidden="1" customWidth="1"/>
    <col min="14624" max="14848" width="9.140625" style="639"/>
    <col min="14849" max="14849" width="5.140625" style="639" customWidth="1"/>
    <col min="14850" max="14850" width="21.85546875" style="639" bestFit="1" customWidth="1"/>
    <col min="14851" max="14851" width="19.85546875" style="639" customWidth="1"/>
    <col min="14852" max="14852" width="4.7109375" style="639" customWidth="1"/>
    <col min="14853" max="14853" width="7.85546875" style="639" customWidth="1"/>
    <col min="14854" max="14854" width="4.7109375" style="639" customWidth="1"/>
    <col min="14855" max="14855" width="9.28515625" style="639" customWidth="1"/>
    <col min="14856" max="14856" width="4.7109375" style="639" customWidth="1"/>
    <col min="14857" max="14857" width="9.28515625" style="639" customWidth="1"/>
    <col min="14858" max="14858" width="4.7109375" style="639" customWidth="1"/>
    <col min="14859" max="14859" width="9.28515625" style="639" customWidth="1"/>
    <col min="14860" max="14860" width="4.7109375" style="639" customWidth="1"/>
    <col min="14861" max="14861" width="9.28515625" style="639" customWidth="1"/>
    <col min="14862" max="14862" width="4.7109375" style="639" customWidth="1"/>
    <col min="14863" max="14863" width="9.28515625" style="639" customWidth="1"/>
    <col min="14864" max="14864" width="4.7109375" style="639" customWidth="1"/>
    <col min="14865" max="14865" width="9.28515625" style="639" customWidth="1"/>
    <col min="14866" max="14866" width="4.7109375" style="639" customWidth="1"/>
    <col min="14867" max="14867" width="9.28515625" style="639" customWidth="1"/>
    <col min="14868" max="14868" width="10.85546875" style="639" customWidth="1"/>
    <col min="14869" max="14869" width="6.7109375" style="639" customWidth="1"/>
    <col min="14870" max="14870" width="10" style="639" customWidth="1"/>
    <col min="14871" max="14871" width="10.5703125" style="639" customWidth="1"/>
    <col min="14872" max="14879" width="0" style="639" hidden="1" customWidth="1"/>
    <col min="14880" max="15104" width="9.140625" style="639"/>
    <col min="15105" max="15105" width="5.140625" style="639" customWidth="1"/>
    <col min="15106" max="15106" width="21.85546875" style="639" bestFit="1" customWidth="1"/>
    <col min="15107" max="15107" width="19.85546875" style="639" customWidth="1"/>
    <col min="15108" max="15108" width="4.7109375" style="639" customWidth="1"/>
    <col min="15109" max="15109" width="7.85546875" style="639" customWidth="1"/>
    <col min="15110" max="15110" width="4.7109375" style="639" customWidth="1"/>
    <col min="15111" max="15111" width="9.28515625" style="639" customWidth="1"/>
    <col min="15112" max="15112" width="4.7109375" style="639" customWidth="1"/>
    <col min="15113" max="15113" width="9.28515625" style="639" customWidth="1"/>
    <col min="15114" max="15114" width="4.7109375" style="639" customWidth="1"/>
    <col min="15115" max="15115" width="9.28515625" style="639" customWidth="1"/>
    <col min="15116" max="15116" width="4.7109375" style="639" customWidth="1"/>
    <col min="15117" max="15117" width="9.28515625" style="639" customWidth="1"/>
    <col min="15118" max="15118" width="4.7109375" style="639" customWidth="1"/>
    <col min="15119" max="15119" width="9.28515625" style="639" customWidth="1"/>
    <col min="15120" max="15120" width="4.7109375" style="639" customWidth="1"/>
    <col min="15121" max="15121" width="9.28515625" style="639" customWidth="1"/>
    <col min="15122" max="15122" width="4.7109375" style="639" customWidth="1"/>
    <col min="15123" max="15123" width="9.28515625" style="639" customWidth="1"/>
    <col min="15124" max="15124" width="10.85546875" style="639" customWidth="1"/>
    <col min="15125" max="15125" width="6.7109375" style="639" customWidth="1"/>
    <col min="15126" max="15126" width="10" style="639" customWidth="1"/>
    <col min="15127" max="15127" width="10.5703125" style="639" customWidth="1"/>
    <col min="15128" max="15135" width="0" style="639" hidden="1" customWidth="1"/>
    <col min="15136" max="15360" width="9.140625" style="639"/>
    <col min="15361" max="15361" width="5.140625" style="639" customWidth="1"/>
    <col min="15362" max="15362" width="21.85546875" style="639" bestFit="1" customWidth="1"/>
    <col min="15363" max="15363" width="19.85546875" style="639" customWidth="1"/>
    <col min="15364" max="15364" width="4.7109375" style="639" customWidth="1"/>
    <col min="15365" max="15365" width="7.85546875" style="639" customWidth="1"/>
    <col min="15366" max="15366" width="4.7109375" style="639" customWidth="1"/>
    <col min="15367" max="15367" width="9.28515625" style="639" customWidth="1"/>
    <col min="15368" max="15368" width="4.7109375" style="639" customWidth="1"/>
    <col min="15369" max="15369" width="9.28515625" style="639" customWidth="1"/>
    <col min="15370" max="15370" width="4.7109375" style="639" customWidth="1"/>
    <col min="15371" max="15371" width="9.28515625" style="639" customWidth="1"/>
    <col min="15372" max="15372" width="4.7109375" style="639" customWidth="1"/>
    <col min="15373" max="15373" width="9.28515625" style="639" customWidth="1"/>
    <col min="15374" max="15374" width="4.7109375" style="639" customWidth="1"/>
    <col min="15375" max="15375" width="9.28515625" style="639" customWidth="1"/>
    <col min="15376" max="15376" width="4.7109375" style="639" customWidth="1"/>
    <col min="15377" max="15377" width="9.28515625" style="639" customWidth="1"/>
    <col min="15378" max="15378" width="4.7109375" style="639" customWidth="1"/>
    <col min="15379" max="15379" width="9.28515625" style="639" customWidth="1"/>
    <col min="15380" max="15380" width="10.85546875" style="639" customWidth="1"/>
    <col min="15381" max="15381" width="6.7109375" style="639" customWidth="1"/>
    <col min="15382" max="15382" width="10" style="639" customWidth="1"/>
    <col min="15383" max="15383" width="10.5703125" style="639" customWidth="1"/>
    <col min="15384" max="15391" width="0" style="639" hidden="1" customWidth="1"/>
    <col min="15392" max="15616" width="9.140625" style="639"/>
    <col min="15617" max="15617" width="5.140625" style="639" customWidth="1"/>
    <col min="15618" max="15618" width="21.85546875" style="639" bestFit="1" customWidth="1"/>
    <col min="15619" max="15619" width="19.85546875" style="639" customWidth="1"/>
    <col min="15620" max="15620" width="4.7109375" style="639" customWidth="1"/>
    <col min="15621" max="15621" width="7.85546875" style="639" customWidth="1"/>
    <col min="15622" max="15622" width="4.7109375" style="639" customWidth="1"/>
    <col min="15623" max="15623" width="9.28515625" style="639" customWidth="1"/>
    <col min="15624" max="15624" width="4.7109375" style="639" customWidth="1"/>
    <col min="15625" max="15625" width="9.28515625" style="639" customWidth="1"/>
    <col min="15626" max="15626" width="4.7109375" style="639" customWidth="1"/>
    <col min="15627" max="15627" width="9.28515625" style="639" customWidth="1"/>
    <col min="15628" max="15628" width="4.7109375" style="639" customWidth="1"/>
    <col min="15629" max="15629" width="9.28515625" style="639" customWidth="1"/>
    <col min="15630" max="15630" width="4.7109375" style="639" customWidth="1"/>
    <col min="15631" max="15631" width="9.28515625" style="639" customWidth="1"/>
    <col min="15632" max="15632" width="4.7109375" style="639" customWidth="1"/>
    <col min="15633" max="15633" width="9.28515625" style="639" customWidth="1"/>
    <col min="15634" max="15634" width="4.7109375" style="639" customWidth="1"/>
    <col min="15635" max="15635" width="9.28515625" style="639" customWidth="1"/>
    <col min="15636" max="15636" width="10.85546875" style="639" customWidth="1"/>
    <col min="15637" max="15637" width="6.7109375" style="639" customWidth="1"/>
    <col min="15638" max="15638" width="10" style="639" customWidth="1"/>
    <col min="15639" max="15639" width="10.5703125" style="639" customWidth="1"/>
    <col min="15640" max="15647" width="0" style="639" hidden="1" customWidth="1"/>
    <col min="15648" max="15872" width="9.140625" style="639"/>
    <col min="15873" max="15873" width="5.140625" style="639" customWidth="1"/>
    <col min="15874" max="15874" width="21.85546875" style="639" bestFit="1" customWidth="1"/>
    <col min="15875" max="15875" width="19.85546875" style="639" customWidth="1"/>
    <col min="15876" max="15876" width="4.7109375" style="639" customWidth="1"/>
    <col min="15877" max="15877" width="7.85546875" style="639" customWidth="1"/>
    <col min="15878" max="15878" width="4.7109375" style="639" customWidth="1"/>
    <col min="15879" max="15879" width="9.28515625" style="639" customWidth="1"/>
    <col min="15880" max="15880" width="4.7109375" style="639" customWidth="1"/>
    <col min="15881" max="15881" width="9.28515625" style="639" customWidth="1"/>
    <col min="15882" max="15882" width="4.7109375" style="639" customWidth="1"/>
    <col min="15883" max="15883" width="9.28515625" style="639" customWidth="1"/>
    <col min="15884" max="15884" width="4.7109375" style="639" customWidth="1"/>
    <col min="15885" max="15885" width="9.28515625" style="639" customWidth="1"/>
    <col min="15886" max="15886" width="4.7109375" style="639" customWidth="1"/>
    <col min="15887" max="15887" width="9.28515625" style="639" customWidth="1"/>
    <col min="15888" max="15888" width="4.7109375" style="639" customWidth="1"/>
    <col min="15889" max="15889" width="9.28515625" style="639" customWidth="1"/>
    <col min="15890" max="15890" width="4.7109375" style="639" customWidth="1"/>
    <col min="15891" max="15891" width="9.28515625" style="639" customWidth="1"/>
    <col min="15892" max="15892" width="10.85546875" style="639" customWidth="1"/>
    <col min="15893" max="15893" width="6.7109375" style="639" customWidth="1"/>
    <col min="15894" max="15894" width="10" style="639" customWidth="1"/>
    <col min="15895" max="15895" width="10.5703125" style="639" customWidth="1"/>
    <col min="15896" max="15903" width="0" style="639" hidden="1" customWidth="1"/>
    <col min="15904" max="16128" width="9.140625" style="639"/>
    <col min="16129" max="16129" width="5.140625" style="639" customWidth="1"/>
    <col min="16130" max="16130" width="21.85546875" style="639" bestFit="1" customWidth="1"/>
    <col min="16131" max="16131" width="19.85546875" style="639" customWidth="1"/>
    <col min="16132" max="16132" width="4.7109375" style="639" customWidth="1"/>
    <col min="16133" max="16133" width="7.85546875" style="639" customWidth="1"/>
    <col min="16134" max="16134" width="4.7109375" style="639" customWidth="1"/>
    <col min="16135" max="16135" width="9.28515625" style="639" customWidth="1"/>
    <col min="16136" max="16136" width="4.7109375" style="639" customWidth="1"/>
    <col min="16137" max="16137" width="9.28515625" style="639" customWidth="1"/>
    <col min="16138" max="16138" width="4.7109375" style="639" customWidth="1"/>
    <col min="16139" max="16139" width="9.28515625" style="639" customWidth="1"/>
    <col min="16140" max="16140" width="4.7109375" style="639" customWidth="1"/>
    <col min="16141" max="16141" width="9.28515625" style="639" customWidth="1"/>
    <col min="16142" max="16142" width="4.7109375" style="639" customWidth="1"/>
    <col min="16143" max="16143" width="9.28515625" style="639" customWidth="1"/>
    <col min="16144" max="16144" width="4.7109375" style="639" customWidth="1"/>
    <col min="16145" max="16145" width="9.28515625" style="639" customWidth="1"/>
    <col min="16146" max="16146" width="4.7109375" style="639" customWidth="1"/>
    <col min="16147" max="16147" width="9.28515625" style="639" customWidth="1"/>
    <col min="16148" max="16148" width="10.85546875" style="639" customWidth="1"/>
    <col min="16149" max="16149" width="6.7109375" style="639" customWidth="1"/>
    <col min="16150" max="16150" width="10" style="639" customWidth="1"/>
    <col min="16151" max="16151" width="10.5703125" style="639" customWidth="1"/>
    <col min="16152" max="16159" width="0" style="639" hidden="1" customWidth="1"/>
    <col min="16160" max="16384" width="9.140625" style="639"/>
  </cols>
  <sheetData>
    <row r="1" spans="1:31" ht="23.25" x14ac:dyDescent="0.35">
      <c r="B1" s="1538" t="s">
        <v>0</v>
      </c>
      <c r="C1" s="1538"/>
      <c r="K1" s="641" t="s">
        <v>1</v>
      </c>
      <c r="Q1" s="639"/>
    </row>
    <row r="2" spans="1:31" ht="23.25" x14ac:dyDescent="0.35">
      <c r="B2" s="1539" t="s">
        <v>2</v>
      </c>
      <c r="C2" s="1539"/>
      <c r="K2" s="641" t="s">
        <v>466</v>
      </c>
      <c r="Z2" s="642"/>
    </row>
    <row r="3" spans="1:31" ht="23.25" x14ac:dyDescent="0.35">
      <c r="K3" s="641" t="s">
        <v>47</v>
      </c>
      <c r="AA3" s="644"/>
    </row>
    <row r="4" spans="1:31" ht="15.75" thickBot="1" x14ac:dyDescent="0.25">
      <c r="B4" s="645"/>
      <c r="D4" s="646"/>
      <c r="E4" s="647"/>
      <c r="H4" s="646"/>
      <c r="I4" s="647"/>
      <c r="L4" s="646"/>
      <c r="M4" s="647"/>
      <c r="P4" s="646"/>
      <c r="Q4" s="647"/>
    </row>
    <row r="5" spans="1:31" s="648" customFormat="1" ht="27.75" customHeight="1" thickTop="1" x14ac:dyDescent="0.2">
      <c r="A5" s="1540" t="s">
        <v>4</v>
      </c>
      <c r="B5" s="1542" t="s">
        <v>48</v>
      </c>
      <c r="C5" s="1544" t="s">
        <v>5</v>
      </c>
      <c r="D5" s="1536" t="s">
        <v>6</v>
      </c>
      <c r="E5" s="1537"/>
      <c r="F5" s="1523" t="s">
        <v>7</v>
      </c>
      <c r="G5" s="1524"/>
      <c r="H5" s="1536" t="s">
        <v>8</v>
      </c>
      <c r="I5" s="1537"/>
      <c r="J5" s="1523" t="s">
        <v>9</v>
      </c>
      <c r="K5" s="1524"/>
      <c r="L5" s="1536" t="s">
        <v>10</v>
      </c>
      <c r="M5" s="1537"/>
      <c r="N5" s="1523" t="s">
        <v>11</v>
      </c>
      <c r="O5" s="1524"/>
      <c r="P5" s="1536" t="s">
        <v>12</v>
      </c>
      <c r="Q5" s="1537"/>
      <c r="R5" s="1523" t="s">
        <v>13</v>
      </c>
      <c r="S5" s="1524"/>
      <c r="T5" s="1202" t="s">
        <v>467</v>
      </c>
      <c r="U5" s="1525" t="s">
        <v>18</v>
      </c>
      <c r="V5" s="1526"/>
      <c r="W5" s="1527"/>
    </row>
    <row r="6" spans="1:31" s="648" customFormat="1" ht="27.75" customHeight="1" x14ac:dyDescent="0.2">
      <c r="A6" s="1541"/>
      <c r="B6" s="1543"/>
      <c r="C6" s="1545"/>
      <c r="D6" s="1531" t="s">
        <v>460</v>
      </c>
      <c r="E6" s="1532"/>
      <c r="F6" s="1531" t="s">
        <v>461</v>
      </c>
      <c r="G6" s="1532"/>
      <c r="H6" s="1533" t="s">
        <v>462</v>
      </c>
      <c r="I6" s="1534"/>
      <c r="J6" s="1533" t="s">
        <v>463</v>
      </c>
      <c r="K6" s="1534"/>
      <c r="L6" s="1533" t="s">
        <v>464</v>
      </c>
      <c r="M6" s="1534"/>
      <c r="N6" s="1533" t="s">
        <v>465</v>
      </c>
      <c r="O6" s="1534"/>
      <c r="P6" s="1535"/>
      <c r="Q6" s="1534"/>
      <c r="R6" s="1535"/>
      <c r="S6" s="1534"/>
      <c r="T6" s="1203">
        <v>-0.5</v>
      </c>
      <c r="U6" s="1528"/>
      <c r="V6" s="1529"/>
      <c r="W6" s="1530"/>
    </row>
    <row r="7" spans="1:31" s="648" customFormat="1" ht="12.75" customHeight="1" x14ac:dyDescent="0.2">
      <c r="A7" s="1541"/>
      <c r="B7" s="1543"/>
      <c r="C7" s="1545"/>
      <c r="D7" s="1204"/>
      <c r="E7" s="1205"/>
      <c r="F7" s="1204"/>
      <c r="G7" s="1206"/>
      <c r="H7" s="1207"/>
      <c r="I7" s="1205"/>
      <c r="J7" s="1204"/>
      <c r="K7" s="1206"/>
      <c r="L7" s="1207"/>
      <c r="M7" s="1205"/>
      <c r="N7" s="1204"/>
      <c r="O7" s="1208"/>
      <c r="P7" s="1207"/>
      <c r="Q7" s="1208"/>
      <c r="R7" s="1207"/>
      <c r="S7" s="1206"/>
      <c r="T7" s="1209"/>
      <c r="U7" s="1207"/>
      <c r="V7" s="1210"/>
      <c r="W7" s="1211"/>
      <c r="X7" s="649"/>
      <c r="Y7" s="644"/>
      <c r="Z7" s="644"/>
      <c r="AA7" s="644"/>
      <c r="AB7" s="644"/>
    </row>
    <row r="8" spans="1:31" s="648" customFormat="1" ht="12.75" customHeight="1" x14ac:dyDescent="0.2">
      <c r="A8" s="1212"/>
      <c r="B8" s="1213"/>
      <c r="C8" s="1214"/>
      <c r="D8" s="1215" t="s">
        <v>31</v>
      </c>
      <c r="E8" s="1216" t="s">
        <v>32</v>
      </c>
      <c r="F8" s="1215" t="s">
        <v>31</v>
      </c>
      <c r="G8" s="1217" t="s">
        <v>32</v>
      </c>
      <c r="H8" s="1218" t="s">
        <v>31</v>
      </c>
      <c r="I8" s="1216" t="s">
        <v>32</v>
      </c>
      <c r="J8" s="1215" t="s">
        <v>31</v>
      </c>
      <c r="K8" s="1217" t="s">
        <v>32</v>
      </c>
      <c r="L8" s="1218" t="s">
        <v>31</v>
      </c>
      <c r="M8" s="1216" t="s">
        <v>32</v>
      </c>
      <c r="N8" s="1215" t="s">
        <v>31</v>
      </c>
      <c r="O8" s="1219" t="s">
        <v>32</v>
      </c>
      <c r="P8" s="1218" t="s">
        <v>31</v>
      </c>
      <c r="Q8" s="1216" t="s">
        <v>32</v>
      </c>
      <c r="R8" s="1215" t="s">
        <v>31</v>
      </c>
      <c r="S8" s="1217" t="s">
        <v>32</v>
      </c>
      <c r="T8" s="1220"/>
      <c r="U8" s="1218" t="s">
        <v>31</v>
      </c>
      <c r="V8" s="1221" t="s">
        <v>33</v>
      </c>
      <c r="W8" s="1222" t="s">
        <v>34</v>
      </c>
      <c r="X8" s="650"/>
      <c r="Y8" s="644"/>
      <c r="Z8" s="644"/>
      <c r="AA8" s="644"/>
      <c r="AB8" s="644"/>
    </row>
    <row r="9" spans="1:31" s="648" customFormat="1" ht="12.75" customHeight="1" thickBot="1" x14ac:dyDescent="0.25">
      <c r="A9" s="1223"/>
      <c r="B9" s="1224"/>
      <c r="C9" s="1225"/>
      <c r="D9" s="1226"/>
      <c r="E9" s="1227"/>
      <c r="F9" s="1226"/>
      <c r="G9" s="1228"/>
      <c r="H9" s="1226"/>
      <c r="I9" s="1227"/>
      <c r="J9" s="1226"/>
      <c r="K9" s="1228"/>
      <c r="L9" s="1226"/>
      <c r="M9" s="1227"/>
      <c r="N9" s="1226"/>
      <c r="O9" s="1228"/>
      <c r="P9" s="1226"/>
      <c r="Q9" s="1227"/>
      <c r="R9" s="1226"/>
      <c r="S9" s="1228"/>
      <c r="T9" s="1229"/>
      <c r="U9" s="1230"/>
      <c r="V9" s="1231"/>
      <c r="W9" s="1232"/>
      <c r="X9" s="650"/>
      <c r="Y9" s="644"/>
      <c r="Z9" s="644"/>
      <c r="AA9" s="644"/>
      <c r="AB9" s="644"/>
      <c r="AD9" s="648" t="s">
        <v>468</v>
      </c>
      <c r="AE9" s="651">
        <v>0.5</v>
      </c>
    </row>
    <row r="10" spans="1:31" s="665" customFormat="1" ht="15" customHeight="1" thickTop="1" x14ac:dyDescent="0.2">
      <c r="A10" s="652">
        <v>1</v>
      </c>
      <c r="B10" s="653" t="s">
        <v>493</v>
      </c>
      <c r="C10" s="654" t="s">
        <v>494</v>
      </c>
      <c r="D10" s="655">
        <v>11</v>
      </c>
      <c r="E10" s="656">
        <v>3640</v>
      </c>
      <c r="F10" s="657">
        <v>8</v>
      </c>
      <c r="G10" s="658">
        <v>5320</v>
      </c>
      <c r="H10" s="655">
        <v>2</v>
      </c>
      <c r="I10" s="656">
        <v>3160</v>
      </c>
      <c r="J10" s="657">
        <v>1</v>
      </c>
      <c r="K10" s="659">
        <v>4080</v>
      </c>
      <c r="L10" s="655">
        <v>1</v>
      </c>
      <c r="M10" s="656">
        <v>975</v>
      </c>
      <c r="N10" s="657">
        <v>3</v>
      </c>
      <c r="O10" s="660">
        <v>1759</v>
      </c>
      <c r="P10" s="655"/>
      <c r="Q10" s="656"/>
      <c r="R10" s="657"/>
      <c r="S10" s="659"/>
      <c r="T10" s="661">
        <f t="shared" ref="T10:T49" si="0">IF( ISNUMBER(AE10)=TRUE,AE10,"")</f>
        <v>5.5</v>
      </c>
      <c r="U10" s="1302">
        <f t="shared" ref="U10:U49" si="1">IF(ISNUMBER(D10)=TRUE,SUM(D10,F10,H10,J10,L10,N10,P10,R10)-T10,"")</f>
        <v>20.5</v>
      </c>
      <c r="V10" s="1303">
        <f t="shared" ref="V10:V49" si="2">IF(ISNUMBER(E10)=TRUE,SUM(E10,G10,I10,K10,M10,O10,Q10,S10),"")</f>
        <v>18934</v>
      </c>
      <c r="W10" s="1287">
        <f t="shared" ref="W10:W49" si="3">IF(ISNUMBER(AC10)=TRUE,AC10,"")</f>
        <v>1</v>
      </c>
      <c r="X10" s="665">
        <f t="shared" ref="X10:X49" si="4">IF(ISNUMBER(W10)=TRUE,1,"")</f>
        <v>1</v>
      </c>
      <c r="Y10" s="665">
        <f>IF(ISNUMBER(U10)=TRUE,U10,"")</f>
        <v>20.5</v>
      </c>
      <c r="Z10" s="665">
        <f>IF(ISNUMBER(V10)=TRUE,V10,"")</f>
        <v>18934</v>
      </c>
      <c r="AA10" s="666">
        <f>MAX(E10,G10,I10,K10,M10,O10,Q10,S10)</f>
        <v>5320</v>
      </c>
      <c r="AB10" s="665">
        <f>IF(ISNUMBER(Y10)=TRUE,Y10-Z10/100000-AA10/1000000000,"")</f>
        <v>20.310654679999999</v>
      </c>
      <c r="AC10" s="665">
        <f t="shared" ref="AC10:AC49" si="5">IF(ISNUMBER(AB10)=TRUE,RANK(AB10,$AB$10:$AB$49,1),"")</f>
        <v>1</v>
      </c>
      <c r="AD10" s="665">
        <f>IF(OR(ISNUMBER(D10)=TRUE,ISNUMBER(F10)=TRUE,ISNUMBER(H10)=TRUE,ISNUMBER(J10)=TRUE,ISNUMBER(L10)=TRUE,ISNUMBER(N10)=TRUE,ISNUMBER(P10)=TRUE,ISNUMBER(R10)=TRUE),MAX(D10,F10,H10,J10,L10,N10,P10,R10),"")</f>
        <v>11</v>
      </c>
      <c r="AE10" s="665">
        <f>IF(ISNUMBER(AD10),AD10*50%,"")</f>
        <v>5.5</v>
      </c>
    </row>
    <row r="11" spans="1:31" s="665" customFormat="1" ht="15" customHeight="1" x14ac:dyDescent="0.2">
      <c r="A11" s="667">
        <v>2</v>
      </c>
      <c r="B11" s="668" t="s">
        <v>470</v>
      </c>
      <c r="C11" s="669" t="s">
        <v>35</v>
      </c>
      <c r="D11" s="670">
        <v>4</v>
      </c>
      <c r="E11" s="671">
        <v>4870</v>
      </c>
      <c r="F11" s="672">
        <v>1</v>
      </c>
      <c r="G11" s="673">
        <v>9210</v>
      </c>
      <c r="H11" s="670">
        <v>1</v>
      </c>
      <c r="I11" s="674">
        <v>3625</v>
      </c>
      <c r="J11" s="672">
        <v>6</v>
      </c>
      <c r="K11" s="673">
        <v>3065</v>
      </c>
      <c r="L11" s="670">
        <v>11</v>
      </c>
      <c r="M11" s="671">
        <v>260</v>
      </c>
      <c r="N11" s="672">
        <v>6</v>
      </c>
      <c r="O11" s="673">
        <v>1168</v>
      </c>
      <c r="P11" s="670"/>
      <c r="Q11" s="671"/>
      <c r="R11" s="672"/>
      <c r="S11" s="675"/>
      <c r="T11" s="661">
        <f t="shared" si="0"/>
        <v>5.5</v>
      </c>
      <c r="U11" s="1302">
        <f t="shared" si="1"/>
        <v>23.5</v>
      </c>
      <c r="V11" s="1303">
        <f t="shared" si="2"/>
        <v>22198</v>
      </c>
      <c r="W11" s="1287">
        <f t="shared" si="3"/>
        <v>2</v>
      </c>
      <c r="X11" s="665">
        <f t="shared" si="4"/>
        <v>1</v>
      </c>
      <c r="Y11" s="665">
        <f t="shared" ref="Y11:Z49" si="6">IF(ISNUMBER(U11)=TRUE,U11,"")</f>
        <v>23.5</v>
      </c>
      <c r="Z11" s="665">
        <f t="shared" si="6"/>
        <v>22198</v>
      </c>
      <c r="AA11" s="666">
        <f t="shared" ref="AA11:AA49" si="7">MAX(E11,G11,I11,K11,M11,O11,Q11,S11)</f>
        <v>9210</v>
      </c>
      <c r="AB11" s="665">
        <f t="shared" ref="AB11:AB49" si="8">IF(ISNUMBER(Y11)=TRUE,Y11-Z11/100000-AA11/1000000000,"")</f>
        <v>23.27801079</v>
      </c>
      <c r="AC11" s="665">
        <f t="shared" si="5"/>
        <v>2</v>
      </c>
      <c r="AD11" s="665">
        <f t="shared" ref="AD11:AD49" si="9">IF(OR(ISNUMBER(D11)=TRUE,ISNUMBER(F11)=TRUE,ISNUMBER(H11)=TRUE,ISNUMBER(J11)=TRUE,ISNUMBER(L11)=TRUE,ISNUMBER(N11)=TRUE,ISNUMBER(P11)=TRUE,ISNUMBER(R11)=TRUE),MAX(D11,F11,H11,J11,L11,N11,P11,R11),"")</f>
        <v>11</v>
      </c>
      <c r="AE11" s="665">
        <f t="shared" ref="AE11:AE49" si="10">IF(ISNUMBER(AD11),AD11*50%,"")</f>
        <v>5.5</v>
      </c>
    </row>
    <row r="12" spans="1:31" s="665" customFormat="1" ht="15" customHeight="1" x14ac:dyDescent="0.2">
      <c r="A12" s="667">
        <v>3</v>
      </c>
      <c r="B12" s="668" t="s">
        <v>471</v>
      </c>
      <c r="C12" s="669" t="s">
        <v>472</v>
      </c>
      <c r="D12" s="670">
        <v>3</v>
      </c>
      <c r="E12" s="671">
        <v>7160</v>
      </c>
      <c r="F12" s="672">
        <v>2</v>
      </c>
      <c r="G12" s="673">
        <v>8790</v>
      </c>
      <c r="H12" s="670">
        <v>6</v>
      </c>
      <c r="I12" s="671">
        <v>2580</v>
      </c>
      <c r="J12" s="672">
        <v>5</v>
      </c>
      <c r="K12" s="673">
        <v>3370</v>
      </c>
      <c r="L12" s="670">
        <v>4</v>
      </c>
      <c r="M12" s="671">
        <v>981</v>
      </c>
      <c r="N12" s="672">
        <v>9</v>
      </c>
      <c r="O12" s="673">
        <v>1066</v>
      </c>
      <c r="P12" s="670"/>
      <c r="Q12" s="671"/>
      <c r="R12" s="672"/>
      <c r="S12" s="673"/>
      <c r="T12" s="661">
        <f t="shared" si="0"/>
        <v>4.5</v>
      </c>
      <c r="U12" s="1302">
        <f t="shared" si="1"/>
        <v>24.5</v>
      </c>
      <c r="V12" s="1303">
        <f t="shared" si="2"/>
        <v>23947</v>
      </c>
      <c r="W12" s="1287">
        <f t="shared" si="3"/>
        <v>3</v>
      </c>
      <c r="X12" s="665">
        <f t="shared" si="4"/>
        <v>1</v>
      </c>
      <c r="Y12" s="665">
        <f t="shared" si="6"/>
        <v>24.5</v>
      </c>
      <c r="Z12" s="665">
        <f t="shared" si="6"/>
        <v>23947</v>
      </c>
      <c r="AA12" s="666">
        <f t="shared" si="7"/>
        <v>8790</v>
      </c>
      <c r="AB12" s="665">
        <f t="shared" si="8"/>
        <v>24.26052121</v>
      </c>
      <c r="AC12" s="665">
        <f t="shared" si="5"/>
        <v>3</v>
      </c>
      <c r="AD12" s="665">
        <f t="shared" si="9"/>
        <v>9</v>
      </c>
      <c r="AE12" s="665">
        <f t="shared" si="10"/>
        <v>4.5</v>
      </c>
    </row>
    <row r="13" spans="1:31" s="665" customFormat="1" ht="15" customHeight="1" x14ac:dyDescent="0.2">
      <c r="A13" s="652">
        <v>4</v>
      </c>
      <c r="B13" s="668" t="s">
        <v>482</v>
      </c>
      <c r="C13" s="669" t="s">
        <v>800</v>
      </c>
      <c r="D13" s="670">
        <v>3</v>
      </c>
      <c r="E13" s="671">
        <v>5400</v>
      </c>
      <c r="F13" s="672">
        <v>13</v>
      </c>
      <c r="G13" s="673">
        <v>4420</v>
      </c>
      <c r="H13" s="670">
        <v>1</v>
      </c>
      <c r="I13" s="671">
        <v>4275</v>
      </c>
      <c r="J13" s="672">
        <v>5</v>
      </c>
      <c r="K13" s="673">
        <v>3085</v>
      </c>
      <c r="L13" s="670">
        <v>9</v>
      </c>
      <c r="M13" s="671">
        <v>333</v>
      </c>
      <c r="N13" s="672">
        <v>1</v>
      </c>
      <c r="O13" s="673">
        <v>2868</v>
      </c>
      <c r="P13" s="670"/>
      <c r="Q13" s="671"/>
      <c r="R13" s="672"/>
      <c r="S13" s="673"/>
      <c r="T13" s="661">
        <f t="shared" si="0"/>
        <v>6.5</v>
      </c>
      <c r="U13" s="1302">
        <f t="shared" si="1"/>
        <v>25.5</v>
      </c>
      <c r="V13" s="1303">
        <f t="shared" si="2"/>
        <v>20381</v>
      </c>
      <c r="W13" s="1287">
        <f t="shared" si="3"/>
        <v>4</v>
      </c>
      <c r="X13" s="665">
        <f t="shared" si="4"/>
        <v>1</v>
      </c>
      <c r="Y13" s="665">
        <f t="shared" si="6"/>
        <v>25.5</v>
      </c>
      <c r="Z13" s="665">
        <f t="shared" si="6"/>
        <v>20381</v>
      </c>
      <c r="AA13" s="666">
        <f t="shared" si="7"/>
        <v>5400</v>
      </c>
      <c r="AB13" s="665">
        <f t="shared" si="8"/>
        <v>25.2961846</v>
      </c>
      <c r="AC13" s="665">
        <f t="shared" si="5"/>
        <v>4</v>
      </c>
      <c r="AD13" s="665">
        <f t="shared" si="9"/>
        <v>13</v>
      </c>
      <c r="AE13" s="665">
        <f t="shared" si="10"/>
        <v>6.5</v>
      </c>
    </row>
    <row r="14" spans="1:31" s="665" customFormat="1" ht="15" customHeight="1" x14ac:dyDescent="0.2">
      <c r="A14" s="667">
        <v>5</v>
      </c>
      <c r="B14" s="668" t="s">
        <v>481</v>
      </c>
      <c r="C14" s="669" t="s">
        <v>398</v>
      </c>
      <c r="D14" s="670">
        <v>9</v>
      </c>
      <c r="E14" s="674">
        <v>3670</v>
      </c>
      <c r="F14" s="672">
        <v>5</v>
      </c>
      <c r="G14" s="673">
        <v>7450</v>
      </c>
      <c r="H14" s="670">
        <v>4</v>
      </c>
      <c r="I14" s="671">
        <v>2765</v>
      </c>
      <c r="J14" s="672">
        <v>3</v>
      </c>
      <c r="K14" s="673">
        <v>3235</v>
      </c>
      <c r="L14" s="670">
        <v>5</v>
      </c>
      <c r="M14" s="671">
        <v>385</v>
      </c>
      <c r="N14" s="672">
        <v>4</v>
      </c>
      <c r="O14" s="673">
        <v>1435</v>
      </c>
      <c r="P14" s="670"/>
      <c r="Q14" s="671"/>
      <c r="R14" s="672"/>
      <c r="S14" s="673"/>
      <c r="T14" s="661">
        <f t="shared" si="0"/>
        <v>4.5</v>
      </c>
      <c r="U14" s="1302">
        <f t="shared" si="1"/>
        <v>25.5</v>
      </c>
      <c r="V14" s="1303">
        <f t="shared" si="2"/>
        <v>18940</v>
      </c>
      <c r="W14" s="1287">
        <f t="shared" si="3"/>
        <v>5</v>
      </c>
      <c r="X14" s="665">
        <f t="shared" si="4"/>
        <v>1</v>
      </c>
      <c r="Y14" s="665">
        <f t="shared" si="6"/>
        <v>25.5</v>
      </c>
      <c r="Z14" s="665">
        <f t="shared" si="6"/>
        <v>18940</v>
      </c>
      <c r="AA14" s="666">
        <f t="shared" si="7"/>
        <v>7450</v>
      </c>
      <c r="AB14" s="665">
        <f t="shared" si="8"/>
        <v>25.310592550000003</v>
      </c>
      <c r="AC14" s="665">
        <f t="shared" si="5"/>
        <v>5</v>
      </c>
      <c r="AD14" s="665">
        <f t="shared" si="9"/>
        <v>9</v>
      </c>
      <c r="AE14" s="665">
        <f t="shared" si="10"/>
        <v>4.5</v>
      </c>
    </row>
    <row r="15" spans="1:31" s="665" customFormat="1" ht="15" customHeight="1" x14ac:dyDescent="0.2">
      <c r="A15" s="667">
        <v>6</v>
      </c>
      <c r="B15" s="668" t="s">
        <v>473</v>
      </c>
      <c r="C15" s="669" t="s">
        <v>801</v>
      </c>
      <c r="D15" s="670">
        <v>2</v>
      </c>
      <c r="E15" s="671">
        <v>7710</v>
      </c>
      <c r="F15" s="672">
        <v>7</v>
      </c>
      <c r="G15" s="673">
        <v>5390</v>
      </c>
      <c r="H15" s="670">
        <v>11</v>
      </c>
      <c r="I15" s="671">
        <v>1655</v>
      </c>
      <c r="J15" s="672">
        <v>9</v>
      </c>
      <c r="K15" s="673">
        <v>2495</v>
      </c>
      <c r="L15" s="670">
        <v>3</v>
      </c>
      <c r="M15" s="671">
        <v>1183</v>
      </c>
      <c r="N15" s="672">
        <v>1</v>
      </c>
      <c r="O15" s="673">
        <v>1932</v>
      </c>
      <c r="P15" s="670"/>
      <c r="Q15" s="671"/>
      <c r="R15" s="672"/>
      <c r="S15" s="673"/>
      <c r="T15" s="661">
        <f t="shared" si="0"/>
        <v>5.5</v>
      </c>
      <c r="U15" s="1302">
        <f t="shared" si="1"/>
        <v>27.5</v>
      </c>
      <c r="V15" s="1303">
        <f t="shared" si="2"/>
        <v>20365</v>
      </c>
      <c r="W15" s="1287">
        <f t="shared" si="3"/>
        <v>6</v>
      </c>
      <c r="X15" s="665">
        <f t="shared" si="4"/>
        <v>1</v>
      </c>
      <c r="Y15" s="665">
        <f t="shared" si="6"/>
        <v>27.5</v>
      </c>
      <c r="Z15" s="665">
        <f t="shared" si="6"/>
        <v>20365</v>
      </c>
      <c r="AA15" s="666">
        <f t="shared" si="7"/>
        <v>7710</v>
      </c>
      <c r="AB15" s="665">
        <f t="shared" si="8"/>
        <v>27.296342290000002</v>
      </c>
      <c r="AC15" s="665">
        <f t="shared" si="5"/>
        <v>6</v>
      </c>
      <c r="AD15" s="665">
        <f t="shared" si="9"/>
        <v>11</v>
      </c>
      <c r="AE15" s="665">
        <f t="shared" si="10"/>
        <v>5.5</v>
      </c>
    </row>
    <row r="16" spans="1:31" s="665" customFormat="1" ht="15" customHeight="1" x14ac:dyDescent="0.2">
      <c r="A16" s="652">
        <v>7</v>
      </c>
      <c r="B16" s="668" t="s">
        <v>476</v>
      </c>
      <c r="C16" s="669" t="s">
        <v>44</v>
      </c>
      <c r="D16" s="670">
        <v>6.5</v>
      </c>
      <c r="E16" s="671">
        <v>4010</v>
      </c>
      <c r="F16" s="672">
        <v>3</v>
      </c>
      <c r="G16" s="673">
        <v>7360</v>
      </c>
      <c r="H16" s="670">
        <v>13</v>
      </c>
      <c r="I16" s="671">
        <v>1195</v>
      </c>
      <c r="J16" s="672">
        <v>6</v>
      </c>
      <c r="K16" s="673">
        <v>2955</v>
      </c>
      <c r="L16" s="670">
        <v>3</v>
      </c>
      <c r="M16" s="671">
        <v>558</v>
      </c>
      <c r="N16" s="672">
        <v>5</v>
      </c>
      <c r="O16" s="673">
        <v>1394</v>
      </c>
      <c r="P16" s="670"/>
      <c r="Q16" s="671"/>
      <c r="R16" s="672"/>
      <c r="S16" s="673"/>
      <c r="T16" s="661">
        <f t="shared" si="0"/>
        <v>6.5</v>
      </c>
      <c r="U16" s="1302">
        <f t="shared" si="1"/>
        <v>30</v>
      </c>
      <c r="V16" s="1303">
        <f t="shared" si="2"/>
        <v>17472</v>
      </c>
      <c r="W16" s="1287">
        <f t="shared" si="3"/>
        <v>7</v>
      </c>
      <c r="X16" s="665">
        <f t="shared" si="4"/>
        <v>1</v>
      </c>
      <c r="Y16" s="665">
        <f t="shared" si="6"/>
        <v>30</v>
      </c>
      <c r="Z16" s="665">
        <f t="shared" si="6"/>
        <v>17472</v>
      </c>
      <c r="AA16" s="666">
        <f t="shared" si="7"/>
        <v>7360</v>
      </c>
      <c r="AB16" s="665">
        <f t="shared" si="8"/>
        <v>29.825272639999998</v>
      </c>
      <c r="AC16" s="665">
        <f t="shared" si="5"/>
        <v>7</v>
      </c>
      <c r="AD16" s="665">
        <f t="shared" si="9"/>
        <v>13</v>
      </c>
      <c r="AE16" s="665">
        <f t="shared" si="10"/>
        <v>6.5</v>
      </c>
    </row>
    <row r="17" spans="1:31" s="665" customFormat="1" ht="15" customHeight="1" x14ac:dyDescent="0.2">
      <c r="A17" s="667">
        <v>8</v>
      </c>
      <c r="B17" s="668" t="s">
        <v>474</v>
      </c>
      <c r="C17" s="669" t="s">
        <v>39</v>
      </c>
      <c r="D17" s="670">
        <v>5</v>
      </c>
      <c r="E17" s="674">
        <v>4120</v>
      </c>
      <c r="F17" s="672">
        <v>3</v>
      </c>
      <c r="G17" s="673">
        <v>8585</v>
      </c>
      <c r="H17" s="670">
        <v>12</v>
      </c>
      <c r="I17" s="671">
        <v>2010</v>
      </c>
      <c r="J17" s="672">
        <v>10</v>
      </c>
      <c r="K17" s="673">
        <v>2380</v>
      </c>
      <c r="L17" s="670">
        <v>2</v>
      </c>
      <c r="M17" s="674">
        <v>875</v>
      </c>
      <c r="N17" s="672">
        <v>7</v>
      </c>
      <c r="O17" s="673">
        <v>1133</v>
      </c>
      <c r="P17" s="670"/>
      <c r="Q17" s="671"/>
      <c r="R17" s="672"/>
      <c r="S17" s="673"/>
      <c r="T17" s="661">
        <f t="shared" si="0"/>
        <v>6</v>
      </c>
      <c r="U17" s="1302">
        <f t="shared" si="1"/>
        <v>33</v>
      </c>
      <c r="V17" s="1303">
        <f t="shared" si="2"/>
        <v>19103</v>
      </c>
      <c r="W17" s="1287">
        <f t="shared" si="3"/>
        <v>8</v>
      </c>
      <c r="X17" s="665">
        <f t="shared" si="4"/>
        <v>1</v>
      </c>
      <c r="Y17" s="665">
        <f t="shared" si="6"/>
        <v>33</v>
      </c>
      <c r="Z17" s="665">
        <f t="shared" si="6"/>
        <v>19103</v>
      </c>
      <c r="AA17" s="666">
        <f t="shared" si="7"/>
        <v>8585</v>
      </c>
      <c r="AB17" s="665">
        <f t="shared" si="8"/>
        <v>32.808961414999999</v>
      </c>
      <c r="AC17" s="665">
        <f t="shared" si="5"/>
        <v>8</v>
      </c>
      <c r="AD17" s="665">
        <f t="shared" si="9"/>
        <v>12</v>
      </c>
      <c r="AE17" s="665">
        <f t="shared" si="10"/>
        <v>6</v>
      </c>
    </row>
    <row r="18" spans="1:31" s="665" customFormat="1" ht="15" customHeight="1" x14ac:dyDescent="0.2">
      <c r="A18" s="667">
        <v>9</v>
      </c>
      <c r="B18" s="668" t="s">
        <v>483</v>
      </c>
      <c r="C18" s="669" t="s">
        <v>802</v>
      </c>
      <c r="D18" s="670">
        <v>14</v>
      </c>
      <c r="E18" s="671">
        <v>2780</v>
      </c>
      <c r="F18" s="672">
        <v>4</v>
      </c>
      <c r="G18" s="673">
        <v>8375</v>
      </c>
      <c r="H18" s="670">
        <v>4</v>
      </c>
      <c r="I18" s="671">
        <v>2485</v>
      </c>
      <c r="J18" s="672">
        <v>1</v>
      </c>
      <c r="K18" s="673">
        <v>3855</v>
      </c>
      <c r="L18" s="670">
        <v>8</v>
      </c>
      <c r="M18" s="671">
        <v>437</v>
      </c>
      <c r="N18" s="672">
        <v>10</v>
      </c>
      <c r="O18" s="673">
        <v>1023</v>
      </c>
      <c r="P18" s="670"/>
      <c r="Q18" s="671"/>
      <c r="R18" s="672"/>
      <c r="S18" s="673"/>
      <c r="T18" s="661">
        <f t="shared" si="0"/>
        <v>7</v>
      </c>
      <c r="U18" s="1302">
        <f t="shared" si="1"/>
        <v>34</v>
      </c>
      <c r="V18" s="1303">
        <f t="shared" si="2"/>
        <v>18955</v>
      </c>
      <c r="W18" s="1287">
        <f t="shared" si="3"/>
        <v>9</v>
      </c>
      <c r="X18" s="665">
        <f t="shared" si="4"/>
        <v>1</v>
      </c>
      <c r="Y18" s="665">
        <f t="shared" si="6"/>
        <v>34</v>
      </c>
      <c r="Z18" s="665">
        <f t="shared" si="6"/>
        <v>18955</v>
      </c>
      <c r="AA18" s="666">
        <f t="shared" si="7"/>
        <v>8375</v>
      </c>
      <c r="AB18" s="665">
        <f t="shared" si="8"/>
        <v>33.810441625000003</v>
      </c>
      <c r="AC18" s="665">
        <f t="shared" si="5"/>
        <v>9</v>
      </c>
      <c r="AD18" s="665">
        <f t="shared" si="9"/>
        <v>14</v>
      </c>
      <c r="AE18" s="665">
        <f t="shared" si="10"/>
        <v>7</v>
      </c>
    </row>
    <row r="19" spans="1:31" s="665" customFormat="1" ht="15" customHeight="1" x14ac:dyDescent="0.2">
      <c r="A19" s="652">
        <v>10</v>
      </c>
      <c r="B19" s="668" t="s">
        <v>498</v>
      </c>
      <c r="C19" s="669" t="s">
        <v>472</v>
      </c>
      <c r="D19" s="670">
        <v>7</v>
      </c>
      <c r="E19" s="671">
        <v>4570</v>
      </c>
      <c r="F19" s="672">
        <v>14</v>
      </c>
      <c r="G19" s="673">
        <v>3860</v>
      </c>
      <c r="H19" s="670">
        <v>6</v>
      </c>
      <c r="I19" s="671">
        <v>2155</v>
      </c>
      <c r="J19" s="672">
        <v>7</v>
      </c>
      <c r="K19" s="673">
        <v>2745</v>
      </c>
      <c r="L19" s="670">
        <v>1</v>
      </c>
      <c r="M19" s="671">
        <v>2292</v>
      </c>
      <c r="N19" s="672">
        <v>8</v>
      </c>
      <c r="O19" s="673">
        <v>1167</v>
      </c>
      <c r="P19" s="670"/>
      <c r="Q19" s="671"/>
      <c r="R19" s="672"/>
      <c r="S19" s="673"/>
      <c r="T19" s="661">
        <f t="shared" si="0"/>
        <v>7</v>
      </c>
      <c r="U19" s="1302">
        <f t="shared" si="1"/>
        <v>36</v>
      </c>
      <c r="V19" s="1303">
        <f t="shared" si="2"/>
        <v>16789</v>
      </c>
      <c r="W19" s="1287">
        <f t="shared" si="3"/>
        <v>10</v>
      </c>
      <c r="X19" s="665">
        <f t="shared" si="4"/>
        <v>1</v>
      </c>
      <c r="Y19" s="665">
        <f t="shared" si="6"/>
        <v>36</v>
      </c>
      <c r="Z19" s="665">
        <f t="shared" si="6"/>
        <v>16789</v>
      </c>
      <c r="AA19" s="666">
        <f t="shared" si="7"/>
        <v>4570</v>
      </c>
      <c r="AB19" s="665">
        <f t="shared" si="8"/>
        <v>35.832105429999999</v>
      </c>
      <c r="AC19" s="665">
        <f t="shared" si="5"/>
        <v>10</v>
      </c>
      <c r="AD19" s="665">
        <f t="shared" si="9"/>
        <v>14</v>
      </c>
      <c r="AE19" s="665">
        <f t="shared" si="10"/>
        <v>7</v>
      </c>
    </row>
    <row r="20" spans="1:31" s="665" customFormat="1" ht="15" customHeight="1" x14ac:dyDescent="0.2">
      <c r="A20" s="667">
        <v>11</v>
      </c>
      <c r="B20" s="668" t="s">
        <v>492</v>
      </c>
      <c r="C20" s="669" t="s">
        <v>803</v>
      </c>
      <c r="D20" s="670">
        <v>13</v>
      </c>
      <c r="E20" s="671">
        <v>2900</v>
      </c>
      <c r="F20" s="672">
        <v>6</v>
      </c>
      <c r="G20" s="673">
        <v>6240</v>
      </c>
      <c r="H20" s="670">
        <v>5</v>
      </c>
      <c r="I20" s="671">
        <v>2410</v>
      </c>
      <c r="J20" s="672">
        <v>8</v>
      </c>
      <c r="K20" s="673">
        <v>2595</v>
      </c>
      <c r="L20" s="670">
        <v>4</v>
      </c>
      <c r="M20" s="671">
        <v>525</v>
      </c>
      <c r="N20" s="672">
        <v>7</v>
      </c>
      <c r="O20" s="673">
        <v>1170</v>
      </c>
      <c r="P20" s="670"/>
      <c r="Q20" s="671"/>
      <c r="R20" s="672"/>
      <c r="S20" s="673"/>
      <c r="T20" s="661">
        <f t="shared" si="0"/>
        <v>6.5</v>
      </c>
      <c r="U20" s="1302">
        <f t="shared" si="1"/>
        <v>36.5</v>
      </c>
      <c r="V20" s="1303">
        <f t="shared" si="2"/>
        <v>15840</v>
      </c>
      <c r="W20" s="1287">
        <f t="shared" si="3"/>
        <v>11</v>
      </c>
      <c r="X20" s="665">
        <f t="shared" si="4"/>
        <v>1</v>
      </c>
      <c r="Y20" s="665">
        <f t="shared" si="6"/>
        <v>36.5</v>
      </c>
      <c r="Z20" s="665">
        <f t="shared" si="6"/>
        <v>15840</v>
      </c>
      <c r="AA20" s="666">
        <f t="shared" si="7"/>
        <v>6240</v>
      </c>
      <c r="AB20" s="665">
        <f t="shared" si="8"/>
        <v>36.341593760000002</v>
      </c>
      <c r="AC20" s="665">
        <f t="shared" si="5"/>
        <v>11</v>
      </c>
      <c r="AD20" s="665">
        <f t="shared" si="9"/>
        <v>13</v>
      </c>
      <c r="AE20" s="665">
        <f t="shared" si="10"/>
        <v>6.5</v>
      </c>
    </row>
    <row r="21" spans="1:31" s="665" customFormat="1" ht="15" customHeight="1" x14ac:dyDescent="0.2">
      <c r="A21" s="667">
        <v>12</v>
      </c>
      <c r="B21" s="668" t="s">
        <v>499</v>
      </c>
      <c r="C21" s="669" t="s">
        <v>163</v>
      </c>
      <c r="D21" s="670">
        <v>10</v>
      </c>
      <c r="E21" s="671">
        <v>3070</v>
      </c>
      <c r="F21" s="672">
        <v>9</v>
      </c>
      <c r="G21" s="675">
        <v>5220</v>
      </c>
      <c r="H21" s="670">
        <v>3</v>
      </c>
      <c r="I21" s="671">
        <v>2970</v>
      </c>
      <c r="J21" s="672">
        <v>9</v>
      </c>
      <c r="K21" s="673">
        <v>2365</v>
      </c>
      <c r="L21" s="670">
        <v>9</v>
      </c>
      <c r="M21" s="671">
        <v>214</v>
      </c>
      <c r="N21" s="672">
        <v>2</v>
      </c>
      <c r="O21" s="673">
        <v>1773</v>
      </c>
      <c r="P21" s="670"/>
      <c r="Q21" s="671"/>
      <c r="R21" s="672"/>
      <c r="S21" s="673"/>
      <c r="T21" s="661">
        <f t="shared" si="0"/>
        <v>5</v>
      </c>
      <c r="U21" s="1302">
        <f t="shared" si="1"/>
        <v>37</v>
      </c>
      <c r="V21" s="1303">
        <f t="shared" si="2"/>
        <v>15612</v>
      </c>
      <c r="W21" s="1287">
        <f t="shared" si="3"/>
        <v>12</v>
      </c>
      <c r="X21" s="665">
        <f t="shared" si="4"/>
        <v>1</v>
      </c>
      <c r="Y21" s="665">
        <f t="shared" si="6"/>
        <v>37</v>
      </c>
      <c r="Z21" s="665">
        <f t="shared" si="6"/>
        <v>15612</v>
      </c>
      <c r="AA21" s="666">
        <f t="shared" si="7"/>
        <v>5220</v>
      </c>
      <c r="AB21" s="665">
        <f t="shared" si="8"/>
        <v>36.84387478</v>
      </c>
      <c r="AC21" s="665">
        <f t="shared" si="5"/>
        <v>12</v>
      </c>
      <c r="AD21" s="665">
        <f t="shared" si="9"/>
        <v>10</v>
      </c>
      <c r="AE21" s="665">
        <f t="shared" si="10"/>
        <v>5</v>
      </c>
    </row>
    <row r="22" spans="1:31" ht="15" customHeight="1" x14ac:dyDescent="0.2">
      <c r="A22" s="652">
        <v>13</v>
      </c>
      <c r="B22" s="668" t="s">
        <v>497</v>
      </c>
      <c r="C22" s="669" t="s">
        <v>485</v>
      </c>
      <c r="D22" s="670">
        <v>8</v>
      </c>
      <c r="E22" s="671">
        <v>4430</v>
      </c>
      <c r="F22" s="672">
        <v>12</v>
      </c>
      <c r="G22" s="673">
        <v>4110</v>
      </c>
      <c r="H22" s="670">
        <v>8</v>
      </c>
      <c r="I22" s="671">
        <v>2335</v>
      </c>
      <c r="J22" s="672">
        <v>3</v>
      </c>
      <c r="K22" s="673">
        <v>3655</v>
      </c>
      <c r="L22" s="670">
        <v>6</v>
      </c>
      <c r="M22" s="671">
        <v>372</v>
      </c>
      <c r="N22" s="672">
        <v>8</v>
      </c>
      <c r="O22" s="673">
        <v>904</v>
      </c>
      <c r="P22" s="670"/>
      <c r="Q22" s="671"/>
      <c r="R22" s="672"/>
      <c r="S22" s="673"/>
      <c r="T22" s="661">
        <f t="shared" si="0"/>
        <v>6</v>
      </c>
      <c r="U22" s="1302">
        <f t="shared" si="1"/>
        <v>39</v>
      </c>
      <c r="V22" s="1303">
        <f t="shared" si="2"/>
        <v>15806</v>
      </c>
      <c r="W22" s="1287">
        <f t="shared" si="3"/>
        <v>13</v>
      </c>
      <c r="X22" s="665">
        <f t="shared" si="4"/>
        <v>1</v>
      </c>
      <c r="Y22" s="665">
        <f t="shared" si="6"/>
        <v>39</v>
      </c>
      <c r="Z22" s="665">
        <f t="shared" si="6"/>
        <v>15806</v>
      </c>
      <c r="AA22" s="666">
        <f t="shared" si="7"/>
        <v>4430</v>
      </c>
      <c r="AB22" s="665">
        <f t="shared" si="8"/>
        <v>38.841935570000004</v>
      </c>
      <c r="AC22" s="665">
        <f t="shared" si="5"/>
        <v>13</v>
      </c>
      <c r="AD22" s="665">
        <f t="shared" si="9"/>
        <v>12</v>
      </c>
      <c r="AE22" s="665">
        <f t="shared" si="10"/>
        <v>6</v>
      </c>
    </row>
    <row r="23" spans="1:31" ht="15.75" customHeight="1" x14ac:dyDescent="0.2">
      <c r="A23" s="667">
        <v>14</v>
      </c>
      <c r="B23" s="668" t="s">
        <v>490</v>
      </c>
      <c r="C23" s="669" t="s">
        <v>491</v>
      </c>
      <c r="D23" s="670">
        <v>6.5</v>
      </c>
      <c r="E23" s="671">
        <v>4010</v>
      </c>
      <c r="F23" s="672">
        <v>11</v>
      </c>
      <c r="G23" s="673">
        <v>4310</v>
      </c>
      <c r="H23" s="670">
        <v>9</v>
      </c>
      <c r="I23" s="671">
        <v>1855</v>
      </c>
      <c r="J23" s="672">
        <v>4</v>
      </c>
      <c r="K23" s="673">
        <v>3475</v>
      </c>
      <c r="L23" s="670">
        <v>5</v>
      </c>
      <c r="M23" s="671">
        <v>795</v>
      </c>
      <c r="N23" s="672">
        <v>9</v>
      </c>
      <c r="O23" s="673">
        <v>744</v>
      </c>
      <c r="P23" s="670"/>
      <c r="Q23" s="671"/>
      <c r="R23" s="672"/>
      <c r="S23" s="673"/>
      <c r="T23" s="661">
        <f t="shared" si="0"/>
        <v>5.5</v>
      </c>
      <c r="U23" s="1302">
        <f t="shared" si="1"/>
        <v>39</v>
      </c>
      <c r="V23" s="1303">
        <f t="shared" si="2"/>
        <v>15189</v>
      </c>
      <c r="W23" s="1287">
        <f t="shared" si="3"/>
        <v>14</v>
      </c>
      <c r="X23" s="665">
        <f t="shared" si="4"/>
        <v>1</v>
      </c>
      <c r="Y23" s="665">
        <f t="shared" si="6"/>
        <v>39</v>
      </c>
      <c r="Z23" s="665">
        <f t="shared" si="6"/>
        <v>15189</v>
      </c>
      <c r="AA23" s="666">
        <f t="shared" si="7"/>
        <v>4310</v>
      </c>
      <c r="AB23" s="665">
        <f t="shared" si="8"/>
        <v>38.848105689999997</v>
      </c>
      <c r="AC23" s="665">
        <f t="shared" si="5"/>
        <v>14</v>
      </c>
      <c r="AD23" s="665">
        <f t="shared" si="9"/>
        <v>11</v>
      </c>
      <c r="AE23" s="665">
        <f t="shared" si="10"/>
        <v>5.5</v>
      </c>
    </row>
    <row r="24" spans="1:31" ht="16.5" x14ac:dyDescent="0.2">
      <c r="A24" s="667">
        <v>15</v>
      </c>
      <c r="B24" s="668" t="s">
        <v>433</v>
      </c>
      <c r="C24" s="669" t="s">
        <v>475</v>
      </c>
      <c r="D24" s="670">
        <v>1</v>
      </c>
      <c r="E24" s="671">
        <v>5730</v>
      </c>
      <c r="F24" s="672">
        <v>9</v>
      </c>
      <c r="G24" s="673">
        <v>6370</v>
      </c>
      <c r="H24" s="670">
        <v>8</v>
      </c>
      <c r="I24" s="671">
        <v>1910</v>
      </c>
      <c r="J24" s="672">
        <v>12</v>
      </c>
      <c r="K24" s="673">
        <v>1845</v>
      </c>
      <c r="L24" s="670">
        <v>13</v>
      </c>
      <c r="M24" s="671">
        <v>0</v>
      </c>
      <c r="N24" s="672">
        <v>5</v>
      </c>
      <c r="O24" s="673">
        <v>1412</v>
      </c>
      <c r="P24" s="670"/>
      <c r="Q24" s="671"/>
      <c r="R24" s="672"/>
      <c r="S24" s="673"/>
      <c r="T24" s="661">
        <f t="shared" si="0"/>
        <v>6.5</v>
      </c>
      <c r="U24" s="1302">
        <f t="shared" si="1"/>
        <v>41.5</v>
      </c>
      <c r="V24" s="1303">
        <f t="shared" si="2"/>
        <v>17267</v>
      </c>
      <c r="W24" s="1287">
        <f t="shared" si="3"/>
        <v>15</v>
      </c>
      <c r="X24" s="665">
        <f t="shared" si="4"/>
        <v>1</v>
      </c>
      <c r="Y24" s="665">
        <f t="shared" si="6"/>
        <v>41.5</v>
      </c>
      <c r="Z24" s="665">
        <f t="shared" si="6"/>
        <v>17267</v>
      </c>
      <c r="AA24" s="666">
        <f t="shared" si="7"/>
        <v>6370</v>
      </c>
      <c r="AB24" s="665">
        <f t="shared" si="8"/>
        <v>41.327323630000002</v>
      </c>
      <c r="AC24" s="665">
        <f t="shared" si="5"/>
        <v>15</v>
      </c>
      <c r="AD24" s="665">
        <f t="shared" si="9"/>
        <v>13</v>
      </c>
      <c r="AE24" s="665">
        <f t="shared" si="10"/>
        <v>6.5</v>
      </c>
    </row>
    <row r="25" spans="1:31" ht="16.5" x14ac:dyDescent="0.2">
      <c r="A25" s="652">
        <v>16</v>
      </c>
      <c r="B25" s="668" t="s">
        <v>477</v>
      </c>
      <c r="C25" s="669" t="s">
        <v>478</v>
      </c>
      <c r="D25" s="670">
        <v>2</v>
      </c>
      <c r="E25" s="671">
        <v>5530</v>
      </c>
      <c r="F25" s="672">
        <v>10</v>
      </c>
      <c r="G25" s="673">
        <v>6290</v>
      </c>
      <c r="H25" s="670">
        <v>7</v>
      </c>
      <c r="I25" s="671">
        <v>2520</v>
      </c>
      <c r="J25" s="672">
        <v>2</v>
      </c>
      <c r="K25" s="673">
        <v>3670</v>
      </c>
      <c r="L25" s="670">
        <v>13</v>
      </c>
      <c r="M25" s="671">
        <v>105</v>
      </c>
      <c r="N25" s="672">
        <v>16</v>
      </c>
      <c r="O25" s="673">
        <v>0</v>
      </c>
      <c r="P25" s="670"/>
      <c r="Q25" s="671"/>
      <c r="R25" s="672"/>
      <c r="S25" s="673"/>
      <c r="T25" s="661">
        <f t="shared" si="0"/>
        <v>8</v>
      </c>
      <c r="U25" s="1302">
        <f t="shared" si="1"/>
        <v>42</v>
      </c>
      <c r="V25" s="1303">
        <f t="shared" si="2"/>
        <v>18115</v>
      </c>
      <c r="W25" s="1287">
        <f t="shared" si="3"/>
        <v>16</v>
      </c>
      <c r="X25" s="665">
        <f t="shared" si="4"/>
        <v>1</v>
      </c>
      <c r="Y25" s="665">
        <f t="shared" si="6"/>
        <v>42</v>
      </c>
      <c r="Z25" s="665">
        <f t="shared" si="6"/>
        <v>18115</v>
      </c>
      <c r="AA25" s="666">
        <f t="shared" si="7"/>
        <v>6290</v>
      </c>
      <c r="AB25" s="665">
        <f t="shared" si="8"/>
        <v>41.818843709999996</v>
      </c>
      <c r="AC25" s="665">
        <f t="shared" si="5"/>
        <v>16</v>
      </c>
      <c r="AD25" s="665">
        <f t="shared" si="9"/>
        <v>16</v>
      </c>
      <c r="AE25" s="665">
        <f t="shared" si="10"/>
        <v>8</v>
      </c>
    </row>
    <row r="26" spans="1:31" ht="16.5" x14ac:dyDescent="0.2">
      <c r="A26" s="667">
        <v>17</v>
      </c>
      <c r="B26" s="668" t="s">
        <v>487</v>
      </c>
      <c r="C26" s="669" t="s">
        <v>488</v>
      </c>
      <c r="D26" s="670">
        <v>6</v>
      </c>
      <c r="E26" s="671">
        <v>4890</v>
      </c>
      <c r="F26" s="672">
        <v>11</v>
      </c>
      <c r="G26" s="673">
        <v>6130</v>
      </c>
      <c r="H26" s="670">
        <v>5</v>
      </c>
      <c r="I26" s="671">
        <v>2680</v>
      </c>
      <c r="J26" s="672">
        <v>8</v>
      </c>
      <c r="K26" s="675">
        <v>2875</v>
      </c>
      <c r="L26" s="670">
        <v>7</v>
      </c>
      <c r="M26" s="671">
        <v>535</v>
      </c>
      <c r="N26" s="672">
        <v>11</v>
      </c>
      <c r="O26" s="675">
        <v>1000</v>
      </c>
      <c r="P26" s="670"/>
      <c r="Q26" s="671"/>
      <c r="R26" s="672"/>
      <c r="S26" s="673"/>
      <c r="T26" s="661">
        <f t="shared" si="0"/>
        <v>5.5</v>
      </c>
      <c r="U26" s="1302">
        <f t="shared" si="1"/>
        <v>42.5</v>
      </c>
      <c r="V26" s="1303">
        <f t="shared" si="2"/>
        <v>18110</v>
      </c>
      <c r="W26" s="1287">
        <f t="shared" si="3"/>
        <v>17</v>
      </c>
      <c r="X26" s="665">
        <f t="shared" si="4"/>
        <v>1</v>
      </c>
      <c r="Y26" s="665">
        <f t="shared" si="6"/>
        <v>42.5</v>
      </c>
      <c r="Z26" s="665">
        <f t="shared" si="6"/>
        <v>18110</v>
      </c>
      <c r="AA26" s="666">
        <f t="shared" si="7"/>
        <v>6130</v>
      </c>
      <c r="AB26" s="665">
        <f t="shared" si="8"/>
        <v>42.318893869999997</v>
      </c>
      <c r="AC26" s="665">
        <f t="shared" si="5"/>
        <v>17</v>
      </c>
      <c r="AD26" s="665">
        <f t="shared" si="9"/>
        <v>11</v>
      </c>
      <c r="AE26" s="665">
        <f t="shared" si="10"/>
        <v>5.5</v>
      </c>
    </row>
    <row r="27" spans="1:31" ht="16.5" x14ac:dyDescent="0.2">
      <c r="A27" s="667">
        <v>18</v>
      </c>
      <c r="B27" s="668" t="s">
        <v>501</v>
      </c>
      <c r="C27" s="669" t="s">
        <v>163</v>
      </c>
      <c r="D27" s="670">
        <v>10</v>
      </c>
      <c r="E27" s="671">
        <v>3980</v>
      </c>
      <c r="F27" s="672">
        <v>15</v>
      </c>
      <c r="G27" s="673">
        <v>2330</v>
      </c>
      <c r="H27" s="670">
        <v>13</v>
      </c>
      <c r="I27" s="674">
        <v>1995</v>
      </c>
      <c r="J27" s="672">
        <v>4</v>
      </c>
      <c r="K27" s="673">
        <v>3220</v>
      </c>
      <c r="L27" s="670">
        <v>2</v>
      </c>
      <c r="M27" s="671">
        <v>2142</v>
      </c>
      <c r="N27" s="672">
        <v>6</v>
      </c>
      <c r="O27" s="673">
        <v>1204</v>
      </c>
      <c r="P27" s="670"/>
      <c r="Q27" s="671"/>
      <c r="R27" s="672"/>
      <c r="S27" s="675"/>
      <c r="T27" s="661">
        <f t="shared" si="0"/>
        <v>7.5</v>
      </c>
      <c r="U27" s="1302">
        <f t="shared" si="1"/>
        <v>42.5</v>
      </c>
      <c r="V27" s="1303">
        <f t="shared" si="2"/>
        <v>14871</v>
      </c>
      <c r="W27" s="1287">
        <f t="shared" si="3"/>
        <v>18</v>
      </c>
      <c r="X27" s="665">
        <f t="shared" si="4"/>
        <v>1</v>
      </c>
      <c r="Y27" s="665">
        <f t="shared" si="6"/>
        <v>42.5</v>
      </c>
      <c r="Z27" s="665">
        <f t="shared" si="6"/>
        <v>14871</v>
      </c>
      <c r="AA27" s="666">
        <f t="shared" si="7"/>
        <v>3980</v>
      </c>
      <c r="AB27" s="665">
        <f t="shared" si="8"/>
        <v>42.351286019999996</v>
      </c>
      <c r="AC27" s="665">
        <f t="shared" si="5"/>
        <v>18</v>
      </c>
      <c r="AD27" s="665">
        <f t="shared" si="9"/>
        <v>15</v>
      </c>
      <c r="AE27" s="665">
        <f t="shared" si="10"/>
        <v>7.5</v>
      </c>
    </row>
    <row r="28" spans="1:31" ht="16.5" x14ac:dyDescent="0.2">
      <c r="A28" s="652">
        <v>19</v>
      </c>
      <c r="B28" s="668" t="s">
        <v>484</v>
      </c>
      <c r="C28" s="669" t="s">
        <v>485</v>
      </c>
      <c r="D28" s="670">
        <v>4</v>
      </c>
      <c r="E28" s="671">
        <v>6180</v>
      </c>
      <c r="F28" s="672">
        <v>14</v>
      </c>
      <c r="G28" s="673">
        <v>3560</v>
      </c>
      <c r="H28" s="670">
        <v>11</v>
      </c>
      <c r="I28" s="671">
        <v>2035</v>
      </c>
      <c r="J28" s="672">
        <v>2</v>
      </c>
      <c r="K28" s="673">
        <v>3700</v>
      </c>
      <c r="L28" s="670">
        <v>7</v>
      </c>
      <c r="M28" s="671">
        <v>368</v>
      </c>
      <c r="N28" s="672">
        <v>12</v>
      </c>
      <c r="O28" s="673">
        <v>671</v>
      </c>
      <c r="P28" s="670"/>
      <c r="Q28" s="671"/>
      <c r="R28" s="672"/>
      <c r="S28" s="673"/>
      <c r="T28" s="661">
        <f t="shared" si="0"/>
        <v>7</v>
      </c>
      <c r="U28" s="1302">
        <f t="shared" si="1"/>
        <v>43</v>
      </c>
      <c r="V28" s="1303">
        <f t="shared" si="2"/>
        <v>16514</v>
      </c>
      <c r="W28" s="1287">
        <f t="shared" si="3"/>
        <v>19</v>
      </c>
      <c r="X28" s="665">
        <f t="shared" si="4"/>
        <v>1</v>
      </c>
      <c r="Y28" s="665">
        <f t="shared" si="6"/>
        <v>43</v>
      </c>
      <c r="Z28" s="665">
        <f t="shared" si="6"/>
        <v>16514</v>
      </c>
      <c r="AA28" s="666">
        <f t="shared" si="7"/>
        <v>6180</v>
      </c>
      <c r="AB28" s="665">
        <f t="shared" si="8"/>
        <v>42.834853819999999</v>
      </c>
      <c r="AC28" s="665">
        <f t="shared" si="5"/>
        <v>19</v>
      </c>
      <c r="AD28" s="665">
        <f t="shared" si="9"/>
        <v>14</v>
      </c>
      <c r="AE28" s="665">
        <f t="shared" si="10"/>
        <v>7</v>
      </c>
    </row>
    <row r="29" spans="1:31" ht="16.5" x14ac:dyDescent="0.2">
      <c r="A29" s="667">
        <v>20</v>
      </c>
      <c r="B29" s="668" t="s">
        <v>486</v>
      </c>
      <c r="C29" s="669" t="s">
        <v>800</v>
      </c>
      <c r="D29" s="670">
        <v>12</v>
      </c>
      <c r="E29" s="671">
        <v>2930</v>
      </c>
      <c r="F29" s="672">
        <v>5</v>
      </c>
      <c r="G29" s="673">
        <v>6370</v>
      </c>
      <c r="H29" s="670">
        <v>12</v>
      </c>
      <c r="I29" s="671">
        <v>1260</v>
      </c>
      <c r="J29" s="672">
        <v>15</v>
      </c>
      <c r="K29" s="673">
        <v>1665</v>
      </c>
      <c r="L29" s="670">
        <v>6</v>
      </c>
      <c r="M29" s="671">
        <v>782</v>
      </c>
      <c r="N29" s="672">
        <v>4</v>
      </c>
      <c r="O29" s="673">
        <v>1406</v>
      </c>
      <c r="P29" s="670"/>
      <c r="Q29" s="671"/>
      <c r="R29" s="672"/>
      <c r="S29" s="673"/>
      <c r="T29" s="661">
        <f t="shared" si="0"/>
        <v>7.5</v>
      </c>
      <c r="U29" s="1302">
        <f t="shared" si="1"/>
        <v>46.5</v>
      </c>
      <c r="V29" s="1303">
        <f t="shared" si="2"/>
        <v>14413</v>
      </c>
      <c r="W29" s="1287">
        <f t="shared" si="3"/>
        <v>20</v>
      </c>
      <c r="X29" s="665">
        <f t="shared" si="4"/>
        <v>1</v>
      </c>
      <c r="Y29" s="665">
        <f t="shared" si="6"/>
        <v>46.5</v>
      </c>
      <c r="Z29" s="665">
        <f t="shared" si="6"/>
        <v>14413</v>
      </c>
      <c r="AA29" s="666">
        <f t="shared" si="7"/>
        <v>6370</v>
      </c>
      <c r="AB29" s="665">
        <f t="shared" si="8"/>
        <v>46.355863630000002</v>
      </c>
      <c r="AC29" s="665">
        <f t="shared" si="5"/>
        <v>20</v>
      </c>
      <c r="AD29" s="665">
        <f t="shared" si="9"/>
        <v>15</v>
      </c>
      <c r="AE29" s="665">
        <f t="shared" si="10"/>
        <v>7.5</v>
      </c>
    </row>
    <row r="30" spans="1:31" ht="16.5" x14ac:dyDescent="0.2">
      <c r="A30" s="667">
        <v>21</v>
      </c>
      <c r="B30" s="668" t="s">
        <v>480</v>
      </c>
      <c r="C30" s="669" t="s">
        <v>35</v>
      </c>
      <c r="D30" s="670">
        <v>5</v>
      </c>
      <c r="E30" s="671">
        <v>5620</v>
      </c>
      <c r="F30" s="672">
        <v>7</v>
      </c>
      <c r="G30" s="673">
        <v>6850</v>
      </c>
      <c r="H30" s="670">
        <v>9</v>
      </c>
      <c r="I30" s="671">
        <v>2295</v>
      </c>
      <c r="J30" s="672">
        <v>13</v>
      </c>
      <c r="K30" s="673">
        <v>1770</v>
      </c>
      <c r="L30" s="670">
        <v>10</v>
      </c>
      <c r="M30" s="671">
        <v>323</v>
      </c>
      <c r="N30" s="672">
        <v>10</v>
      </c>
      <c r="O30" s="673">
        <v>502</v>
      </c>
      <c r="P30" s="670"/>
      <c r="Q30" s="671"/>
      <c r="R30" s="672"/>
      <c r="S30" s="673"/>
      <c r="T30" s="661">
        <f t="shared" si="0"/>
        <v>6.5</v>
      </c>
      <c r="U30" s="1302">
        <f t="shared" si="1"/>
        <v>47.5</v>
      </c>
      <c r="V30" s="1303">
        <f t="shared" si="2"/>
        <v>17360</v>
      </c>
      <c r="W30" s="1287">
        <f t="shared" si="3"/>
        <v>21</v>
      </c>
      <c r="X30" s="665">
        <f t="shared" si="4"/>
        <v>1</v>
      </c>
      <c r="Y30" s="665">
        <f t="shared" si="6"/>
        <v>47.5</v>
      </c>
      <c r="Z30" s="665">
        <f t="shared" si="6"/>
        <v>17360</v>
      </c>
      <c r="AA30" s="666">
        <f t="shared" si="7"/>
        <v>6850</v>
      </c>
      <c r="AB30" s="665">
        <f t="shared" si="8"/>
        <v>47.326393150000001</v>
      </c>
      <c r="AC30" s="665">
        <f t="shared" si="5"/>
        <v>21</v>
      </c>
      <c r="AD30" s="665">
        <f t="shared" si="9"/>
        <v>13</v>
      </c>
      <c r="AE30" s="665">
        <f t="shared" si="10"/>
        <v>6.5</v>
      </c>
    </row>
    <row r="31" spans="1:31" ht="16.5" x14ac:dyDescent="0.2">
      <c r="A31" s="652">
        <v>22</v>
      </c>
      <c r="B31" s="668" t="s">
        <v>489</v>
      </c>
      <c r="C31" s="669" t="s">
        <v>163</v>
      </c>
      <c r="D31" s="670">
        <v>11</v>
      </c>
      <c r="E31" s="671">
        <v>2960</v>
      </c>
      <c r="F31" s="672">
        <v>6</v>
      </c>
      <c r="G31" s="673">
        <v>6920</v>
      </c>
      <c r="H31" s="670">
        <v>2</v>
      </c>
      <c r="I31" s="671">
        <v>3125</v>
      </c>
      <c r="J31" s="672">
        <v>12</v>
      </c>
      <c r="K31" s="673">
        <v>2150</v>
      </c>
      <c r="L31" s="670">
        <v>12</v>
      </c>
      <c r="M31" s="671">
        <v>168</v>
      </c>
      <c r="N31" s="672">
        <v>11</v>
      </c>
      <c r="O31" s="673">
        <v>488</v>
      </c>
      <c r="P31" s="670"/>
      <c r="Q31" s="671"/>
      <c r="R31" s="672"/>
      <c r="S31" s="673"/>
      <c r="T31" s="661">
        <f t="shared" si="0"/>
        <v>6</v>
      </c>
      <c r="U31" s="1302">
        <f t="shared" si="1"/>
        <v>48</v>
      </c>
      <c r="V31" s="1303">
        <f t="shared" si="2"/>
        <v>15811</v>
      </c>
      <c r="W31" s="1287">
        <f t="shared" si="3"/>
        <v>22</v>
      </c>
      <c r="X31" s="665">
        <f t="shared" si="4"/>
        <v>1</v>
      </c>
      <c r="Y31" s="665">
        <f t="shared" si="6"/>
        <v>48</v>
      </c>
      <c r="Z31" s="665">
        <f t="shared" si="6"/>
        <v>15811</v>
      </c>
      <c r="AA31" s="666">
        <f t="shared" si="7"/>
        <v>6920</v>
      </c>
      <c r="AB31" s="665">
        <f t="shared" si="8"/>
        <v>47.841883080000002</v>
      </c>
      <c r="AC31" s="665">
        <f t="shared" si="5"/>
        <v>22</v>
      </c>
      <c r="AD31" s="665">
        <f t="shared" si="9"/>
        <v>12</v>
      </c>
      <c r="AE31" s="665">
        <f t="shared" si="10"/>
        <v>6</v>
      </c>
    </row>
    <row r="32" spans="1:31" ht="16.5" x14ac:dyDescent="0.2">
      <c r="A32" s="667">
        <v>23</v>
      </c>
      <c r="B32" s="668" t="s">
        <v>495</v>
      </c>
      <c r="C32" s="669" t="s">
        <v>802</v>
      </c>
      <c r="D32" s="670">
        <v>12</v>
      </c>
      <c r="E32" s="671">
        <v>3030</v>
      </c>
      <c r="F32" s="672">
        <v>8</v>
      </c>
      <c r="G32" s="673">
        <v>6650</v>
      </c>
      <c r="H32" s="670">
        <v>10</v>
      </c>
      <c r="I32" s="671">
        <v>2285</v>
      </c>
      <c r="J32" s="672">
        <v>14</v>
      </c>
      <c r="K32" s="675">
        <v>1935</v>
      </c>
      <c r="L32" s="670">
        <v>11</v>
      </c>
      <c r="M32" s="671">
        <v>17</v>
      </c>
      <c r="N32" s="672">
        <v>2</v>
      </c>
      <c r="O32" s="673">
        <v>1946</v>
      </c>
      <c r="P32" s="670"/>
      <c r="Q32" s="671"/>
      <c r="R32" s="672"/>
      <c r="S32" s="673"/>
      <c r="T32" s="661">
        <f t="shared" si="0"/>
        <v>7</v>
      </c>
      <c r="U32" s="1302">
        <f t="shared" si="1"/>
        <v>50</v>
      </c>
      <c r="V32" s="1303">
        <f t="shared" si="2"/>
        <v>15863</v>
      </c>
      <c r="W32" s="1287">
        <f t="shared" si="3"/>
        <v>23</v>
      </c>
      <c r="X32" s="665">
        <f t="shared" si="4"/>
        <v>1</v>
      </c>
      <c r="Y32" s="665">
        <f t="shared" si="6"/>
        <v>50</v>
      </c>
      <c r="Z32" s="665">
        <f t="shared" si="6"/>
        <v>15863</v>
      </c>
      <c r="AA32" s="666">
        <f t="shared" si="7"/>
        <v>6650</v>
      </c>
      <c r="AB32" s="665">
        <f t="shared" si="8"/>
        <v>49.841363349999995</v>
      </c>
      <c r="AC32" s="665">
        <f t="shared" si="5"/>
        <v>23</v>
      </c>
      <c r="AD32" s="665">
        <f t="shared" si="9"/>
        <v>14</v>
      </c>
      <c r="AE32" s="665">
        <f t="shared" si="10"/>
        <v>7</v>
      </c>
    </row>
    <row r="33" spans="1:31" ht="16.5" x14ac:dyDescent="0.2">
      <c r="A33" s="667">
        <v>24</v>
      </c>
      <c r="B33" s="668" t="s">
        <v>479</v>
      </c>
      <c r="C33" s="669" t="s">
        <v>44</v>
      </c>
      <c r="D33" s="670">
        <v>14</v>
      </c>
      <c r="E33" s="671">
        <v>2460</v>
      </c>
      <c r="F33" s="672">
        <v>1</v>
      </c>
      <c r="G33" s="673">
        <v>10280</v>
      </c>
      <c r="H33" s="670">
        <v>10</v>
      </c>
      <c r="I33" s="671">
        <v>1790</v>
      </c>
      <c r="J33" s="672">
        <v>10</v>
      </c>
      <c r="K33" s="673">
        <v>2170</v>
      </c>
      <c r="L33" s="670">
        <v>12</v>
      </c>
      <c r="M33" s="671">
        <v>12</v>
      </c>
      <c r="N33" s="672">
        <v>16</v>
      </c>
      <c r="O33" s="673">
        <v>0</v>
      </c>
      <c r="P33" s="670"/>
      <c r="Q33" s="671"/>
      <c r="R33" s="672"/>
      <c r="S33" s="673"/>
      <c r="T33" s="661">
        <f t="shared" si="0"/>
        <v>8</v>
      </c>
      <c r="U33" s="1302">
        <f t="shared" si="1"/>
        <v>55</v>
      </c>
      <c r="V33" s="1303">
        <f t="shared" si="2"/>
        <v>16712</v>
      </c>
      <c r="W33" s="1287">
        <f t="shared" si="3"/>
        <v>24</v>
      </c>
      <c r="X33" s="665">
        <f t="shared" si="4"/>
        <v>1</v>
      </c>
      <c r="Y33" s="665">
        <f t="shared" si="6"/>
        <v>55</v>
      </c>
      <c r="Z33" s="665">
        <f t="shared" si="6"/>
        <v>16712</v>
      </c>
      <c r="AA33" s="666">
        <f t="shared" si="7"/>
        <v>10280</v>
      </c>
      <c r="AB33" s="665">
        <f t="shared" si="8"/>
        <v>54.832869720000005</v>
      </c>
      <c r="AC33" s="665">
        <f t="shared" si="5"/>
        <v>24</v>
      </c>
      <c r="AD33" s="665">
        <f t="shared" si="9"/>
        <v>16</v>
      </c>
      <c r="AE33" s="665">
        <f t="shared" si="10"/>
        <v>8</v>
      </c>
    </row>
    <row r="34" spans="1:31" ht="16.5" x14ac:dyDescent="0.2">
      <c r="A34" s="652">
        <v>25</v>
      </c>
      <c r="B34" s="668" t="s">
        <v>469</v>
      </c>
      <c r="C34" s="669" t="s">
        <v>804</v>
      </c>
      <c r="D34" s="670">
        <v>1</v>
      </c>
      <c r="E34" s="671">
        <v>9730</v>
      </c>
      <c r="F34" s="672">
        <v>2</v>
      </c>
      <c r="G34" s="675">
        <v>8420</v>
      </c>
      <c r="H34" s="670">
        <v>15</v>
      </c>
      <c r="I34" s="671">
        <v>1005</v>
      </c>
      <c r="J34" s="672">
        <v>14</v>
      </c>
      <c r="K34" s="673">
        <v>1640</v>
      </c>
      <c r="L34" s="670">
        <v>16</v>
      </c>
      <c r="M34" s="671">
        <v>0</v>
      </c>
      <c r="N34" s="672">
        <v>16</v>
      </c>
      <c r="O34" s="673">
        <v>0</v>
      </c>
      <c r="P34" s="670"/>
      <c r="Q34" s="671"/>
      <c r="R34" s="672"/>
      <c r="S34" s="673"/>
      <c r="T34" s="661">
        <f t="shared" si="0"/>
        <v>8</v>
      </c>
      <c r="U34" s="1302">
        <f t="shared" si="1"/>
        <v>56</v>
      </c>
      <c r="V34" s="1303">
        <f t="shared" si="2"/>
        <v>20795</v>
      </c>
      <c r="W34" s="1287">
        <f t="shared" si="3"/>
        <v>25</v>
      </c>
      <c r="X34" s="665">
        <f t="shared" si="4"/>
        <v>1</v>
      </c>
      <c r="Y34" s="665">
        <f t="shared" si="6"/>
        <v>56</v>
      </c>
      <c r="Z34" s="665">
        <f t="shared" si="6"/>
        <v>20795</v>
      </c>
      <c r="AA34" s="666">
        <f t="shared" si="7"/>
        <v>9730</v>
      </c>
      <c r="AB34" s="665">
        <f t="shared" si="8"/>
        <v>55.792040270000001</v>
      </c>
      <c r="AC34" s="665">
        <f t="shared" si="5"/>
        <v>25</v>
      </c>
      <c r="AD34" s="665">
        <f t="shared" si="9"/>
        <v>16</v>
      </c>
      <c r="AE34" s="665">
        <f t="shared" si="10"/>
        <v>8</v>
      </c>
    </row>
    <row r="35" spans="1:31" ht="16.5" x14ac:dyDescent="0.2">
      <c r="A35" s="667">
        <v>26</v>
      </c>
      <c r="B35" s="668" t="s">
        <v>496</v>
      </c>
      <c r="C35" s="669" t="s">
        <v>803</v>
      </c>
      <c r="D35" s="670">
        <v>9</v>
      </c>
      <c r="E35" s="671">
        <v>4130</v>
      </c>
      <c r="F35" s="672">
        <v>10</v>
      </c>
      <c r="G35" s="673">
        <v>4690</v>
      </c>
      <c r="H35" s="670">
        <v>3</v>
      </c>
      <c r="I35" s="671">
        <v>2500</v>
      </c>
      <c r="J35" s="672">
        <v>11</v>
      </c>
      <c r="K35" s="673">
        <v>2370</v>
      </c>
      <c r="L35" s="670">
        <v>16</v>
      </c>
      <c r="M35" s="671">
        <v>0</v>
      </c>
      <c r="N35" s="672">
        <v>16</v>
      </c>
      <c r="O35" s="673">
        <v>0</v>
      </c>
      <c r="P35" s="670"/>
      <c r="Q35" s="671"/>
      <c r="R35" s="672"/>
      <c r="S35" s="673"/>
      <c r="T35" s="661">
        <f t="shared" si="0"/>
        <v>8</v>
      </c>
      <c r="U35" s="1302">
        <f t="shared" si="1"/>
        <v>57</v>
      </c>
      <c r="V35" s="1303">
        <f t="shared" si="2"/>
        <v>13690</v>
      </c>
      <c r="W35" s="1287">
        <f t="shared" si="3"/>
        <v>26</v>
      </c>
      <c r="X35" s="665">
        <f t="shared" si="4"/>
        <v>1</v>
      </c>
      <c r="Y35" s="665">
        <f t="shared" si="6"/>
        <v>57</v>
      </c>
      <c r="Z35" s="665">
        <f t="shared" si="6"/>
        <v>13690</v>
      </c>
      <c r="AA35" s="666">
        <f t="shared" si="7"/>
        <v>4690</v>
      </c>
      <c r="AB35" s="665">
        <f t="shared" si="8"/>
        <v>56.863095310000006</v>
      </c>
      <c r="AC35" s="665">
        <f t="shared" si="5"/>
        <v>26</v>
      </c>
      <c r="AD35" s="665">
        <f t="shared" si="9"/>
        <v>16</v>
      </c>
      <c r="AE35" s="665">
        <f t="shared" si="10"/>
        <v>8</v>
      </c>
    </row>
    <row r="36" spans="1:31" ht="16.5" x14ac:dyDescent="0.2">
      <c r="A36" s="667">
        <v>27</v>
      </c>
      <c r="B36" s="668" t="s">
        <v>502</v>
      </c>
      <c r="C36" s="669" t="s">
        <v>163</v>
      </c>
      <c r="D36" s="670">
        <v>15</v>
      </c>
      <c r="E36" s="671">
        <v>1190</v>
      </c>
      <c r="F36" s="672">
        <v>12</v>
      </c>
      <c r="G36" s="673">
        <v>4440</v>
      </c>
      <c r="H36" s="670">
        <v>14</v>
      </c>
      <c r="I36" s="671">
        <v>1410</v>
      </c>
      <c r="J36" s="672">
        <v>11</v>
      </c>
      <c r="K36" s="673">
        <v>1880</v>
      </c>
      <c r="L36" s="670">
        <v>10</v>
      </c>
      <c r="M36" s="671">
        <v>65</v>
      </c>
      <c r="N36" s="672">
        <v>3</v>
      </c>
      <c r="O36" s="673">
        <v>1680</v>
      </c>
      <c r="P36" s="670"/>
      <c r="Q36" s="671"/>
      <c r="R36" s="672"/>
      <c r="S36" s="673"/>
      <c r="T36" s="661">
        <f t="shared" si="0"/>
        <v>7.5</v>
      </c>
      <c r="U36" s="1302">
        <f t="shared" si="1"/>
        <v>57.5</v>
      </c>
      <c r="V36" s="1303">
        <f t="shared" si="2"/>
        <v>10665</v>
      </c>
      <c r="W36" s="1287">
        <f t="shared" si="3"/>
        <v>27</v>
      </c>
      <c r="X36" s="665">
        <f t="shared" si="4"/>
        <v>1</v>
      </c>
      <c r="Y36" s="665">
        <f t="shared" si="6"/>
        <v>57.5</v>
      </c>
      <c r="Z36" s="665">
        <f t="shared" si="6"/>
        <v>10665</v>
      </c>
      <c r="AA36" s="666">
        <f t="shared" si="7"/>
        <v>4440</v>
      </c>
      <c r="AB36" s="665">
        <f t="shared" si="8"/>
        <v>57.39334556</v>
      </c>
      <c r="AC36" s="665">
        <f t="shared" si="5"/>
        <v>27</v>
      </c>
      <c r="AD36" s="665">
        <f t="shared" si="9"/>
        <v>15</v>
      </c>
      <c r="AE36" s="665">
        <f t="shared" si="10"/>
        <v>7.5</v>
      </c>
    </row>
    <row r="37" spans="1:31" ht="16.5" x14ac:dyDescent="0.2">
      <c r="A37" s="652">
        <v>28</v>
      </c>
      <c r="B37" s="668" t="s">
        <v>435</v>
      </c>
      <c r="C37" s="669" t="s">
        <v>475</v>
      </c>
      <c r="D37" s="670">
        <v>15</v>
      </c>
      <c r="E37" s="671">
        <v>1420</v>
      </c>
      <c r="F37" s="672">
        <v>4</v>
      </c>
      <c r="G37" s="673">
        <v>6920</v>
      </c>
      <c r="H37" s="670">
        <v>7</v>
      </c>
      <c r="I37" s="671">
        <v>1960</v>
      </c>
      <c r="J37" s="672">
        <v>13</v>
      </c>
      <c r="K37" s="673">
        <v>2045</v>
      </c>
      <c r="L37" s="670">
        <v>16</v>
      </c>
      <c r="M37" s="671">
        <v>0</v>
      </c>
      <c r="N37" s="672">
        <v>16</v>
      </c>
      <c r="O37" s="673">
        <v>0</v>
      </c>
      <c r="P37" s="670"/>
      <c r="Q37" s="671"/>
      <c r="R37" s="672"/>
      <c r="S37" s="673"/>
      <c r="T37" s="661">
        <f t="shared" si="0"/>
        <v>8</v>
      </c>
      <c r="U37" s="1302">
        <f t="shared" si="1"/>
        <v>63</v>
      </c>
      <c r="V37" s="1303">
        <f t="shared" si="2"/>
        <v>12345</v>
      </c>
      <c r="W37" s="1287">
        <f t="shared" si="3"/>
        <v>28</v>
      </c>
      <c r="X37" s="665">
        <f t="shared" si="4"/>
        <v>1</v>
      </c>
      <c r="Y37" s="665">
        <f t="shared" si="6"/>
        <v>63</v>
      </c>
      <c r="Z37" s="665">
        <f t="shared" si="6"/>
        <v>12345</v>
      </c>
      <c r="AA37" s="666">
        <f t="shared" si="7"/>
        <v>6920</v>
      </c>
      <c r="AB37" s="665">
        <f t="shared" si="8"/>
        <v>62.876543080000005</v>
      </c>
      <c r="AC37" s="665">
        <f t="shared" si="5"/>
        <v>28</v>
      </c>
      <c r="AD37" s="665">
        <f t="shared" si="9"/>
        <v>16</v>
      </c>
      <c r="AE37" s="665">
        <f t="shared" si="10"/>
        <v>8</v>
      </c>
    </row>
    <row r="38" spans="1:31" ht="16.5" x14ac:dyDescent="0.2">
      <c r="A38" s="667">
        <v>29</v>
      </c>
      <c r="B38" s="668" t="s">
        <v>503</v>
      </c>
      <c r="C38" s="669" t="s">
        <v>367</v>
      </c>
      <c r="D38" s="670">
        <v>13</v>
      </c>
      <c r="E38" s="671">
        <v>2800</v>
      </c>
      <c r="F38" s="672">
        <v>15</v>
      </c>
      <c r="G38" s="673">
        <v>2700</v>
      </c>
      <c r="H38" s="670">
        <v>14</v>
      </c>
      <c r="I38" s="671">
        <v>1105</v>
      </c>
      <c r="J38" s="672">
        <v>7</v>
      </c>
      <c r="K38" s="673">
        <v>2905</v>
      </c>
      <c r="L38" s="670">
        <v>8</v>
      </c>
      <c r="M38" s="671">
        <v>351</v>
      </c>
      <c r="N38" s="672">
        <v>16</v>
      </c>
      <c r="O38" s="673">
        <v>0</v>
      </c>
      <c r="P38" s="670"/>
      <c r="Q38" s="671"/>
      <c r="R38" s="672"/>
      <c r="S38" s="673"/>
      <c r="T38" s="661">
        <f t="shared" si="0"/>
        <v>8</v>
      </c>
      <c r="U38" s="1302">
        <f t="shared" si="1"/>
        <v>65</v>
      </c>
      <c r="V38" s="1303">
        <f t="shared" si="2"/>
        <v>9861</v>
      </c>
      <c r="W38" s="1287">
        <f t="shared" si="3"/>
        <v>29</v>
      </c>
      <c r="X38" s="665">
        <f t="shared" si="4"/>
        <v>1</v>
      </c>
      <c r="Y38" s="665">
        <f t="shared" si="6"/>
        <v>65</v>
      </c>
      <c r="Z38" s="665">
        <f t="shared" si="6"/>
        <v>9861</v>
      </c>
      <c r="AA38" s="666">
        <f t="shared" si="7"/>
        <v>2905</v>
      </c>
      <c r="AB38" s="665">
        <f t="shared" si="8"/>
        <v>64.901387095000004</v>
      </c>
      <c r="AC38" s="665">
        <f t="shared" si="5"/>
        <v>29</v>
      </c>
      <c r="AD38" s="665">
        <f t="shared" si="9"/>
        <v>16</v>
      </c>
      <c r="AE38" s="665">
        <f t="shared" si="10"/>
        <v>8</v>
      </c>
    </row>
    <row r="39" spans="1:31" ht="16.5" x14ac:dyDescent="0.2">
      <c r="A39" s="667">
        <v>30</v>
      </c>
      <c r="B39" s="668" t="s">
        <v>500</v>
      </c>
      <c r="C39" s="669" t="s">
        <v>801</v>
      </c>
      <c r="D39" s="670">
        <v>8</v>
      </c>
      <c r="E39" s="671">
        <v>3800</v>
      </c>
      <c r="F39" s="672">
        <v>13</v>
      </c>
      <c r="G39" s="673">
        <v>4060</v>
      </c>
      <c r="H39" s="670">
        <v>16</v>
      </c>
      <c r="I39" s="671">
        <v>0</v>
      </c>
      <c r="J39" s="672">
        <v>16</v>
      </c>
      <c r="K39" s="673">
        <v>0</v>
      </c>
      <c r="L39" s="670">
        <v>16</v>
      </c>
      <c r="M39" s="674">
        <v>0</v>
      </c>
      <c r="N39" s="672">
        <v>16</v>
      </c>
      <c r="O39" s="673">
        <v>0</v>
      </c>
      <c r="P39" s="670"/>
      <c r="Q39" s="671"/>
      <c r="R39" s="672"/>
      <c r="S39" s="673"/>
      <c r="T39" s="661">
        <f t="shared" si="0"/>
        <v>8</v>
      </c>
      <c r="U39" s="1302">
        <f t="shared" si="1"/>
        <v>77</v>
      </c>
      <c r="V39" s="1303">
        <f t="shared" si="2"/>
        <v>7860</v>
      </c>
      <c r="W39" s="1287">
        <f t="shared" si="3"/>
        <v>30</v>
      </c>
      <c r="X39" s="665">
        <f t="shared" si="4"/>
        <v>1</v>
      </c>
      <c r="Y39" s="665">
        <f t="shared" si="6"/>
        <v>77</v>
      </c>
      <c r="Z39" s="665">
        <f t="shared" si="6"/>
        <v>7860</v>
      </c>
      <c r="AA39" s="666">
        <f t="shared" si="7"/>
        <v>4060</v>
      </c>
      <c r="AB39" s="665">
        <f t="shared" si="8"/>
        <v>76.921395940000011</v>
      </c>
      <c r="AC39" s="665">
        <f t="shared" si="5"/>
        <v>30</v>
      </c>
      <c r="AD39" s="665">
        <f t="shared" si="9"/>
        <v>16</v>
      </c>
      <c r="AE39" s="665">
        <f t="shared" si="10"/>
        <v>8</v>
      </c>
    </row>
    <row r="40" spans="1:31" ht="16.5" x14ac:dyDescent="0.2">
      <c r="A40" s="652">
        <v>31</v>
      </c>
      <c r="B40" s="668" t="s">
        <v>504</v>
      </c>
      <c r="C40" s="669" t="s">
        <v>494</v>
      </c>
      <c r="D40" s="670">
        <v>16</v>
      </c>
      <c r="E40" s="671">
        <v>0</v>
      </c>
      <c r="F40" s="672">
        <v>16</v>
      </c>
      <c r="G40" s="673">
        <v>0</v>
      </c>
      <c r="H40" s="670">
        <v>16</v>
      </c>
      <c r="I40" s="671">
        <v>0</v>
      </c>
      <c r="J40" s="672">
        <v>16</v>
      </c>
      <c r="K40" s="673">
        <v>0</v>
      </c>
      <c r="L40" s="670">
        <v>16</v>
      </c>
      <c r="M40" s="671">
        <v>0</v>
      </c>
      <c r="N40" s="672">
        <v>16</v>
      </c>
      <c r="O40" s="673">
        <v>0</v>
      </c>
      <c r="P40" s="670"/>
      <c r="Q40" s="671"/>
      <c r="R40" s="672"/>
      <c r="S40" s="673"/>
      <c r="T40" s="661">
        <f t="shared" si="0"/>
        <v>8</v>
      </c>
      <c r="U40" s="1302">
        <f t="shared" si="1"/>
        <v>88</v>
      </c>
      <c r="V40" s="1303">
        <f t="shared" si="2"/>
        <v>0</v>
      </c>
      <c r="W40" s="1287">
        <f t="shared" si="3"/>
        <v>31</v>
      </c>
      <c r="X40" s="665">
        <f t="shared" si="4"/>
        <v>1</v>
      </c>
      <c r="Y40" s="665">
        <f t="shared" si="6"/>
        <v>88</v>
      </c>
      <c r="Z40" s="665">
        <f t="shared" si="6"/>
        <v>0</v>
      </c>
      <c r="AA40" s="666">
        <f t="shared" si="7"/>
        <v>0</v>
      </c>
      <c r="AB40" s="665">
        <f t="shared" si="8"/>
        <v>88</v>
      </c>
      <c r="AC40" s="665">
        <f t="shared" si="5"/>
        <v>31</v>
      </c>
      <c r="AD40" s="665">
        <f t="shared" si="9"/>
        <v>16</v>
      </c>
      <c r="AE40" s="665">
        <f t="shared" si="10"/>
        <v>8</v>
      </c>
    </row>
    <row r="41" spans="1:31" ht="16.5" x14ac:dyDescent="0.2">
      <c r="A41" s="667">
        <v>32</v>
      </c>
      <c r="B41" s="668" t="s">
        <v>505</v>
      </c>
      <c r="C41" s="669" t="s">
        <v>506</v>
      </c>
      <c r="D41" s="670">
        <v>16</v>
      </c>
      <c r="E41" s="671">
        <v>0</v>
      </c>
      <c r="F41" s="672">
        <v>16</v>
      </c>
      <c r="G41" s="673">
        <v>0</v>
      </c>
      <c r="H41" s="670">
        <v>16</v>
      </c>
      <c r="I41" s="671">
        <v>0</v>
      </c>
      <c r="J41" s="672">
        <v>16</v>
      </c>
      <c r="K41" s="673">
        <v>0</v>
      </c>
      <c r="L41" s="670">
        <v>16</v>
      </c>
      <c r="M41" s="671">
        <v>0</v>
      </c>
      <c r="N41" s="672">
        <v>16</v>
      </c>
      <c r="O41" s="673">
        <v>0</v>
      </c>
      <c r="P41" s="670"/>
      <c r="Q41" s="671"/>
      <c r="R41" s="672"/>
      <c r="S41" s="673"/>
      <c r="T41" s="661">
        <f t="shared" si="0"/>
        <v>8</v>
      </c>
      <c r="U41" s="1302">
        <f t="shared" si="1"/>
        <v>88</v>
      </c>
      <c r="V41" s="1303">
        <f t="shared" si="2"/>
        <v>0</v>
      </c>
      <c r="W41" s="1287">
        <f t="shared" si="3"/>
        <v>31</v>
      </c>
      <c r="X41" s="665">
        <f t="shared" si="4"/>
        <v>1</v>
      </c>
      <c r="Y41" s="665">
        <f t="shared" si="6"/>
        <v>88</v>
      </c>
      <c r="Z41" s="665">
        <f t="shared" si="6"/>
        <v>0</v>
      </c>
      <c r="AA41" s="666">
        <f t="shared" si="7"/>
        <v>0</v>
      </c>
      <c r="AB41" s="665">
        <f t="shared" si="8"/>
        <v>88</v>
      </c>
      <c r="AC41" s="665">
        <f t="shared" si="5"/>
        <v>31</v>
      </c>
      <c r="AD41" s="665">
        <f t="shared" si="9"/>
        <v>16</v>
      </c>
      <c r="AE41" s="665">
        <f t="shared" si="10"/>
        <v>8</v>
      </c>
    </row>
    <row r="42" spans="1:31" ht="16.5" x14ac:dyDescent="0.2">
      <c r="A42" s="667">
        <v>33</v>
      </c>
      <c r="B42" s="668"/>
      <c r="C42" s="669"/>
      <c r="D42" s="670"/>
      <c r="E42" s="671"/>
      <c r="F42" s="672"/>
      <c r="G42" s="673"/>
      <c r="H42" s="670"/>
      <c r="I42" s="671"/>
      <c r="J42" s="672"/>
      <c r="K42" s="673"/>
      <c r="L42" s="670"/>
      <c r="M42" s="671"/>
      <c r="N42" s="672"/>
      <c r="O42" s="673"/>
      <c r="P42" s="670"/>
      <c r="Q42" s="671"/>
      <c r="R42" s="672"/>
      <c r="S42" s="673"/>
      <c r="T42" s="661" t="str">
        <f t="shared" si="0"/>
        <v/>
      </c>
      <c r="U42" s="662" t="str">
        <f t="shared" si="1"/>
        <v/>
      </c>
      <c r="V42" s="663" t="str">
        <f t="shared" si="2"/>
        <v/>
      </c>
      <c r="W42" s="664" t="str">
        <f t="shared" si="3"/>
        <v/>
      </c>
      <c r="X42" s="665" t="str">
        <f t="shared" si="4"/>
        <v/>
      </c>
      <c r="Y42" s="665" t="str">
        <f t="shared" si="6"/>
        <v/>
      </c>
      <c r="Z42" s="665" t="str">
        <f t="shared" si="6"/>
        <v/>
      </c>
      <c r="AA42" s="666">
        <f t="shared" si="7"/>
        <v>0</v>
      </c>
      <c r="AB42" s="665" t="str">
        <f t="shared" si="8"/>
        <v/>
      </c>
      <c r="AC42" s="665" t="str">
        <f t="shared" si="5"/>
        <v/>
      </c>
      <c r="AD42" s="665" t="str">
        <f t="shared" si="9"/>
        <v/>
      </c>
      <c r="AE42" s="665" t="str">
        <f t="shared" si="10"/>
        <v/>
      </c>
    </row>
    <row r="43" spans="1:31" ht="16.5" x14ac:dyDescent="0.2">
      <c r="A43" s="652">
        <v>34</v>
      </c>
      <c r="B43" s="668"/>
      <c r="C43" s="669"/>
      <c r="D43" s="670"/>
      <c r="E43" s="671"/>
      <c r="F43" s="672"/>
      <c r="G43" s="673"/>
      <c r="H43" s="670"/>
      <c r="I43" s="671"/>
      <c r="J43" s="672"/>
      <c r="K43" s="673"/>
      <c r="L43" s="670"/>
      <c r="M43" s="671"/>
      <c r="N43" s="672"/>
      <c r="O43" s="673"/>
      <c r="P43" s="670"/>
      <c r="Q43" s="671"/>
      <c r="R43" s="672"/>
      <c r="S43" s="673"/>
      <c r="T43" s="661" t="str">
        <f t="shared" si="0"/>
        <v/>
      </c>
      <c r="U43" s="662" t="str">
        <f t="shared" si="1"/>
        <v/>
      </c>
      <c r="V43" s="663" t="str">
        <f t="shared" si="2"/>
        <v/>
      </c>
      <c r="W43" s="664" t="str">
        <f t="shared" si="3"/>
        <v/>
      </c>
      <c r="X43" s="665" t="str">
        <f t="shared" si="4"/>
        <v/>
      </c>
      <c r="Y43" s="665" t="str">
        <f t="shared" si="6"/>
        <v/>
      </c>
      <c r="Z43" s="665" t="str">
        <f t="shared" si="6"/>
        <v/>
      </c>
      <c r="AA43" s="666">
        <f t="shared" si="7"/>
        <v>0</v>
      </c>
      <c r="AB43" s="665" t="str">
        <f t="shared" si="8"/>
        <v/>
      </c>
      <c r="AC43" s="665" t="str">
        <f t="shared" si="5"/>
        <v/>
      </c>
      <c r="AD43" s="665" t="str">
        <f t="shared" si="9"/>
        <v/>
      </c>
      <c r="AE43" s="665" t="str">
        <f t="shared" si="10"/>
        <v/>
      </c>
    </row>
    <row r="44" spans="1:31" ht="16.5" x14ac:dyDescent="0.2">
      <c r="A44" s="667">
        <v>35</v>
      </c>
      <c r="B44" s="668"/>
      <c r="C44" s="669"/>
      <c r="D44" s="670"/>
      <c r="E44" s="671"/>
      <c r="F44" s="672"/>
      <c r="G44" s="673"/>
      <c r="H44" s="670"/>
      <c r="I44" s="671"/>
      <c r="J44" s="672"/>
      <c r="K44" s="673"/>
      <c r="L44" s="670"/>
      <c r="M44" s="671"/>
      <c r="N44" s="672"/>
      <c r="O44" s="673"/>
      <c r="P44" s="670"/>
      <c r="Q44" s="671"/>
      <c r="R44" s="672"/>
      <c r="S44" s="673"/>
      <c r="T44" s="661" t="str">
        <f t="shared" si="0"/>
        <v/>
      </c>
      <c r="U44" s="662" t="str">
        <f t="shared" si="1"/>
        <v/>
      </c>
      <c r="V44" s="663" t="str">
        <f t="shared" si="2"/>
        <v/>
      </c>
      <c r="W44" s="664" t="str">
        <f t="shared" si="3"/>
        <v/>
      </c>
      <c r="X44" s="665" t="str">
        <f t="shared" si="4"/>
        <v/>
      </c>
      <c r="Y44" s="665" t="str">
        <f t="shared" si="6"/>
        <v/>
      </c>
      <c r="Z44" s="665" t="str">
        <f t="shared" si="6"/>
        <v/>
      </c>
      <c r="AA44" s="666">
        <f t="shared" si="7"/>
        <v>0</v>
      </c>
      <c r="AB44" s="665" t="str">
        <f t="shared" si="8"/>
        <v/>
      </c>
      <c r="AC44" s="665" t="str">
        <f t="shared" si="5"/>
        <v/>
      </c>
      <c r="AD44" s="665" t="str">
        <f t="shared" si="9"/>
        <v/>
      </c>
      <c r="AE44" s="665" t="str">
        <f t="shared" si="10"/>
        <v/>
      </c>
    </row>
    <row r="45" spans="1:31" ht="16.5" x14ac:dyDescent="0.2">
      <c r="A45" s="667">
        <v>36</v>
      </c>
      <c r="B45" s="668"/>
      <c r="C45" s="669"/>
      <c r="D45" s="670"/>
      <c r="E45" s="671"/>
      <c r="F45" s="672"/>
      <c r="G45" s="673"/>
      <c r="H45" s="670"/>
      <c r="I45" s="671"/>
      <c r="J45" s="672"/>
      <c r="K45" s="673"/>
      <c r="L45" s="670"/>
      <c r="M45" s="671"/>
      <c r="N45" s="672"/>
      <c r="O45" s="673"/>
      <c r="P45" s="670"/>
      <c r="Q45" s="671"/>
      <c r="R45" s="672"/>
      <c r="S45" s="673"/>
      <c r="T45" s="661" t="str">
        <f t="shared" si="0"/>
        <v/>
      </c>
      <c r="U45" s="662" t="str">
        <f t="shared" si="1"/>
        <v/>
      </c>
      <c r="V45" s="663" t="str">
        <f t="shared" si="2"/>
        <v/>
      </c>
      <c r="W45" s="664" t="str">
        <f t="shared" si="3"/>
        <v/>
      </c>
      <c r="X45" s="665" t="str">
        <f t="shared" si="4"/>
        <v/>
      </c>
      <c r="Y45" s="665" t="str">
        <f t="shared" si="6"/>
        <v/>
      </c>
      <c r="Z45" s="665" t="str">
        <f t="shared" si="6"/>
        <v/>
      </c>
      <c r="AA45" s="666">
        <f t="shared" si="7"/>
        <v>0</v>
      </c>
      <c r="AB45" s="665" t="str">
        <f t="shared" si="8"/>
        <v/>
      </c>
      <c r="AC45" s="665" t="str">
        <f t="shared" si="5"/>
        <v/>
      </c>
      <c r="AD45" s="665" t="str">
        <f t="shared" si="9"/>
        <v/>
      </c>
      <c r="AE45" s="665" t="str">
        <f t="shared" si="10"/>
        <v/>
      </c>
    </row>
    <row r="46" spans="1:31" ht="16.5" x14ac:dyDescent="0.2">
      <c r="A46" s="652">
        <v>37</v>
      </c>
      <c r="B46" s="668"/>
      <c r="C46" s="669"/>
      <c r="D46" s="670"/>
      <c r="E46" s="671"/>
      <c r="F46" s="672"/>
      <c r="G46" s="673"/>
      <c r="H46" s="670"/>
      <c r="I46" s="671"/>
      <c r="J46" s="672"/>
      <c r="K46" s="673"/>
      <c r="L46" s="670"/>
      <c r="M46" s="671"/>
      <c r="N46" s="672"/>
      <c r="O46" s="673"/>
      <c r="P46" s="670"/>
      <c r="Q46" s="671"/>
      <c r="R46" s="672"/>
      <c r="S46" s="673"/>
      <c r="T46" s="661" t="str">
        <f t="shared" si="0"/>
        <v/>
      </c>
      <c r="U46" s="662" t="str">
        <f t="shared" si="1"/>
        <v/>
      </c>
      <c r="V46" s="663" t="str">
        <f t="shared" si="2"/>
        <v/>
      </c>
      <c r="W46" s="664" t="str">
        <f t="shared" si="3"/>
        <v/>
      </c>
      <c r="X46" s="665" t="str">
        <f t="shared" si="4"/>
        <v/>
      </c>
      <c r="Y46" s="665" t="str">
        <f t="shared" si="6"/>
        <v/>
      </c>
      <c r="Z46" s="665" t="str">
        <f t="shared" si="6"/>
        <v/>
      </c>
      <c r="AA46" s="666">
        <f t="shared" si="7"/>
        <v>0</v>
      </c>
      <c r="AB46" s="665" t="str">
        <f t="shared" si="8"/>
        <v/>
      </c>
      <c r="AC46" s="665" t="str">
        <f t="shared" si="5"/>
        <v/>
      </c>
      <c r="AD46" s="665" t="str">
        <f t="shared" si="9"/>
        <v/>
      </c>
      <c r="AE46" s="665" t="str">
        <f t="shared" si="10"/>
        <v/>
      </c>
    </row>
    <row r="47" spans="1:31" ht="16.5" x14ac:dyDescent="0.2">
      <c r="A47" s="667">
        <v>38</v>
      </c>
      <c r="B47" s="668"/>
      <c r="C47" s="669"/>
      <c r="D47" s="670"/>
      <c r="E47" s="671"/>
      <c r="F47" s="672"/>
      <c r="G47" s="673"/>
      <c r="H47" s="670"/>
      <c r="I47" s="671"/>
      <c r="J47" s="672"/>
      <c r="K47" s="673"/>
      <c r="L47" s="670"/>
      <c r="M47" s="671"/>
      <c r="N47" s="672"/>
      <c r="O47" s="673"/>
      <c r="P47" s="670"/>
      <c r="Q47" s="671"/>
      <c r="R47" s="672"/>
      <c r="S47" s="673"/>
      <c r="T47" s="661" t="str">
        <f t="shared" si="0"/>
        <v/>
      </c>
      <c r="U47" s="662" t="str">
        <f t="shared" si="1"/>
        <v/>
      </c>
      <c r="V47" s="663" t="str">
        <f t="shared" si="2"/>
        <v/>
      </c>
      <c r="W47" s="664" t="str">
        <f t="shared" si="3"/>
        <v/>
      </c>
      <c r="X47" s="665" t="str">
        <f t="shared" si="4"/>
        <v/>
      </c>
      <c r="Y47" s="665" t="str">
        <f t="shared" si="6"/>
        <v/>
      </c>
      <c r="Z47" s="665" t="str">
        <f t="shared" si="6"/>
        <v/>
      </c>
      <c r="AA47" s="666">
        <f t="shared" si="7"/>
        <v>0</v>
      </c>
      <c r="AB47" s="665" t="str">
        <f t="shared" si="8"/>
        <v/>
      </c>
      <c r="AC47" s="665" t="str">
        <f t="shared" si="5"/>
        <v/>
      </c>
      <c r="AD47" s="665" t="str">
        <f t="shared" si="9"/>
        <v/>
      </c>
      <c r="AE47" s="665" t="str">
        <f t="shared" si="10"/>
        <v/>
      </c>
    </row>
    <row r="48" spans="1:31" ht="16.5" x14ac:dyDescent="0.2">
      <c r="A48" s="667">
        <v>39</v>
      </c>
      <c r="B48" s="668"/>
      <c r="C48" s="669"/>
      <c r="D48" s="670"/>
      <c r="E48" s="671"/>
      <c r="F48" s="672"/>
      <c r="G48" s="673"/>
      <c r="H48" s="670"/>
      <c r="I48" s="671"/>
      <c r="J48" s="672"/>
      <c r="K48" s="673"/>
      <c r="L48" s="670"/>
      <c r="M48" s="671"/>
      <c r="N48" s="672"/>
      <c r="O48" s="673"/>
      <c r="P48" s="670"/>
      <c r="Q48" s="671"/>
      <c r="R48" s="672"/>
      <c r="S48" s="673"/>
      <c r="T48" s="661" t="str">
        <f t="shared" si="0"/>
        <v/>
      </c>
      <c r="U48" s="662" t="str">
        <f t="shared" si="1"/>
        <v/>
      </c>
      <c r="V48" s="663" t="str">
        <f t="shared" si="2"/>
        <v/>
      </c>
      <c r="W48" s="664" t="str">
        <f t="shared" si="3"/>
        <v/>
      </c>
      <c r="X48" s="665" t="str">
        <f t="shared" si="4"/>
        <v/>
      </c>
      <c r="Y48" s="665" t="str">
        <f t="shared" si="6"/>
        <v/>
      </c>
      <c r="Z48" s="665" t="str">
        <f t="shared" si="6"/>
        <v/>
      </c>
      <c r="AA48" s="666">
        <f t="shared" si="7"/>
        <v>0</v>
      </c>
      <c r="AB48" s="665" t="str">
        <f t="shared" si="8"/>
        <v/>
      </c>
      <c r="AC48" s="665" t="str">
        <f t="shared" si="5"/>
        <v/>
      </c>
      <c r="AD48" s="665" t="str">
        <f t="shared" si="9"/>
        <v/>
      </c>
      <c r="AE48" s="665" t="str">
        <f t="shared" si="10"/>
        <v/>
      </c>
    </row>
    <row r="49" spans="1:31" ht="17.25" thickBot="1" x14ac:dyDescent="0.25">
      <c r="A49" s="676">
        <v>40</v>
      </c>
      <c r="B49" s="677"/>
      <c r="C49" s="678"/>
      <c r="D49" s="679"/>
      <c r="E49" s="680"/>
      <c r="F49" s="681"/>
      <c r="G49" s="682"/>
      <c r="H49" s="679"/>
      <c r="I49" s="680"/>
      <c r="J49" s="681"/>
      <c r="K49" s="682"/>
      <c r="L49" s="679"/>
      <c r="M49" s="680"/>
      <c r="N49" s="681"/>
      <c r="O49" s="682"/>
      <c r="P49" s="679"/>
      <c r="Q49" s="680"/>
      <c r="R49" s="681"/>
      <c r="S49" s="682"/>
      <c r="T49" s="683" t="str">
        <f t="shared" si="0"/>
        <v/>
      </c>
      <c r="U49" s="684" t="str">
        <f t="shared" si="1"/>
        <v/>
      </c>
      <c r="V49" s="685" t="str">
        <f t="shared" si="2"/>
        <v/>
      </c>
      <c r="W49" s="686" t="str">
        <f t="shared" si="3"/>
        <v/>
      </c>
      <c r="X49" s="665" t="str">
        <f t="shared" si="4"/>
        <v/>
      </c>
      <c r="Y49" s="665" t="str">
        <f t="shared" si="6"/>
        <v/>
      </c>
      <c r="Z49" s="665" t="str">
        <f t="shared" si="6"/>
        <v/>
      </c>
      <c r="AA49" s="666">
        <f t="shared" si="7"/>
        <v>0</v>
      </c>
      <c r="AB49" s="665" t="str">
        <f t="shared" si="8"/>
        <v/>
      </c>
      <c r="AC49" s="665" t="str">
        <f t="shared" si="5"/>
        <v/>
      </c>
      <c r="AD49" s="665" t="str">
        <f t="shared" si="9"/>
        <v/>
      </c>
      <c r="AE49" s="665" t="str">
        <f t="shared" si="10"/>
        <v/>
      </c>
    </row>
    <row r="50" spans="1:31" ht="16.5" thickTop="1" x14ac:dyDescent="0.2">
      <c r="B50" s="687"/>
      <c r="C50" s="688"/>
      <c r="D50" s="689"/>
      <c r="E50" s="690"/>
      <c r="F50" s="689"/>
      <c r="G50" s="690"/>
      <c r="H50" s="689"/>
      <c r="I50" s="690"/>
      <c r="J50" s="689"/>
      <c r="K50" s="690"/>
      <c r="L50" s="689"/>
      <c r="M50" s="690"/>
      <c r="N50" s="689"/>
      <c r="O50" s="690"/>
      <c r="P50" s="689"/>
      <c r="Q50" s="690"/>
      <c r="R50" s="689"/>
      <c r="S50" s="690"/>
      <c r="T50" s="690"/>
      <c r="U50" s="689"/>
      <c r="V50" s="690"/>
      <c r="W50" s="691"/>
    </row>
    <row r="51" spans="1:31" ht="15.75" x14ac:dyDescent="0.2">
      <c r="B51" s="687"/>
      <c r="C51" s="688"/>
      <c r="D51" s="689"/>
      <c r="E51" s="690"/>
      <c r="F51" s="689"/>
      <c r="G51" s="690"/>
      <c r="H51" s="689"/>
      <c r="I51" s="690"/>
      <c r="J51" s="689"/>
      <c r="K51" s="690"/>
      <c r="L51" s="689"/>
      <c r="M51" s="690"/>
      <c r="N51" s="689"/>
      <c r="O51" s="690"/>
      <c r="P51" s="689"/>
      <c r="Q51" s="690"/>
      <c r="R51" s="689"/>
      <c r="S51" s="690"/>
      <c r="T51" s="690"/>
      <c r="U51" s="689"/>
      <c r="V51" s="690"/>
      <c r="W51" s="691"/>
    </row>
    <row r="52" spans="1:31" ht="15.75" x14ac:dyDescent="0.2">
      <c r="B52" s="687"/>
      <c r="C52" s="688"/>
      <c r="D52" s="689"/>
      <c r="E52" s="690"/>
      <c r="F52" s="689"/>
      <c r="G52" s="690"/>
      <c r="H52" s="689"/>
      <c r="I52" s="690"/>
      <c r="J52" s="689"/>
      <c r="K52" s="690"/>
      <c r="L52" s="689"/>
      <c r="M52" s="690"/>
      <c r="N52" s="689"/>
      <c r="O52" s="690"/>
      <c r="P52" s="689"/>
      <c r="Q52" s="690"/>
      <c r="R52" s="689"/>
      <c r="S52" s="690"/>
      <c r="T52" s="690"/>
      <c r="U52" s="689"/>
      <c r="V52" s="690"/>
      <c r="W52" s="691"/>
    </row>
    <row r="53" spans="1:31" ht="15.75" x14ac:dyDescent="0.2">
      <c r="B53" s="687"/>
      <c r="C53" s="688"/>
      <c r="D53" s="689"/>
      <c r="E53" s="690"/>
      <c r="F53" s="689"/>
      <c r="G53" s="690"/>
      <c r="H53" s="689"/>
      <c r="I53" s="690"/>
      <c r="J53" s="689"/>
      <c r="K53" s="690"/>
      <c r="L53" s="689"/>
      <c r="M53" s="690"/>
      <c r="N53" s="689"/>
      <c r="O53" s="690"/>
      <c r="P53" s="689"/>
      <c r="Q53" s="690"/>
      <c r="R53" s="689"/>
      <c r="S53" s="690"/>
      <c r="T53" s="690"/>
      <c r="U53" s="689"/>
      <c r="V53" s="690"/>
      <c r="W53" s="691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 JQ10:JQ49 TM10:TM49 ADI10:ADI49 ANE10:ANE49 AXA10:AXA49 BGW10:BGW49 BQS10:BQS49 CAO10:CAO49 CKK10:CKK49 CUG10:CUG49 DEC10:DEC49 DNY10:DNY49 DXU10:DXU49 EHQ10:EHQ49 ERM10:ERM49 FBI10:FBI49 FLE10:FLE49 FVA10:FVA49 GEW10:GEW49 GOS10:GOS49 GYO10:GYO49 HIK10:HIK49 HSG10:HSG49 ICC10:ICC49 ILY10:ILY49 IVU10:IVU49 JFQ10:JFQ49 JPM10:JPM49 JZI10:JZI49 KJE10:KJE49 KTA10:KTA49 LCW10:LCW49 LMS10:LMS49 LWO10:LWO49 MGK10:MGK49 MQG10:MQG49 NAC10:NAC49 NJY10:NJY49 NTU10:NTU49 ODQ10:ODQ49 ONM10:ONM49 OXI10:OXI49 PHE10:PHE49 PRA10:PRA49 QAW10:QAW49 QKS10:QKS49 QUO10:QUO49 REK10:REK49 ROG10:ROG49 RYC10:RYC49 SHY10:SHY49 SRU10:SRU49 TBQ10:TBQ49 TLM10:TLM49 TVI10:TVI49 UFE10:UFE49 UPA10:UPA49 UYW10:UYW49 VIS10:VIS49 VSO10:VSO49 WCK10:WCK49 WMG10:WMG49 WWC10:WWC49 U65546:U65585 JQ65546:JQ65585 TM65546:TM65585 ADI65546:ADI65585 ANE65546:ANE65585 AXA65546:AXA65585 BGW65546:BGW65585 BQS65546:BQS65585 CAO65546:CAO65585 CKK65546:CKK65585 CUG65546:CUG65585 DEC65546:DEC65585 DNY65546:DNY65585 DXU65546:DXU65585 EHQ65546:EHQ65585 ERM65546:ERM65585 FBI65546:FBI65585 FLE65546:FLE65585 FVA65546:FVA65585 GEW65546:GEW65585 GOS65546:GOS65585 GYO65546:GYO65585 HIK65546:HIK65585 HSG65546:HSG65585 ICC65546:ICC65585 ILY65546:ILY65585 IVU65546:IVU65585 JFQ65546:JFQ65585 JPM65546:JPM65585 JZI65546:JZI65585 KJE65546:KJE65585 KTA65546:KTA65585 LCW65546:LCW65585 LMS65546:LMS65585 LWO65546:LWO65585 MGK65546:MGK65585 MQG65546:MQG65585 NAC65546:NAC65585 NJY65546:NJY65585 NTU65546:NTU65585 ODQ65546:ODQ65585 ONM65546:ONM65585 OXI65546:OXI65585 PHE65546:PHE65585 PRA65546:PRA65585 QAW65546:QAW65585 QKS65546:QKS65585 QUO65546:QUO65585 REK65546:REK65585 ROG65546:ROG65585 RYC65546:RYC65585 SHY65546:SHY65585 SRU65546:SRU65585 TBQ65546:TBQ65585 TLM65546:TLM65585 TVI65546:TVI65585 UFE65546:UFE65585 UPA65546:UPA65585 UYW65546:UYW65585 VIS65546:VIS65585 VSO65546:VSO65585 WCK65546:WCK65585 WMG65546:WMG65585 WWC65546:WWC65585 U131082:U131121 JQ131082:JQ131121 TM131082:TM131121 ADI131082:ADI131121 ANE131082:ANE131121 AXA131082:AXA131121 BGW131082:BGW131121 BQS131082:BQS131121 CAO131082:CAO131121 CKK131082:CKK131121 CUG131082:CUG131121 DEC131082:DEC131121 DNY131082:DNY131121 DXU131082:DXU131121 EHQ131082:EHQ131121 ERM131082:ERM131121 FBI131082:FBI131121 FLE131082:FLE131121 FVA131082:FVA131121 GEW131082:GEW131121 GOS131082:GOS131121 GYO131082:GYO131121 HIK131082:HIK131121 HSG131082:HSG131121 ICC131082:ICC131121 ILY131082:ILY131121 IVU131082:IVU131121 JFQ131082:JFQ131121 JPM131082:JPM131121 JZI131082:JZI131121 KJE131082:KJE131121 KTA131082:KTA131121 LCW131082:LCW131121 LMS131082:LMS131121 LWO131082:LWO131121 MGK131082:MGK131121 MQG131082:MQG131121 NAC131082:NAC131121 NJY131082:NJY131121 NTU131082:NTU131121 ODQ131082:ODQ131121 ONM131082:ONM131121 OXI131082:OXI131121 PHE131082:PHE131121 PRA131082:PRA131121 QAW131082:QAW131121 QKS131082:QKS131121 QUO131082:QUO131121 REK131082:REK131121 ROG131082:ROG131121 RYC131082:RYC131121 SHY131082:SHY131121 SRU131082:SRU131121 TBQ131082:TBQ131121 TLM131082:TLM131121 TVI131082:TVI131121 UFE131082:UFE131121 UPA131082:UPA131121 UYW131082:UYW131121 VIS131082:VIS131121 VSO131082:VSO131121 WCK131082:WCK131121 WMG131082:WMG131121 WWC131082:WWC131121 U196618:U196657 JQ196618:JQ196657 TM196618:TM196657 ADI196618:ADI196657 ANE196618:ANE196657 AXA196618:AXA196657 BGW196618:BGW196657 BQS196618:BQS196657 CAO196618:CAO196657 CKK196618:CKK196657 CUG196618:CUG196657 DEC196618:DEC196657 DNY196618:DNY196657 DXU196618:DXU196657 EHQ196618:EHQ196657 ERM196618:ERM196657 FBI196618:FBI196657 FLE196618:FLE196657 FVA196618:FVA196657 GEW196618:GEW196657 GOS196618:GOS196657 GYO196618:GYO196657 HIK196618:HIK196657 HSG196618:HSG196657 ICC196618:ICC196657 ILY196618:ILY196657 IVU196618:IVU196657 JFQ196618:JFQ196657 JPM196618:JPM196657 JZI196618:JZI196657 KJE196618:KJE196657 KTA196618:KTA196657 LCW196618:LCW196657 LMS196618:LMS196657 LWO196618:LWO196657 MGK196618:MGK196657 MQG196618:MQG196657 NAC196618:NAC196657 NJY196618:NJY196657 NTU196618:NTU196657 ODQ196618:ODQ196657 ONM196618:ONM196657 OXI196618:OXI196657 PHE196618:PHE196657 PRA196618:PRA196657 QAW196618:QAW196657 QKS196618:QKS196657 QUO196618:QUO196657 REK196618:REK196657 ROG196618:ROG196657 RYC196618:RYC196657 SHY196618:SHY196657 SRU196618:SRU196657 TBQ196618:TBQ196657 TLM196618:TLM196657 TVI196618:TVI196657 UFE196618:UFE196657 UPA196618:UPA196657 UYW196618:UYW196657 VIS196618:VIS196657 VSO196618:VSO196657 WCK196618:WCK196657 WMG196618:WMG196657 WWC196618:WWC196657 U262154:U262193 JQ262154:JQ262193 TM262154:TM262193 ADI262154:ADI262193 ANE262154:ANE262193 AXA262154:AXA262193 BGW262154:BGW262193 BQS262154:BQS262193 CAO262154:CAO262193 CKK262154:CKK262193 CUG262154:CUG262193 DEC262154:DEC262193 DNY262154:DNY262193 DXU262154:DXU262193 EHQ262154:EHQ262193 ERM262154:ERM262193 FBI262154:FBI262193 FLE262154:FLE262193 FVA262154:FVA262193 GEW262154:GEW262193 GOS262154:GOS262193 GYO262154:GYO262193 HIK262154:HIK262193 HSG262154:HSG262193 ICC262154:ICC262193 ILY262154:ILY262193 IVU262154:IVU262193 JFQ262154:JFQ262193 JPM262154:JPM262193 JZI262154:JZI262193 KJE262154:KJE262193 KTA262154:KTA262193 LCW262154:LCW262193 LMS262154:LMS262193 LWO262154:LWO262193 MGK262154:MGK262193 MQG262154:MQG262193 NAC262154:NAC262193 NJY262154:NJY262193 NTU262154:NTU262193 ODQ262154:ODQ262193 ONM262154:ONM262193 OXI262154:OXI262193 PHE262154:PHE262193 PRA262154:PRA262193 QAW262154:QAW262193 QKS262154:QKS262193 QUO262154:QUO262193 REK262154:REK262193 ROG262154:ROG262193 RYC262154:RYC262193 SHY262154:SHY262193 SRU262154:SRU262193 TBQ262154:TBQ262193 TLM262154:TLM262193 TVI262154:TVI262193 UFE262154:UFE262193 UPA262154:UPA262193 UYW262154:UYW262193 VIS262154:VIS262193 VSO262154:VSO262193 WCK262154:WCK262193 WMG262154:WMG262193 WWC262154:WWC262193 U327690:U327729 JQ327690:JQ327729 TM327690:TM327729 ADI327690:ADI327729 ANE327690:ANE327729 AXA327690:AXA327729 BGW327690:BGW327729 BQS327690:BQS327729 CAO327690:CAO327729 CKK327690:CKK327729 CUG327690:CUG327729 DEC327690:DEC327729 DNY327690:DNY327729 DXU327690:DXU327729 EHQ327690:EHQ327729 ERM327690:ERM327729 FBI327690:FBI327729 FLE327690:FLE327729 FVA327690:FVA327729 GEW327690:GEW327729 GOS327690:GOS327729 GYO327690:GYO327729 HIK327690:HIK327729 HSG327690:HSG327729 ICC327690:ICC327729 ILY327690:ILY327729 IVU327690:IVU327729 JFQ327690:JFQ327729 JPM327690:JPM327729 JZI327690:JZI327729 KJE327690:KJE327729 KTA327690:KTA327729 LCW327690:LCW327729 LMS327690:LMS327729 LWO327690:LWO327729 MGK327690:MGK327729 MQG327690:MQG327729 NAC327690:NAC327729 NJY327690:NJY327729 NTU327690:NTU327729 ODQ327690:ODQ327729 ONM327690:ONM327729 OXI327690:OXI327729 PHE327690:PHE327729 PRA327690:PRA327729 QAW327690:QAW327729 QKS327690:QKS327729 QUO327690:QUO327729 REK327690:REK327729 ROG327690:ROG327729 RYC327690:RYC327729 SHY327690:SHY327729 SRU327690:SRU327729 TBQ327690:TBQ327729 TLM327690:TLM327729 TVI327690:TVI327729 UFE327690:UFE327729 UPA327690:UPA327729 UYW327690:UYW327729 VIS327690:VIS327729 VSO327690:VSO327729 WCK327690:WCK327729 WMG327690:WMG327729 WWC327690:WWC327729 U393226:U393265 JQ393226:JQ393265 TM393226:TM393265 ADI393226:ADI393265 ANE393226:ANE393265 AXA393226:AXA393265 BGW393226:BGW393265 BQS393226:BQS393265 CAO393226:CAO393265 CKK393226:CKK393265 CUG393226:CUG393265 DEC393226:DEC393265 DNY393226:DNY393265 DXU393226:DXU393265 EHQ393226:EHQ393265 ERM393226:ERM393265 FBI393226:FBI393265 FLE393226:FLE393265 FVA393226:FVA393265 GEW393226:GEW393265 GOS393226:GOS393265 GYO393226:GYO393265 HIK393226:HIK393265 HSG393226:HSG393265 ICC393226:ICC393265 ILY393226:ILY393265 IVU393226:IVU393265 JFQ393226:JFQ393265 JPM393226:JPM393265 JZI393226:JZI393265 KJE393226:KJE393265 KTA393226:KTA393265 LCW393226:LCW393265 LMS393226:LMS393265 LWO393226:LWO393265 MGK393226:MGK393265 MQG393226:MQG393265 NAC393226:NAC393265 NJY393226:NJY393265 NTU393226:NTU393265 ODQ393226:ODQ393265 ONM393226:ONM393265 OXI393226:OXI393265 PHE393226:PHE393265 PRA393226:PRA393265 QAW393226:QAW393265 QKS393226:QKS393265 QUO393226:QUO393265 REK393226:REK393265 ROG393226:ROG393265 RYC393226:RYC393265 SHY393226:SHY393265 SRU393226:SRU393265 TBQ393226:TBQ393265 TLM393226:TLM393265 TVI393226:TVI393265 UFE393226:UFE393265 UPA393226:UPA393265 UYW393226:UYW393265 VIS393226:VIS393265 VSO393226:VSO393265 WCK393226:WCK393265 WMG393226:WMG393265 WWC393226:WWC393265 U458762:U458801 JQ458762:JQ458801 TM458762:TM458801 ADI458762:ADI458801 ANE458762:ANE458801 AXA458762:AXA458801 BGW458762:BGW458801 BQS458762:BQS458801 CAO458762:CAO458801 CKK458762:CKK458801 CUG458762:CUG458801 DEC458762:DEC458801 DNY458762:DNY458801 DXU458762:DXU458801 EHQ458762:EHQ458801 ERM458762:ERM458801 FBI458762:FBI458801 FLE458762:FLE458801 FVA458762:FVA458801 GEW458762:GEW458801 GOS458762:GOS458801 GYO458762:GYO458801 HIK458762:HIK458801 HSG458762:HSG458801 ICC458762:ICC458801 ILY458762:ILY458801 IVU458762:IVU458801 JFQ458762:JFQ458801 JPM458762:JPM458801 JZI458762:JZI458801 KJE458762:KJE458801 KTA458762:KTA458801 LCW458762:LCW458801 LMS458762:LMS458801 LWO458762:LWO458801 MGK458762:MGK458801 MQG458762:MQG458801 NAC458762:NAC458801 NJY458762:NJY458801 NTU458762:NTU458801 ODQ458762:ODQ458801 ONM458762:ONM458801 OXI458762:OXI458801 PHE458762:PHE458801 PRA458762:PRA458801 QAW458762:QAW458801 QKS458762:QKS458801 QUO458762:QUO458801 REK458762:REK458801 ROG458762:ROG458801 RYC458762:RYC458801 SHY458762:SHY458801 SRU458762:SRU458801 TBQ458762:TBQ458801 TLM458762:TLM458801 TVI458762:TVI458801 UFE458762:UFE458801 UPA458762:UPA458801 UYW458762:UYW458801 VIS458762:VIS458801 VSO458762:VSO458801 WCK458762:WCK458801 WMG458762:WMG458801 WWC458762:WWC458801 U524298:U524337 JQ524298:JQ524337 TM524298:TM524337 ADI524298:ADI524337 ANE524298:ANE524337 AXA524298:AXA524337 BGW524298:BGW524337 BQS524298:BQS524337 CAO524298:CAO524337 CKK524298:CKK524337 CUG524298:CUG524337 DEC524298:DEC524337 DNY524298:DNY524337 DXU524298:DXU524337 EHQ524298:EHQ524337 ERM524298:ERM524337 FBI524298:FBI524337 FLE524298:FLE524337 FVA524298:FVA524337 GEW524298:GEW524337 GOS524298:GOS524337 GYO524298:GYO524337 HIK524298:HIK524337 HSG524298:HSG524337 ICC524298:ICC524337 ILY524298:ILY524337 IVU524298:IVU524337 JFQ524298:JFQ524337 JPM524298:JPM524337 JZI524298:JZI524337 KJE524298:KJE524337 KTA524298:KTA524337 LCW524298:LCW524337 LMS524298:LMS524337 LWO524298:LWO524337 MGK524298:MGK524337 MQG524298:MQG524337 NAC524298:NAC524337 NJY524298:NJY524337 NTU524298:NTU524337 ODQ524298:ODQ524337 ONM524298:ONM524337 OXI524298:OXI524337 PHE524298:PHE524337 PRA524298:PRA524337 QAW524298:QAW524337 QKS524298:QKS524337 QUO524298:QUO524337 REK524298:REK524337 ROG524298:ROG524337 RYC524298:RYC524337 SHY524298:SHY524337 SRU524298:SRU524337 TBQ524298:TBQ524337 TLM524298:TLM524337 TVI524298:TVI524337 UFE524298:UFE524337 UPA524298:UPA524337 UYW524298:UYW524337 VIS524298:VIS524337 VSO524298:VSO524337 WCK524298:WCK524337 WMG524298:WMG524337 WWC524298:WWC524337 U589834:U589873 JQ589834:JQ589873 TM589834:TM589873 ADI589834:ADI589873 ANE589834:ANE589873 AXA589834:AXA589873 BGW589834:BGW589873 BQS589834:BQS589873 CAO589834:CAO589873 CKK589834:CKK589873 CUG589834:CUG589873 DEC589834:DEC589873 DNY589834:DNY589873 DXU589834:DXU589873 EHQ589834:EHQ589873 ERM589834:ERM589873 FBI589834:FBI589873 FLE589834:FLE589873 FVA589834:FVA589873 GEW589834:GEW589873 GOS589834:GOS589873 GYO589834:GYO589873 HIK589834:HIK589873 HSG589834:HSG589873 ICC589834:ICC589873 ILY589834:ILY589873 IVU589834:IVU589873 JFQ589834:JFQ589873 JPM589834:JPM589873 JZI589834:JZI589873 KJE589834:KJE589873 KTA589834:KTA589873 LCW589834:LCW589873 LMS589834:LMS589873 LWO589834:LWO589873 MGK589834:MGK589873 MQG589834:MQG589873 NAC589834:NAC589873 NJY589834:NJY589873 NTU589834:NTU589873 ODQ589834:ODQ589873 ONM589834:ONM589873 OXI589834:OXI589873 PHE589834:PHE589873 PRA589834:PRA589873 QAW589834:QAW589873 QKS589834:QKS589873 QUO589834:QUO589873 REK589834:REK589873 ROG589834:ROG589873 RYC589834:RYC589873 SHY589834:SHY589873 SRU589834:SRU589873 TBQ589834:TBQ589873 TLM589834:TLM589873 TVI589834:TVI589873 UFE589834:UFE589873 UPA589834:UPA589873 UYW589834:UYW589873 VIS589834:VIS589873 VSO589834:VSO589873 WCK589834:WCK589873 WMG589834:WMG589873 WWC589834:WWC589873 U655370:U655409 JQ655370:JQ655409 TM655370:TM655409 ADI655370:ADI655409 ANE655370:ANE655409 AXA655370:AXA655409 BGW655370:BGW655409 BQS655370:BQS655409 CAO655370:CAO655409 CKK655370:CKK655409 CUG655370:CUG655409 DEC655370:DEC655409 DNY655370:DNY655409 DXU655370:DXU655409 EHQ655370:EHQ655409 ERM655370:ERM655409 FBI655370:FBI655409 FLE655370:FLE655409 FVA655370:FVA655409 GEW655370:GEW655409 GOS655370:GOS655409 GYO655370:GYO655409 HIK655370:HIK655409 HSG655370:HSG655409 ICC655370:ICC655409 ILY655370:ILY655409 IVU655370:IVU655409 JFQ655370:JFQ655409 JPM655370:JPM655409 JZI655370:JZI655409 KJE655370:KJE655409 KTA655370:KTA655409 LCW655370:LCW655409 LMS655370:LMS655409 LWO655370:LWO655409 MGK655370:MGK655409 MQG655370:MQG655409 NAC655370:NAC655409 NJY655370:NJY655409 NTU655370:NTU655409 ODQ655370:ODQ655409 ONM655370:ONM655409 OXI655370:OXI655409 PHE655370:PHE655409 PRA655370:PRA655409 QAW655370:QAW655409 QKS655370:QKS655409 QUO655370:QUO655409 REK655370:REK655409 ROG655370:ROG655409 RYC655370:RYC655409 SHY655370:SHY655409 SRU655370:SRU655409 TBQ655370:TBQ655409 TLM655370:TLM655409 TVI655370:TVI655409 UFE655370:UFE655409 UPA655370:UPA655409 UYW655370:UYW655409 VIS655370:VIS655409 VSO655370:VSO655409 WCK655370:WCK655409 WMG655370:WMG655409 WWC655370:WWC655409 U720906:U720945 JQ720906:JQ720945 TM720906:TM720945 ADI720906:ADI720945 ANE720906:ANE720945 AXA720906:AXA720945 BGW720906:BGW720945 BQS720906:BQS720945 CAO720906:CAO720945 CKK720906:CKK720945 CUG720906:CUG720945 DEC720906:DEC720945 DNY720906:DNY720945 DXU720906:DXU720945 EHQ720906:EHQ720945 ERM720906:ERM720945 FBI720906:FBI720945 FLE720906:FLE720945 FVA720906:FVA720945 GEW720906:GEW720945 GOS720906:GOS720945 GYO720906:GYO720945 HIK720906:HIK720945 HSG720906:HSG720945 ICC720906:ICC720945 ILY720906:ILY720945 IVU720906:IVU720945 JFQ720906:JFQ720945 JPM720906:JPM720945 JZI720906:JZI720945 KJE720906:KJE720945 KTA720906:KTA720945 LCW720906:LCW720945 LMS720906:LMS720945 LWO720906:LWO720945 MGK720906:MGK720945 MQG720906:MQG720945 NAC720906:NAC720945 NJY720906:NJY720945 NTU720906:NTU720945 ODQ720906:ODQ720945 ONM720906:ONM720945 OXI720906:OXI720945 PHE720906:PHE720945 PRA720906:PRA720945 QAW720906:QAW720945 QKS720906:QKS720945 QUO720906:QUO720945 REK720906:REK720945 ROG720906:ROG720945 RYC720906:RYC720945 SHY720906:SHY720945 SRU720906:SRU720945 TBQ720906:TBQ720945 TLM720906:TLM720945 TVI720906:TVI720945 UFE720906:UFE720945 UPA720906:UPA720945 UYW720906:UYW720945 VIS720906:VIS720945 VSO720906:VSO720945 WCK720906:WCK720945 WMG720906:WMG720945 WWC720906:WWC720945 U786442:U786481 JQ786442:JQ786481 TM786442:TM786481 ADI786442:ADI786481 ANE786442:ANE786481 AXA786442:AXA786481 BGW786442:BGW786481 BQS786442:BQS786481 CAO786442:CAO786481 CKK786442:CKK786481 CUG786442:CUG786481 DEC786442:DEC786481 DNY786442:DNY786481 DXU786442:DXU786481 EHQ786442:EHQ786481 ERM786442:ERM786481 FBI786442:FBI786481 FLE786442:FLE786481 FVA786442:FVA786481 GEW786442:GEW786481 GOS786442:GOS786481 GYO786442:GYO786481 HIK786442:HIK786481 HSG786442:HSG786481 ICC786442:ICC786481 ILY786442:ILY786481 IVU786442:IVU786481 JFQ786442:JFQ786481 JPM786442:JPM786481 JZI786442:JZI786481 KJE786442:KJE786481 KTA786442:KTA786481 LCW786442:LCW786481 LMS786442:LMS786481 LWO786442:LWO786481 MGK786442:MGK786481 MQG786442:MQG786481 NAC786442:NAC786481 NJY786442:NJY786481 NTU786442:NTU786481 ODQ786442:ODQ786481 ONM786442:ONM786481 OXI786442:OXI786481 PHE786442:PHE786481 PRA786442:PRA786481 QAW786442:QAW786481 QKS786442:QKS786481 QUO786442:QUO786481 REK786442:REK786481 ROG786442:ROG786481 RYC786442:RYC786481 SHY786442:SHY786481 SRU786442:SRU786481 TBQ786442:TBQ786481 TLM786442:TLM786481 TVI786442:TVI786481 UFE786442:UFE786481 UPA786442:UPA786481 UYW786442:UYW786481 VIS786442:VIS786481 VSO786442:VSO786481 WCK786442:WCK786481 WMG786442:WMG786481 WWC786442:WWC786481 U851978:U852017 JQ851978:JQ852017 TM851978:TM852017 ADI851978:ADI852017 ANE851978:ANE852017 AXA851978:AXA852017 BGW851978:BGW852017 BQS851978:BQS852017 CAO851978:CAO852017 CKK851978:CKK852017 CUG851978:CUG852017 DEC851978:DEC852017 DNY851978:DNY852017 DXU851978:DXU852017 EHQ851978:EHQ852017 ERM851978:ERM852017 FBI851978:FBI852017 FLE851978:FLE852017 FVA851978:FVA852017 GEW851978:GEW852017 GOS851978:GOS852017 GYO851978:GYO852017 HIK851978:HIK852017 HSG851978:HSG852017 ICC851978:ICC852017 ILY851978:ILY852017 IVU851978:IVU852017 JFQ851978:JFQ852017 JPM851978:JPM852017 JZI851978:JZI852017 KJE851978:KJE852017 KTA851978:KTA852017 LCW851978:LCW852017 LMS851978:LMS852017 LWO851978:LWO852017 MGK851978:MGK852017 MQG851978:MQG852017 NAC851978:NAC852017 NJY851978:NJY852017 NTU851978:NTU852017 ODQ851978:ODQ852017 ONM851978:ONM852017 OXI851978:OXI852017 PHE851978:PHE852017 PRA851978:PRA852017 QAW851978:QAW852017 QKS851978:QKS852017 QUO851978:QUO852017 REK851978:REK852017 ROG851978:ROG852017 RYC851978:RYC852017 SHY851978:SHY852017 SRU851978:SRU852017 TBQ851978:TBQ852017 TLM851978:TLM852017 TVI851978:TVI852017 UFE851978:UFE852017 UPA851978:UPA852017 UYW851978:UYW852017 VIS851978:VIS852017 VSO851978:VSO852017 WCK851978:WCK852017 WMG851978:WMG852017 WWC851978:WWC852017 U917514:U917553 JQ917514:JQ917553 TM917514:TM917553 ADI917514:ADI917553 ANE917514:ANE917553 AXA917514:AXA917553 BGW917514:BGW917553 BQS917514:BQS917553 CAO917514:CAO917553 CKK917514:CKK917553 CUG917514:CUG917553 DEC917514:DEC917553 DNY917514:DNY917553 DXU917514:DXU917553 EHQ917514:EHQ917553 ERM917514:ERM917553 FBI917514:FBI917553 FLE917514:FLE917553 FVA917514:FVA917553 GEW917514:GEW917553 GOS917514:GOS917553 GYO917514:GYO917553 HIK917514:HIK917553 HSG917514:HSG917553 ICC917514:ICC917553 ILY917514:ILY917553 IVU917514:IVU917553 JFQ917514:JFQ917553 JPM917514:JPM917553 JZI917514:JZI917553 KJE917514:KJE917553 KTA917514:KTA917553 LCW917514:LCW917553 LMS917514:LMS917553 LWO917514:LWO917553 MGK917514:MGK917553 MQG917514:MQG917553 NAC917514:NAC917553 NJY917514:NJY917553 NTU917514:NTU917553 ODQ917514:ODQ917553 ONM917514:ONM917553 OXI917514:OXI917553 PHE917514:PHE917553 PRA917514:PRA917553 QAW917514:QAW917553 QKS917514:QKS917553 QUO917514:QUO917553 REK917514:REK917553 ROG917514:ROG917553 RYC917514:RYC917553 SHY917514:SHY917553 SRU917514:SRU917553 TBQ917514:TBQ917553 TLM917514:TLM917553 TVI917514:TVI917553 UFE917514:UFE917553 UPA917514:UPA917553 UYW917514:UYW917553 VIS917514:VIS917553 VSO917514:VSO917553 WCK917514:WCK917553 WMG917514:WMG917553 WWC917514:WWC917553 U983050:U983089 JQ983050:JQ983089 TM983050:TM983089 ADI983050:ADI983089 ANE983050:ANE983089 AXA983050:AXA983089 BGW983050:BGW983089 BQS983050:BQS983089 CAO983050:CAO983089 CKK983050:CKK983089 CUG983050:CUG983089 DEC983050:DEC983089 DNY983050:DNY983089 DXU983050:DXU983089 EHQ983050:EHQ983089 ERM983050:ERM983089 FBI983050:FBI983089 FLE983050:FLE983089 FVA983050:FVA983089 GEW983050:GEW983089 GOS983050:GOS983089 GYO983050:GYO983089 HIK983050:HIK983089 HSG983050:HSG983089 ICC983050:ICC983089 ILY983050:ILY983089 IVU983050:IVU983089 JFQ983050:JFQ983089 JPM983050:JPM983089 JZI983050:JZI983089 KJE983050:KJE983089 KTA983050:KTA983089 LCW983050:LCW983089 LMS983050:LMS983089 LWO983050:LWO983089 MGK983050:MGK983089 MQG983050:MQG983089 NAC983050:NAC983089 NJY983050:NJY983089 NTU983050:NTU983089 ODQ983050:ODQ983089 ONM983050:ONM983089 OXI983050:OXI983089 PHE983050:PHE983089 PRA983050:PRA983089 QAW983050:QAW983089 QKS983050:QKS983089 QUO983050:QUO983089 REK983050:REK983089 ROG983050:ROG983089 RYC983050:RYC983089 SHY983050:SHY983089 SRU983050:SRU983089 TBQ983050:TBQ983089 TLM983050:TLM983089 TVI983050:TVI983089 UFE983050:UFE983089 UPA983050:UPA983089 UYW983050:UYW983089 VIS983050:VIS983089 VSO983050:VSO983089 WCK983050:WCK983089 WMG983050:WMG983089 WWC983050:WWC983089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AE53"/>
  <sheetViews>
    <sheetView zoomScale="72" workbookViewId="0">
      <selection activeCell="W38" sqref="W38"/>
    </sheetView>
  </sheetViews>
  <sheetFormatPr defaultRowHeight="15" x14ac:dyDescent="0.2"/>
  <cols>
    <col min="1" max="1" width="5.140625" style="573" customWidth="1"/>
    <col min="2" max="2" width="21.85546875" style="577" bestFit="1" customWidth="1"/>
    <col min="3" max="3" width="19.85546875" customWidth="1"/>
    <col min="4" max="4" width="4.7109375" customWidth="1"/>
    <col min="5" max="5" width="7.85546875" style="574" customWidth="1"/>
    <col min="6" max="6" width="4.7109375" customWidth="1"/>
    <col min="7" max="7" width="9.28515625" style="574" customWidth="1"/>
    <col min="8" max="8" width="4.7109375" customWidth="1"/>
    <col min="9" max="9" width="9.28515625" style="574" customWidth="1"/>
    <col min="10" max="10" width="4.7109375" customWidth="1"/>
    <col min="11" max="11" width="9.28515625" style="574" customWidth="1"/>
    <col min="12" max="12" width="4.7109375" customWidth="1"/>
    <col min="13" max="13" width="9.28515625" style="574" customWidth="1"/>
    <col min="14" max="14" width="4.7109375" customWidth="1"/>
    <col min="15" max="15" width="9.28515625" style="574" customWidth="1"/>
    <col min="16" max="16" width="4.7109375" customWidth="1"/>
    <col min="17" max="17" width="9.28515625" style="574" customWidth="1"/>
    <col min="18" max="18" width="4.7109375" customWidth="1"/>
    <col min="19" max="19" width="9.28515625" style="574" customWidth="1"/>
    <col min="20" max="20" width="10.85546875" style="574" customWidth="1"/>
    <col min="21" max="21" width="6.7109375" customWidth="1"/>
    <col min="22" max="22" width="10" style="574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</cols>
  <sheetData>
    <row r="1" spans="1:31" ht="23.25" x14ac:dyDescent="0.35">
      <c r="B1" s="1515" t="s">
        <v>0</v>
      </c>
      <c r="C1" s="1515"/>
      <c r="K1" s="575" t="s">
        <v>1</v>
      </c>
      <c r="Q1"/>
    </row>
    <row r="2" spans="1:31" ht="23.25" x14ac:dyDescent="0.35">
      <c r="B2" s="1516" t="s">
        <v>2</v>
      </c>
      <c r="C2" s="1516"/>
      <c r="K2" s="575" t="s">
        <v>507</v>
      </c>
      <c r="Z2" s="576"/>
    </row>
    <row r="3" spans="1:31" ht="23.25" x14ac:dyDescent="0.35">
      <c r="K3" s="575" t="s">
        <v>47</v>
      </c>
      <c r="AA3" s="583"/>
    </row>
    <row r="4" spans="1:31" ht="15.75" thickBot="1" x14ac:dyDescent="0.25">
      <c r="B4" s="578"/>
      <c r="D4" s="579"/>
      <c r="E4" s="580"/>
      <c r="H4" s="579"/>
      <c r="I4" s="580"/>
      <c r="L4" s="579"/>
      <c r="M4" s="580"/>
      <c r="P4" s="579"/>
      <c r="Q4" s="580"/>
    </row>
    <row r="5" spans="1:31" s="581" customFormat="1" ht="27.75" customHeight="1" thickTop="1" x14ac:dyDescent="0.2">
      <c r="A5" s="1517" t="s">
        <v>4</v>
      </c>
      <c r="B5" s="1519" t="s">
        <v>48</v>
      </c>
      <c r="C5" s="1521" t="s">
        <v>5</v>
      </c>
      <c r="D5" s="1513" t="s">
        <v>6</v>
      </c>
      <c r="E5" s="1514"/>
      <c r="F5" s="1499" t="s">
        <v>7</v>
      </c>
      <c r="G5" s="1500"/>
      <c r="H5" s="1513" t="s">
        <v>8</v>
      </c>
      <c r="I5" s="1514"/>
      <c r="J5" s="1499" t="s">
        <v>9</v>
      </c>
      <c r="K5" s="1500"/>
      <c r="L5" s="1513" t="s">
        <v>10</v>
      </c>
      <c r="M5" s="1514"/>
      <c r="N5" s="1499" t="s">
        <v>11</v>
      </c>
      <c r="O5" s="1500"/>
      <c r="P5" s="1513" t="s">
        <v>12</v>
      </c>
      <c r="Q5" s="1514"/>
      <c r="R5" s="1499" t="s">
        <v>13</v>
      </c>
      <c r="S5" s="1500"/>
      <c r="T5" s="1233" t="s">
        <v>467</v>
      </c>
      <c r="U5" s="1501" t="s">
        <v>18</v>
      </c>
      <c r="V5" s="1502"/>
      <c r="W5" s="1503"/>
    </row>
    <row r="6" spans="1:31" s="581" customFormat="1" ht="27.75" customHeight="1" x14ac:dyDescent="0.2">
      <c r="A6" s="1518"/>
      <c r="B6" s="1520"/>
      <c r="C6" s="1522"/>
      <c r="D6" s="1509" t="s">
        <v>508</v>
      </c>
      <c r="E6" s="1510"/>
      <c r="F6" s="1511" t="s">
        <v>509</v>
      </c>
      <c r="G6" s="1512"/>
      <c r="H6" s="1507" t="s">
        <v>510</v>
      </c>
      <c r="I6" s="1508"/>
      <c r="J6" s="1507" t="s">
        <v>511</v>
      </c>
      <c r="K6" s="1508"/>
      <c r="L6" s="1507" t="s">
        <v>512</v>
      </c>
      <c r="M6" s="1508"/>
      <c r="N6" s="1507" t="s">
        <v>513</v>
      </c>
      <c r="O6" s="1508"/>
      <c r="P6" s="1511" t="s">
        <v>854</v>
      </c>
      <c r="Q6" s="1510"/>
      <c r="R6" s="1511" t="s">
        <v>853</v>
      </c>
      <c r="S6" s="1510"/>
      <c r="T6" s="1234">
        <v>-0.5</v>
      </c>
      <c r="U6" s="1504"/>
      <c r="V6" s="1505"/>
      <c r="W6" s="1506"/>
    </row>
    <row r="7" spans="1:31" s="581" customFormat="1" ht="12.75" customHeight="1" x14ac:dyDescent="0.2">
      <c r="A7" s="1518"/>
      <c r="B7" s="1520"/>
      <c r="C7" s="1522"/>
      <c r="D7" s="1177"/>
      <c r="E7" s="1178"/>
      <c r="F7" s="1177"/>
      <c r="G7" s="1179"/>
      <c r="H7" s="1180"/>
      <c r="I7" s="1178"/>
      <c r="J7" s="1177"/>
      <c r="K7" s="1179"/>
      <c r="L7" s="1180"/>
      <c r="M7" s="1178"/>
      <c r="N7" s="1177"/>
      <c r="O7" s="1181"/>
      <c r="P7" s="1180"/>
      <c r="Q7" s="1181"/>
      <c r="R7" s="1180"/>
      <c r="S7" s="1179"/>
      <c r="T7" s="1235"/>
      <c r="U7" s="1180"/>
      <c r="V7" s="1182"/>
      <c r="W7" s="1183"/>
      <c r="X7" s="582"/>
      <c r="Y7" s="583"/>
      <c r="Z7" s="583"/>
      <c r="AA7" s="583"/>
      <c r="AB7" s="583"/>
    </row>
    <row r="8" spans="1:31" s="581" customFormat="1" ht="12.75" customHeight="1" x14ac:dyDescent="0.2">
      <c r="A8" s="1184"/>
      <c r="B8" s="1185"/>
      <c r="C8" s="1186"/>
      <c r="D8" s="1187" t="s">
        <v>31</v>
      </c>
      <c r="E8" s="1188" t="s">
        <v>32</v>
      </c>
      <c r="F8" s="1187" t="s">
        <v>31</v>
      </c>
      <c r="G8" s="1189" t="s">
        <v>32</v>
      </c>
      <c r="H8" s="1190" t="s">
        <v>31</v>
      </c>
      <c r="I8" s="1188" t="s">
        <v>32</v>
      </c>
      <c r="J8" s="1187" t="s">
        <v>31</v>
      </c>
      <c r="K8" s="1189" t="s">
        <v>32</v>
      </c>
      <c r="L8" s="1190" t="s">
        <v>31</v>
      </c>
      <c r="M8" s="1188" t="s">
        <v>32</v>
      </c>
      <c r="N8" s="1187" t="s">
        <v>31</v>
      </c>
      <c r="O8" s="1191" t="s">
        <v>32</v>
      </c>
      <c r="P8" s="1190" t="s">
        <v>31</v>
      </c>
      <c r="Q8" s="1188" t="s">
        <v>32</v>
      </c>
      <c r="R8" s="1187" t="s">
        <v>31</v>
      </c>
      <c r="S8" s="1189" t="s">
        <v>32</v>
      </c>
      <c r="T8" s="1236"/>
      <c r="U8" s="1190" t="s">
        <v>31</v>
      </c>
      <c r="V8" s="1192" t="s">
        <v>33</v>
      </c>
      <c r="W8" s="1193" t="s">
        <v>34</v>
      </c>
      <c r="X8" s="584"/>
      <c r="Y8" s="583"/>
      <c r="Z8" s="583"/>
      <c r="AA8" s="583"/>
      <c r="AB8" s="583"/>
    </row>
    <row r="9" spans="1:31" s="581" customFormat="1" ht="12.75" customHeight="1" thickBot="1" x14ac:dyDescent="0.25">
      <c r="A9" s="1194"/>
      <c r="B9" s="1195"/>
      <c r="C9" s="1196"/>
      <c r="D9" s="1197"/>
      <c r="E9" s="1198"/>
      <c r="F9" s="1197"/>
      <c r="G9" s="1199"/>
      <c r="H9" s="1197"/>
      <c r="I9" s="1198"/>
      <c r="J9" s="1197"/>
      <c r="K9" s="1199"/>
      <c r="L9" s="1197"/>
      <c r="M9" s="1198"/>
      <c r="N9" s="1197"/>
      <c r="O9" s="1199"/>
      <c r="P9" s="1197"/>
      <c r="Q9" s="1198"/>
      <c r="R9" s="1197"/>
      <c r="S9" s="1199"/>
      <c r="T9" s="1237"/>
      <c r="U9" s="1238"/>
      <c r="V9" s="1200"/>
      <c r="W9" s="1201"/>
      <c r="X9" s="584"/>
      <c r="Y9" s="583"/>
      <c r="Z9" s="583"/>
      <c r="AA9" s="583"/>
      <c r="AB9" s="583"/>
      <c r="AD9" s="760" t="s">
        <v>468</v>
      </c>
      <c r="AE9" s="759">
        <v>0.5</v>
      </c>
    </row>
    <row r="10" spans="1:31" s="598" customFormat="1" ht="15" customHeight="1" thickTop="1" x14ac:dyDescent="0.2">
      <c r="A10" s="585">
        <v>1</v>
      </c>
      <c r="B10" s="616" t="s">
        <v>514</v>
      </c>
      <c r="C10" s="617" t="s">
        <v>515</v>
      </c>
      <c r="D10" s="592">
        <v>4</v>
      </c>
      <c r="E10" s="758">
        <v>1856</v>
      </c>
      <c r="F10" s="590">
        <v>3</v>
      </c>
      <c r="G10" s="591">
        <v>1442</v>
      </c>
      <c r="H10" s="592">
        <v>1</v>
      </c>
      <c r="I10" s="593">
        <v>5520</v>
      </c>
      <c r="J10" s="590">
        <v>2</v>
      </c>
      <c r="K10" s="594">
        <v>3060</v>
      </c>
      <c r="L10" s="592">
        <v>3</v>
      </c>
      <c r="M10" s="593">
        <v>2750</v>
      </c>
      <c r="N10" s="590">
        <v>2</v>
      </c>
      <c r="O10" s="594">
        <v>3590</v>
      </c>
      <c r="P10" s="592">
        <v>2</v>
      </c>
      <c r="Q10" s="593">
        <v>3030</v>
      </c>
      <c r="R10" s="590">
        <v>2</v>
      </c>
      <c r="S10" s="594">
        <v>4823</v>
      </c>
      <c r="T10" s="755">
        <f t="shared" ref="T10:T49" si="0">IF( ISNUMBER(AE10)=TRUE,AE10,"")</f>
        <v>2</v>
      </c>
      <c r="U10" s="1300">
        <f t="shared" ref="U10:U49" si="1">IF(ISNUMBER(D10)=TRUE,SUM(D10,F10,H10,J10,L10,N10,P10,R10)-T10,"")</f>
        <v>17</v>
      </c>
      <c r="V10" s="1301">
        <f t="shared" ref="V10:V49" si="2">IF(ISNUMBER(E10)=TRUE,SUM(E10,G10,I10,K10,M10,O10,Q10,S10),"")</f>
        <v>26071</v>
      </c>
      <c r="W10" s="1286">
        <f t="shared" ref="W10:W49" si="3">IF(ISNUMBER(AC10)=TRUE,AC10,"")</f>
        <v>1</v>
      </c>
      <c r="X10" s="598">
        <f t="shared" ref="X10:X49" si="4">IF(ISNUMBER(W10)=TRUE,1,"")</f>
        <v>1</v>
      </c>
      <c r="Y10" s="598">
        <f t="shared" ref="Y10:Y49" si="5">IF(ISNUMBER(U10)=TRUE,U10,"")</f>
        <v>17</v>
      </c>
      <c r="Z10" s="598">
        <f t="shared" ref="Z10:Z49" si="6">IF(ISNUMBER(V10)=TRUE,V10,"")</f>
        <v>26071</v>
      </c>
      <c r="AA10" s="599">
        <f t="shared" ref="AA10:AA49" si="7">MAX(E10,G10,I10,K10,M10,O10,Q10,S10)</f>
        <v>5520</v>
      </c>
      <c r="AB10" s="598">
        <f t="shared" ref="AB10:AB49" si="8">IF(ISNUMBER(Y10)=TRUE,Y10-Z10/100000-AA10/1000000000,"")</f>
        <v>16.739284480000002</v>
      </c>
      <c r="AC10" s="598">
        <f t="shared" ref="AC10:AC49" si="9">IF(ISNUMBER(AB10)=TRUE,RANK(AB10,$AB$10:$AB$49,1),"")</f>
        <v>1</v>
      </c>
      <c r="AD10" s="598">
        <f t="shared" ref="AD10:AD49" si="10">IF(OR(ISNUMBER(D10)=TRUE,ISNUMBER(F10)=TRUE,ISNUMBER(H10)=TRUE,ISNUMBER(J10)=TRUE,ISNUMBER(L10)=TRUE,ISNUMBER(N10)=TRUE,ISNUMBER(P10)=TRUE,ISNUMBER(R10)=TRUE),MAX(D10,F10,H10,J10,L10,N10,P10,R10),"")</f>
        <v>4</v>
      </c>
      <c r="AE10" s="598">
        <f t="shared" ref="AE10:AE49" si="11">IF(ISNUMBER(AD10),AD10*50%,"")</f>
        <v>2</v>
      </c>
    </row>
    <row r="11" spans="1:31" s="598" customFormat="1" ht="15" customHeight="1" x14ac:dyDescent="0.2">
      <c r="A11" s="600">
        <v>2</v>
      </c>
      <c r="B11" s="619" t="s">
        <v>518</v>
      </c>
      <c r="C11" s="620" t="s">
        <v>519</v>
      </c>
      <c r="D11" s="605">
        <v>5</v>
      </c>
      <c r="E11" s="607">
        <v>1711</v>
      </c>
      <c r="F11" s="608">
        <v>4</v>
      </c>
      <c r="G11" s="756">
        <v>1191</v>
      </c>
      <c r="H11" s="605">
        <v>9</v>
      </c>
      <c r="I11" s="607">
        <v>230</v>
      </c>
      <c r="J11" s="608">
        <v>7</v>
      </c>
      <c r="K11" s="606">
        <v>1130</v>
      </c>
      <c r="L11" s="605">
        <v>1</v>
      </c>
      <c r="M11" s="607">
        <v>3420</v>
      </c>
      <c r="N11" s="608">
        <v>3</v>
      </c>
      <c r="O11" s="606">
        <v>3380</v>
      </c>
      <c r="P11" s="605">
        <v>8</v>
      </c>
      <c r="Q11" s="607">
        <v>1599</v>
      </c>
      <c r="R11" s="608">
        <v>1</v>
      </c>
      <c r="S11" s="606">
        <v>5142</v>
      </c>
      <c r="T11" s="755">
        <f t="shared" si="0"/>
        <v>4.5</v>
      </c>
      <c r="U11" s="1300">
        <f t="shared" si="1"/>
        <v>33.5</v>
      </c>
      <c r="V11" s="1301">
        <f t="shared" si="2"/>
        <v>17803</v>
      </c>
      <c r="W11" s="1286">
        <f t="shared" si="3"/>
        <v>2</v>
      </c>
      <c r="X11" s="598">
        <f t="shared" si="4"/>
        <v>1</v>
      </c>
      <c r="Y11" s="598">
        <f t="shared" si="5"/>
        <v>33.5</v>
      </c>
      <c r="Z11" s="598">
        <f t="shared" si="6"/>
        <v>17803</v>
      </c>
      <c r="AA11" s="599">
        <f t="shared" si="7"/>
        <v>5142</v>
      </c>
      <c r="AB11" s="598">
        <f t="shared" si="8"/>
        <v>33.321964858000001</v>
      </c>
      <c r="AC11" s="598">
        <f t="shared" si="9"/>
        <v>2</v>
      </c>
      <c r="AD11" s="598">
        <f t="shared" si="10"/>
        <v>9</v>
      </c>
      <c r="AE11" s="598">
        <f t="shared" si="11"/>
        <v>4.5</v>
      </c>
    </row>
    <row r="12" spans="1:31" s="598" customFormat="1" ht="15" customHeight="1" x14ac:dyDescent="0.2">
      <c r="A12" s="600">
        <v>3</v>
      </c>
      <c r="B12" s="619" t="s">
        <v>516</v>
      </c>
      <c r="C12" s="620" t="s">
        <v>517</v>
      </c>
      <c r="D12" s="605">
        <v>3</v>
      </c>
      <c r="E12" s="607">
        <v>2224</v>
      </c>
      <c r="F12" s="608">
        <v>8</v>
      </c>
      <c r="G12" s="606">
        <v>1151</v>
      </c>
      <c r="H12" s="605">
        <v>2</v>
      </c>
      <c r="I12" s="607">
        <v>2910</v>
      </c>
      <c r="J12" s="608">
        <v>1</v>
      </c>
      <c r="K12" s="606">
        <v>3430</v>
      </c>
      <c r="L12" s="605">
        <v>7</v>
      </c>
      <c r="M12" s="607">
        <v>1310</v>
      </c>
      <c r="N12" s="608">
        <v>7</v>
      </c>
      <c r="O12" s="606">
        <v>1790</v>
      </c>
      <c r="P12" s="605">
        <v>6</v>
      </c>
      <c r="Q12" s="607">
        <v>2041</v>
      </c>
      <c r="R12" s="608">
        <v>5</v>
      </c>
      <c r="S12" s="606">
        <v>3293</v>
      </c>
      <c r="T12" s="755">
        <f t="shared" si="0"/>
        <v>4</v>
      </c>
      <c r="U12" s="1300">
        <f t="shared" si="1"/>
        <v>35</v>
      </c>
      <c r="V12" s="1301">
        <f t="shared" si="2"/>
        <v>18149</v>
      </c>
      <c r="W12" s="1286">
        <f t="shared" si="3"/>
        <v>3</v>
      </c>
      <c r="X12" s="598">
        <f t="shared" si="4"/>
        <v>1</v>
      </c>
      <c r="Y12" s="598">
        <f t="shared" si="5"/>
        <v>35</v>
      </c>
      <c r="Z12" s="598">
        <f t="shared" si="6"/>
        <v>18149</v>
      </c>
      <c r="AA12" s="599">
        <f t="shared" si="7"/>
        <v>3430</v>
      </c>
      <c r="AB12" s="598">
        <f t="shared" si="8"/>
        <v>34.818506570000004</v>
      </c>
      <c r="AC12" s="598">
        <f t="shared" si="9"/>
        <v>3</v>
      </c>
      <c r="AD12" s="598">
        <f t="shared" si="10"/>
        <v>8</v>
      </c>
      <c r="AE12" s="598">
        <f t="shared" si="11"/>
        <v>4</v>
      </c>
    </row>
    <row r="13" spans="1:31" s="598" customFormat="1" ht="15" customHeight="1" x14ac:dyDescent="0.2">
      <c r="A13" s="585">
        <v>4</v>
      </c>
      <c r="B13" s="619" t="s">
        <v>522</v>
      </c>
      <c r="C13" s="620" t="s">
        <v>523</v>
      </c>
      <c r="D13" s="605">
        <v>10</v>
      </c>
      <c r="E13" s="607">
        <v>1154</v>
      </c>
      <c r="F13" s="608">
        <v>5</v>
      </c>
      <c r="G13" s="606">
        <v>1189</v>
      </c>
      <c r="H13" s="605">
        <v>3</v>
      </c>
      <c r="I13" s="757">
        <v>1850</v>
      </c>
      <c r="J13" s="608">
        <v>8</v>
      </c>
      <c r="K13" s="606">
        <v>1080</v>
      </c>
      <c r="L13" s="605">
        <v>4</v>
      </c>
      <c r="M13" s="607">
        <v>2050</v>
      </c>
      <c r="N13" s="608">
        <v>5</v>
      </c>
      <c r="O13" s="606">
        <v>2280</v>
      </c>
      <c r="P13" s="605">
        <v>3</v>
      </c>
      <c r="Q13" s="607">
        <v>2483</v>
      </c>
      <c r="R13" s="608">
        <v>4</v>
      </c>
      <c r="S13" s="756">
        <v>3602</v>
      </c>
      <c r="T13" s="755">
        <f t="shared" si="0"/>
        <v>5</v>
      </c>
      <c r="U13" s="1300">
        <f t="shared" si="1"/>
        <v>37</v>
      </c>
      <c r="V13" s="1301">
        <f t="shared" si="2"/>
        <v>15688</v>
      </c>
      <c r="W13" s="1286">
        <f t="shared" si="3"/>
        <v>4</v>
      </c>
      <c r="X13" s="598">
        <f t="shared" si="4"/>
        <v>1</v>
      </c>
      <c r="Y13" s="598">
        <f t="shared" si="5"/>
        <v>37</v>
      </c>
      <c r="Z13" s="598">
        <f t="shared" si="6"/>
        <v>15688</v>
      </c>
      <c r="AA13" s="599">
        <f t="shared" si="7"/>
        <v>3602</v>
      </c>
      <c r="AB13" s="598">
        <f t="shared" si="8"/>
        <v>36.843116397999999</v>
      </c>
      <c r="AC13" s="598">
        <f t="shared" si="9"/>
        <v>4</v>
      </c>
      <c r="AD13" s="598">
        <f t="shared" si="10"/>
        <v>10</v>
      </c>
      <c r="AE13" s="598">
        <f t="shared" si="11"/>
        <v>5</v>
      </c>
    </row>
    <row r="14" spans="1:31" s="598" customFormat="1" ht="15" customHeight="1" x14ac:dyDescent="0.2">
      <c r="A14" s="600">
        <v>5</v>
      </c>
      <c r="B14" s="619" t="s">
        <v>520</v>
      </c>
      <c r="C14" s="620" t="s">
        <v>521</v>
      </c>
      <c r="D14" s="605">
        <v>1</v>
      </c>
      <c r="E14" s="607">
        <v>2457</v>
      </c>
      <c r="F14" s="608">
        <v>6</v>
      </c>
      <c r="G14" s="606">
        <v>1181</v>
      </c>
      <c r="H14" s="605">
        <v>6</v>
      </c>
      <c r="I14" s="607">
        <v>1140</v>
      </c>
      <c r="J14" s="608">
        <v>10</v>
      </c>
      <c r="K14" s="756">
        <v>980</v>
      </c>
      <c r="L14" s="605">
        <v>6</v>
      </c>
      <c r="M14" s="607">
        <v>1730</v>
      </c>
      <c r="N14" s="608">
        <v>6</v>
      </c>
      <c r="O14" s="756">
        <v>2250</v>
      </c>
      <c r="P14" s="605">
        <v>9</v>
      </c>
      <c r="Q14" s="607">
        <v>1579</v>
      </c>
      <c r="R14" s="608">
        <v>3</v>
      </c>
      <c r="S14" s="606">
        <v>4233</v>
      </c>
      <c r="T14" s="755">
        <f t="shared" si="0"/>
        <v>5</v>
      </c>
      <c r="U14" s="1300">
        <f t="shared" si="1"/>
        <v>42</v>
      </c>
      <c r="V14" s="1301">
        <f t="shared" si="2"/>
        <v>15550</v>
      </c>
      <c r="W14" s="1286">
        <f t="shared" si="3"/>
        <v>5</v>
      </c>
      <c r="X14" s="598">
        <f t="shared" si="4"/>
        <v>1</v>
      </c>
      <c r="Y14" s="598">
        <f t="shared" si="5"/>
        <v>42</v>
      </c>
      <c r="Z14" s="598">
        <f t="shared" si="6"/>
        <v>15550</v>
      </c>
      <c r="AA14" s="599">
        <f t="shared" si="7"/>
        <v>4233</v>
      </c>
      <c r="AB14" s="598">
        <f t="shared" si="8"/>
        <v>41.844495766999998</v>
      </c>
      <c r="AC14" s="598">
        <f t="shared" si="9"/>
        <v>5</v>
      </c>
      <c r="AD14" s="598">
        <f t="shared" si="10"/>
        <v>10</v>
      </c>
      <c r="AE14" s="598">
        <f t="shared" si="11"/>
        <v>5</v>
      </c>
    </row>
    <row r="15" spans="1:31" s="598" customFormat="1" ht="15" customHeight="1" x14ac:dyDescent="0.2">
      <c r="A15" s="600">
        <v>6</v>
      </c>
      <c r="B15" s="619" t="s">
        <v>528</v>
      </c>
      <c r="C15" s="620" t="s">
        <v>529</v>
      </c>
      <c r="D15" s="605">
        <v>8</v>
      </c>
      <c r="E15" s="607">
        <v>1365</v>
      </c>
      <c r="F15" s="608">
        <v>2</v>
      </c>
      <c r="G15" s="606">
        <v>1607</v>
      </c>
      <c r="H15" s="605">
        <v>10</v>
      </c>
      <c r="I15" s="607">
        <v>220</v>
      </c>
      <c r="J15" s="608">
        <v>11</v>
      </c>
      <c r="K15" s="606">
        <v>900</v>
      </c>
      <c r="L15" s="605">
        <v>11</v>
      </c>
      <c r="M15" s="607">
        <v>670</v>
      </c>
      <c r="N15" s="608">
        <v>1</v>
      </c>
      <c r="O15" s="606">
        <v>5510</v>
      </c>
      <c r="P15" s="605">
        <v>1</v>
      </c>
      <c r="Q15" s="607">
        <v>3266</v>
      </c>
      <c r="R15" s="608">
        <v>6</v>
      </c>
      <c r="S15" s="606">
        <v>2871</v>
      </c>
      <c r="T15" s="755">
        <f t="shared" si="0"/>
        <v>5.5</v>
      </c>
      <c r="U15" s="1300">
        <f t="shared" si="1"/>
        <v>44.5</v>
      </c>
      <c r="V15" s="1301">
        <f t="shared" si="2"/>
        <v>16409</v>
      </c>
      <c r="W15" s="1286">
        <f t="shared" si="3"/>
        <v>6</v>
      </c>
      <c r="X15" s="598">
        <f t="shared" si="4"/>
        <v>1</v>
      </c>
      <c r="Y15" s="598">
        <f t="shared" si="5"/>
        <v>44.5</v>
      </c>
      <c r="Z15" s="598">
        <f t="shared" si="6"/>
        <v>16409</v>
      </c>
      <c r="AA15" s="599">
        <f t="shared" si="7"/>
        <v>5510</v>
      </c>
      <c r="AB15" s="598">
        <f t="shared" si="8"/>
        <v>44.335904489999997</v>
      </c>
      <c r="AC15" s="598">
        <f t="shared" si="9"/>
        <v>6</v>
      </c>
      <c r="AD15" s="598">
        <f t="shared" si="10"/>
        <v>11</v>
      </c>
      <c r="AE15" s="598">
        <f t="shared" si="11"/>
        <v>5.5</v>
      </c>
    </row>
    <row r="16" spans="1:31" s="598" customFormat="1" ht="15" customHeight="1" x14ac:dyDescent="0.2">
      <c r="A16" s="585">
        <v>7</v>
      </c>
      <c r="B16" s="619" t="s">
        <v>524</v>
      </c>
      <c r="C16" s="620" t="s">
        <v>525</v>
      </c>
      <c r="D16" s="605">
        <v>7</v>
      </c>
      <c r="E16" s="607">
        <v>1445</v>
      </c>
      <c r="F16" s="608">
        <v>1</v>
      </c>
      <c r="G16" s="606">
        <v>1822</v>
      </c>
      <c r="H16" s="605">
        <v>7</v>
      </c>
      <c r="I16" s="757">
        <v>840</v>
      </c>
      <c r="J16" s="608">
        <v>6</v>
      </c>
      <c r="K16" s="606">
        <v>1140</v>
      </c>
      <c r="L16" s="605">
        <v>5</v>
      </c>
      <c r="M16" s="607">
        <v>1850</v>
      </c>
      <c r="N16" s="608">
        <v>10</v>
      </c>
      <c r="O16" s="606">
        <v>1300</v>
      </c>
      <c r="P16" s="605">
        <v>7</v>
      </c>
      <c r="Q16" s="607">
        <v>1804</v>
      </c>
      <c r="R16" s="608">
        <v>8</v>
      </c>
      <c r="S16" s="756">
        <v>1287</v>
      </c>
      <c r="T16" s="755">
        <f t="shared" si="0"/>
        <v>5</v>
      </c>
      <c r="U16" s="1300">
        <f t="shared" si="1"/>
        <v>46</v>
      </c>
      <c r="V16" s="1301">
        <f t="shared" si="2"/>
        <v>11488</v>
      </c>
      <c r="W16" s="1286">
        <f t="shared" si="3"/>
        <v>7</v>
      </c>
      <c r="X16" s="598">
        <f t="shared" si="4"/>
        <v>1</v>
      </c>
      <c r="Y16" s="598">
        <f t="shared" si="5"/>
        <v>46</v>
      </c>
      <c r="Z16" s="598">
        <f t="shared" si="6"/>
        <v>11488</v>
      </c>
      <c r="AA16" s="599">
        <f t="shared" si="7"/>
        <v>1850</v>
      </c>
      <c r="AB16" s="598">
        <f t="shared" si="8"/>
        <v>45.885118150000004</v>
      </c>
      <c r="AC16" s="598">
        <f t="shared" si="9"/>
        <v>7</v>
      </c>
      <c r="AD16" s="598">
        <f t="shared" si="10"/>
        <v>10</v>
      </c>
      <c r="AE16" s="598">
        <f t="shared" si="11"/>
        <v>5</v>
      </c>
    </row>
    <row r="17" spans="1:31" s="598" customFormat="1" ht="15" customHeight="1" x14ac:dyDescent="0.2">
      <c r="A17" s="600">
        <v>8</v>
      </c>
      <c r="B17" s="619" t="s">
        <v>526</v>
      </c>
      <c r="C17" s="620" t="s">
        <v>527</v>
      </c>
      <c r="D17" s="605">
        <v>11</v>
      </c>
      <c r="E17" s="757">
        <v>755</v>
      </c>
      <c r="F17" s="608">
        <v>10</v>
      </c>
      <c r="G17" s="606">
        <v>874</v>
      </c>
      <c r="H17" s="605">
        <v>4</v>
      </c>
      <c r="I17" s="607">
        <v>1750</v>
      </c>
      <c r="J17" s="608">
        <v>9</v>
      </c>
      <c r="K17" s="606">
        <v>1070</v>
      </c>
      <c r="L17" s="605">
        <v>2</v>
      </c>
      <c r="M17" s="757">
        <v>3000</v>
      </c>
      <c r="N17" s="608">
        <v>4</v>
      </c>
      <c r="O17" s="606">
        <v>3230</v>
      </c>
      <c r="P17" s="605">
        <v>5</v>
      </c>
      <c r="Q17" s="607">
        <v>2382</v>
      </c>
      <c r="R17" s="608">
        <v>9</v>
      </c>
      <c r="S17" s="606">
        <v>363</v>
      </c>
      <c r="T17" s="755">
        <f t="shared" si="0"/>
        <v>5.5</v>
      </c>
      <c r="U17" s="1300">
        <f t="shared" si="1"/>
        <v>48.5</v>
      </c>
      <c r="V17" s="1301">
        <f t="shared" si="2"/>
        <v>13424</v>
      </c>
      <c r="W17" s="1286">
        <f t="shared" si="3"/>
        <v>8</v>
      </c>
      <c r="X17" s="598">
        <f t="shared" si="4"/>
        <v>1</v>
      </c>
      <c r="Y17" s="598">
        <f t="shared" si="5"/>
        <v>48.5</v>
      </c>
      <c r="Z17" s="598">
        <f t="shared" si="6"/>
        <v>13424</v>
      </c>
      <c r="AA17" s="599">
        <f t="shared" si="7"/>
        <v>3230</v>
      </c>
      <c r="AB17" s="598">
        <f t="shared" si="8"/>
        <v>48.365756770000004</v>
      </c>
      <c r="AC17" s="598">
        <f t="shared" si="9"/>
        <v>8</v>
      </c>
      <c r="AD17" s="598">
        <f t="shared" si="10"/>
        <v>11</v>
      </c>
      <c r="AE17" s="598">
        <f t="shared" si="11"/>
        <v>5.5</v>
      </c>
    </row>
    <row r="18" spans="1:31" s="598" customFormat="1" ht="15" customHeight="1" x14ac:dyDescent="0.2">
      <c r="A18" s="600">
        <v>9</v>
      </c>
      <c r="B18" s="619" t="s">
        <v>530</v>
      </c>
      <c r="C18" s="620" t="s">
        <v>525</v>
      </c>
      <c r="D18" s="605">
        <v>9</v>
      </c>
      <c r="E18" s="607">
        <v>1181</v>
      </c>
      <c r="F18" s="608">
        <v>7</v>
      </c>
      <c r="G18" s="606">
        <v>1143</v>
      </c>
      <c r="H18" s="605">
        <v>5</v>
      </c>
      <c r="I18" s="607">
        <v>1640</v>
      </c>
      <c r="J18" s="608">
        <v>5</v>
      </c>
      <c r="K18" s="756">
        <v>1420</v>
      </c>
      <c r="L18" s="605">
        <v>8</v>
      </c>
      <c r="M18" s="607">
        <v>980</v>
      </c>
      <c r="N18" s="608">
        <v>9</v>
      </c>
      <c r="O18" s="606">
        <v>1540</v>
      </c>
      <c r="P18" s="605">
        <v>4</v>
      </c>
      <c r="Q18" s="607">
        <v>2427</v>
      </c>
      <c r="R18" s="608">
        <v>7</v>
      </c>
      <c r="S18" s="606">
        <v>1754</v>
      </c>
      <c r="T18" s="755">
        <f t="shared" si="0"/>
        <v>4.5</v>
      </c>
      <c r="U18" s="1300">
        <f t="shared" si="1"/>
        <v>49.5</v>
      </c>
      <c r="V18" s="1301">
        <f t="shared" si="2"/>
        <v>12085</v>
      </c>
      <c r="W18" s="1286">
        <f t="shared" si="3"/>
        <v>9</v>
      </c>
      <c r="X18" s="598">
        <f t="shared" si="4"/>
        <v>1</v>
      </c>
      <c r="Y18" s="598">
        <f t="shared" si="5"/>
        <v>49.5</v>
      </c>
      <c r="Z18" s="598">
        <f t="shared" si="6"/>
        <v>12085</v>
      </c>
      <c r="AA18" s="599">
        <f t="shared" si="7"/>
        <v>2427</v>
      </c>
      <c r="AB18" s="598">
        <f t="shared" si="8"/>
        <v>49.379147573000004</v>
      </c>
      <c r="AC18" s="598">
        <f t="shared" si="9"/>
        <v>9</v>
      </c>
      <c r="AD18" s="598">
        <f t="shared" si="10"/>
        <v>9</v>
      </c>
      <c r="AE18" s="598">
        <f t="shared" si="11"/>
        <v>4.5</v>
      </c>
    </row>
    <row r="19" spans="1:31" s="598" customFormat="1" ht="15" customHeight="1" x14ac:dyDescent="0.2">
      <c r="A19" s="585">
        <v>10</v>
      </c>
      <c r="B19" s="619" t="s">
        <v>531</v>
      </c>
      <c r="C19" s="620" t="s">
        <v>525</v>
      </c>
      <c r="D19" s="605">
        <v>6</v>
      </c>
      <c r="E19" s="607">
        <v>1541</v>
      </c>
      <c r="F19" s="608">
        <v>9</v>
      </c>
      <c r="G19" s="756">
        <v>1016</v>
      </c>
      <c r="H19" s="605">
        <v>8</v>
      </c>
      <c r="I19" s="607">
        <v>620</v>
      </c>
      <c r="J19" s="608">
        <v>3</v>
      </c>
      <c r="K19" s="606">
        <v>2610</v>
      </c>
      <c r="L19" s="605">
        <v>9</v>
      </c>
      <c r="M19" s="607">
        <v>960</v>
      </c>
      <c r="N19" s="608">
        <v>11</v>
      </c>
      <c r="O19" s="606">
        <v>1060</v>
      </c>
      <c r="P19" s="605">
        <v>12</v>
      </c>
      <c r="Q19" s="607">
        <v>0</v>
      </c>
      <c r="R19" s="608">
        <v>12</v>
      </c>
      <c r="S19" s="606">
        <v>0</v>
      </c>
      <c r="T19" s="755">
        <f t="shared" si="0"/>
        <v>6</v>
      </c>
      <c r="U19" s="1300">
        <f t="shared" si="1"/>
        <v>64</v>
      </c>
      <c r="V19" s="1301">
        <f t="shared" si="2"/>
        <v>7807</v>
      </c>
      <c r="W19" s="1286">
        <f t="shared" si="3"/>
        <v>10</v>
      </c>
      <c r="X19" s="598">
        <f t="shared" si="4"/>
        <v>1</v>
      </c>
      <c r="Y19" s="598">
        <f t="shared" si="5"/>
        <v>64</v>
      </c>
      <c r="Z19" s="598">
        <f t="shared" si="6"/>
        <v>7807</v>
      </c>
      <c r="AA19" s="599">
        <f t="shared" si="7"/>
        <v>2610</v>
      </c>
      <c r="AB19" s="598">
        <f t="shared" si="8"/>
        <v>63.92192739</v>
      </c>
      <c r="AC19" s="598">
        <f t="shared" si="9"/>
        <v>10</v>
      </c>
      <c r="AD19" s="598">
        <f t="shared" si="10"/>
        <v>12</v>
      </c>
      <c r="AE19" s="598">
        <f t="shared" si="11"/>
        <v>6</v>
      </c>
    </row>
    <row r="20" spans="1:31" s="598" customFormat="1" ht="15" customHeight="1" x14ac:dyDescent="0.2">
      <c r="A20" s="600">
        <v>11</v>
      </c>
      <c r="B20" s="619" t="s">
        <v>532</v>
      </c>
      <c r="C20" s="620" t="s">
        <v>533</v>
      </c>
      <c r="D20" s="605">
        <v>2</v>
      </c>
      <c r="E20" s="607">
        <v>2428</v>
      </c>
      <c r="F20" s="608">
        <v>11</v>
      </c>
      <c r="G20" s="606">
        <v>872</v>
      </c>
      <c r="H20" s="605">
        <v>11</v>
      </c>
      <c r="I20" s="607">
        <v>200</v>
      </c>
      <c r="J20" s="608">
        <v>4</v>
      </c>
      <c r="K20" s="606">
        <v>1540</v>
      </c>
      <c r="L20" s="605">
        <v>10</v>
      </c>
      <c r="M20" s="757">
        <v>730</v>
      </c>
      <c r="N20" s="608">
        <v>8</v>
      </c>
      <c r="O20" s="606">
        <v>1590</v>
      </c>
      <c r="P20" s="605">
        <v>12</v>
      </c>
      <c r="Q20" s="607">
        <v>0</v>
      </c>
      <c r="R20" s="608">
        <v>12</v>
      </c>
      <c r="S20" s="606">
        <v>0</v>
      </c>
      <c r="T20" s="755">
        <f t="shared" si="0"/>
        <v>6</v>
      </c>
      <c r="U20" s="1300">
        <f t="shared" si="1"/>
        <v>64</v>
      </c>
      <c r="V20" s="1301">
        <f t="shared" si="2"/>
        <v>7360</v>
      </c>
      <c r="W20" s="1286">
        <f t="shared" si="3"/>
        <v>11</v>
      </c>
      <c r="X20" s="598">
        <f t="shared" si="4"/>
        <v>1</v>
      </c>
      <c r="Y20" s="598">
        <f t="shared" si="5"/>
        <v>64</v>
      </c>
      <c r="Z20" s="598">
        <f t="shared" si="6"/>
        <v>7360</v>
      </c>
      <c r="AA20" s="599">
        <f t="shared" si="7"/>
        <v>2428</v>
      </c>
      <c r="AB20" s="598">
        <f t="shared" si="8"/>
        <v>63.926397571999999</v>
      </c>
      <c r="AC20" s="598">
        <f t="shared" si="9"/>
        <v>11</v>
      </c>
      <c r="AD20" s="598">
        <f t="shared" si="10"/>
        <v>12</v>
      </c>
      <c r="AE20" s="598">
        <f t="shared" si="11"/>
        <v>6</v>
      </c>
    </row>
    <row r="21" spans="1:31" s="598" customFormat="1" ht="15" customHeight="1" x14ac:dyDescent="0.2">
      <c r="A21" s="600">
        <v>12</v>
      </c>
      <c r="B21" s="619"/>
      <c r="C21" s="620"/>
      <c r="D21" s="605"/>
      <c r="E21" s="607"/>
      <c r="F21" s="608"/>
      <c r="G21" s="756"/>
      <c r="H21" s="605"/>
      <c r="I21" s="607"/>
      <c r="J21" s="608"/>
      <c r="K21" s="606"/>
      <c r="L21" s="605"/>
      <c r="M21" s="607"/>
      <c r="N21" s="608"/>
      <c r="O21" s="756"/>
      <c r="P21" s="605"/>
      <c r="Q21" s="607"/>
      <c r="R21" s="608"/>
      <c r="S21" s="606"/>
      <c r="T21" s="755" t="str">
        <f t="shared" si="0"/>
        <v/>
      </c>
      <c r="U21" s="595" t="str">
        <f t="shared" si="1"/>
        <v/>
      </c>
      <c r="V21" s="596" t="str">
        <f t="shared" si="2"/>
        <v/>
      </c>
      <c r="W21" s="597" t="str">
        <f t="shared" si="3"/>
        <v/>
      </c>
      <c r="X21" s="598" t="str">
        <f t="shared" si="4"/>
        <v/>
      </c>
      <c r="Y21" s="598" t="str">
        <f t="shared" si="5"/>
        <v/>
      </c>
      <c r="Z21" s="598" t="str">
        <f t="shared" si="6"/>
        <v/>
      </c>
      <c r="AA21" s="599">
        <f t="shared" si="7"/>
        <v>0</v>
      </c>
      <c r="AB21" s="598" t="str">
        <f t="shared" si="8"/>
        <v/>
      </c>
      <c r="AC21" s="598" t="str">
        <f t="shared" si="9"/>
        <v/>
      </c>
      <c r="AD21" s="598" t="str">
        <f t="shared" si="10"/>
        <v/>
      </c>
      <c r="AE21" s="598" t="str">
        <f t="shared" si="11"/>
        <v/>
      </c>
    </row>
    <row r="22" spans="1:31" ht="15" customHeight="1" x14ac:dyDescent="0.2">
      <c r="A22" s="585">
        <v>13</v>
      </c>
      <c r="B22" s="619"/>
      <c r="C22" s="620"/>
      <c r="D22" s="605"/>
      <c r="E22" s="607"/>
      <c r="F22" s="608"/>
      <c r="G22" s="606"/>
      <c r="H22" s="605"/>
      <c r="I22" s="607"/>
      <c r="J22" s="608"/>
      <c r="K22" s="606"/>
      <c r="L22" s="605"/>
      <c r="M22" s="607"/>
      <c r="N22" s="608"/>
      <c r="O22" s="606"/>
      <c r="P22" s="605"/>
      <c r="Q22" s="607"/>
      <c r="R22" s="608"/>
      <c r="S22" s="606"/>
      <c r="T22" s="755" t="str">
        <f t="shared" si="0"/>
        <v/>
      </c>
      <c r="U22" s="595" t="str">
        <f t="shared" si="1"/>
        <v/>
      </c>
      <c r="V22" s="596" t="str">
        <f t="shared" si="2"/>
        <v/>
      </c>
      <c r="W22" s="597" t="str">
        <f t="shared" si="3"/>
        <v/>
      </c>
      <c r="X22" s="598" t="str">
        <f t="shared" si="4"/>
        <v/>
      </c>
      <c r="Y22" s="598" t="str">
        <f t="shared" si="5"/>
        <v/>
      </c>
      <c r="Z22" s="598" t="str">
        <f t="shared" si="6"/>
        <v/>
      </c>
      <c r="AA22" s="599">
        <f t="shared" si="7"/>
        <v>0</v>
      </c>
      <c r="AB22" s="598" t="str">
        <f t="shared" si="8"/>
        <v/>
      </c>
      <c r="AC22" s="598" t="str">
        <f t="shared" si="9"/>
        <v/>
      </c>
      <c r="AD22" s="598" t="str">
        <f t="shared" si="10"/>
        <v/>
      </c>
      <c r="AE22" s="598" t="str">
        <f t="shared" si="11"/>
        <v/>
      </c>
    </row>
    <row r="23" spans="1:31" ht="15.75" customHeight="1" x14ac:dyDescent="0.2">
      <c r="A23" s="600">
        <v>14</v>
      </c>
      <c r="B23" s="619"/>
      <c r="C23" s="620"/>
      <c r="D23" s="605"/>
      <c r="E23" s="607"/>
      <c r="F23" s="608"/>
      <c r="G23" s="606"/>
      <c r="H23" s="605"/>
      <c r="I23" s="607"/>
      <c r="J23" s="608"/>
      <c r="K23" s="606"/>
      <c r="L23" s="605"/>
      <c r="M23" s="607"/>
      <c r="N23" s="608"/>
      <c r="O23" s="606"/>
      <c r="P23" s="605"/>
      <c r="Q23" s="607"/>
      <c r="R23" s="608"/>
      <c r="S23" s="606"/>
      <c r="T23" s="755" t="str">
        <f t="shared" si="0"/>
        <v/>
      </c>
      <c r="U23" s="595" t="str">
        <f t="shared" si="1"/>
        <v/>
      </c>
      <c r="V23" s="596" t="str">
        <f t="shared" si="2"/>
        <v/>
      </c>
      <c r="W23" s="597" t="str">
        <f t="shared" si="3"/>
        <v/>
      </c>
      <c r="X23" s="598" t="str">
        <f t="shared" si="4"/>
        <v/>
      </c>
      <c r="Y23" s="598" t="str">
        <f t="shared" si="5"/>
        <v/>
      </c>
      <c r="Z23" s="598" t="str">
        <f t="shared" si="6"/>
        <v/>
      </c>
      <c r="AA23" s="599">
        <f t="shared" si="7"/>
        <v>0</v>
      </c>
      <c r="AB23" s="598" t="str">
        <f t="shared" si="8"/>
        <v/>
      </c>
      <c r="AC23" s="598" t="str">
        <f t="shared" si="9"/>
        <v/>
      </c>
      <c r="AD23" s="598" t="str">
        <f t="shared" si="10"/>
        <v/>
      </c>
      <c r="AE23" s="598" t="str">
        <f t="shared" si="11"/>
        <v/>
      </c>
    </row>
    <row r="24" spans="1:31" ht="16.5" x14ac:dyDescent="0.2">
      <c r="A24" s="600">
        <v>15</v>
      </c>
      <c r="B24" s="619"/>
      <c r="C24" s="620"/>
      <c r="D24" s="605"/>
      <c r="E24" s="607"/>
      <c r="F24" s="608"/>
      <c r="G24" s="606"/>
      <c r="H24" s="605"/>
      <c r="I24" s="607"/>
      <c r="J24" s="608"/>
      <c r="K24" s="606"/>
      <c r="L24" s="605"/>
      <c r="M24" s="607"/>
      <c r="N24" s="608"/>
      <c r="O24" s="606"/>
      <c r="P24" s="605"/>
      <c r="Q24" s="607"/>
      <c r="R24" s="608"/>
      <c r="S24" s="606"/>
      <c r="T24" s="755" t="str">
        <f t="shared" si="0"/>
        <v/>
      </c>
      <c r="U24" s="595" t="str">
        <f t="shared" si="1"/>
        <v/>
      </c>
      <c r="V24" s="596" t="str">
        <f t="shared" si="2"/>
        <v/>
      </c>
      <c r="W24" s="597" t="str">
        <f t="shared" si="3"/>
        <v/>
      </c>
      <c r="X24" s="598" t="str">
        <f t="shared" si="4"/>
        <v/>
      </c>
      <c r="Y24" s="598" t="str">
        <f t="shared" si="5"/>
        <v/>
      </c>
      <c r="Z24" s="598" t="str">
        <f t="shared" si="6"/>
        <v/>
      </c>
      <c r="AA24" s="599">
        <f t="shared" si="7"/>
        <v>0</v>
      </c>
      <c r="AB24" s="598" t="str">
        <f t="shared" si="8"/>
        <v/>
      </c>
      <c r="AC24" s="598" t="str">
        <f t="shared" si="9"/>
        <v/>
      </c>
      <c r="AD24" s="598" t="str">
        <f t="shared" si="10"/>
        <v/>
      </c>
      <c r="AE24" s="598" t="str">
        <f t="shared" si="11"/>
        <v/>
      </c>
    </row>
    <row r="25" spans="1:31" ht="16.5" x14ac:dyDescent="0.2">
      <c r="A25" s="585">
        <v>16</v>
      </c>
      <c r="B25" s="619"/>
      <c r="C25" s="620"/>
      <c r="D25" s="605"/>
      <c r="E25" s="607"/>
      <c r="F25" s="608"/>
      <c r="G25" s="606"/>
      <c r="H25" s="605"/>
      <c r="I25" s="607"/>
      <c r="J25" s="608"/>
      <c r="K25" s="606"/>
      <c r="L25" s="605"/>
      <c r="M25" s="607"/>
      <c r="N25" s="608"/>
      <c r="O25" s="606"/>
      <c r="P25" s="605"/>
      <c r="Q25" s="607"/>
      <c r="R25" s="608"/>
      <c r="S25" s="606"/>
      <c r="T25" s="755" t="str">
        <f t="shared" si="0"/>
        <v/>
      </c>
      <c r="U25" s="595" t="str">
        <f t="shared" si="1"/>
        <v/>
      </c>
      <c r="V25" s="596" t="str">
        <f t="shared" si="2"/>
        <v/>
      </c>
      <c r="W25" s="597" t="str">
        <f t="shared" si="3"/>
        <v/>
      </c>
      <c r="X25" s="598" t="str">
        <f t="shared" si="4"/>
        <v/>
      </c>
      <c r="Y25" s="598" t="str">
        <f t="shared" si="5"/>
        <v/>
      </c>
      <c r="Z25" s="598" t="str">
        <f t="shared" si="6"/>
        <v/>
      </c>
      <c r="AA25" s="599">
        <f t="shared" si="7"/>
        <v>0</v>
      </c>
      <c r="AB25" s="598" t="str">
        <f t="shared" si="8"/>
        <v/>
      </c>
      <c r="AC25" s="598" t="str">
        <f t="shared" si="9"/>
        <v/>
      </c>
      <c r="AD25" s="598" t="str">
        <f t="shared" si="10"/>
        <v/>
      </c>
      <c r="AE25" s="598" t="str">
        <f t="shared" si="11"/>
        <v/>
      </c>
    </row>
    <row r="26" spans="1:31" ht="16.5" x14ac:dyDescent="0.2">
      <c r="A26" s="600">
        <v>17</v>
      </c>
      <c r="B26" s="619"/>
      <c r="C26" s="620"/>
      <c r="D26" s="605"/>
      <c r="E26" s="607"/>
      <c r="F26" s="608"/>
      <c r="G26" s="606"/>
      <c r="H26" s="605"/>
      <c r="I26" s="607"/>
      <c r="J26" s="608"/>
      <c r="K26" s="606"/>
      <c r="L26" s="605"/>
      <c r="M26" s="607"/>
      <c r="N26" s="608"/>
      <c r="O26" s="606"/>
      <c r="P26" s="605"/>
      <c r="Q26" s="607"/>
      <c r="R26" s="608"/>
      <c r="S26" s="606"/>
      <c r="T26" s="755" t="str">
        <f t="shared" si="0"/>
        <v/>
      </c>
      <c r="U26" s="595" t="str">
        <f t="shared" si="1"/>
        <v/>
      </c>
      <c r="V26" s="596" t="str">
        <f t="shared" si="2"/>
        <v/>
      </c>
      <c r="W26" s="597" t="str">
        <f t="shared" si="3"/>
        <v/>
      </c>
      <c r="X26" s="598" t="str">
        <f t="shared" si="4"/>
        <v/>
      </c>
      <c r="Y26" s="598" t="str">
        <f t="shared" si="5"/>
        <v/>
      </c>
      <c r="Z26" s="598" t="str">
        <f t="shared" si="6"/>
        <v/>
      </c>
      <c r="AA26" s="599">
        <f t="shared" si="7"/>
        <v>0</v>
      </c>
      <c r="AB26" s="598" t="str">
        <f t="shared" si="8"/>
        <v/>
      </c>
      <c r="AC26" s="598" t="str">
        <f t="shared" si="9"/>
        <v/>
      </c>
      <c r="AD26" s="598" t="str">
        <f t="shared" si="10"/>
        <v/>
      </c>
      <c r="AE26" s="598" t="str">
        <f t="shared" si="11"/>
        <v/>
      </c>
    </row>
    <row r="27" spans="1:31" ht="16.5" x14ac:dyDescent="0.2">
      <c r="A27" s="600">
        <v>18</v>
      </c>
      <c r="B27" s="619"/>
      <c r="C27" s="620"/>
      <c r="D27" s="605"/>
      <c r="E27" s="607"/>
      <c r="F27" s="608"/>
      <c r="G27" s="606"/>
      <c r="H27" s="605"/>
      <c r="I27" s="607"/>
      <c r="J27" s="608"/>
      <c r="K27" s="606"/>
      <c r="L27" s="605"/>
      <c r="M27" s="607"/>
      <c r="N27" s="608"/>
      <c r="O27" s="606"/>
      <c r="P27" s="605"/>
      <c r="Q27" s="607"/>
      <c r="R27" s="608"/>
      <c r="S27" s="606"/>
      <c r="T27" s="755" t="str">
        <f t="shared" si="0"/>
        <v/>
      </c>
      <c r="U27" s="595" t="str">
        <f t="shared" si="1"/>
        <v/>
      </c>
      <c r="V27" s="596" t="str">
        <f t="shared" si="2"/>
        <v/>
      </c>
      <c r="W27" s="597" t="str">
        <f t="shared" si="3"/>
        <v/>
      </c>
      <c r="X27" s="598" t="str">
        <f t="shared" si="4"/>
        <v/>
      </c>
      <c r="Y27" s="598" t="str">
        <f t="shared" si="5"/>
        <v/>
      </c>
      <c r="Z27" s="598" t="str">
        <f t="shared" si="6"/>
        <v/>
      </c>
      <c r="AA27" s="599">
        <f t="shared" si="7"/>
        <v>0</v>
      </c>
      <c r="AB27" s="598" t="str">
        <f t="shared" si="8"/>
        <v/>
      </c>
      <c r="AC27" s="598" t="str">
        <f t="shared" si="9"/>
        <v/>
      </c>
      <c r="AD27" s="598" t="str">
        <f t="shared" si="10"/>
        <v/>
      </c>
      <c r="AE27" s="598" t="str">
        <f t="shared" si="11"/>
        <v/>
      </c>
    </row>
    <row r="28" spans="1:31" ht="16.5" x14ac:dyDescent="0.2">
      <c r="A28" s="585">
        <v>19</v>
      </c>
      <c r="B28" s="619"/>
      <c r="C28" s="620"/>
      <c r="D28" s="605"/>
      <c r="E28" s="607"/>
      <c r="F28" s="608"/>
      <c r="G28" s="606"/>
      <c r="H28" s="605"/>
      <c r="I28" s="607"/>
      <c r="J28" s="608"/>
      <c r="K28" s="606"/>
      <c r="L28" s="605"/>
      <c r="M28" s="607"/>
      <c r="N28" s="608"/>
      <c r="O28" s="606"/>
      <c r="P28" s="605"/>
      <c r="Q28" s="607"/>
      <c r="R28" s="608"/>
      <c r="S28" s="606"/>
      <c r="T28" s="755" t="str">
        <f t="shared" si="0"/>
        <v/>
      </c>
      <c r="U28" s="595" t="str">
        <f t="shared" si="1"/>
        <v/>
      </c>
      <c r="V28" s="596" t="str">
        <f t="shared" si="2"/>
        <v/>
      </c>
      <c r="W28" s="597" t="str">
        <f t="shared" si="3"/>
        <v/>
      </c>
      <c r="X28" s="598" t="str">
        <f t="shared" si="4"/>
        <v/>
      </c>
      <c r="Y28" s="598" t="str">
        <f t="shared" si="5"/>
        <v/>
      </c>
      <c r="Z28" s="598" t="str">
        <f t="shared" si="6"/>
        <v/>
      </c>
      <c r="AA28" s="599">
        <f t="shared" si="7"/>
        <v>0</v>
      </c>
      <c r="AB28" s="598" t="str">
        <f t="shared" si="8"/>
        <v/>
      </c>
      <c r="AC28" s="598" t="str">
        <f t="shared" si="9"/>
        <v/>
      </c>
      <c r="AD28" s="598" t="str">
        <f t="shared" si="10"/>
        <v/>
      </c>
      <c r="AE28" s="598" t="str">
        <f t="shared" si="11"/>
        <v/>
      </c>
    </row>
    <row r="29" spans="1:31" ht="16.5" x14ac:dyDescent="0.2">
      <c r="A29" s="600">
        <v>20</v>
      </c>
      <c r="B29" s="619"/>
      <c r="C29" s="620"/>
      <c r="D29" s="605"/>
      <c r="E29" s="607"/>
      <c r="F29" s="608"/>
      <c r="G29" s="606"/>
      <c r="H29" s="605"/>
      <c r="I29" s="607"/>
      <c r="J29" s="608"/>
      <c r="K29" s="606"/>
      <c r="L29" s="605"/>
      <c r="M29" s="607"/>
      <c r="N29" s="608"/>
      <c r="O29" s="606"/>
      <c r="P29" s="605"/>
      <c r="Q29" s="607"/>
      <c r="R29" s="608"/>
      <c r="S29" s="606"/>
      <c r="T29" s="755" t="str">
        <f t="shared" si="0"/>
        <v/>
      </c>
      <c r="U29" s="595" t="str">
        <f t="shared" si="1"/>
        <v/>
      </c>
      <c r="V29" s="596" t="str">
        <f t="shared" si="2"/>
        <v/>
      </c>
      <c r="W29" s="597" t="str">
        <f t="shared" si="3"/>
        <v/>
      </c>
      <c r="X29" s="598" t="str">
        <f t="shared" si="4"/>
        <v/>
      </c>
      <c r="Y29" s="598" t="str">
        <f t="shared" si="5"/>
        <v/>
      </c>
      <c r="Z29" s="598" t="str">
        <f t="shared" si="6"/>
        <v/>
      </c>
      <c r="AA29" s="599">
        <f t="shared" si="7"/>
        <v>0</v>
      </c>
      <c r="AB29" s="598" t="str">
        <f t="shared" si="8"/>
        <v/>
      </c>
      <c r="AC29" s="598" t="str">
        <f t="shared" si="9"/>
        <v/>
      </c>
      <c r="AD29" s="598" t="str">
        <f t="shared" si="10"/>
        <v/>
      </c>
      <c r="AE29" s="598" t="str">
        <f t="shared" si="11"/>
        <v/>
      </c>
    </row>
    <row r="30" spans="1:31" ht="16.5" x14ac:dyDescent="0.2">
      <c r="A30" s="600">
        <v>21</v>
      </c>
      <c r="B30" s="619"/>
      <c r="C30" s="620"/>
      <c r="D30" s="605"/>
      <c r="E30" s="607"/>
      <c r="F30" s="608"/>
      <c r="G30" s="606"/>
      <c r="H30" s="605"/>
      <c r="I30" s="607"/>
      <c r="J30" s="608"/>
      <c r="K30" s="606"/>
      <c r="L30" s="605"/>
      <c r="M30" s="607"/>
      <c r="N30" s="608"/>
      <c r="O30" s="606"/>
      <c r="P30" s="605"/>
      <c r="Q30" s="607"/>
      <c r="R30" s="608"/>
      <c r="S30" s="606"/>
      <c r="T30" s="755" t="str">
        <f t="shared" si="0"/>
        <v/>
      </c>
      <c r="U30" s="595" t="str">
        <f t="shared" si="1"/>
        <v/>
      </c>
      <c r="V30" s="596" t="str">
        <f t="shared" si="2"/>
        <v/>
      </c>
      <c r="W30" s="597" t="str">
        <f t="shared" si="3"/>
        <v/>
      </c>
      <c r="X30" s="598" t="str">
        <f t="shared" si="4"/>
        <v/>
      </c>
      <c r="Y30" s="598" t="str">
        <f t="shared" si="5"/>
        <v/>
      </c>
      <c r="Z30" s="598" t="str">
        <f t="shared" si="6"/>
        <v/>
      </c>
      <c r="AA30" s="599">
        <f t="shared" si="7"/>
        <v>0</v>
      </c>
      <c r="AB30" s="598" t="str">
        <f t="shared" si="8"/>
        <v/>
      </c>
      <c r="AC30" s="598" t="str">
        <f t="shared" si="9"/>
        <v/>
      </c>
      <c r="AD30" s="598" t="str">
        <f t="shared" si="10"/>
        <v/>
      </c>
      <c r="AE30" s="598" t="str">
        <f t="shared" si="11"/>
        <v/>
      </c>
    </row>
    <row r="31" spans="1:31" ht="16.5" x14ac:dyDescent="0.2">
      <c r="A31" s="585">
        <v>22</v>
      </c>
      <c r="B31" s="619"/>
      <c r="C31" s="620"/>
      <c r="D31" s="605"/>
      <c r="E31" s="607"/>
      <c r="F31" s="608"/>
      <c r="G31" s="606"/>
      <c r="H31" s="605"/>
      <c r="I31" s="607"/>
      <c r="J31" s="608"/>
      <c r="K31" s="606"/>
      <c r="L31" s="605"/>
      <c r="M31" s="607"/>
      <c r="N31" s="608"/>
      <c r="O31" s="606"/>
      <c r="P31" s="605"/>
      <c r="Q31" s="607"/>
      <c r="R31" s="608"/>
      <c r="S31" s="606"/>
      <c r="T31" s="755" t="str">
        <f t="shared" si="0"/>
        <v/>
      </c>
      <c r="U31" s="595" t="str">
        <f t="shared" si="1"/>
        <v/>
      </c>
      <c r="V31" s="596" t="str">
        <f t="shared" si="2"/>
        <v/>
      </c>
      <c r="W31" s="597" t="str">
        <f t="shared" si="3"/>
        <v/>
      </c>
      <c r="X31" s="598" t="str">
        <f t="shared" si="4"/>
        <v/>
      </c>
      <c r="Y31" s="598" t="str">
        <f t="shared" si="5"/>
        <v/>
      </c>
      <c r="Z31" s="598" t="str">
        <f t="shared" si="6"/>
        <v/>
      </c>
      <c r="AA31" s="599">
        <f t="shared" si="7"/>
        <v>0</v>
      </c>
      <c r="AB31" s="598" t="str">
        <f t="shared" si="8"/>
        <v/>
      </c>
      <c r="AC31" s="598" t="str">
        <f t="shared" si="9"/>
        <v/>
      </c>
      <c r="AD31" s="598" t="str">
        <f t="shared" si="10"/>
        <v/>
      </c>
      <c r="AE31" s="598" t="str">
        <f t="shared" si="11"/>
        <v/>
      </c>
    </row>
    <row r="32" spans="1:31" ht="16.5" x14ac:dyDescent="0.2">
      <c r="A32" s="600">
        <v>23</v>
      </c>
      <c r="B32" s="619"/>
      <c r="C32" s="620"/>
      <c r="D32" s="605"/>
      <c r="E32" s="607"/>
      <c r="F32" s="608"/>
      <c r="G32" s="606"/>
      <c r="H32" s="605"/>
      <c r="I32" s="607"/>
      <c r="J32" s="608"/>
      <c r="K32" s="606"/>
      <c r="L32" s="605"/>
      <c r="M32" s="607"/>
      <c r="N32" s="608"/>
      <c r="O32" s="606"/>
      <c r="P32" s="605"/>
      <c r="Q32" s="607"/>
      <c r="R32" s="608"/>
      <c r="S32" s="606"/>
      <c r="T32" s="755" t="str">
        <f t="shared" si="0"/>
        <v/>
      </c>
      <c r="U32" s="595" t="str">
        <f t="shared" si="1"/>
        <v/>
      </c>
      <c r="V32" s="596" t="str">
        <f t="shared" si="2"/>
        <v/>
      </c>
      <c r="W32" s="597" t="str">
        <f t="shared" si="3"/>
        <v/>
      </c>
      <c r="X32" s="598" t="str">
        <f t="shared" si="4"/>
        <v/>
      </c>
      <c r="Y32" s="598" t="str">
        <f t="shared" si="5"/>
        <v/>
      </c>
      <c r="Z32" s="598" t="str">
        <f t="shared" si="6"/>
        <v/>
      </c>
      <c r="AA32" s="599">
        <f t="shared" si="7"/>
        <v>0</v>
      </c>
      <c r="AB32" s="598" t="str">
        <f t="shared" si="8"/>
        <v/>
      </c>
      <c r="AC32" s="598" t="str">
        <f t="shared" si="9"/>
        <v/>
      </c>
      <c r="AD32" s="598" t="str">
        <f t="shared" si="10"/>
        <v/>
      </c>
      <c r="AE32" s="598" t="str">
        <f t="shared" si="11"/>
        <v/>
      </c>
    </row>
    <row r="33" spans="1:31" ht="16.5" x14ac:dyDescent="0.2">
      <c r="A33" s="600">
        <v>24</v>
      </c>
      <c r="B33" s="619"/>
      <c r="C33" s="620"/>
      <c r="D33" s="605"/>
      <c r="E33" s="607"/>
      <c r="F33" s="608"/>
      <c r="G33" s="606"/>
      <c r="H33" s="605"/>
      <c r="I33" s="607"/>
      <c r="J33" s="608"/>
      <c r="K33" s="606"/>
      <c r="L33" s="605"/>
      <c r="M33" s="607"/>
      <c r="N33" s="608"/>
      <c r="O33" s="606"/>
      <c r="P33" s="605"/>
      <c r="Q33" s="607"/>
      <c r="R33" s="608"/>
      <c r="S33" s="606"/>
      <c r="T33" s="755" t="str">
        <f t="shared" si="0"/>
        <v/>
      </c>
      <c r="U33" s="595" t="str">
        <f t="shared" si="1"/>
        <v/>
      </c>
      <c r="V33" s="596" t="str">
        <f t="shared" si="2"/>
        <v/>
      </c>
      <c r="W33" s="597" t="str">
        <f t="shared" si="3"/>
        <v/>
      </c>
      <c r="X33" s="598" t="str">
        <f t="shared" si="4"/>
        <v/>
      </c>
      <c r="Y33" s="598" t="str">
        <f t="shared" si="5"/>
        <v/>
      </c>
      <c r="Z33" s="598" t="str">
        <f t="shared" si="6"/>
        <v/>
      </c>
      <c r="AA33" s="599">
        <f t="shared" si="7"/>
        <v>0</v>
      </c>
      <c r="AB33" s="598" t="str">
        <f t="shared" si="8"/>
        <v/>
      </c>
      <c r="AC33" s="598" t="str">
        <f t="shared" si="9"/>
        <v/>
      </c>
      <c r="AD33" s="598" t="str">
        <f t="shared" si="10"/>
        <v/>
      </c>
      <c r="AE33" s="598" t="str">
        <f t="shared" si="11"/>
        <v/>
      </c>
    </row>
    <row r="34" spans="1:31" ht="16.5" x14ac:dyDescent="0.2">
      <c r="A34" s="585">
        <v>25</v>
      </c>
      <c r="B34" s="619"/>
      <c r="C34" s="620"/>
      <c r="D34" s="605"/>
      <c r="E34" s="607"/>
      <c r="F34" s="608"/>
      <c r="G34" s="606"/>
      <c r="H34" s="605"/>
      <c r="I34" s="607"/>
      <c r="J34" s="608"/>
      <c r="K34" s="606"/>
      <c r="L34" s="605"/>
      <c r="M34" s="607"/>
      <c r="N34" s="608"/>
      <c r="O34" s="606"/>
      <c r="P34" s="605"/>
      <c r="Q34" s="607"/>
      <c r="R34" s="608"/>
      <c r="S34" s="606"/>
      <c r="T34" s="755" t="str">
        <f t="shared" si="0"/>
        <v/>
      </c>
      <c r="U34" s="595" t="str">
        <f t="shared" si="1"/>
        <v/>
      </c>
      <c r="V34" s="596" t="str">
        <f t="shared" si="2"/>
        <v/>
      </c>
      <c r="W34" s="597" t="str">
        <f t="shared" si="3"/>
        <v/>
      </c>
      <c r="X34" s="598" t="str">
        <f t="shared" si="4"/>
        <v/>
      </c>
      <c r="Y34" s="598" t="str">
        <f t="shared" si="5"/>
        <v/>
      </c>
      <c r="Z34" s="598" t="str">
        <f t="shared" si="6"/>
        <v/>
      </c>
      <c r="AA34" s="599">
        <f t="shared" si="7"/>
        <v>0</v>
      </c>
      <c r="AB34" s="598" t="str">
        <f t="shared" si="8"/>
        <v/>
      </c>
      <c r="AC34" s="598" t="str">
        <f t="shared" si="9"/>
        <v/>
      </c>
      <c r="AD34" s="598" t="str">
        <f t="shared" si="10"/>
        <v/>
      </c>
      <c r="AE34" s="598" t="str">
        <f t="shared" si="11"/>
        <v/>
      </c>
    </row>
    <row r="35" spans="1:31" ht="16.5" x14ac:dyDescent="0.2">
      <c r="A35" s="600">
        <v>26</v>
      </c>
      <c r="B35" s="619"/>
      <c r="C35" s="620"/>
      <c r="D35" s="605"/>
      <c r="E35" s="607"/>
      <c r="F35" s="608"/>
      <c r="G35" s="606"/>
      <c r="H35" s="605"/>
      <c r="I35" s="607"/>
      <c r="J35" s="608"/>
      <c r="K35" s="606"/>
      <c r="L35" s="605"/>
      <c r="M35" s="607"/>
      <c r="N35" s="608"/>
      <c r="O35" s="606"/>
      <c r="P35" s="605"/>
      <c r="Q35" s="607"/>
      <c r="R35" s="608"/>
      <c r="S35" s="606"/>
      <c r="T35" s="755" t="str">
        <f t="shared" si="0"/>
        <v/>
      </c>
      <c r="U35" s="595" t="str">
        <f t="shared" si="1"/>
        <v/>
      </c>
      <c r="V35" s="596" t="str">
        <f t="shared" si="2"/>
        <v/>
      </c>
      <c r="W35" s="597" t="str">
        <f t="shared" si="3"/>
        <v/>
      </c>
      <c r="X35" s="598" t="str">
        <f t="shared" si="4"/>
        <v/>
      </c>
      <c r="Y35" s="598" t="str">
        <f t="shared" si="5"/>
        <v/>
      </c>
      <c r="Z35" s="598" t="str">
        <f t="shared" si="6"/>
        <v/>
      </c>
      <c r="AA35" s="599">
        <f t="shared" si="7"/>
        <v>0</v>
      </c>
      <c r="AB35" s="598" t="str">
        <f t="shared" si="8"/>
        <v/>
      </c>
      <c r="AC35" s="598" t="str">
        <f t="shared" si="9"/>
        <v/>
      </c>
      <c r="AD35" s="598" t="str">
        <f t="shared" si="10"/>
        <v/>
      </c>
      <c r="AE35" s="598" t="str">
        <f t="shared" si="11"/>
        <v/>
      </c>
    </row>
    <row r="36" spans="1:31" ht="16.5" x14ac:dyDescent="0.2">
      <c r="A36" s="600">
        <v>27</v>
      </c>
      <c r="B36" s="619"/>
      <c r="C36" s="620"/>
      <c r="D36" s="605"/>
      <c r="E36" s="607"/>
      <c r="F36" s="608"/>
      <c r="G36" s="606"/>
      <c r="H36" s="605"/>
      <c r="I36" s="607"/>
      <c r="J36" s="608"/>
      <c r="K36" s="606"/>
      <c r="L36" s="605"/>
      <c r="M36" s="607"/>
      <c r="N36" s="608"/>
      <c r="O36" s="606"/>
      <c r="P36" s="605"/>
      <c r="Q36" s="607"/>
      <c r="R36" s="608"/>
      <c r="S36" s="606"/>
      <c r="T36" s="755" t="str">
        <f t="shared" si="0"/>
        <v/>
      </c>
      <c r="U36" s="595" t="str">
        <f t="shared" si="1"/>
        <v/>
      </c>
      <c r="V36" s="596" t="str">
        <f t="shared" si="2"/>
        <v/>
      </c>
      <c r="W36" s="597" t="str">
        <f t="shared" si="3"/>
        <v/>
      </c>
      <c r="X36" s="598" t="str">
        <f t="shared" si="4"/>
        <v/>
      </c>
      <c r="Y36" s="598" t="str">
        <f t="shared" si="5"/>
        <v/>
      </c>
      <c r="Z36" s="598" t="str">
        <f t="shared" si="6"/>
        <v/>
      </c>
      <c r="AA36" s="599">
        <f t="shared" si="7"/>
        <v>0</v>
      </c>
      <c r="AB36" s="598" t="str">
        <f t="shared" si="8"/>
        <v/>
      </c>
      <c r="AC36" s="598" t="str">
        <f t="shared" si="9"/>
        <v/>
      </c>
      <c r="AD36" s="598" t="str">
        <f t="shared" si="10"/>
        <v/>
      </c>
      <c r="AE36" s="598" t="str">
        <f t="shared" si="11"/>
        <v/>
      </c>
    </row>
    <row r="37" spans="1:31" ht="16.5" x14ac:dyDescent="0.2">
      <c r="A37" s="585">
        <v>28</v>
      </c>
      <c r="B37" s="619"/>
      <c r="C37" s="620"/>
      <c r="D37" s="605"/>
      <c r="E37" s="607"/>
      <c r="F37" s="608"/>
      <c r="G37" s="606"/>
      <c r="H37" s="605"/>
      <c r="I37" s="607"/>
      <c r="J37" s="608"/>
      <c r="K37" s="606"/>
      <c r="L37" s="605"/>
      <c r="M37" s="607"/>
      <c r="N37" s="608"/>
      <c r="O37" s="606"/>
      <c r="P37" s="605"/>
      <c r="Q37" s="607"/>
      <c r="R37" s="608"/>
      <c r="S37" s="606"/>
      <c r="T37" s="755" t="str">
        <f t="shared" si="0"/>
        <v/>
      </c>
      <c r="U37" s="595" t="str">
        <f t="shared" si="1"/>
        <v/>
      </c>
      <c r="V37" s="596" t="str">
        <f t="shared" si="2"/>
        <v/>
      </c>
      <c r="W37" s="597" t="str">
        <f t="shared" si="3"/>
        <v/>
      </c>
      <c r="X37" s="598" t="str">
        <f t="shared" si="4"/>
        <v/>
      </c>
      <c r="Y37" s="598" t="str">
        <f t="shared" si="5"/>
        <v/>
      </c>
      <c r="Z37" s="598" t="str">
        <f t="shared" si="6"/>
        <v/>
      </c>
      <c r="AA37" s="599">
        <f t="shared" si="7"/>
        <v>0</v>
      </c>
      <c r="AB37" s="598" t="str">
        <f t="shared" si="8"/>
        <v/>
      </c>
      <c r="AC37" s="598" t="str">
        <f t="shared" si="9"/>
        <v/>
      </c>
      <c r="AD37" s="598" t="str">
        <f t="shared" si="10"/>
        <v/>
      </c>
      <c r="AE37" s="598" t="str">
        <f t="shared" si="11"/>
        <v/>
      </c>
    </row>
    <row r="38" spans="1:31" ht="16.5" x14ac:dyDescent="0.2">
      <c r="A38" s="600">
        <v>29</v>
      </c>
      <c r="B38" s="619"/>
      <c r="C38" s="620"/>
      <c r="D38" s="605"/>
      <c r="E38" s="607"/>
      <c r="F38" s="608"/>
      <c r="G38" s="606"/>
      <c r="H38" s="605"/>
      <c r="I38" s="607"/>
      <c r="J38" s="608"/>
      <c r="K38" s="606"/>
      <c r="L38" s="605"/>
      <c r="M38" s="607"/>
      <c r="N38" s="608"/>
      <c r="O38" s="606"/>
      <c r="P38" s="605"/>
      <c r="Q38" s="607"/>
      <c r="R38" s="608"/>
      <c r="S38" s="606"/>
      <c r="T38" s="755" t="str">
        <f t="shared" si="0"/>
        <v/>
      </c>
      <c r="U38" s="595" t="str">
        <f t="shared" si="1"/>
        <v/>
      </c>
      <c r="V38" s="596" t="str">
        <f t="shared" si="2"/>
        <v/>
      </c>
      <c r="W38" s="597" t="str">
        <f t="shared" si="3"/>
        <v/>
      </c>
      <c r="X38" s="598" t="str">
        <f t="shared" si="4"/>
        <v/>
      </c>
      <c r="Y38" s="598" t="str">
        <f t="shared" si="5"/>
        <v/>
      </c>
      <c r="Z38" s="598" t="str">
        <f t="shared" si="6"/>
        <v/>
      </c>
      <c r="AA38" s="599">
        <f t="shared" si="7"/>
        <v>0</v>
      </c>
      <c r="AB38" s="598" t="str">
        <f t="shared" si="8"/>
        <v/>
      </c>
      <c r="AC38" s="598" t="str">
        <f t="shared" si="9"/>
        <v/>
      </c>
      <c r="AD38" s="598" t="str">
        <f t="shared" si="10"/>
        <v/>
      </c>
      <c r="AE38" s="598" t="str">
        <f t="shared" si="11"/>
        <v/>
      </c>
    </row>
    <row r="39" spans="1:31" ht="16.5" x14ac:dyDescent="0.2">
      <c r="A39" s="600">
        <v>30</v>
      </c>
      <c r="B39" s="619"/>
      <c r="C39" s="620"/>
      <c r="D39" s="605"/>
      <c r="E39" s="607"/>
      <c r="F39" s="608"/>
      <c r="G39" s="606"/>
      <c r="H39" s="605"/>
      <c r="I39" s="607"/>
      <c r="J39" s="608"/>
      <c r="K39" s="606"/>
      <c r="L39" s="605"/>
      <c r="M39" s="607"/>
      <c r="N39" s="608"/>
      <c r="O39" s="606"/>
      <c r="P39" s="605"/>
      <c r="Q39" s="607"/>
      <c r="R39" s="608"/>
      <c r="S39" s="606"/>
      <c r="T39" s="755" t="str">
        <f t="shared" si="0"/>
        <v/>
      </c>
      <c r="U39" s="595" t="str">
        <f t="shared" si="1"/>
        <v/>
      </c>
      <c r="V39" s="596" t="str">
        <f t="shared" si="2"/>
        <v/>
      </c>
      <c r="W39" s="597" t="str">
        <f t="shared" si="3"/>
        <v/>
      </c>
      <c r="X39" s="598" t="str">
        <f t="shared" si="4"/>
        <v/>
      </c>
      <c r="Y39" s="598" t="str">
        <f t="shared" si="5"/>
        <v/>
      </c>
      <c r="Z39" s="598" t="str">
        <f t="shared" si="6"/>
        <v/>
      </c>
      <c r="AA39" s="599">
        <f t="shared" si="7"/>
        <v>0</v>
      </c>
      <c r="AB39" s="598" t="str">
        <f t="shared" si="8"/>
        <v/>
      </c>
      <c r="AC39" s="598" t="str">
        <f t="shared" si="9"/>
        <v/>
      </c>
      <c r="AD39" s="598" t="str">
        <f t="shared" si="10"/>
        <v/>
      </c>
      <c r="AE39" s="598" t="str">
        <f t="shared" si="11"/>
        <v/>
      </c>
    </row>
    <row r="40" spans="1:31" ht="16.5" x14ac:dyDescent="0.2">
      <c r="A40" s="585">
        <v>31</v>
      </c>
      <c r="B40" s="619"/>
      <c r="C40" s="620"/>
      <c r="D40" s="605"/>
      <c r="E40" s="607"/>
      <c r="F40" s="608"/>
      <c r="G40" s="606"/>
      <c r="H40" s="605"/>
      <c r="I40" s="607"/>
      <c r="J40" s="608"/>
      <c r="K40" s="606"/>
      <c r="L40" s="605"/>
      <c r="M40" s="607"/>
      <c r="N40" s="608"/>
      <c r="O40" s="606"/>
      <c r="P40" s="605"/>
      <c r="Q40" s="607"/>
      <c r="R40" s="608"/>
      <c r="S40" s="606"/>
      <c r="T40" s="755" t="str">
        <f t="shared" si="0"/>
        <v/>
      </c>
      <c r="U40" s="595" t="str">
        <f t="shared" si="1"/>
        <v/>
      </c>
      <c r="V40" s="596" t="str">
        <f t="shared" si="2"/>
        <v/>
      </c>
      <c r="W40" s="597" t="str">
        <f t="shared" si="3"/>
        <v/>
      </c>
      <c r="X40" s="598" t="str">
        <f t="shared" si="4"/>
        <v/>
      </c>
      <c r="Y40" s="598" t="str">
        <f t="shared" si="5"/>
        <v/>
      </c>
      <c r="Z40" s="598" t="str">
        <f t="shared" si="6"/>
        <v/>
      </c>
      <c r="AA40" s="599">
        <f t="shared" si="7"/>
        <v>0</v>
      </c>
      <c r="AB40" s="598" t="str">
        <f t="shared" si="8"/>
        <v/>
      </c>
      <c r="AC40" s="598" t="str">
        <f t="shared" si="9"/>
        <v/>
      </c>
      <c r="AD40" s="598" t="str">
        <f t="shared" si="10"/>
        <v/>
      </c>
      <c r="AE40" s="598" t="str">
        <f t="shared" si="11"/>
        <v/>
      </c>
    </row>
    <row r="41" spans="1:31" ht="16.5" x14ac:dyDescent="0.2">
      <c r="A41" s="600">
        <v>32</v>
      </c>
      <c r="B41" s="619"/>
      <c r="C41" s="620"/>
      <c r="D41" s="605"/>
      <c r="E41" s="607"/>
      <c r="F41" s="608"/>
      <c r="G41" s="606"/>
      <c r="H41" s="605"/>
      <c r="I41" s="607"/>
      <c r="J41" s="608"/>
      <c r="K41" s="606"/>
      <c r="L41" s="605"/>
      <c r="M41" s="607"/>
      <c r="N41" s="608"/>
      <c r="O41" s="606"/>
      <c r="P41" s="605"/>
      <c r="Q41" s="607"/>
      <c r="R41" s="608"/>
      <c r="S41" s="606"/>
      <c r="T41" s="755" t="str">
        <f t="shared" si="0"/>
        <v/>
      </c>
      <c r="U41" s="595" t="str">
        <f t="shared" si="1"/>
        <v/>
      </c>
      <c r="V41" s="596" t="str">
        <f t="shared" si="2"/>
        <v/>
      </c>
      <c r="W41" s="597" t="str">
        <f t="shared" si="3"/>
        <v/>
      </c>
      <c r="X41" s="598" t="str">
        <f t="shared" si="4"/>
        <v/>
      </c>
      <c r="Y41" s="598" t="str">
        <f t="shared" si="5"/>
        <v/>
      </c>
      <c r="Z41" s="598" t="str">
        <f t="shared" si="6"/>
        <v/>
      </c>
      <c r="AA41" s="599">
        <f t="shared" si="7"/>
        <v>0</v>
      </c>
      <c r="AB41" s="598" t="str">
        <f t="shared" si="8"/>
        <v/>
      </c>
      <c r="AC41" s="598" t="str">
        <f t="shared" si="9"/>
        <v/>
      </c>
      <c r="AD41" s="598" t="str">
        <f t="shared" si="10"/>
        <v/>
      </c>
      <c r="AE41" s="598" t="str">
        <f t="shared" si="11"/>
        <v/>
      </c>
    </row>
    <row r="42" spans="1:31" ht="16.5" x14ac:dyDescent="0.2">
      <c r="A42" s="600">
        <v>33</v>
      </c>
      <c r="B42" s="619"/>
      <c r="C42" s="620"/>
      <c r="D42" s="605"/>
      <c r="E42" s="607"/>
      <c r="F42" s="608"/>
      <c r="G42" s="606"/>
      <c r="H42" s="605"/>
      <c r="I42" s="607"/>
      <c r="J42" s="608"/>
      <c r="K42" s="606"/>
      <c r="L42" s="605"/>
      <c r="M42" s="607"/>
      <c r="N42" s="608"/>
      <c r="O42" s="606"/>
      <c r="P42" s="605"/>
      <c r="Q42" s="607"/>
      <c r="R42" s="608"/>
      <c r="S42" s="606"/>
      <c r="T42" s="755" t="str">
        <f t="shared" si="0"/>
        <v/>
      </c>
      <c r="U42" s="595" t="str">
        <f t="shared" si="1"/>
        <v/>
      </c>
      <c r="V42" s="596" t="str">
        <f t="shared" si="2"/>
        <v/>
      </c>
      <c r="W42" s="597" t="str">
        <f t="shared" si="3"/>
        <v/>
      </c>
      <c r="X42" s="598" t="str">
        <f t="shared" si="4"/>
        <v/>
      </c>
      <c r="Y42" s="598" t="str">
        <f t="shared" si="5"/>
        <v/>
      </c>
      <c r="Z42" s="598" t="str">
        <f t="shared" si="6"/>
        <v/>
      </c>
      <c r="AA42" s="599">
        <f t="shared" si="7"/>
        <v>0</v>
      </c>
      <c r="AB42" s="598" t="str">
        <f t="shared" si="8"/>
        <v/>
      </c>
      <c r="AC42" s="598" t="str">
        <f t="shared" si="9"/>
        <v/>
      </c>
      <c r="AD42" s="598" t="str">
        <f t="shared" si="10"/>
        <v/>
      </c>
      <c r="AE42" s="598" t="str">
        <f t="shared" si="11"/>
        <v/>
      </c>
    </row>
    <row r="43" spans="1:31" ht="16.5" x14ac:dyDescent="0.2">
      <c r="A43" s="585">
        <v>34</v>
      </c>
      <c r="B43" s="619"/>
      <c r="C43" s="620"/>
      <c r="D43" s="605"/>
      <c r="E43" s="607"/>
      <c r="F43" s="608"/>
      <c r="G43" s="606"/>
      <c r="H43" s="605"/>
      <c r="I43" s="607"/>
      <c r="J43" s="608"/>
      <c r="K43" s="606"/>
      <c r="L43" s="605"/>
      <c r="M43" s="607"/>
      <c r="N43" s="608"/>
      <c r="O43" s="606"/>
      <c r="P43" s="605"/>
      <c r="Q43" s="607"/>
      <c r="R43" s="608"/>
      <c r="S43" s="606"/>
      <c r="T43" s="755" t="str">
        <f t="shared" si="0"/>
        <v/>
      </c>
      <c r="U43" s="595" t="str">
        <f t="shared" si="1"/>
        <v/>
      </c>
      <c r="V43" s="596" t="str">
        <f t="shared" si="2"/>
        <v/>
      </c>
      <c r="W43" s="597" t="str">
        <f t="shared" si="3"/>
        <v/>
      </c>
      <c r="X43" s="598" t="str">
        <f t="shared" si="4"/>
        <v/>
      </c>
      <c r="Y43" s="598" t="str">
        <f t="shared" si="5"/>
        <v/>
      </c>
      <c r="Z43" s="598" t="str">
        <f t="shared" si="6"/>
        <v/>
      </c>
      <c r="AA43" s="599">
        <f t="shared" si="7"/>
        <v>0</v>
      </c>
      <c r="AB43" s="598" t="str">
        <f t="shared" si="8"/>
        <v/>
      </c>
      <c r="AC43" s="598" t="str">
        <f t="shared" si="9"/>
        <v/>
      </c>
      <c r="AD43" s="598" t="str">
        <f t="shared" si="10"/>
        <v/>
      </c>
      <c r="AE43" s="598" t="str">
        <f t="shared" si="11"/>
        <v/>
      </c>
    </row>
    <row r="44" spans="1:31" ht="16.5" x14ac:dyDescent="0.2">
      <c r="A44" s="600">
        <v>35</v>
      </c>
      <c r="B44" s="619"/>
      <c r="C44" s="620"/>
      <c r="D44" s="605"/>
      <c r="E44" s="607"/>
      <c r="F44" s="608"/>
      <c r="G44" s="606"/>
      <c r="H44" s="605"/>
      <c r="I44" s="607"/>
      <c r="J44" s="608"/>
      <c r="K44" s="606"/>
      <c r="L44" s="605"/>
      <c r="M44" s="607"/>
      <c r="N44" s="608"/>
      <c r="O44" s="606"/>
      <c r="P44" s="605"/>
      <c r="Q44" s="607"/>
      <c r="R44" s="608"/>
      <c r="S44" s="606"/>
      <c r="T44" s="755" t="str">
        <f t="shared" si="0"/>
        <v/>
      </c>
      <c r="U44" s="595" t="str">
        <f t="shared" si="1"/>
        <v/>
      </c>
      <c r="V44" s="596" t="str">
        <f t="shared" si="2"/>
        <v/>
      </c>
      <c r="W44" s="597" t="str">
        <f t="shared" si="3"/>
        <v/>
      </c>
      <c r="X44" s="598" t="str">
        <f t="shared" si="4"/>
        <v/>
      </c>
      <c r="Y44" s="598" t="str">
        <f t="shared" si="5"/>
        <v/>
      </c>
      <c r="Z44" s="598" t="str">
        <f t="shared" si="6"/>
        <v/>
      </c>
      <c r="AA44" s="599">
        <f t="shared" si="7"/>
        <v>0</v>
      </c>
      <c r="AB44" s="598" t="str">
        <f t="shared" si="8"/>
        <v/>
      </c>
      <c r="AC44" s="598" t="str">
        <f t="shared" si="9"/>
        <v/>
      </c>
      <c r="AD44" s="598" t="str">
        <f t="shared" si="10"/>
        <v/>
      </c>
      <c r="AE44" s="598" t="str">
        <f t="shared" si="11"/>
        <v/>
      </c>
    </row>
    <row r="45" spans="1:31" ht="16.5" x14ac:dyDescent="0.2">
      <c r="A45" s="600">
        <v>36</v>
      </c>
      <c r="B45" s="619"/>
      <c r="C45" s="620"/>
      <c r="D45" s="605"/>
      <c r="E45" s="607"/>
      <c r="F45" s="608"/>
      <c r="G45" s="606"/>
      <c r="H45" s="605"/>
      <c r="I45" s="607"/>
      <c r="J45" s="608"/>
      <c r="K45" s="606"/>
      <c r="L45" s="605"/>
      <c r="M45" s="607"/>
      <c r="N45" s="608"/>
      <c r="O45" s="606"/>
      <c r="P45" s="605"/>
      <c r="Q45" s="607"/>
      <c r="R45" s="608"/>
      <c r="S45" s="606"/>
      <c r="T45" s="755" t="str">
        <f t="shared" si="0"/>
        <v/>
      </c>
      <c r="U45" s="595" t="str">
        <f t="shared" si="1"/>
        <v/>
      </c>
      <c r="V45" s="596" t="str">
        <f t="shared" si="2"/>
        <v/>
      </c>
      <c r="W45" s="597" t="str">
        <f t="shared" si="3"/>
        <v/>
      </c>
      <c r="X45" s="598" t="str">
        <f t="shared" si="4"/>
        <v/>
      </c>
      <c r="Y45" s="598" t="str">
        <f t="shared" si="5"/>
        <v/>
      </c>
      <c r="Z45" s="598" t="str">
        <f t="shared" si="6"/>
        <v/>
      </c>
      <c r="AA45" s="599">
        <f t="shared" si="7"/>
        <v>0</v>
      </c>
      <c r="AB45" s="598" t="str">
        <f t="shared" si="8"/>
        <v/>
      </c>
      <c r="AC45" s="598" t="str">
        <f t="shared" si="9"/>
        <v/>
      </c>
      <c r="AD45" s="598" t="str">
        <f t="shared" si="10"/>
        <v/>
      </c>
      <c r="AE45" s="598" t="str">
        <f t="shared" si="11"/>
        <v/>
      </c>
    </row>
    <row r="46" spans="1:31" ht="16.5" x14ac:dyDescent="0.2">
      <c r="A46" s="585">
        <v>37</v>
      </c>
      <c r="B46" s="619"/>
      <c r="C46" s="620"/>
      <c r="D46" s="605"/>
      <c r="E46" s="607"/>
      <c r="F46" s="608"/>
      <c r="G46" s="606"/>
      <c r="H46" s="605"/>
      <c r="I46" s="607"/>
      <c r="J46" s="608"/>
      <c r="K46" s="606"/>
      <c r="L46" s="605"/>
      <c r="M46" s="607"/>
      <c r="N46" s="608"/>
      <c r="O46" s="606"/>
      <c r="P46" s="605"/>
      <c r="Q46" s="607"/>
      <c r="R46" s="608"/>
      <c r="S46" s="606"/>
      <c r="T46" s="755" t="str">
        <f t="shared" si="0"/>
        <v/>
      </c>
      <c r="U46" s="595" t="str">
        <f t="shared" si="1"/>
        <v/>
      </c>
      <c r="V46" s="596" t="str">
        <f t="shared" si="2"/>
        <v/>
      </c>
      <c r="W46" s="597" t="str">
        <f t="shared" si="3"/>
        <v/>
      </c>
      <c r="X46" s="598" t="str">
        <f t="shared" si="4"/>
        <v/>
      </c>
      <c r="Y46" s="598" t="str">
        <f t="shared" si="5"/>
        <v/>
      </c>
      <c r="Z46" s="598" t="str">
        <f t="shared" si="6"/>
        <v/>
      </c>
      <c r="AA46" s="599">
        <f t="shared" si="7"/>
        <v>0</v>
      </c>
      <c r="AB46" s="598" t="str">
        <f t="shared" si="8"/>
        <v/>
      </c>
      <c r="AC46" s="598" t="str">
        <f t="shared" si="9"/>
        <v/>
      </c>
      <c r="AD46" s="598" t="str">
        <f t="shared" si="10"/>
        <v/>
      </c>
      <c r="AE46" s="598" t="str">
        <f t="shared" si="11"/>
        <v/>
      </c>
    </row>
    <row r="47" spans="1:31" ht="16.5" x14ac:dyDescent="0.2">
      <c r="A47" s="600">
        <v>38</v>
      </c>
      <c r="B47" s="619"/>
      <c r="C47" s="620"/>
      <c r="D47" s="605"/>
      <c r="E47" s="607"/>
      <c r="F47" s="608"/>
      <c r="G47" s="606"/>
      <c r="H47" s="605"/>
      <c r="I47" s="607"/>
      <c r="J47" s="608"/>
      <c r="K47" s="606"/>
      <c r="L47" s="605"/>
      <c r="M47" s="607"/>
      <c r="N47" s="608"/>
      <c r="O47" s="606"/>
      <c r="P47" s="605"/>
      <c r="Q47" s="607"/>
      <c r="R47" s="608"/>
      <c r="S47" s="606"/>
      <c r="T47" s="755" t="str">
        <f t="shared" si="0"/>
        <v/>
      </c>
      <c r="U47" s="595" t="str">
        <f t="shared" si="1"/>
        <v/>
      </c>
      <c r="V47" s="596" t="str">
        <f t="shared" si="2"/>
        <v/>
      </c>
      <c r="W47" s="597" t="str">
        <f t="shared" si="3"/>
        <v/>
      </c>
      <c r="X47" s="598" t="str">
        <f t="shared" si="4"/>
        <v/>
      </c>
      <c r="Y47" s="598" t="str">
        <f t="shared" si="5"/>
        <v/>
      </c>
      <c r="Z47" s="598" t="str">
        <f t="shared" si="6"/>
        <v/>
      </c>
      <c r="AA47" s="599">
        <f t="shared" si="7"/>
        <v>0</v>
      </c>
      <c r="AB47" s="598" t="str">
        <f t="shared" si="8"/>
        <v/>
      </c>
      <c r="AC47" s="598" t="str">
        <f t="shared" si="9"/>
        <v/>
      </c>
      <c r="AD47" s="598" t="str">
        <f t="shared" si="10"/>
        <v/>
      </c>
      <c r="AE47" s="598" t="str">
        <f t="shared" si="11"/>
        <v/>
      </c>
    </row>
    <row r="48" spans="1:31" ht="16.5" x14ac:dyDescent="0.2">
      <c r="A48" s="600">
        <v>39</v>
      </c>
      <c r="B48" s="619"/>
      <c r="C48" s="620"/>
      <c r="D48" s="605"/>
      <c r="E48" s="607"/>
      <c r="F48" s="608"/>
      <c r="G48" s="606"/>
      <c r="H48" s="605"/>
      <c r="I48" s="607"/>
      <c r="J48" s="608"/>
      <c r="K48" s="606"/>
      <c r="L48" s="605"/>
      <c r="M48" s="607"/>
      <c r="N48" s="608"/>
      <c r="O48" s="606"/>
      <c r="P48" s="605"/>
      <c r="Q48" s="607"/>
      <c r="R48" s="608"/>
      <c r="S48" s="606"/>
      <c r="T48" s="755" t="str">
        <f t="shared" si="0"/>
        <v/>
      </c>
      <c r="U48" s="595" t="str">
        <f t="shared" si="1"/>
        <v/>
      </c>
      <c r="V48" s="596" t="str">
        <f t="shared" si="2"/>
        <v/>
      </c>
      <c r="W48" s="597" t="str">
        <f t="shared" si="3"/>
        <v/>
      </c>
      <c r="X48" s="598" t="str">
        <f t="shared" si="4"/>
        <v/>
      </c>
      <c r="Y48" s="598" t="str">
        <f t="shared" si="5"/>
        <v/>
      </c>
      <c r="Z48" s="598" t="str">
        <f t="shared" si="6"/>
        <v/>
      </c>
      <c r="AA48" s="599">
        <f t="shared" si="7"/>
        <v>0</v>
      </c>
      <c r="AB48" s="598" t="str">
        <f t="shared" si="8"/>
        <v/>
      </c>
      <c r="AC48" s="598" t="str">
        <f t="shared" si="9"/>
        <v/>
      </c>
      <c r="AD48" s="598" t="str">
        <f t="shared" si="10"/>
        <v/>
      </c>
      <c r="AE48" s="598" t="str">
        <f t="shared" si="11"/>
        <v/>
      </c>
    </row>
    <row r="49" spans="1:31" ht="17.25" thickBot="1" x14ac:dyDescent="0.25">
      <c r="A49" s="622">
        <v>40</v>
      </c>
      <c r="B49" s="623"/>
      <c r="C49" s="624"/>
      <c r="D49" s="625"/>
      <c r="E49" s="626"/>
      <c r="F49" s="627"/>
      <c r="G49" s="628"/>
      <c r="H49" s="625"/>
      <c r="I49" s="626"/>
      <c r="J49" s="627"/>
      <c r="K49" s="628"/>
      <c r="L49" s="625"/>
      <c r="M49" s="626"/>
      <c r="N49" s="627"/>
      <c r="O49" s="628"/>
      <c r="P49" s="625"/>
      <c r="Q49" s="626"/>
      <c r="R49" s="627"/>
      <c r="S49" s="628"/>
      <c r="T49" s="754" t="str">
        <f t="shared" si="0"/>
        <v/>
      </c>
      <c r="U49" s="753" t="str">
        <f t="shared" si="1"/>
        <v/>
      </c>
      <c r="V49" s="630" t="str">
        <f t="shared" si="2"/>
        <v/>
      </c>
      <c r="W49" s="631" t="str">
        <f t="shared" si="3"/>
        <v/>
      </c>
      <c r="X49" s="598" t="str">
        <f t="shared" si="4"/>
        <v/>
      </c>
      <c r="Y49" s="598" t="str">
        <f t="shared" si="5"/>
        <v/>
      </c>
      <c r="Z49" s="598" t="str">
        <f t="shared" si="6"/>
        <v/>
      </c>
      <c r="AA49" s="599">
        <f t="shared" si="7"/>
        <v>0</v>
      </c>
      <c r="AB49" s="598" t="str">
        <f t="shared" si="8"/>
        <v/>
      </c>
      <c r="AC49" s="598" t="str">
        <f t="shared" si="9"/>
        <v/>
      </c>
      <c r="AD49" s="598" t="str">
        <f t="shared" si="10"/>
        <v/>
      </c>
      <c r="AE49" s="598" t="str">
        <f t="shared" si="11"/>
        <v/>
      </c>
    </row>
    <row r="50" spans="1:31" ht="16.5" thickTop="1" x14ac:dyDescent="0.2">
      <c r="B50" s="633"/>
      <c r="C50" s="634"/>
      <c r="D50" s="635"/>
      <c r="E50" s="636"/>
      <c r="F50" s="635"/>
      <c r="G50" s="636"/>
      <c r="H50" s="635"/>
      <c r="I50" s="636"/>
      <c r="J50" s="635"/>
      <c r="K50" s="636"/>
      <c r="L50" s="635"/>
      <c r="M50" s="636"/>
      <c r="N50" s="635"/>
      <c r="O50" s="636"/>
      <c r="P50" s="635"/>
      <c r="Q50" s="636"/>
      <c r="R50" s="635"/>
      <c r="S50" s="636"/>
      <c r="T50" s="636"/>
      <c r="U50" s="635"/>
      <c r="V50" s="636"/>
      <c r="W50" s="637"/>
    </row>
    <row r="51" spans="1:31" ht="15.75" x14ac:dyDescent="0.2">
      <c r="B51" s="633"/>
      <c r="C51" s="634"/>
      <c r="D51" s="635"/>
      <c r="E51" s="636"/>
      <c r="F51" s="635"/>
      <c r="G51" s="636"/>
      <c r="H51" s="635"/>
      <c r="I51" s="636"/>
      <c r="J51" s="635"/>
      <c r="K51" s="636"/>
      <c r="L51" s="635"/>
      <c r="M51" s="636"/>
      <c r="N51" s="635"/>
      <c r="O51" s="636"/>
      <c r="P51" s="635"/>
      <c r="Q51" s="636"/>
      <c r="R51" s="635"/>
      <c r="S51" s="636"/>
      <c r="T51" s="636"/>
      <c r="U51" s="635"/>
      <c r="V51" s="636"/>
      <c r="W51" s="637"/>
    </row>
    <row r="52" spans="1:31" ht="15.75" x14ac:dyDescent="0.2">
      <c r="B52" s="633"/>
      <c r="C52" s="634"/>
      <c r="D52" s="635"/>
      <c r="E52" s="636"/>
      <c r="F52" s="635"/>
      <c r="G52" s="636"/>
      <c r="H52" s="635"/>
      <c r="I52" s="636"/>
      <c r="J52" s="635"/>
      <c r="K52" s="636"/>
      <c r="L52" s="635"/>
      <c r="M52" s="636"/>
      <c r="N52" s="635"/>
      <c r="O52" s="636"/>
      <c r="P52" s="635"/>
      <c r="Q52" s="636"/>
      <c r="R52" s="635"/>
      <c r="S52" s="636"/>
      <c r="T52" s="636"/>
      <c r="U52" s="635"/>
      <c r="V52" s="636"/>
      <c r="W52" s="637"/>
    </row>
    <row r="53" spans="1:31" ht="15.75" x14ac:dyDescent="0.2">
      <c r="B53" s="633"/>
      <c r="C53" s="634"/>
      <c r="D53" s="635"/>
      <c r="E53" s="636"/>
      <c r="F53" s="635"/>
      <c r="G53" s="636"/>
      <c r="H53" s="635"/>
      <c r="I53" s="636"/>
      <c r="J53" s="635"/>
      <c r="K53" s="636"/>
      <c r="L53" s="635"/>
      <c r="M53" s="636"/>
      <c r="N53" s="635"/>
      <c r="O53" s="636"/>
      <c r="P53" s="635"/>
      <c r="Q53" s="636"/>
      <c r="R53" s="635"/>
      <c r="S53" s="636"/>
      <c r="T53" s="636"/>
      <c r="U53" s="635"/>
      <c r="V53" s="636"/>
      <c r="W53" s="637"/>
    </row>
  </sheetData>
  <mergeCells count="22"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L5:M5"/>
    <mergeCell ref="P5:Q5"/>
    <mergeCell ref="R5:S5"/>
    <mergeCell ref="D5:E5"/>
    <mergeCell ref="F5:G5"/>
    <mergeCell ref="H5:I5"/>
    <mergeCell ref="J5:K5"/>
    <mergeCell ref="N5:O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 JQ10:JQ49 TM10:TM49 ADI10:ADI49 ANE10:ANE49 AXA10:AXA49 BGW10:BGW49 BQS10:BQS49 CAO10:CAO49 CKK10:CKK49 CUG10:CUG49 DEC10:DEC49 DNY10:DNY49 DXU10:DXU49 EHQ10:EHQ49 ERM10:ERM49 FBI10:FBI49 FLE10:FLE49 FVA10:FVA49 GEW10:GEW49 GOS10:GOS49 GYO10:GYO49 HIK10:HIK49 HSG10:HSG49 ICC10:ICC49 ILY10:ILY49 IVU10:IVU49 JFQ10:JFQ49 JPM10:JPM49 JZI10:JZI49 KJE10:KJE49 KTA10:KTA49 LCW10:LCW49 LMS10:LMS49 LWO10:LWO49 MGK10:MGK49 MQG10:MQG49 NAC10:NAC49 NJY10:NJY49 NTU10:NTU49 ODQ10:ODQ49 ONM10:ONM49 OXI10:OXI49 PHE10:PHE49 PRA10:PRA49 QAW10:QAW49 QKS10:QKS49 QUO10:QUO49 REK10:REK49 ROG10:ROG49 RYC10:RYC49 SHY10:SHY49 SRU10:SRU49 TBQ10:TBQ49 TLM10:TLM49 TVI10:TVI49 UFE10:UFE49 UPA10:UPA49 UYW10:UYW49 VIS10:VIS49 VSO10:VSO49 WCK10:WCK49 WMG10:WMG49 WWC10:WWC49 U65546:U65585 JQ65546:JQ65585 TM65546:TM65585 ADI65546:ADI65585 ANE65546:ANE65585 AXA65546:AXA65585 BGW65546:BGW65585 BQS65546:BQS65585 CAO65546:CAO65585 CKK65546:CKK65585 CUG65546:CUG65585 DEC65546:DEC65585 DNY65546:DNY65585 DXU65546:DXU65585 EHQ65546:EHQ65585 ERM65546:ERM65585 FBI65546:FBI65585 FLE65546:FLE65585 FVA65546:FVA65585 GEW65546:GEW65585 GOS65546:GOS65585 GYO65546:GYO65585 HIK65546:HIK65585 HSG65546:HSG65585 ICC65546:ICC65585 ILY65546:ILY65585 IVU65546:IVU65585 JFQ65546:JFQ65585 JPM65546:JPM65585 JZI65546:JZI65585 KJE65546:KJE65585 KTA65546:KTA65585 LCW65546:LCW65585 LMS65546:LMS65585 LWO65546:LWO65585 MGK65546:MGK65585 MQG65546:MQG65585 NAC65546:NAC65585 NJY65546:NJY65585 NTU65546:NTU65585 ODQ65546:ODQ65585 ONM65546:ONM65585 OXI65546:OXI65585 PHE65546:PHE65585 PRA65546:PRA65585 QAW65546:QAW65585 QKS65546:QKS65585 QUO65546:QUO65585 REK65546:REK65585 ROG65546:ROG65585 RYC65546:RYC65585 SHY65546:SHY65585 SRU65546:SRU65585 TBQ65546:TBQ65585 TLM65546:TLM65585 TVI65546:TVI65585 UFE65546:UFE65585 UPA65546:UPA65585 UYW65546:UYW65585 VIS65546:VIS65585 VSO65546:VSO65585 WCK65546:WCK65585 WMG65546:WMG65585 WWC65546:WWC65585 U131082:U131121 JQ131082:JQ131121 TM131082:TM131121 ADI131082:ADI131121 ANE131082:ANE131121 AXA131082:AXA131121 BGW131082:BGW131121 BQS131082:BQS131121 CAO131082:CAO131121 CKK131082:CKK131121 CUG131082:CUG131121 DEC131082:DEC131121 DNY131082:DNY131121 DXU131082:DXU131121 EHQ131082:EHQ131121 ERM131082:ERM131121 FBI131082:FBI131121 FLE131082:FLE131121 FVA131082:FVA131121 GEW131082:GEW131121 GOS131082:GOS131121 GYO131082:GYO131121 HIK131082:HIK131121 HSG131082:HSG131121 ICC131082:ICC131121 ILY131082:ILY131121 IVU131082:IVU131121 JFQ131082:JFQ131121 JPM131082:JPM131121 JZI131082:JZI131121 KJE131082:KJE131121 KTA131082:KTA131121 LCW131082:LCW131121 LMS131082:LMS131121 LWO131082:LWO131121 MGK131082:MGK131121 MQG131082:MQG131121 NAC131082:NAC131121 NJY131082:NJY131121 NTU131082:NTU131121 ODQ131082:ODQ131121 ONM131082:ONM131121 OXI131082:OXI131121 PHE131082:PHE131121 PRA131082:PRA131121 QAW131082:QAW131121 QKS131082:QKS131121 QUO131082:QUO131121 REK131082:REK131121 ROG131082:ROG131121 RYC131082:RYC131121 SHY131082:SHY131121 SRU131082:SRU131121 TBQ131082:TBQ131121 TLM131082:TLM131121 TVI131082:TVI131121 UFE131082:UFE131121 UPA131082:UPA131121 UYW131082:UYW131121 VIS131082:VIS131121 VSO131082:VSO131121 WCK131082:WCK131121 WMG131082:WMG131121 WWC131082:WWC131121 U196618:U196657 JQ196618:JQ196657 TM196618:TM196657 ADI196618:ADI196657 ANE196618:ANE196657 AXA196618:AXA196657 BGW196618:BGW196657 BQS196618:BQS196657 CAO196618:CAO196657 CKK196618:CKK196657 CUG196618:CUG196657 DEC196618:DEC196657 DNY196618:DNY196657 DXU196618:DXU196657 EHQ196618:EHQ196657 ERM196618:ERM196657 FBI196618:FBI196657 FLE196618:FLE196657 FVA196618:FVA196657 GEW196618:GEW196657 GOS196618:GOS196657 GYO196618:GYO196657 HIK196618:HIK196657 HSG196618:HSG196657 ICC196618:ICC196657 ILY196618:ILY196657 IVU196618:IVU196657 JFQ196618:JFQ196657 JPM196618:JPM196657 JZI196618:JZI196657 KJE196618:KJE196657 KTA196618:KTA196657 LCW196618:LCW196657 LMS196618:LMS196657 LWO196618:LWO196657 MGK196618:MGK196657 MQG196618:MQG196657 NAC196618:NAC196657 NJY196618:NJY196657 NTU196618:NTU196657 ODQ196618:ODQ196657 ONM196618:ONM196657 OXI196618:OXI196657 PHE196618:PHE196657 PRA196618:PRA196657 QAW196618:QAW196657 QKS196618:QKS196657 QUO196618:QUO196657 REK196618:REK196657 ROG196618:ROG196657 RYC196618:RYC196657 SHY196618:SHY196657 SRU196618:SRU196657 TBQ196618:TBQ196657 TLM196618:TLM196657 TVI196618:TVI196657 UFE196618:UFE196657 UPA196618:UPA196657 UYW196618:UYW196657 VIS196618:VIS196657 VSO196618:VSO196657 WCK196618:WCK196657 WMG196618:WMG196657 WWC196618:WWC196657 U262154:U262193 JQ262154:JQ262193 TM262154:TM262193 ADI262154:ADI262193 ANE262154:ANE262193 AXA262154:AXA262193 BGW262154:BGW262193 BQS262154:BQS262193 CAO262154:CAO262193 CKK262154:CKK262193 CUG262154:CUG262193 DEC262154:DEC262193 DNY262154:DNY262193 DXU262154:DXU262193 EHQ262154:EHQ262193 ERM262154:ERM262193 FBI262154:FBI262193 FLE262154:FLE262193 FVA262154:FVA262193 GEW262154:GEW262193 GOS262154:GOS262193 GYO262154:GYO262193 HIK262154:HIK262193 HSG262154:HSG262193 ICC262154:ICC262193 ILY262154:ILY262193 IVU262154:IVU262193 JFQ262154:JFQ262193 JPM262154:JPM262193 JZI262154:JZI262193 KJE262154:KJE262193 KTA262154:KTA262193 LCW262154:LCW262193 LMS262154:LMS262193 LWO262154:LWO262193 MGK262154:MGK262193 MQG262154:MQG262193 NAC262154:NAC262193 NJY262154:NJY262193 NTU262154:NTU262193 ODQ262154:ODQ262193 ONM262154:ONM262193 OXI262154:OXI262193 PHE262154:PHE262193 PRA262154:PRA262193 QAW262154:QAW262193 QKS262154:QKS262193 QUO262154:QUO262193 REK262154:REK262193 ROG262154:ROG262193 RYC262154:RYC262193 SHY262154:SHY262193 SRU262154:SRU262193 TBQ262154:TBQ262193 TLM262154:TLM262193 TVI262154:TVI262193 UFE262154:UFE262193 UPA262154:UPA262193 UYW262154:UYW262193 VIS262154:VIS262193 VSO262154:VSO262193 WCK262154:WCK262193 WMG262154:WMG262193 WWC262154:WWC262193 U327690:U327729 JQ327690:JQ327729 TM327690:TM327729 ADI327690:ADI327729 ANE327690:ANE327729 AXA327690:AXA327729 BGW327690:BGW327729 BQS327690:BQS327729 CAO327690:CAO327729 CKK327690:CKK327729 CUG327690:CUG327729 DEC327690:DEC327729 DNY327690:DNY327729 DXU327690:DXU327729 EHQ327690:EHQ327729 ERM327690:ERM327729 FBI327690:FBI327729 FLE327690:FLE327729 FVA327690:FVA327729 GEW327690:GEW327729 GOS327690:GOS327729 GYO327690:GYO327729 HIK327690:HIK327729 HSG327690:HSG327729 ICC327690:ICC327729 ILY327690:ILY327729 IVU327690:IVU327729 JFQ327690:JFQ327729 JPM327690:JPM327729 JZI327690:JZI327729 KJE327690:KJE327729 KTA327690:KTA327729 LCW327690:LCW327729 LMS327690:LMS327729 LWO327690:LWO327729 MGK327690:MGK327729 MQG327690:MQG327729 NAC327690:NAC327729 NJY327690:NJY327729 NTU327690:NTU327729 ODQ327690:ODQ327729 ONM327690:ONM327729 OXI327690:OXI327729 PHE327690:PHE327729 PRA327690:PRA327729 QAW327690:QAW327729 QKS327690:QKS327729 QUO327690:QUO327729 REK327690:REK327729 ROG327690:ROG327729 RYC327690:RYC327729 SHY327690:SHY327729 SRU327690:SRU327729 TBQ327690:TBQ327729 TLM327690:TLM327729 TVI327690:TVI327729 UFE327690:UFE327729 UPA327690:UPA327729 UYW327690:UYW327729 VIS327690:VIS327729 VSO327690:VSO327729 WCK327690:WCK327729 WMG327690:WMG327729 WWC327690:WWC327729 U393226:U393265 JQ393226:JQ393265 TM393226:TM393265 ADI393226:ADI393265 ANE393226:ANE393265 AXA393226:AXA393265 BGW393226:BGW393265 BQS393226:BQS393265 CAO393226:CAO393265 CKK393226:CKK393265 CUG393226:CUG393265 DEC393226:DEC393265 DNY393226:DNY393265 DXU393226:DXU393265 EHQ393226:EHQ393265 ERM393226:ERM393265 FBI393226:FBI393265 FLE393226:FLE393265 FVA393226:FVA393265 GEW393226:GEW393265 GOS393226:GOS393265 GYO393226:GYO393265 HIK393226:HIK393265 HSG393226:HSG393265 ICC393226:ICC393265 ILY393226:ILY393265 IVU393226:IVU393265 JFQ393226:JFQ393265 JPM393226:JPM393265 JZI393226:JZI393265 KJE393226:KJE393265 KTA393226:KTA393265 LCW393226:LCW393265 LMS393226:LMS393265 LWO393226:LWO393265 MGK393226:MGK393265 MQG393226:MQG393265 NAC393226:NAC393265 NJY393226:NJY393265 NTU393226:NTU393265 ODQ393226:ODQ393265 ONM393226:ONM393265 OXI393226:OXI393265 PHE393226:PHE393265 PRA393226:PRA393265 QAW393226:QAW393265 QKS393226:QKS393265 QUO393226:QUO393265 REK393226:REK393265 ROG393226:ROG393265 RYC393226:RYC393265 SHY393226:SHY393265 SRU393226:SRU393265 TBQ393226:TBQ393265 TLM393226:TLM393265 TVI393226:TVI393265 UFE393226:UFE393265 UPA393226:UPA393265 UYW393226:UYW393265 VIS393226:VIS393265 VSO393226:VSO393265 WCK393226:WCK393265 WMG393226:WMG393265 WWC393226:WWC393265 U458762:U458801 JQ458762:JQ458801 TM458762:TM458801 ADI458762:ADI458801 ANE458762:ANE458801 AXA458762:AXA458801 BGW458762:BGW458801 BQS458762:BQS458801 CAO458762:CAO458801 CKK458762:CKK458801 CUG458762:CUG458801 DEC458762:DEC458801 DNY458762:DNY458801 DXU458762:DXU458801 EHQ458762:EHQ458801 ERM458762:ERM458801 FBI458762:FBI458801 FLE458762:FLE458801 FVA458762:FVA458801 GEW458762:GEW458801 GOS458762:GOS458801 GYO458762:GYO458801 HIK458762:HIK458801 HSG458762:HSG458801 ICC458762:ICC458801 ILY458762:ILY458801 IVU458762:IVU458801 JFQ458762:JFQ458801 JPM458762:JPM458801 JZI458762:JZI458801 KJE458762:KJE458801 KTA458762:KTA458801 LCW458762:LCW458801 LMS458762:LMS458801 LWO458762:LWO458801 MGK458762:MGK458801 MQG458762:MQG458801 NAC458762:NAC458801 NJY458762:NJY458801 NTU458762:NTU458801 ODQ458762:ODQ458801 ONM458762:ONM458801 OXI458762:OXI458801 PHE458762:PHE458801 PRA458762:PRA458801 QAW458762:QAW458801 QKS458762:QKS458801 QUO458762:QUO458801 REK458762:REK458801 ROG458762:ROG458801 RYC458762:RYC458801 SHY458762:SHY458801 SRU458762:SRU458801 TBQ458762:TBQ458801 TLM458762:TLM458801 TVI458762:TVI458801 UFE458762:UFE458801 UPA458762:UPA458801 UYW458762:UYW458801 VIS458762:VIS458801 VSO458762:VSO458801 WCK458762:WCK458801 WMG458762:WMG458801 WWC458762:WWC458801 U524298:U524337 JQ524298:JQ524337 TM524298:TM524337 ADI524298:ADI524337 ANE524298:ANE524337 AXA524298:AXA524337 BGW524298:BGW524337 BQS524298:BQS524337 CAO524298:CAO524337 CKK524298:CKK524337 CUG524298:CUG524337 DEC524298:DEC524337 DNY524298:DNY524337 DXU524298:DXU524337 EHQ524298:EHQ524337 ERM524298:ERM524337 FBI524298:FBI524337 FLE524298:FLE524337 FVA524298:FVA524337 GEW524298:GEW524337 GOS524298:GOS524337 GYO524298:GYO524337 HIK524298:HIK524337 HSG524298:HSG524337 ICC524298:ICC524337 ILY524298:ILY524337 IVU524298:IVU524337 JFQ524298:JFQ524337 JPM524298:JPM524337 JZI524298:JZI524337 KJE524298:KJE524337 KTA524298:KTA524337 LCW524298:LCW524337 LMS524298:LMS524337 LWO524298:LWO524337 MGK524298:MGK524337 MQG524298:MQG524337 NAC524298:NAC524337 NJY524298:NJY524337 NTU524298:NTU524337 ODQ524298:ODQ524337 ONM524298:ONM524337 OXI524298:OXI524337 PHE524298:PHE524337 PRA524298:PRA524337 QAW524298:QAW524337 QKS524298:QKS524337 QUO524298:QUO524337 REK524298:REK524337 ROG524298:ROG524337 RYC524298:RYC524337 SHY524298:SHY524337 SRU524298:SRU524337 TBQ524298:TBQ524337 TLM524298:TLM524337 TVI524298:TVI524337 UFE524298:UFE524337 UPA524298:UPA524337 UYW524298:UYW524337 VIS524298:VIS524337 VSO524298:VSO524337 WCK524298:WCK524337 WMG524298:WMG524337 WWC524298:WWC524337 U589834:U589873 JQ589834:JQ589873 TM589834:TM589873 ADI589834:ADI589873 ANE589834:ANE589873 AXA589834:AXA589873 BGW589834:BGW589873 BQS589834:BQS589873 CAO589834:CAO589873 CKK589834:CKK589873 CUG589834:CUG589873 DEC589834:DEC589873 DNY589834:DNY589873 DXU589834:DXU589873 EHQ589834:EHQ589873 ERM589834:ERM589873 FBI589834:FBI589873 FLE589834:FLE589873 FVA589834:FVA589873 GEW589834:GEW589873 GOS589834:GOS589873 GYO589834:GYO589873 HIK589834:HIK589873 HSG589834:HSG589873 ICC589834:ICC589873 ILY589834:ILY589873 IVU589834:IVU589873 JFQ589834:JFQ589873 JPM589834:JPM589873 JZI589834:JZI589873 KJE589834:KJE589873 KTA589834:KTA589873 LCW589834:LCW589873 LMS589834:LMS589873 LWO589834:LWO589873 MGK589834:MGK589873 MQG589834:MQG589873 NAC589834:NAC589873 NJY589834:NJY589873 NTU589834:NTU589873 ODQ589834:ODQ589873 ONM589834:ONM589873 OXI589834:OXI589873 PHE589834:PHE589873 PRA589834:PRA589873 QAW589834:QAW589873 QKS589834:QKS589873 QUO589834:QUO589873 REK589834:REK589873 ROG589834:ROG589873 RYC589834:RYC589873 SHY589834:SHY589873 SRU589834:SRU589873 TBQ589834:TBQ589873 TLM589834:TLM589873 TVI589834:TVI589873 UFE589834:UFE589873 UPA589834:UPA589873 UYW589834:UYW589873 VIS589834:VIS589873 VSO589834:VSO589873 WCK589834:WCK589873 WMG589834:WMG589873 WWC589834:WWC589873 U655370:U655409 JQ655370:JQ655409 TM655370:TM655409 ADI655370:ADI655409 ANE655370:ANE655409 AXA655370:AXA655409 BGW655370:BGW655409 BQS655370:BQS655409 CAO655370:CAO655409 CKK655370:CKK655409 CUG655370:CUG655409 DEC655370:DEC655409 DNY655370:DNY655409 DXU655370:DXU655409 EHQ655370:EHQ655409 ERM655370:ERM655409 FBI655370:FBI655409 FLE655370:FLE655409 FVA655370:FVA655409 GEW655370:GEW655409 GOS655370:GOS655409 GYO655370:GYO655409 HIK655370:HIK655409 HSG655370:HSG655409 ICC655370:ICC655409 ILY655370:ILY655409 IVU655370:IVU655409 JFQ655370:JFQ655409 JPM655370:JPM655409 JZI655370:JZI655409 KJE655370:KJE655409 KTA655370:KTA655409 LCW655370:LCW655409 LMS655370:LMS655409 LWO655370:LWO655409 MGK655370:MGK655409 MQG655370:MQG655409 NAC655370:NAC655409 NJY655370:NJY655409 NTU655370:NTU655409 ODQ655370:ODQ655409 ONM655370:ONM655409 OXI655370:OXI655409 PHE655370:PHE655409 PRA655370:PRA655409 QAW655370:QAW655409 QKS655370:QKS655409 QUO655370:QUO655409 REK655370:REK655409 ROG655370:ROG655409 RYC655370:RYC655409 SHY655370:SHY655409 SRU655370:SRU655409 TBQ655370:TBQ655409 TLM655370:TLM655409 TVI655370:TVI655409 UFE655370:UFE655409 UPA655370:UPA655409 UYW655370:UYW655409 VIS655370:VIS655409 VSO655370:VSO655409 WCK655370:WCK655409 WMG655370:WMG655409 WWC655370:WWC655409 U720906:U720945 JQ720906:JQ720945 TM720906:TM720945 ADI720906:ADI720945 ANE720906:ANE720945 AXA720906:AXA720945 BGW720906:BGW720945 BQS720906:BQS720945 CAO720906:CAO720945 CKK720906:CKK720945 CUG720906:CUG720945 DEC720906:DEC720945 DNY720906:DNY720945 DXU720906:DXU720945 EHQ720906:EHQ720945 ERM720906:ERM720945 FBI720906:FBI720945 FLE720906:FLE720945 FVA720906:FVA720945 GEW720906:GEW720945 GOS720906:GOS720945 GYO720906:GYO720945 HIK720906:HIK720945 HSG720906:HSG720945 ICC720906:ICC720945 ILY720906:ILY720945 IVU720906:IVU720945 JFQ720906:JFQ720945 JPM720906:JPM720945 JZI720906:JZI720945 KJE720906:KJE720945 KTA720906:KTA720945 LCW720906:LCW720945 LMS720906:LMS720945 LWO720906:LWO720945 MGK720906:MGK720945 MQG720906:MQG720945 NAC720906:NAC720945 NJY720906:NJY720945 NTU720906:NTU720945 ODQ720906:ODQ720945 ONM720906:ONM720945 OXI720906:OXI720945 PHE720906:PHE720945 PRA720906:PRA720945 QAW720906:QAW720945 QKS720906:QKS720945 QUO720906:QUO720945 REK720906:REK720945 ROG720906:ROG720945 RYC720906:RYC720945 SHY720906:SHY720945 SRU720906:SRU720945 TBQ720906:TBQ720945 TLM720906:TLM720945 TVI720906:TVI720945 UFE720906:UFE720945 UPA720906:UPA720945 UYW720906:UYW720945 VIS720906:VIS720945 VSO720906:VSO720945 WCK720906:WCK720945 WMG720906:WMG720945 WWC720906:WWC720945 U786442:U786481 JQ786442:JQ786481 TM786442:TM786481 ADI786442:ADI786481 ANE786442:ANE786481 AXA786442:AXA786481 BGW786442:BGW786481 BQS786442:BQS786481 CAO786442:CAO786481 CKK786442:CKK786481 CUG786442:CUG786481 DEC786442:DEC786481 DNY786442:DNY786481 DXU786442:DXU786481 EHQ786442:EHQ786481 ERM786442:ERM786481 FBI786442:FBI786481 FLE786442:FLE786481 FVA786442:FVA786481 GEW786442:GEW786481 GOS786442:GOS786481 GYO786442:GYO786481 HIK786442:HIK786481 HSG786442:HSG786481 ICC786442:ICC786481 ILY786442:ILY786481 IVU786442:IVU786481 JFQ786442:JFQ786481 JPM786442:JPM786481 JZI786442:JZI786481 KJE786442:KJE786481 KTA786442:KTA786481 LCW786442:LCW786481 LMS786442:LMS786481 LWO786442:LWO786481 MGK786442:MGK786481 MQG786442:MQG786481 NAC786442:NAC786481 NJY786442:NJY786481 NTU786442:NTU786481 ODQ786442:ODQ786481 ONM786442:ONM786481 OXI786442:OXI786481 PHE786442:PHE786481 PRA786442:PRA786481 QAW786442:QAW786481 QKS786442:QKS786481 QUO786442:QUO786481 REK786442:REK786481 ROG786442:ROG786481 RYC786442:RYC786481 SHY786442:SHY786481 SRU786442:SRU786481 TBQ786442:TBQ786481 TLM786442:TLM786481 TVI786442:TVI786481 UFE786442:UFE786481 UPA786442:UPA786481 UYW786442:UYW786481 VIS786442:VIS786481 VSO786442:VSO786481 WCK786442:WCK786481 WMG786442:WMG786481 WWC786442:WWC786481 U851978:U852017 JQ851978:JQ852017 TM851978:TM852017 ADI851978:ADI852017 ANE851978:ANE852017 AXA851978:AXA852017 BGW851978:BGW852017 BQS851978:BQS852017 CAO851978:CAO852017 CKK851978:CKK852017 CUG851978:CUG852017 DEC851978:DEC852017 DNY851978:DNY852017 DXU851978:DXU852017 EHQ851978:EHQ852017 ERM851978:ERM852017 FBI851978:FBI852017 FLE851978:FLE852017 FVA851978:FVA852017 GEW851978:GEW852017 GOS851978:GOS852017 GYO851978:GYO852017 HIK851978:HIK852017 HSG851978:HSG852017 ICC851978:ICC852017 ILY851978:ILY852017 IVU851978:IVU852017 JFQ851978:JFQ852017 JPM851978:JPM852017 JZI851978:JZI852017 KJE851978:KJE852017 KTA851978:KTA852017 LCW851978:LCW852017 LMS851978:LMS852017 LWO851978:LWO852017 MGK851978:MGK852017 MQG851978:MQG852017 NAC851978:NAC852017 NJY851978:NJY852017 NTU851978:NTU852017 ODQ851978:ODQ852017 ONM851978:ONM852017 OXI851978:OXI852017 PHE851978:PHE852017 PRA851978:PRA852017 QAW851978:QAW852017 QKS851978:QKS852017 QUO851978:QUO852017 REK851978:REK852017 ROG851978:ROG852017 RYC851978:RYC852017 SHY851978:SHY852017 SRU851978:SRU852017 TBQ851978:TBQ852017 TLM851978:TLM852017 TVI851978:TVI852017 UFE851978:UFE852017 UPA851978:UPA852017 UYW851978:UYW852017 VIS851978:VIS852017 VSO851978:VSO852017 WCK851978:WCK852017 WMG851978:WMG852017 WWC851978:WWC852017 U917514:U917553 JQ917514:JQ917553 TM917514:TM917553 ADI917514:ADI917553 ANE917514:ANE917553 AXA917514:AXA917553 BGW917514:BGW917553 BQS917514:BQS917553 CAO917514:CAO917553 CKK917514:CKK917553 CUG917514:CUG917553 DEC917514:DEC917553 DNY917514:DNY917553 DXU917514:DXU917553 EHQ917514:EHQ917553 ERM917514:ERM917553 FBI917514:FBI917553 FLE917514:FLE917553 FVA917514:FVA917553 GEW917514:GEW917553 GOS917514:GOS917553 GYO917514:GYO917553 HIK917514:HIK917553 HSG917514:HSG917553 ICC917514:ICC917553 ILY917514:ILY917553 IVU917514:IVU917553 JFQ917514:JFQ917553 JPM917514:JPM917553 JZI917514:JZI917553 KJE917514:KJE917553 KTA917514:KTA917553 LCW917514:LCW917553 LMS917514:LMS917553 LWO917514:LWO917553 MGK917514:MGK917553 MQG917514:MQG917553 NAC917514:NAC917553 NJY917514:NJY917553 NTU917514:NTU917553 ODQ917514:ODQ917553 ONM917514:ONM917553 OXI917514:OXI917553 PHE917514:PHE917553 PRA917514:PRA917553 QAW917514:QAW917553 QKS917514:QKS917553 QUO917514:QUO917553 REK917514:REK917553 ROG917514:ROG917553 RYC917514:RYC917553 SHY917514:SHY917553 SRU917514:SRU917553 TBQ917514:TBQ917553 TLM917514:TLM917553 TVI917514:TVI917553 UFE917514:UFE917553 UPA917514:UPA917553 UYW917514:UYW917553 VIS917514:VIS917553 VSO917514:VSO917553 WCK917514:WCK917553 WMG917514:WMG917553 WWC917514:WWC917553 U983050:U983089 JQ983050:JQ983089 TM983050:TM983089 ADI983050:ADI983089 ANE983050:ANE983089 AXA983050:AXA983089 BGW983050:BGW983089 BQS983050:BQS983089 CAO983050:CAO983089 CKK983050:CKK983089 CUG983050:CUG983089 DEC983050:DEC983089 DNY983050:DNY983089 DXU983050:DXU983089 EHQ983050:EHQ983089 ERM983050:ERM983089 FBI983050:FBI983089 FLE983050:FLE983089 FVA983050:FVA983089 GEW983050:GEW983089 GOS983050:GOS983089 GYO983050:GYO983089 HIK983050:HIK983089 HSG983050:HSG983089 ICC983050:ICC983089 ILY983050:ILY983089 IVU983050:IVU983089 JFQ983050:JFQ983089 JPM983050:JPM983089 JZI983050:JZI983089 KJE983050:KJE983089 KTA983050:KTA983089 LCW983050:LCW983089 LMS983050:LMS983089 LWO983050:LWO983089 MGK983050:MGK983089 MQG983050:MQG983089 NAC983050:NAC983089 NJY983050:NJY983089 NTU983050:NTU983089 ODQ983050:ODQ983089 ONM983050:ONM983089 OXI983050:OXI983089 PHE983050:PHE983089 PRA983050:PRA983089 QAW983050:QAW983089 QKS983050:QKS983089 QUO983050:QUO983089 REK983050:REK983089 ROG983050:ROG983089 RYC983050:RYC983089 SHY983050:SHY983089 SRU983050:SRU983089 TBQ983050:TBQ983089 TLM983050:TLM983089 TVI983050:TVI983089 UFE983050:UFE983089 UPA983050:UPA983089 UYW983050:UYW983089 VIS983050:VIS983089 VSO983050:VSO983089 WCK983050:WCK983089 WMG983050:WMG983089 WWC983050:WWC983089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W77"/>
  <sheetViews>
    <sheetView topLeftCell="B1" zoomScale="69" zoomScaleNormal="69" workbookViewId="0">
      <selection activeCell="O16" sqref="O16"/>
    </sheetView>
  </sheetViews>
  <sheetFormatPr defaultRowHeight="15" x14ac:dyDescent="0.2"/>
  <cols>
    <col min="1" max="1" width="5.140625" style="31"/>
    <col min="2" max="2" width="21.85546875" style="32"/>
    <col min="3" max="3" width="19.85546875" style="33"/>
    <col min="4" max="4" width="5.7109375" style="33"/>
    <col min="5" max="5" width="9.28515625" style="34"/>
    <col min="6" max="6" width="5.7109375" style="33"/>
    <col min="7" max="7" width="9.28515625" style="34"/>
    <col min="8" max="8" width="5.7109375" style="33"/>
    <col min="9" max="9" width="9.28515625" style="34"/>
    <col min="10" max="10" width="5.7109375" style="33"/>
    <col min="11" max="11" width="9.28515625" style="34"/>
    <col min="12" max="12" width="5.7109375" style="33"/>
    <col min="13" max="13" width="9.28515625" style="34"/>
    <col min="14" max="14" width="5.7109375" style="33"/>
    <col min="15" max="15" width="9.28515625" style="34"/>
    <col min="16" max="16" width="5.7109375" style="33"/>
    <col min="17" max="17" width="9.28515625" style="34"/>
    <col min="18" max="18" width="5.85546875" style="33"/>
    <col min="19" max="19" width="9.28515625" style="34"/>
    <col min="20" max="20" width="5.7109375" style="34"/>
    <col min="21" max="21" width="9.28515625" style="34"/>
    <col min="22" max="22" width="5.7109375" style="34"/>
    <col min="23" max="23" width="9.28515625" style="34"/>
    <col min="24" max="24" width="5.7109375" style="34"/>
    <col min="25" max="25" width="9.28515625" style="34"/>
    <col min="26" max="26" width="5.7109375" style="34"/>
    <col min="27" max="27" width="9.28515625" style="34"/>
    <col min="28" max="28" width="6.7109375" style="33"/>
    <col min="29" max="29" width="10" style="34"/>
    <col min="30" max="30" width="12.140625" style="33"/>
    <col min="31" max="33" width="9.140625" style="33"/>
    <col min="34" max="34" width="10.85546875" style="33"/>
    <col min="35" max="35" width="11" style="33"/>
    <col min="36" max="36" width="14.5703125" style="33"/>
    <col min="37" max="257" width="9.140625" style="33"/>
  </cols>
  <sheetData>
    <row r="1" spans="1:35" ht="23.25" x14ac:dyDescent="0.35">
      <c r="B1" s="1406" t="s">
        <v>0</v>
      </c>
      <c r="C1" s="1406"/>
      <c r="O1" s="35" t="s">
        <v>1</v>
      </c>
    </row>
    <row r="2" spans="1:35" ht="23.25" x14ac:dyDescent="0.2">
      <c r="B2" s="1407" t="s">
        <v>2</v>
      </c>
      <c r="C2" s="1407"/>
      <c r="O2" s="8" t="s">
        <v>766</v>
      </c>
    </row>
    <row r="3" spans="1:35" ht="23.25" x14ac:dyDescent="0.35">
      <c r="O3" s="35" t="s">
        <v>47</v>
      </c>
    </row>
    <row r="4" spans="1:35" x14ac:dyDescent="0.2">
      <c r="B4" s="36"/>
      <c r="D4" s="37"/>
      <c r="E4" s="38"/>
      <c r="H4" s="37"/>
      <c r="I4" s="38"/>
      <c r="L4" s="37"/>
      <c r="M4" s="38"/>
      <c r="P4" s="37"/>
      <c r="Q4" s="38"/>
    </row>
    <row r="5" spans="1:35" s="39" customFormat="1" ht="20.25" customHeight="1" x14ac:dyDescent="0.2">
      <c r="A5" s="1408" t="s">
        <v>4</v>
      </c>
      <c r="B5" s="1409" t="s">
        <v>48</v>
      </c>
      <c r="C5" s="1410" t="s">
        <v>5</v>
      </c>
      <c r="D5" s="1402" t="s">
        <v>6</v>
      </c>
      <c r="E5" s="1402"/>
      <c r="F5" s="1401" t="s">
        <v>7</v>
      </c>
      <c r="G5" s="1401"/>
      <c r="H5" s="1402" t="s">
        <v>8</v>
      </c>
      <c r="I5" s="1402"/>
      <c r="J5" s="1401" t="s">
        <v>9</v>
      </c>
      <c r="K5" s="1401"/>
      <c r="L5" s="1402" t="s">
        <v>10</v>
      </c>
      <c r="M5" s="1402"/>
      <c r="N5" s="1401" t="s">
        <v>11</v>
      </c>
      <c r="O5" s="1401"/>
      <c r="P5" s="1402" t="s">
        <v>12</v>
      </c>
      <c r="Q5" s="1402"/>
      <c r="R5" s="1401" t="s">
        <v>13</v>
      </c>
      <c r="S5" s="1401"/>
      <c r="T5" s="1401" t="s">
        <v>14</v>
      </c>
      <c r="U5" s="1401"/>
      <c r="V5" s="1401" t="s">
        <v>15</v>
      </c>
      <c r="W5" s="1401"/>
      <c r="X5" s="1401" t="s">
        <v>16</v>
      </c>
      <c r="Y5" s="1401"/>
      <c r="Z5" s="1401" t="s">
        <v>17</v>
      </c>
      <c r="AA5" s="1401"/>
      <c r="AB5" s="1405" t="s">
        <v>18</v>
      </c>
      <c r="AC5" s="1405"/>
      <c r="AD5" s="1405"/>
    </row>
    <row r="6" spans="1:35" s="39" customFormat="1" ht="27.75" customHeight="1" thickTop="1" thickBot="1" x14ac:dyDescent="0.25">
      <c r="A6" s="1408"/>
      <c r="B6" s="1409"/>
      <c r="C6" s="1410"/>
      <c r="D6" s="1403" t="s">
        <v>19</v>
      </c>
      <c r="E6" s="1403"/>
      <c r="F6" s="1403" t="s">
        <v>20</v>
      </c>
      <c r="G6" s="1403"/>
      <c r="H6" s="1403" t="s">
        <v>21</v>
      </c>
      <c r="I6" s="1403"/>
      <c r="J6" s="1403" t="s">
        <v>22</v>
      </c>
      <c r="K6" s="1403"/>
      <c r="L6" s="1403" t="s">
        <v>23</v>
      </c>
      <c r="M6" s="1403"/>
      <c r="N6" s="1403" t="s">
        <v>24</v>
      </c>
      <c r="O6" s="1403"/>
      <c r="P6" s="1403" t="s">
        <v>25</v>
      </c>
      <c r="Q6" s="1403"/>
      <c r="R6" s="1403" t="s">
        <v>26</v>
      </c>
      <c r="S6" s="1403"/>
      <c r="T6" s="1403" t="s">
        <v>27</v>
      </c>
      <c r="U6" s="1403"/>
      <c r="V6" s="1403" t="s">
        <v>28</v>
      </c>
      <c r="W6" s="1403"/>
      <c r="X6" s="1403" t="s">
        <v>29</v>
      </c>
      <c r="Y6" s="1403"/>
      <c r="Z6" s="1403" t="s">
        <v>30</v>
      </c>
      <c r="AA6" s="1403"/>
      <c r="AB6" s="1405"/>
      <c r="AC6" s="1405"/>
      <c r="AD6" s="1405"/>
    </row>
    <row r="7" spans="1:35" s="39" customFormat="1" ht="12.75" customHeight="1" thickTop="1" thickBot="1" x14ac:dyDescent="0.25">
      <c r="A7" s="1408"/>
      <c r="B7" s="1409"/>
      <c r="C7" s="1410"/>
      <c r="D7" s="943" t="s">
        <v>31</v>
      </c>
      <c r="E7" s="951" t="s">
        <v>32</v>
      </c>
      <c r="F7" s="943" t="s">
        <v>31</v>
      </c>
      <c r="G7" s="952" t="s">
        <v>32</v>
      </c>
      <c r="H7" s="941" t="s">
        <v>31</v>
      </c>
      <c r="I7" s="951" t="s">
        <v>32</v>
      </c>
      <c r="J7" s="943" t="s">
        <v>31</v>
      </c>
      <c r="K7" s="952" t="s">
        <v>32</v>
      </c>
      <c r="L7" s="941" t="s">
        <v>31</v>
      </c>
      <c r="M7" s="951" t="s">
        <v>32</v>
      </c>
      <c r="N7" s="943" t="s">
        <v>31</v>
      </c>
      <c r="O7" s="952" t="s">
        <v>32</v>
      </c>
      <c r="P7" s="941" t="s">
        <v>31</v>
      </c>
      <c r="Q7" s="951" t="s">
        <v>32</v>
      </c>
      <c r="R7" s="943" t="s">
        <v>31</v>
      </c>
      <c r="S7" s="952" t="s">
        <v>32</v>
      </c>
      <c r="T7" s="943" t="s">
        <v>31</v>
      </c>
      <c r="U7" s="952" t="s">
        <v>32</v>
      </c>
      <c r="V7" s="943" t="s">
        <v>31</v>
      </c>
      <c r="W7" s="952" t="s">
        <v>32</v>
      </c>
      <c r="X7" s="943" t="s">
        <v>31</v>
      </c>
      <c r="Y7" s="952" t="s">
        <v>32</v>
      </c>
      <c r="Z7" s="943" t="s">
        <v>31</v>
      </c>
      <c r="AA7" s="952" t="s">
        <v>32</v>
      </c>
      <c r="AB7" s="941" t="s">
        <v>31</v>
      </c>
      <c r="AC7" s="953" t="s">
        <v>33</v>
      </c>
      <c r="AD7" s="947" t="s">
        <v>34</v>
      </c>
      <c r="AE7" s="40"/>
      <c r="AF7" s="41"/>
      <c r="AG7" s="41"/>
      <c r="AH7" s="41"/>
      <c r="AI7" s="41"/>
    </row>
    <row r="8" spans="1:35" s="50" customFormat="1" ht="15" customHeight="1" thickTop="1" x14ac:dyDescent="0.2">
      <c r="A8" s="42">
        <v>1</v>
      </c>
      <c r="B8" s="43" t="s">
        <v>56</v>
      </c>
      <c r="C8" s="44" t="s">
        <v>35</v>
      </c>
      <c r="D8" s="45">
        <v>2</v>
      </c>
      <c r="E8" s="46">
        <v>1274</v>
      </c>
      <c r="F8" s="47">
        <v>8</v>
      </c>
      <c r="G8" s="206">
        <v>432</v>
      </c>
      <c r="H8" s="45">
        <v>2</v>
      </c>
      <c r="I8" s="46">
        <v>1610</v>
      </c>
      <c r="J8" s="47">
        <v>2</v>
      </c>
      <c r="K8" s="206">
        <v>3895</v>
      </c>
      <c r="L8" s="45">
        <v>1</v>
      </c>
      <c r="M8" s="46">
        <v>3720</v>
      </c>
      <c r="N8" s="47">
        <v>5</v>
      </c>
      <c r="O8" s="206">
        <v>5080</v>
      </c>
      <c r="P8" s="45">
        <v>3</v>
      </c>
      <c r="Q8" s="46">
        <v>5320</v>
      </c>
      <c r="R8" s="47">
        <v>3</v>
      </c>
      <c r="S8" s="206">
        <v>8850</v>
      </c>
      <c r="T8" s="48">
        <v>3</v>
      </c>
      <c r="U8" s="49">
        <v>4835</v>
      </c>
      <c r="V8" s="48">
        <v>2</v>
      </c>
      <c r="W8" s="49">
        <v>7020</v>
      </c>
      <c r="X8" s="48">
        <v>3</v>
      </c>
      <c r="Y8" s="49">
        <v>3430</v>
      </c>
      <c r="Z8" s="48">
        <v>7</v>
      </c>
      <c r="AA8" s="206">
        <v>1460</v>
      </c>
      <c r="AB8" s="920">
        <f t="shared" ref="AB8:AB17" si="0">D8+F8+H8+J8+L8+N8+P8+R8+T8+V8+X8+Z8</f>
        <v>41</v>
      </c>
      <c r="AC8" s="921">
        <f t="shared" ref="AC8:AC17" si="1">E8+G8+I8+K8+M8+O8+Q8+S8+U8+W8+Y8+AA8</f>
        <v>46926</v>
      </c>
      <c r="AD8" s="1258">
        <v>1</v>
      </c>
    </row>
    <row r="9" spans="1:35" s="50" customFormat="1" ht="15" customHeight="1" x14ac:dyDescent="0.2">
      <c r="A9" s="23">
        <v>2</v>
      </c>
      <c r="B9" s="43" t="s">
        <v>97</v>
      </c>
      <c r="C9" s="44" t="s">
        <v>36</v>
      </c>
      <c r="D9" s="45">
        <v>1</v>
      </c>
      <c r="E9" s="411">
        <v>1615</v>
      </c>
      <c r="F9" s="456">
        <v>3</v>
      </c>
      <c r="G9" s="52">
        <v>4618</v>
      </c>
      <c r="H9" s="45">
        <v>3</v>
      </c>
      <c r="I9" s="411">
        <v>1540</v>
      </c>
      <c r="J9" s="456">
        <v>6</v>
      </c>
      <c r="K9" s="52">
        <v>1165</v>
      </c>
      <c r="L9" s="45">
        <v>2</v>
      </c>
      <c r="M9" s="411">
        <v>5725</v>
      </c>
      <c r="N9" s="456">
        <v>2</v>
      </c>
      <c r="O9" s="52">
        <v>5820</v>
      </c>
      <c r="P9" s="45">
        <v>6</v>
      </c>
      <c r="Q9" s="411">
        <v>2045</v>
      </c>
      <c r="R9" s="51">
        <v>11</v>
      </c>
      <c r="S9" s="52">
        <v>1230</v>
      </c>
      <c r="T9" s="53">
        <v>1</v>
      </c>
      <c r="U9" s="54">
        <v>6055</v>
      </c>
      <c r="V9" s="53">
        <v>5</v>
      </c>
      <c r="W9" s="54">
        <v>5365</v>
      </c>
      <c r="X9" s="53">
        <v>1</v>
      </c>
      <c r="Y9" s="54">
        <v>3760</v>
      </c>
      <c r="Z9" s="53">
        <v>1</v>
      </c>
      <c r="AA9" s="52">
        <v>1285</v>
      </c>
      <c r="AB9" s="920">
        <f t="shared" si="0"/>
        <v>42</v>
      </c>
      <c r="AC9" s="921">
        <f t="shared" si="1"/>
        <v>40223</v>
      </c>
      <c r="AD9" s="1259">
        <v>2</v>
      </c>
    </row>
    <row r="10" spans="1:35" s="50" customFormat="1" ht="15" customHeight="1" x14ac:dyDescent="0.2">
      <c r="A10" s="23">
        <v>3</v>
      </c>
      <c r="B10" s="43" t="s">
        <v>55</v>
      </c>
      <c r="C10" s="44" t="s">
        <v>35</v>
      </c>
      <c r="D10" s="45">
        <v>5</v>
      </c>
      <c r="E10" s="46">
        <v>1043</v>
      </c>
      <c r="F10" s="51">
        <v>3</v>
      </c>
      <c r="G10" s="52">
        <v>1421</v>
      </c>
      <c r="H10" s="45">
        <v>2</v>
      </c>
      <c r="I10" s="46">
        <v>1020</v>
      </c>
      <c r="J10" s="51">
        <v>2</v>
      </c>
      <c r="K10" s="52">
        <v>3605</v>
      </c>
      <c r="L10" s="45">
        <v>4</v>
      </c>
      <c r="M10" s="46">
        <v>2880</v>
      </c>
      <c r="N10" s="51">
        <v>6</v>
      </c>
      <c r="O10" s="52">
        <v>4905</v>
      </c>
      <c r="P10" s="45">
        <v>2</v>
      </c>
      <c r="Q10" s="46">
        <v>7345</v>
      </c>
      <c r="R10" s="51">
        <v>6</v>
      </c>
      <c r="S10" s="52">
        <v>2020</v>
      </c>
      <c r="T10" s="53">
        <v>4</v>
      </c>
      <c r="U10" s="54">
        <v>4770</v>
      </c>
      <c r="V10" s="53">
        <v>3</v>
      </c>
      <c r="W10" s="54">
        <v>6115</v>
      </c>
      <c r="X10" s="53">
        <v>2</v>
      </c>
      <c r="Y10" s="54">
        <v>4670</v>
      </c>
      <c r="Z10" s="53">
        <v>6</v>
      </c>
      <c r="AA10" s="52">
        <v>1475</v>
      </c>
      <c r="AB10" s="920">
        <f t="shared" si="0"/>
        <v>45</v>
      </c>
      <c r="AC10" s="921">
        <f t="shared" si="1"/>
        <v>41269</v>
      </c>
      <c r="AD10" s="1259">
        <v>3</v>
      </c>
    </row>
    <row r="11" spans="1:35" s="50" customFormat="1" ht="15" customHeight="1" x14ac:dyDescent="0.2">
      <c r="A11" s="23">
        <v>4</v>
      </c>
      <c r="B11" s="43" t="s">
        <v>98</v>
      </c>
      <c r="C11" s="44" t="s">
        <v>36</v>
      </c>
      <c r="D11" s="45">
        <v>3</v>
      </c>
      <c r="E11" s="411">
        <v>694</v>
      </c>
      <c r="F11" s="456">
        <v>1</v>
      </c>
      <c r="G11" s="52">
        <v>6240</v>
      </c>
      <c r="H11" s="45">
        <v>3</v>
      </c>
      <c r="I11" s="411">
        <v>1395</v>
      </c>
      <c r="J11" s="456">
        <v>5</v>
      </c>
      <c r="K11" s="52">
        <v>1755</v>
      </c>
      <c r="L11" s="45">
        <v>2</v>
      </c>
      <c r="M11" s="411">
        <v>3460</v>
      </c>
      <c r="N11" s="456">
        <v>1</v>
      </c>
      <c r="O11" s="52">
        <v>9390</v>
      </c>
      <c r="P11" s="45">
        <v>2</v>
      </c>
      <c r="Q11" s="411">
        <v>5435</v>
      </c>
      <c r="R11" s="51">
        <v>4</v>
      </c>
      <c r="S11" s="52">
        <v>4870</v>
      </c>
      <c r="T11" s="53">
        <v>8</v>
      </c>
      <c r="U11" s="54">
        <v>3933</v>
      </c>
      <c r="V11" s="53">
        <v>4</v>
      </c>
      <c r="W11" s="54">
        <v>6190</v>
      </c>
      <c r="X11" s="53">
        <v>4</v>
      </c>
      <c r="Y11" s="54">
        <v>1425</v>
      </c>
      <c r="Z11" s="53">
        <v>10</v>
      </c>
      <c r="AA11" s="52">
        <v>770</v>
      </c>
      <c r="AB11" s="920">
        <f t="shared" si="0"/>
        <v>47</v>
      </c>
      <c r="AC11" s="921">
        <f t="shared" si="1"/>
        <v>45557</v>
      </c>
      <c r="AD11" s="1259">
        <v>4</v>
      </c>
    </row>
    <row r="12" spans="1:35" s="50" customFormat="1" ht="15" customHeight="1" x14ac:dyDescent="0.2">
      <c r="A12" s="23">
        <v>5</v>
      </c>
      <c r="B12" s="43" t="s">
        <v>60</v>
      </c>
      <c r="C12" s="44" t="s">
        <v>37</v>
      </c>
      <c r="D12" s="45">
        <v>1</v>
      </c>
      <c r="E12" s="46">
        <v>23928</v>
      </c>
      <c r="F12" s="51">
        <v>1</v>
      </c>
      <c r="G12" s="52">
        <v>17324</v>
      </c>
      <c r="H12" s="45">
        <v>8</v>
      </c>
      <c r="I12" s="46">
        <v>440</v>
      </c>
      <c r="J12" s="51">
        <v>10</v>
      </c>
      <c r="K12" s="52">
        <v>1385</v>
      </c>
      <c r="L12" s="45">
        <v>3</v>
      </c>
      <c r="M12" s="46">
        <v>3530</v>
      </c>
      <c r="N12" s="51">
        <v>1</v>
      </c>
      <c r="O12" s="52">
        <v>7780</v>
      </c>
      <c r="P12" s="45">
        <v>5</v>
      </c>
      <c r="Q12" s="46">
        <v>3830</v>
      </c>
      <c r="R12" s="51">
        <v>10</v>
      </c>
      <c r="S12" s="52">
        <v>3310</v>
      </c>
      <c r="T12" s="53">
        <v>1</v>
      </c>
      <c r="U12" s="54">
        <v>7525</v>
      </c>
      <c r="V12" s="53">
        <v>1</v>
      </c>
      <c r="W12" s="54">
        <v>7440</v>
      </c>
      <c r="X12" s="53">
        <v>5</v>
      </c>
      <c r="Y12" s="54">
        <v>2165</v>
      </c>
      <c r="Z12" s="53">
        <v>4</v>
      </c>
      <c r="AA12" s="52">
        <v>2155</v>
      </c>
      <c r="AB12" s="920">
        <f t="shared" si="0"/>
        <v>50</v>
      </c>
      <c r="AC12" s="921">
        <f t="shared" si="1"/>
        <v>80812</v>
      </c>
      <c r="AD12" s="1259">
        <v>5</v>
      </c>
    </row>
    <row r="13" spans="1:35" s="50" customFormat="1" ht="15" customHeight="1" x14ac:dyDescent="0.2">
      <c r="A13" s="23">
        <v>6</v>
      </c>
      <c r="B13" s="43" t="s">
        <v>49</v>
      </c>
      <c r="C13" s="44" t="s">
        <v>50</v>
      </c>
      <c r="D13" s="45">
        <v>7</v>
      </c>
      <c r="E13" s="46">
        <v>264</v>
      </c>
      <c r="F13" s="456">
        <v>5</v>
      </c>
      <c r="G13" s="402">
        <v>609</v>
      </c>
      <c r="H13" s="45">
        <v>9</v>
      </c>
      <c r="I13" s="46">
        <v>345</v>
      </c>
      <c r="J13" s="456">
        <v>7</v>
      </c>
      <c r="K13" s="402">
        <v>1725</v>
      </c>
      <c r="L13" s="45">
        <v>8</v>
      </c>
      <c r="M13" s="46">
        <v>1875</v>
      </c>
      <c r="N13" s="456">
        <v>2</v>
      </c>
      <c r="O13" s="402">
        <v>5765</v>
      </c>
      <c r="P13" s="45">
        <v>1</v>
      </c>
      <c r="Q13" s="46">
        <v>9470</v>
      </c>
      <c r="R13" s="456">
        <v>2</v>
      </c>
      <c r="S13" s="402">
        <v>8885</v>
      </c>
      <c r="T13" s="53">
        <v>2</v>
      </c>
      <c r="U13" s="207">
        <v>4950</v>
      </c>
      <c r="V13" s="53">
        <v>6</v>
      </c>
      <c r="W13" s="207">
        <v>4355</v>
      </c>
      <c r="X13" s="53">
        <v>2</v>
      </c>
      <c r="Y13" s="207">
        <v>2345</v>
      </c>
      <c r="Z13" s="53">
        <v>2</v>
      </c>
      <c r="AA13" s="402">
        <v>2845</v>
      </c>
      <c r="AB13" s="920">
        <f t="shared" si="0"/>
        <v>53</v>
      </c>
      <c r="AC13" s="921">
        <f t="shared" si="1"/>
        <v>43433</v>
      </c>
      <c r="AD13" s="1259">
        <v>6</v>
      </c>
    </row>
    <row r="14" spans="1:35" s="50" customFormat="1" ht="15" customHeight="1" x14ac:dyDescent="0.2">
      <c r="A14" s="23">
        <v>7</v>
      </c>
      <c r="B14" s="43" t="s">
        <v>85</v>
      </c>
      <c r="C14" s="44" t="s">
        <v>39</v>
      </c>
      <c r="D14" s="45">
        <v>12</v>
      </c>
      <c r="E14" s="411">
        <v>85</v>
      </c>
      <c r="F14" s="456">
        <v>1</v>
      </c>
      <c r="G14" s="52">
        <v>13490</v>
      </c>
      <c r="H14" s="45">
        <v>4</v>
      </c>
      <c r="I14" s="411">
        <v>4670</v>
      </c>
      <c r="J14" s="456">
        <v>9</v>
      </c>
      <c r="K14" s="52">
        <v>1210</v>
      </c>
      <c r="L14" s="45">
        <v>1</v>
      </c>
      <c r="M14" s="411">
        <v>4475</v>
      </c>
      <c r="N14" s="456">
        <v>1</v>
      </c>
      <c r="O14" s="52">
        <v>7950</v>
      </c>
      <c r="P14" s="45">
        <v>4</v>
      </c>
      <c r="Q14" s="411">
        <v>2135</v>
      </c>
      <c r="R14" s="51">
        <v>1</v>
      </c>
      <c r="S14" s="52">
        <v>20220</v>
      </c>
      <c r="T14" s="53">
        <v>3</v>
      </c>
      <c r="U14" s="54">
        <v>5335</v>
      </c>
      <c r="V14" s="53">
        <v>5</v>
      </c>
      <c r="W14" s="54">
        <v>4935</v>
      </c>
      <c r="X14" s="53">
        <v>11</v>
      </c>
      <c r="Y14" s="54">
        <v>60</v>
      </c>
      <c r="Z14" s="53">
        <v>4</v>
      </c>
      <c r="AA14" s="52">
        <v>2330</v>
      </c>
      <c r="AB14" s="920">
        <f t="shared" si="0"/>
        <v>56</v>
      </c>
      <c r="AC14" s="921">
        <f t="shared" si="1"/>
        <v>66895</v>
      </c>
      <c r="AD14" s="1259">
        <v>7</v>
      </c>
    </row>
    <row r="15" spans="1:35" s="50" customFormat="1" ht="15" customHeight="1" x14ac:dyDescent="0.2">
      <c r="A15" s="23">
        <v>8</v>
      </c>
      <c r="B15" s="43" t="s">
        <v>80</v>
      </c>
      <c r="C15" s="44" t="s">
        <v>41</v>
      </c>
      <c r="D15" s="45">
        <v>6</v>
      </c>
      <c r="E15" s="46">
        <v>633</v>
      </c>
      <c r="F15" s="51">
        <v>9</v>
      </c>
      <c r="G15" s="52">
        <v>363</v>
      </c>
      <c r="H15" s="45">
        <v>8</v>
      </c>
      <c r="I15" s="46">
        <v>340</v>
      </c>
      <c r="J15" s="51">
        <v>4</v>
      </c>
      <c r="K15" s="52">
        <v>2480</v>
      </c>
      <c r="L15" s="45">
        <v>4</v>
      </c>
      <c r="M15" s="46">
        <v>3255</v>
      </c>
      <c r="N15" s="51">
        <v>4</v>
      </c>
      <c r="O15" s="52">
        <v>6080</v>
      </c>
      <c r="P15" s="45">
        <v>10</v>
      </c>
      <c r="Q15" s="46">
        <v>405</v>
      </c>
      <c r="R15" s="51">
        <v>3</v>
      </c>
      <c r="S15" s="52">
        <v>6965</v>
      </c>
      <c r="T15" s="53">
        <v>3</v>
      </c>
      <c r="U15" s="54">
        <v>5605</v>
      </c>
      <c r="V15" s="53">
        <v>1</v>
      </c>
      <c r="W15" s="54">
        <v>7105</v>
      </c>
      <c r="X15" s="53">
        <v>1</v>
      </c>
      <c r="Y15" s="54">
        <v>2300</v>
      </c>
      <c r="Z15" s="53">
        <v>7</v>
      </c>
      <c r="AA15" s="52">
        <v>1475</v>
      </c>
      <c r="AB15" s="920">
        <f t="shared" si="0"/>
        <v>60</v>
      </c>
      <c r="AC15" s="921">
        <f t="shared" si="1"/>
        <v>37006</v>
      </c>
      <c r="AD15" s="1259">
        <v>8</v>
      </c>
    </row>
    <row r="16" spans="1:35" s="50" customFormat="1" ht="15" customHeight="1" x14ac:dyDescent="0.2">
      <c r="A16" s="23">
        <v>9</v>
      </c>
      <c r="B16" s="43" t="s">
        <v>59</v>
      </c>
      <c r="C16" s="44" t="s">
        <v>37</v>
      </c>
      <c r="D16" s="45">
        <v>1</v>
      </c>
      <c r="E16" s="46">
        <v>3193</v>
      </c>
      <c r="F16" s="51">
        <v>5</v>
      </c>
      <c r="G16" s="52">
        <v>876</v>
      </c>
      <c r="H16" s="45">
        <v>4</v>
      </c>
      <c r="I16" s="46">
        <v>1395</v>
      </c>
      <c r="J16" s="51">
        <v>8</v>
      </c>
      <c r="K16" s="52">
        <v>765</v>
      </c>
      <c r="L16" s="45">
        <v>8</v>
      </c>
      <c r="M16" s="46">
        <v>3075</v>
      </c>
      <c r="N16" s="51">
        <v>2</v>
      </c>
      <c r="O16" s="52">
        <v>9215</v>
      </c>
      <c r="P16" s="45">
        <v>8</v>
      </c>
      <c r="Q16" s="46">
        <v>1765</v>
      </c>
      <c r="R16" s="51">
        <v>2</v>
      </c>
      <c r="S16" s="52">
        <v>10640</v>
      </c>
      <c r="T16" s="53">
        <v>2</v>
      </c>
      <c r="U16" s="54">
        <v>5850</v>
      </c>
      <c r="V16" s="53">
        <v>3</v>
      </c>
      <c r="W16" s="54">
        <v>5310</v>
      </c>
      <c r="X16" s="53">
        <v>9</v>
      </c>
      <c r="Y16" s="54">
        <v>1055</v>
      </c>
      <c r="Z16" s="53">
        <v>10</v>
      </c>
      <c r="AA16" s="52">
        <v>70</v>
      </c>
      <c r="AB16" s="920">
        <f t="shared" si="0"/>
        <v>62</v>
      </c>
      <c r="AC16" s="921">
        <f t="shared" si="1"/>
        <v>43209</v>
      </c>
      <c r="AD16" s="1259">
        <v>9</v>
      </c>
    </row>
    <row r="17" spans="1:35" s="50" customFormat="1" ht="15" customHeight="1" x14ac:dyDescent="0.2">
      <c r="A17" s="23">
        <v>10</v>
      </c>
      <c r="B17" s="43" t="s">
        <v>88</v>
      </c>
      <c r="C17" s="44" t="s">
        <v>44</v>
      </c>
      <c r="D17" s="45">
        <v>9</v>
      </c>
      <c r="E17" s="411">
        <v>418</v>
      </c>
      <c r="F17" s="456">
        <v>4</v>
      </c>
      <c r="G17" s="52">
        <v>793</v>
      </c>
      <c r="H17" s="45">
        <v>1</v>
      </c>
      <c r="I17" s="411">
        <v>1855</v>
      </c>
      <c r="J17" s="456">
        <v>2</v>
      </c>
      <c r="K17" s="52">
        <v>5200</v>
      </c>
      <c r="L17" s="45">
        <v>4</v>
      </c>
      <c r="M17" s="411">
        <v>3410</v>
      </c>
      <c r="N17" s="456">
        <v>2</v>
      </c>
      <c r="O17" s="52">
        <v>5805</v>
      </c>
      <c r="P17" s="45">
        <v>10</v>
      </c>
      <c r="Q17" s="411">
        <v>1040</v>
      </c>
      <c r="R17" s="51">
        <v>4</v>
      </c>
      <c r="S17" s="52">
        <v>6675</v>
      </c>
      <c r="T17" s="53">
        <v>8</v>
      </c>
      <c r="U17" s="54">
        <v>3415</v>
      </c>
      <c r="V17" s="53">
        <v>7</v>
      </c>
      <c r="W17" s="54">
        <v>4670</v>
      </c>
      <c r="X17" s="53">
        <v>5</v>
      </c>
      <c r="Y17" s="54">
        <v>1145</v>
      </c>
      <c r="Z17" s="53">
        <v>6</v>
      </c>
      <c r="AA17" s="52">
        <v>1625</v>
      </c>
      <c r="AB17" s="920">
        <f t="shared" si="0"/>
        <v>62</v>
      </c>
      <c r="AC17" s="921">
        <f t="shared" si="1"/>
        <v>36051</v>
      </c>
      <c r="AD17" s="1259">
        <v>10</v>
      </c>
    </row>
    <row r="18" spans="1:35" ht="15" customHeight="1" x14ac:dyDescent="0.2">
      <c r="A18" s="23">
        <v>11</v>
      </c>
      <c r="B18" s="43" t="s">
        <v>75</v>
      </c>
      <c r="C18" s="44" t="s">
        <v>72</v>
      </c>
      <c r="D18" s="45">
        <v>5</v>
      </c>
      <c r="E18" s="46">
        <v>583</v>
      </c>
      <c r="F18" s="51">
        <v>4</v>
      </c>
      <c r="G18" s="52">
        <v>5925</v>
      </c>
      <c r="H18" s="45">
        <v>12</v>
      </c>
      <c r="I18" s="46">
        <v>180</v>
      </c>
      <c r="J18" s="51">
        <v>8</v>
      </c>
      <c r="K18" s="528">
        <v>3160</v>
      </c>
      <c r="L18" s="45">
        <v>6</v>
      </c>
      <c r="M18" s="46">
        <v>1905</v>
      </c>
      <c r="N18" s="51">
        <v>7</v>
      </c>
      <c r="O18" s="52">
        <v>4820</v>
      </c>
      <c r="P18" s="45">
        <v>6</v>
      </c>
      <c r="Q18" s="46">
        <v>1475</v>
      </c>
      <c r="R18" s="51">
        <v>3</v>
      </c>
      <c r="S18" s="52">
        <v>6290</v>
      </c>
      <c r="T18" s="53">
        <v>2</v>
      </c>
      <c r="U18" s="54">
        <v>5695</v>
      </c>
      <c r="V18" s="53">
        <v>1</v>
      </c>
      <c r="W18" s="54">
        <v>6515</v>
      </c>
      <c r="X18" s="53">
        <v>8</v>
      </c>
      <c r="Y18" s="54">
        <v>790</v>
      </c>
      <c r="Z18" s="53">
        <v>3</v>
      </c>
      <c r="AA18" s="52">
        <v>2625</v>
      </c>
      <c r="AB18" s="920">
        <f t="shared" ref="AB18:AB49" si="2">D18+F18+H18+J18+L18+N18+P18+R18+T18+V18+X18+Z18</f>
        <v>65</v>
      </c>
      <c r="AC18" s="921">
        <f>E18+G18+I18+K19+M18+O18+Q18+S18+U18+W18+Y18+AA18</f>
        <v>37818</v>
      </c>
      <c r="AD18" s="1259">
        <v>11</v>
      </c>
      <c r="AE18" s="50"/>
      <c r="AF18" s="50"/>
      <c r="AG18" s="50"/>
      <c r="AH18" s="50"/>
      <c r="AI18" s="50"/>
    </row>
    <row r="19" spans="1:35" ht="15.75" customHeight="1" x14ac:dyDescent="0.2">
      <c r="A19" s="23">
        <v>12</v>
      </c>
      <c r="B19" s="43" t="s">
        <v>52</v>
      </c>
      <c r="C19" s="44" t="s">
        <v>50</v>
      </c>
      <c r="D19" s="45">
        <v>3</v>
      </c>
      <c r="E19" s="46">
        <v>894</v>
      </c>
      <c r="F19" s="51">
        <v>2</v>
      </c>
      <c r="G19" s="52">
        <v>3673</v>
      </c>
      <c r="H19" s="45">
        <v>11</v>
      </c>
      <c r="I19" s="46">
        <v>1255</v>
      </c>
      <c r="J19" s="51">
        <v>11</v>
      </c>
      <c r="K19" s="52">
        <v>1015</v>
      </c>
      <c r="L19" s="45">
        <v>3</v>
      </c>
      <c r="M19" s="46">
        <v>3290</v>
      </c>
      <c r="N19" s="51">
        <v>7</v>
      </c>
      <c r="O19" s="52">
        <v>4045</v>
      </c>
      <c r="P19" s="45">
        <v>1</v>
      </c>
      <c r="Q19" s="46">
        <v>8550</v>
      </c>
      <c r="R19" s="51">
        <v>11.5</v>
      </c>
      <c r="S19" s="52">
        <v>0</v>
      </c>
      <c r="T19" s="53">
        <v>5</v>
      </c>
      <c r="U19" s="54">
        <v>4645</v>
      </c>
      <c r="V19" s="53">
        <v>5</v>
      </c>
      <c r="W19" s="54">
        <v>6070</v>
      </c>
      <c r="X19" s="53">
        <v>6</v>
      </c>
      <c r="Y19" s="54">
        <v>2435</v>
      </c>
      <c r="Z19" s="53">
        <v>2</v>
      </c>
      <c r="AA19" s="52">
        <v>2500</v>
      </c>
      <c r="AB19" s="920">
        <f t="shared" si="2"/>
        <v>67.5</v>
      </c>
      <c r="AC19" s="921">
        <f>E19+G19+I19+K19+M19+O19+Q19+S19+U19+W19+Y19+AA19</f>
        <v>38372</v>
      </c>
      <c r="AD19" s="1259">
        <v>12</v>
      </c>
      <c r="AE19" s="50"/>
      <c r="AF19" s="50"/>
      <c r="AG19" s="50"/>
      <c r="AH19" s="50"/>
      <c r="AI19" s="50"/>
    </row>
    <row r="20" spans="1:35" ht="18" x14ac:dyDescent="0.2">
      <c r="A20" s="23">
        <v>13</v>
      </c>
      <c r="B20" s="55" t="s">
        <v>57</v>
      </c>
      <c r="C20" s="56" t="s">
        <v>35</v>
      </c>
      <c r="D20" s="45">
        <v>7</v>
      </c>
      <c r="E20" s="402">
        <v>429</v>
      </c>
      <c r="F20" s="51">
        <v>9</v>
      </c>
      <c r="G20" s="52">
        <v>1119</v>
      </c>
      <c r="H20" s="45">
        <v>6</v>
      </c>
      <c r="I20" s="46">
        <v>2940</v>
      </c>
      <c r="J20" s="51">
        <v>7</v>
      </c>
      <c r="K20" s="52">
        <v>3755</v>
      </c>
      <c r="L20" s="45">
        <v>6</v>
      </c>
      <c r="M20" s="46">
        <v>2835</v>
      </c>
      <c r="N20" s="51">
        <v>3</v>
      </c>
      <c r="O20" s="52">
        <v>8300</v>
      </c>
      <c r="P20" s="45">
        <v>3</v>
      </c>
      <c r="Q20" s="46">
        <v>5125</v>
      </c>
      <c r="R20" s="51">
        <v>7</v>
      </c>
      <c r="S20" s="52">
        <v>645</v>
      </c>
      <c r="T20" s="53">
        <v>9</v>
      </c>
      <c r="U20" s="54">
        <v>2765</v>
      </c>
      <c r="V20" s="53">
        <v>1</v>
      </c>
      <c r="W20" s="54">
        <v>6455</v>
      </c>
      <c r="X20" s="527">
        <v>6.5</v>
      </c>
      <c r="Y20" s="54">
        <v>865</v>
      </c>
      <c r="Z20" s="53">
        <v>3</v>
      </c>
      <c r="AA20" s="52">
        <v>1015</v>
      </c>
      <c r="AB20" s="920">
        <f t="shared" si="2"/>
        <v>67.5</v>
      </c>
      <c r="AC20" s="921">
        <f>E20+G20+I20+K20+M20+O20+Q20+S20+U20+W20+Y20+AA20</f>
        <v>36248</v>
      </c>
      <c r="AD20" s="1259">
        <v>13</v>
      </c>
      <c r="AE20" s="50"/>
      <c r="AF20" s="50"/>
      <c r="AG20" s="50"/>
      <c r="AH20" s="50"/>
      <c r="AI20" s="50"/>
    </row>
    <row r="21" spans="1:35" ht="18" x14ac:dyDescent="0.2">
      <c r="A21" s="23">
        <v>14</v>
      </c>
      <c r="B21" s="406" t="s">
        <v>100</v>
      </c>
      <c r="C21" s="56" t="s">
        <v>36</v>
      </c>
      <c r="D21" s="45">
        <v>2</v>
      </c>
      <c r="E21" s="52">
        <v>1692</v>
      </c>
      <c r="F21" s="456">
        <v>2</v>
      </c>
      <c r="G21" s="52">
        <v>13054</v>
      </c>
      <c r="H21" s="45">
        <v>2</v>
      </c>
      <c r="I21" s="411">
        <v>6120</v>
      </c>
      <c r="J21" s="456">
        <v>4</v>
      </c>
      <c r="K21" s="52">
        <v>2845</v>
      </c>
      <c r="L21" s="45">
        <v>3</v>
      </c>
      <c r="M21" s="411">
        <v>4065</v>
      </c>
      <c r="N21" s="456">
        <v>6</v>
      </c>
      <c r="O21" s="52">
        <v>3880</v>
      </c>
      <c r="P21" s="45">
        <v>10</v>
      </c>
      <c r="Q21" s="411">
        <v>1760</v>
      </c>
      <c r="R21" s="51">
        <v>6</v>
      </c>
      <c r="S21" s="52">
        <v>1110</v>
      </c>
      <c r="T21" s="53">
        <v>11</v>
      </c>
      <c r="U21" s="54">
        <v>3520</v>
      </c>
      <c r="V21" s="53">
        <v>9</v>
      </c>
      <c r="W21" s="54">
        <v>3930</v>
      </c>
      <c r="X21" s="53">
        <v>2</v>
      </c>
      <c r="Y21" s="54">
        <v>1415</v>
      </c>
      <c r="Z21" s="53">
        <v>11</v>
      </c>
      <c r="AA21" s="52">
        <v>295</v>
      </c>
      <c r="AB21" s="920">
        <f t="shared" si="2"/>
        <v>68</v>
      </c>
      <c r="AC21" s="921">
        <f>E21+G21+I21+K21+M21+O21+Q21+S21+U21+W21+Y21+AA21</f>
        <v>43686</v>
      </c>
      <c r="AD21" s="1259">
        <v>14</v>
      </c>
      <c r="AE21" s="50"/>
      <c r="AF21" s="50"/>
      <c r="AG21" s="50"/>
      <c r="AH21" s="50"/>
      <c r="AI21" s="50"/>
    </row>
    <row r="22" spans="1:35" ht="18" x14ac:dyDescent="0.2">
      <c r="A22" s="23">
        <v>15</v>
      </c>
      <c r="B22" s="406" t="s">
        <v>76</v>
      </c>
      <c r="C22" s="56" t="s">
        <v>43</v>
      </c>
      <c r="D22" s="45">
        <v>2</v>
      </c>
      <c r="E22" s="402">
        <v>1142</v>
      </c>
      <c r="F22" s="51">
        <v>1</v>
      </c>
      <c r="G22" s="52">
        <v>14201</v>
      </c>
      <c r="H22" s="45">
        <v>5</v>
      </c>
      <c r="I22" s="46">
        <v>3685</v>
      </c>
      <c r="J22" s="51">
        <v>11</v>
      </c>
      <c r="K22" s="52">
        <v>250</v>
      </c>
      <c r="L22" s="45">
        <v>12</v>
      </c>
      <c r="M22" s="411">
        <v>685</v>
      </c>
      <c r="N22" s="51">
        <v>5</v>
      </c>
      <c r="O22" s="52">
        <v>4795</v>
      </c>
      <c r="P22" s="45">
        <v>3</v>
      </c>
      <c r="Q22" s="411">
        <v>3685</v>
      </c>
      <c r="R22" s="51">
        <v>9</v>
      </c>
      <c r="S22" s="52">
        <v>140</v>
      </c>
      <c r="T22" s="53">
        <v>4</v>
      </c>
      <c r="U22" s="207">
        <v>4740</v>
      </c>
      <c r="V22" s="53">
        <v>3</v>
      </c>
      <c r="W22" s="207">
        <v>6885</v>
      </c>
      <c r="X22" s="53">
        <v>7</v>
      </c>
      <c r="Y22" s="207">
        <v>1360</v>
      </c>
      <c r="Z22" s="53">
        <v>8</v>
      </c>
      <c r="AA22" s="52">
        <v>1405</v>
      </c>
      <c r="AB22" s="920">
        <f t="shared" si="2"/>
        <v>70</v>
      </c>
      <c r="AC22" s="921">
        <f>E22+G22+I22+N22+M22+O22+Q22+S22+U22+W22+Y22+AA22</f>
        <v>42728</v>
      </c>
      <c r="AD22" s="1259">
        <v>15</v>
      </c>
      <c r="AE22" s="50"/>
      <c r="AF22" s="50"/>
      <c r="AG22" s="50"/>
      <c r="AH22" s="50"/>
      <c r="AI22" s="50"/>
    </row>
    <row r="23" spans="1:35" ht="18" x14ac:dyDescent="0.2">
      <c r="A23" s="23">
        <v>16</v>
      </c>
      <c r="B23" s="406" t="s">
        <v>62</v>
      </c>
      <c r="C23" s="56" t="s">
        <v>37</v>
      </c>
      <c r="D23" s="45">
        <v>4</v>
      </c>
      <c r="E23" s="402">
        <v>585</v>
      </c>
      <c r="F23" s="51">
        <v>7</v>
      </c>
      <c r="G23" s="52">
        <v>299</v>
      </c>
      <c r="H23" s="45">
        <v>1</v>
      </c>
      <c r="I23" s="46">
        <v>1085</v>
      </c>
      <c r="J23" s="51">
        <v>9</v>
      </c>
      <c r="K23" s="52">
        <v>680</v>
      </c>
      <c r="L23" s="45">
        <v>6</v>
      </c>
      <c r="M23" s="46">
        <v>2700</v>
      </c>
      <c r="N23" s="51">
        <v>1</v>
      </c>
      <c r="O23" s="52">
        <v>8915</v>
      </c>
      <c r="P23" s="45">
        <v>9</v>
      </c>
      <c r="Q23" s="46">
        <v>700</v>
      </c>
      <c r="R23" s="51">
        <v>7</v>
      </c>
      <c r="S23" s="52">
        <v>4155</v>
      </c>
      <c r="T23" s="53">
        <v>8</v>
      </c>
      <c r="U23" s="54">
        <v>2960</v>
      </c>
      <c r="V23" s="53">
        <v>6</v>
      </c>
      <c r="W23" s="54">
        <v>4985</v>
      </c>
      <c r="X23" s="53">
        <v>1</v>
      </c>
      <c r="Y23" s="54">
        <v>2370</v>
      </c>
      <c r="Z23" s="53">
        <v>11</v>
      </c>
      <c r="AA23" s="52">
        <v>560</v>
      </c>
      <c r="AB23" s="920">
        <f t="shared" si="2"/>
        <v>70</v>
      </c>
      <c r="AC23" s="921">
        <f t="shared" ref="AC23:AC69" si="3">E23+G23+I23+K23+M23+O23+Q23+S23+U23+W23+Y23+AA23</f>
        <v>29994</v>
      </c>
      <c r="AD23" s="1259">
        <v>16</v>
      </c>
      <c r="AE23" s="50"/>
      <c r="AF23" s="50"/>
      <c r="AG23" s="50"/>
      <c r="AH23" s="50"/>
      <c r="AI23" s="50"/>
    </row>
    <row r="24" spans="1:35" ht="18" x14ac:dyDescent="0.2">
      <c r="A24" s="23">
        <v>17</v>
      </c>
      <c r="B24" s="43" t="s">
        <v>81</v>
      </c>
      <c r="C24" s="44" t="s">
        <v>41</v>
      </c>
      <c r="D24" s="45">
        <v>9</v>
      </c>
      <c r="E24" s="46">
        <v>501</v>
      </c>
      <c r="F24" s="51">
        <v>11</v>
      </c>
      <c r="G24" s="52">
        <v>438</v>
      </c>
      <c r="H24" s="45">
        <v>5</v>
      </c>
      <c r="I24" s="46">
        <v>710</v>
      </c>
      <c r="J24" s="51">
        <v>5</v>
      </c>
      <c r="K24" s="52">
        <v>2785</v>
      </c>
      <c r="L24" s="45">
        <v>9</v>
      </c>
      <c r="M24" s="46">
        <v>2935</v>
      </c>
      <c r="N24" s="51">
        <v>5</v>
      </c>
      <c r="O24" s="52">
        <v>4005</v>
      </c>
      <c r="P24" s="45">
        <v>4</v>
      </c>
      <c r="Q24" s="46">
        <v>3395</v>
      </c>
      <c r="R24" s="51">
        <v>6</v>
      </c>
      <c r="S24" s="52">
        <v>4390</v>
      </c>
      <c r="T24" s="53">
        <v>6</v>
      </c>
      <c r="U24" s="54">
        <v>4060</v>
      </c>
      <c r="V24" s="53">
        <v>4</v>
      </c>
      <c r="W24" s="54">
        <v>5290</v>
      </c>
      <c r="X24" s="53">
        <v>4</v>
      </c>
      <c r="Y24" s="54">
        <v>2780</v>
      </c>
      <c r="Z24" s="53">
        <v>3</v>
      </c>
      <c r="AA24" s="52">
        <v>2355</v>
      </c>
      <c r="AB24" s="920">
        <f t="shared" si="2"/>
        <v>71</v>
      </c>
      <c r="AC24" s="921">
        <f t="shared" si="3"/>
        <v>33644</v>
      </c>
      <c r="AD24" s="1259">
        <v>17</v>
      </c>
      <c r="AE24" s="50"/>
      <c r="AF24" s="50"/>
      <c r="AG24" s="50"/>
      <c r="AH24" s="50"/>
      <c r="AI24" s="50"/>
    </row>
    <row r="25" spans="1:35" ht="18" x14ac:dyDescent="0.2">
      <c r="A25" s="23">
        <v>18</v>
      </c>
      <c r="B25" s="43" t="s">
        <v>94</v>
      </c>
      <c r="C25" s="44" t="s">
        <v>93</v>
      </c>
      <c r="D25" s="45">
        <v>3</v>
      </c>
      <c r="E25" s="411">
        <v>1160</v>
      </c>
      <c r="F25" s="456">
        <v>5</v>
      </c>
      <c r="G25" s="52">
        <v>3162</v>
      </c>
      <c r="H25" s="45">
        <v>3</v>
      </c>
      <c r="I25" s="411">
        <v>970</v>
      </c>
      <c r="J25" s="456">
        <v>9</v>
      </c>
      <c r="K25" s="52">
        <v>690</v>
      </c>
      <c r="L25" s="45">
        <v>6</v>
      </c>
      <c r="M25" s="411">
        <v>3265</v>
      </c>
      <c r="N25" s="456">
        <v>6</v>
      </c>
      <c r="O25" s="52">
        <v>4680</v>
      </c>
      <c r="P25" s="45">
        <v>7</v>
      </c>
      <c r="Q25" s="411">
        <v>2495</v>
      </c>
      <c r="R25" s="51">
        <v>9.5</v>
      </c>
      <c r="S25" s="52">
        <v>240</v>
      </c>
      <c r="T25" s="53">
        <v>1</v>
      </c>
      <c r="U25" s="54">
        <v>6460</v>
      </c>
      <c r="V25" s="53">
        <v>7</v>
      </c>
      <c r="W25" s="54">
        <v>4300</v>
      </c>
      <c r="X25" s="53">
        <v>6</v>
      </c>
      <c r="Y25" s="54">
        <v>390</v>
      </c>
      <c r="Z25" s="53">
        <v>9</v>
      </c>
      <c r="AA25" s="52">
        <v>855</v>
      </c>
      <c r="AB25" s="920">
        <f t="shared" si="2"/>
        <v>71.5</v>
      </c>
      <c r="AC25" s="921">
        <f t="shared" si="3"/>
        <v>28667</v>
      </c>
      <c r="AD25" s="1259">
        <v>18</v>
      </c>
      <c r="AE25" s="50"/>
      <c r="AF25" s="50"/>
      <c r="AG25" s="50"/>
      <c r="AH25" s="50"/>
      <c r="AI25" s="50"/>
    </row>
    <row r="26" spans="1:35" ht="18" x14ac:dyDescent="0.2">
      <c r="A26" s="23">
        <v>19</v>
      </c>
      <c r="B26" s="43" t="s">
        <v>92</v>
      </c>
      <c r="C26" s="44" t="s">
        <v>93</v>
      </c>
      <c r="D26" s="45">
        <v>8</v>
      </c>
      <c r="E26" s="411">
        <v>262</v>
      </c>
      <c r="F26" s="456">
        <v>4</v>
      </c>
      <c r="G26" s="52">
        <v>884</v>
      </c>
      <c r="H26" s="45">
        <v>3</v>
      </c>
      <c r="I26" s="411">
        <v>5200</v>
      </c>
      <c r="J26" s="456">
        <v>12</v>
      </c>
      <c r="K26" s="52">
        <v>355</v>
      </c>
      <c r="L26" s="45">
        <v>5</v>
      </c>
      <c r="M26" s="411">
        <v>1920</v>
      </c>
      <c r="N26" s="456">
        <v>6</v>
      </c>
      <c r="O26" s="52">
        <v>3695</v>
      </c>
      <c r="P26" s="45">
        <v>9</v>
      </c>
      <c r="Q26" s="411">
        <v>2780</v>
      </c>
      <c r="R26" s="51">
        <v>4</v>
      </c>
      <c r="S26" s="52">
        <v>7520</v>
      </c>
      <c r="T26" s="53">
        <v>2</v>
      </c>
      <c r="U26" s="54">
        <v>5350</v>
      </c>
      <c r="V26" s="53">
        <v>2</v>
      </c>
      <c r="W26" s="54">
        <v>6055</v>
      </c>
      <c r="X26" s="53">
        <v>10</v>
      </c>
      <c r="Y26" s="54">
        <v>70</v>
      </c>
      <c r="Z26" s="53">
        <v>9</v>
      </c>
      <c r="AA26" s="52">
        <v>865</v>
      </c>
      <c r="AB26" s="920">
        <f t="shared" si="2"/>
        <v>74</v>
      </c>
      <c r="AC26" s="921">
        <f t="shared" si="3"/>
        <v>34956</v>
      </c>
      <c r="AD26" s="1259">
        <v>19</v>
      </c>
      <c r="AE26" s="50"/>
      <c r="AF26" s="50"/>
      <c r="AG26" s="50"/>
      <c r="AH26" s="50"/>
      <c r="AI26" s="50"/>
    </row>
    <row r="27" spans="1:35" ht="18" x14ac:dyDescent="0.2">
      <c r="A27" s="23">
        <v>20</v>
      </c>
      <c r="B27" s="43" t="s">
        <v>67</v>
      </c>
      <c r="C27" s="44" t="s">
        <v>42</v>
      </c>
      <c r="D27" s="45">
        <v>1</v>
      </c>
      <c r="E27" s="46">
        <v>2773</v>
      </c>
      <c r="F27" s="51">
        <v>12</v>
      </c>
      <c r="G27" s="52">
        <v>42</v>
      </c>
      <c r="H27" s="45">
        <v>11</v>
      </c>
      <c r="I27" s="46">
        <v>105</v>
      </c>
      <c r="J27" s="51">
        <v>4</v>
      </c>
      <c r="K27" s="52">
        <v>1990</v>
      </c>
      <c r="L27" s="45">
        <v>2</v>
      </c>
      <c r="M27" s="46">
        <v>3605</v>
      </c>
      <c r="N27" s="51">
        <v>9</v>
      </c>
      <c r="O27" s="52">
        <v>2575</v>
      </c>
      <c r="P27" s="45">
        <v>11</v>
      </c>
      <c r="Q27" s="46">
        <v>1115</v>
      </c>
      <c r="R27" s="51">
        <v>4</v>
      </c>
      <c r="S27" s="52">
        <v>5420</v>
      </c>
      <c r="T27" s="53">
        <v>4</v>
      </c>
      <c r="U27" s="54">
        <v>4255</v>
      </c>
      <c r="V27" s="53">
        <v>8</v>
      </c>
      <c r="W27" s="54">
        <v>4480</v>
      </c>
      <c r="X27" s="53">
        <v>4</v>
      </c>
      <c r="Y27" s="54">
        <v>2525</v>
      </c>
      <c r="Z27" s="53">
        <v>5</v>
      </c>
      <c r="AA27" s="52">
        <v>1960</v>
      </c>
      <c r="AB27" s="920">
        <f t="shared" si="2"/>
        <v>75</v>
      </c>
      <c r="AC27" s="921">
        <f t="shared" si="3"/>
        <v>30845</v>
      </c>
      <c r="AD27" s="1259">
        <v>20</v>
      </c>
      <c r="AE27" s="50"/>
      <c r="AF27" s="50"/>
      <c r="AG27" s="50"/>
      <c r="AH27" s="50"/>
      <c r="AI27" s="50"/>
    </row>
    <row r="28" spans="1:35" ht="18" x14ac:dyDescent="0.2">
      <c r="A28" s="23">
        <v>21</v>
      </c>
      <c r="B28" s="404" t="s">
        <v>66</v>
      </c>
      <c r="C28" s="58" t="s">
        <v>46</v>
      </c>
      <c r="D28" s="45">
        <v>4</v>
      </c>
      <c r="E28" s="411">
        <v>1193</v>
      </c>
      <c r="F28" s="51">
        <v>8</v>
      </c>
      <c r="G28" s="52">
        <v>1218</v>
      </c>
      <c r="H28" s="45">
        <v>1</v>
      </c>
      <c r="I28" s="46">
        <v>7385</v>
      </c>
      <c r="J28" s="51">
        <v>6</v>
      </c>
      <c r="K28" s="52">
        <v>2075</v>
      </c>
      <c r="L28" s="45">
        <v>9</v>
      </c>
      <c r="M28" s="46">
        <v>1735</v>
      </c>
      <c r="N28" s="51">
        <v>11</v>
      </c>
      <c r="O28" s="52">
        <v>1995</v>
      </c>
      <c r="P28" s="45">
        <v>1</v>
      </c>
      <c r="Q28" s="46">
        <v>5670</v>
      </c>
      <c r="R28" s="51">
        <v>12</v>
      </c>
      <c r="S28" s="52">
        <v>1545</v>
      </c>
      <c r="T28" s="53">
        <v>9</v>
      </c>
      <c r="U28" s="54">
        <v>2845</v>
      </c>
      <c r="V28" s="53">
        <v>11</v>
      </c>
      <c r="W28" s="54">
        <v>4870</v>
      </c>
      <c r="X28" s="53">
        <v>3</v>
      </c>
      <c r="Y28" s="54">
        <v>1985</v>
      </c>
      <c r="Z28" s="53">
        <v>1</v>
      </c>
      <c r="AA28" s="52">
        <v>3795</v>
      </c>
      <c r="AB28" s="920">
        <f t="shared" si="2"/>
        <v>76</v>
      </c>
      <c r="AC28" s="921">
        <f t="shared" si="3"/>
        <v>36311</v>
      </c>
      <c r="AD28" s="1259">
        <v>21</v>
      </c>
      <c r="AE28" s="50"/>
      <c r="AF28" s="50"/>
      <c r="AG28" s="50"/>
      <c r="AH28" s="50"/>
      <c r="AI28" s="50"/>
    </row>
    <row r="29" spans="1:35" ht="18" x14ac:dyDescent="0.2">
      <c r="A29" s="23">
        <v>22</v>
      </c>
      <c r="B29" s="406" t="s">
        <v>54</v>
      </c>
      <c r="C29" s="58" t="s">
        <v>50</v>
      </c>
      <c r="D29" s="45">
        <v>10</v>
      </c>
      <c r="E29" s="46">
        <v>243</v>
      </c>
      <c r="F29" s="51">
        <v>6</v>
      </c>
      <c r="G29" s="52">
        <v>2033</v>
      </c>
      <c r="H29" s="45">
        <v>5</v>
      </c>
      <c r="I29" s="46">
        <v>435</v>
      </c>
      <c r="J29" s="51">
        <v>8</v>
      </c>
      <c r="K29" s="52">
        <v>685</v>
      </c>
      <c r="L29" s="45">
        <v>10</v>
      </c>
      <c r="M29" s="46">
        <v>2725</v>
      </c>
      <c r="N29" s="51">
        <v>12</v>
      </c>
      <c r="O29" s="52">
        <v>2780</v>
      </c>
      <c r="P29" s="45">
        <v>2</v>
      </c>
      <c r="Q29" s="46">
        <v>3990</v>
      </c>
      <c r="R29" s="51">
        <v>1</v>
      </c>
      <c r="S29" s="52">
        <v>14480</v>
      </c>
      <c r="T29" s="53">
        <v>6</v>
      </c>
      <c r="U29" s="54">
        <v>3385</v>
      </c>
      <c r="V29" s="53">
        <v>8</v>
      </c>
      <c r="W29" s="54">
        <v>4505</v>
      </c>
      <c r="X29" s="53">
        <v>3</v>
      </c>
      <c r="Y29" s="54">
        <v>790</v>
      </c>
      <c r="Z29" s="53">
        <v>7</v>
      </c>
      <c r="AA29" s="52">
        <v>445</v>
      </c>
      <c r="AB29" s="920">
        <f t="shared" si="2"/>
        <v>78</v>
      </c>
      <c r="AC29" s="921">
        <f t="shared" si="3"/>
        <v>36496</v>
      </c>
      <c r="AD29" s="1259">
        <v>22</v>
      </c>
      <c r="AE29" s="50"/>
      <c r="AF29" s="50"/>
      <c r="AG29" s="50"/>
      <c r="AH29" s="50"/>
      <c r="AI29" s="50"/>
    </row>
    <row r="30" spans="1:35" ht="18" x14ac:dyDescent="0.2">
      <c r="A30" s="23">
        <v>23</v>
      </c>
      <c r="B30" s="43" t="s">
        <v>95</v>
      </c>
      <c r="C30" s="58" t="s">
        <v>93</v>
      </c>
      <c r="D30" s="45">
        <v>7</v>
      </c>
      <c r="E30" s="411">
        <v>830</v>
      </c>
      <c r="F30" s="456">
        <v>7</v>
      </c>
      <c r="G30" s="52">
        <v>1334</v>
      </c>
      <c r="H30" s="45">
        <v>8</v>
      </c>
      <c r="I30" s="411">
        <v>595</v>
      </c>
      <c r="J30" s="456">
        <v>8</v>
      </c>
      <c r="K30" s="52">
        <v>1590</v>
      </c>
      <c r="L30" s="45">
        <v>9</v>
      </c>
      <c r="M30" s="411">
        <v>2255</v>
      </c>
      <c r="N30" s="456">
        <v>8</v>
      </c>
      <c r="O30" s="52">
        <v>3170</v>
      </c>
      <c r="P30" s="45">
        <v>13</v>
      </c>
      <c r="Q30" s="411"/>
      <c r="R30" s="51">
        <v>1</v>
      </c>
      <c r="S30" s="52">
        <v>10330</v>
      </c>
      <c r="T30" s="53">
        <v>6</v>
      </c>
      <c r="U30" s="54">
        <v>3795</v>
      </c>
      <c r="V30" s="53">
        <v>4</v>
      </c>
      <c r="W30" s="54">
        <v>5320</v>
      </c>
      <c r="X30" s="53">
        <v>7</v>
      </c>
      <c r="Y30" s="54">
        <v>1620</v>
      </c>
      <c r="Z30" s="53">
        <v>2</v>
      </c>
      <c r="AA30" s="52">
        <v>1055</v>
      </c>
      <c r="AB30" s="920">
        <f t="shared" si="2"/>
        <v>80</v>
      </c>
      <c r="AC30" s="921">
        <f t="shared" si="3"/>
        <v>31894</v>
      </c>
      <c r="AD30" s="1259">
        <v>23</v>
      </c>
      <c r="AE30" s="50"/>
      <c r="AF30" s="50"/>
      <c r="AG30" s="50"/>
      <c r="AH30" s="50"/>
      <c r="AI30" s="50"/>
    </row>
    <row r="31" spans="1:35" ht="18" x14ac:dyDescent="0.2">
      <c r="A31" s="23">
        <v>24</v>
      </c>
      <c r="B31" s="43" t="s">
        <v>99</v>
      </c>
      <c r="C31" s="58" t="s">
        <v>36</v>
      </c>
      <c r="D31" s="45">
        <v>11</v>
      </c>
      <c r="E31" s="411">
        <v>167</v>
      </c>
      <c r="F31" s="456">
        <v>6</v>
      </c>
      <c r="G31" s="52">
        <v>573</v>
      </c>
      <c r="H31" s="45">
        <v>9</v>
      </c>
      <c r="I31" s="411">
        <v>210</v>
      </c>
      <c r="J31" s="456">
        <v>5</v>
      </c>
      <c r="K31" s="107">
        <v>4075</v>
      </c>
      <c r="L31" s="45">
        <v>5</v>
      </c>
      <c r="M31" s="411">
        <v>2935</v>
      </c>
      <c r="N31" s="456">
        <v>8</v>
      </c>
      <c r="O31" s="52">
        <v>4490</v>
      </c>
      <c r="P31" s="45">
        <v>12</v>
      </c>
      <c r="Q31" s="411">
        <v>0</v>
      </c>
      <c r="R31" s="51">
        <v>7</v>
      </c>
      <c r="S31" s="52">
        <v>4760</v>
      </c>
      <c r="T31" s="53">
        <v>1</v>
      </c>
      <c r="U31" s="54">
        <v>5795</v>
      </c>
      <c r="V31" s="53">
        <v>5</v>
      </c>
      <c r="W31" s="54">
        <v>5265</v>
      </c>
      <c r="X31" s="53">
        <v>8</v>
      </c>
      <c r="Y31" s="54">
        <v>940</v>
      </c>
      <c r="Z31" s="53">
        <v>3</v>
      </c>
      <c r="AA31" s="52">
        <v>1850</v>
      </c>
      <c r="AB31" s="920">
        <f t="shared" si="2"/>
        <v>80</v>
      </c>
      <c r="AC31" s="921">
        <f t="shared" si="3"/>
        <v>31060</v>
      </c>
      <c r="AD31" s="1259">
        <v>24</v>
      </c>
      <c r="AE31" s="50"/>
      <c r="AF31" s="50"/>
      <c r="AG31" s="50"/>
      <c r="AH31" s="50"/>
      <c r="AI31" s="50"/>
    </row>
    <row r="32" spans="1:35" ht="18" x14ac:dyDescent="0.2">
      <c r="A32" s="23">
        <v>25</v>
      </c>
      <c r="B32" s="43" t="s">
        <v>69</v>
      </c>
      <c r="C32" s="44" t="s">
        <v>42</v>
      </c>
      <c r="D32" s="45">
        <v>6</v>
      </c>
      <c r="E32" s="46">
        <v>439</v>
      </c>
      <c r="F32" s="51">
        <v>7</v>
      </c>
      <c r="G32" s="52">
        <v>432</v>
      </c>
      <c r="H32" s="45">
        <v>1</v>
      </c>
      <c r="I32" s="46">
        <v>6710</v>
      </c>
      <c r="J32" s="51">
        <v>12</v>
      </c>
      <c r="K32" s="52">
        <v>495</v>
      </c>
      <c r="L32" s="45">
        <v>2</v>
      </c>
      <c r="M32" s="402">
        <v>4225</v>
      </c>
      <c r="N32" s="51">
        <v>7</v>
      </c>
      <c r="O32" s="52">
        <v>3735</v>
      </c>
      <c r="P32" s="45">
        <v>7</v>
      </c>
      <c r="Q32" s="402">
        <v>1265</v>
      </c>
      <c r="R32" s="51">
        <v>11</v>
      </c>
      <c r="S32" s="52">
        <v>1</v>
      </c>
      <c r="T32" s="53">
        <v>10</v>
      </c>
      <c r="U32" s="402">
        <v>2820</v>
      </c>
      <c r="V32" s="53">
        <v>8</v>
      </c>
      <c r="W32" s="402">
        <v>5900</v>
      </c>
      <c r="X32" s="53">
        <v>7</v>
      </c>
      <c r="Y32" s="402">
        <v>290</v>
      </c>
      <c r="Z32" s="53">
        <v>4</v>
      </c>
      <c r="AA32" s="52">
        <v>1845</v>
      </c>
      <c r="AB32" s="920">
        <f t="shared" si="2"/>
        <v>82</v>
      </c>
      <c r="AC32" s="921">
        <f t="shared" si="3"/>
        <v>28157</v>
      </c>
      <c r="AD32" s="1259">
        <v>25</v>
      </c>
      <c r="AE32" s="50"/>
      <c r="AF32" s="50"/>
      <c r="AG32" s="50"/>
      <c r="AH32" s="50"/>
      <c r="AI32" s="50"/>
    </row>
    <row r="33" spans="1:35" ht="18" x14ac:dyDescent="0.2">
      <c r="A33" s="23">
        <v>26</v>
      </c>
      <c r="B33" s="404" t="s">
        <v>73</v>
      </c>
      <c r="C33" s="44" t="s">
        <v>72</v>
      </c>
      <c r="D33" s="45">
        <v>4</v>
      </c>
      <c r="E33" s="46">
        <v>1047</v>
      </c>
      <c r="F33" s="51">
        <v>6</v>
      </c>
      <c r="G33" s="52">
        <v>589</v>
      </c>
      <c r="H33" s="45">
        <v>12</v>
      </c>
      <c r="I33" s="46">
        <v>765</v>
      </c>
      <c r="J33" s="51">
        <v>1</v>
      </c>
      <c r="K33" s="52">
        <v>2900</v>
      </c>
      <c r="L33" s="45">
        <v>11</v>
      </c>
      <c r="M33" s="46">
        <v>1625</v>
      </c>
      <c r="N33" s="51">
        <v>4</v>
      </c>
      <c r="O33" s="52">
        <v>4720</v>
      </c>
      <c r="P33" s="45">
        <v>12</v>
      </c>
      <c r="Q33" s="46">
        <v>220</v>
      </c>
      <c r="R33" s="51">
        <v>5</v>
      </c>
      <c r="S33" s="52">
        <v>2770</v>
      </c>
      <c r="T33" s="53">
        <v>7</v>
      </c>
      <c r="U33" s="54">
        <v>3035</v>
      </c>
      <c r="V33" s="53">
        <v>10</v>
      </c>
      <c r="W33" s="54">
        <v>3895</v>
      </c>
      <c r="X33" s="53">
        <v>5</v>
      </c>
      <c r="Y33" s="54">
        <v>2770</v>
      </c>
      <c r="Z33" s="53">
        <v>6</v>
      </c>
      <c r="AA33" s="52">
        <v>555</v>
      </c>
      <c r="AB33" s="920">
        <f t="shared" si="2"/>
        <v>83</v>
      </c>
      <c r="AC33" s="921">
        <f t="shared" si="3"/>
        <v>24891</v>
      </c>
      <c r="AD33" s="1259">
        <v>26</v>
      </c>
      <c r="AE33" s="50"/>
      <c r="AF33" s="50"/>
      <c r="AG33" s="50"/>
      <c r="AH33" s="50"/>
      <c r="AI33" s="50"/>
    </row>
    <row r="34" spans="1:35" ht="18" x14ac:dyDescent="0.2">
      <c r="A34" s="23">
        <v>27</v>
      </c>
      <c r="B34" s="43" t="s">
        <v>90</v>
      </c>
      <c r="C34" s="44" t="s">
        <v>44</v>
      </c>
      <c r="D34" s="45">
        <v>10</v>
      </c>
      <c r="E34" s="411">
        <v>154</v>
      </c>
      <c r="F34" s="456">
        <v>2</v>
      </c>
      <c r="G34" s="52">
        <v>8908</v>
      </c>
      <c r="H34" s="45">
        <v>10</v>
      </c>
      <c r="I34" s="411">
        <v>40</v>
      </c>
      <c r="J34" s="456">
        <v>1</v>
      </c>
      <c r="K34" s="52">
        <v>6590</v>
      </c>
      <c r="L34" s="45">
        <v>4</v>
      </c>
      <c r="M34" s="411">
        <v>4490</v>
      </c>
      <c r="N34" s="456">
        <v>7</v>
      </c>
      <c r="O34" s="52">
        <v>3430</v>
      </c>
      <c r="P34" s="45">
        <v>8</v>
      </c>
      <c r="Q34" s="411">
        <v>2985</v>
      </c>
      <c r="R34" s="51">
        <v>8</v>
      </c>
      <c r="S34" s="52">
        <v>4740</v>
      </c>
      <c r="T34" s="53">
        <v>11</v>
      </c>
      <c r="U34" s="54">
        <v>2565</v>
      </c>
      <c r="V34" s="53">
        <v>6</v>
      </c>
      <c r="W34" s="54">
        <v>4720</v>
      </c>
      <c r="X34" s="53">
        <v>9</v>
      </c>
      <c r="Y34" s="54">
        <v>210</v>
      </c>
      <c r="Z34" s="53">
        <v>8</v>
      </c>
      <c r="AA34" s="52">
        <v>1115</v>
      </c>
      <c r="AB34" s="920">
        <f t="shared" si="2"/>
        <v>84</v>
      </c>
      <c r="AC34" s="921">
        <f t="shared" si="3"/>
        <v>39947</v>
      </c>
      <c r="AD34" s="1259">
        <v>27</v>
      </c>
      <c r="AE34" s="50"/>
      <c r="AF34" s="50"/>
      <c r="AG34" s="50"/>
      <c r="AH34" s="50"/>
      <c r="AI34" s="50"/>
    </row>
    <row r="35" spans="1:35" ht="18" x14ac:dyDescent="0.2">
      <c r="A35" s="23">
        <v>28</v>
      </c>
      <c r="B35" s="43" t="s">
        <v>79</v>
      </c>
      <c r="C35" s="44" t="s">
        <v>43</v>
      </c>
      <c r="D35" s="45">
        <v>11</v>
      </c>
      <c r="E35" s="46">
        <v>173</v>
      </c>
      <c r="F35" s="51">
        <v>2</v>
      </c>
      <c r="G35" s="52">
        <v>9891</v>
      </c>
      <c r="H35" s="45">
        <v>12</v>
      </c>
      <c r="I35" s="46">
        <v>0</v>
      </c>
      <c r="J35" s="51">
        <v>1</v>
      </c>
      <c r="K35" s="52">
        <v>7075</v>
      </c>
      <c r="L35" s="45">
        <v>13</v>
      </c>
      <c r="M35" s="46"/>
      <c r="N35" s="51">
        <v>13</v>
      </c>
      <c r="O35" s="52"/>
      <c r="P35" s="45">
        <v>2</v>
      </c>
      <c r="Q35" s="46">
        <v>8115</v>
      </c>
      <c r="R35" s="51">
        <v>9</v>
      </c>
      <c r="S35" s="52">
        <v>3605</v>
      </c>
      <c r="T35" s="53">
        <v>5</v>
      </c>
      <c r="U35" s="54">
        <v>3475</v>
      </c>
      <c r="V35" s="53">
        <v>2</v>
      </c>
      <c r="W35" s="54">
        <v>6315</v>
      </c>
      <c r="X35" s="53">
        <v>8</v>
      </c>
      <c r="Y35" s="54">
        <v>245</v>
      </c>
      <c r="Z35" s="53">
        <v>7</v>
      </c>
      <c r="AA35" s="52">
        <v>1345</v>
      </c>
      <c r="AB35" s="920">
        <f t="shared" si="2"/>
        <v>85</v>
      </c>
      <c r="AC35" s="921">
        <f t="shared" si="3"/>
        <v>40239</v>
      </c>
      <c r="AD35" s="1259">
        <v>28</v>
      </c>
      <c r="AE35" s="50"/>
      <c r="AF35" s="50"/>
      <c r="AG35" s="50"/>
      <c r="AH35" s="50"/>
      <c r="AI35" s="50"/>
    </row>
    <row r="36" spans="1:35" ht="18" x14ac:dyDescent="0.2">
      <c r="A36" s="23">
        <v>29</v>
      </c>
      <c r="B36" s="43" t="s">
        <v>58</v>
      </c>
      <c r="C36" s="44" t="s">
        <v>35</v>
      </c>
      <c r="D36" s="45">
        <v>10</v>
      </c>
      <c r="E36" s="46">
        <v>440</v>
      </c>
      <c r="F36" s="51">
        <v>10</v>
      </c>
      <c r="G36" s="52">
        <v>55</v>
      </c>
      <c r="H36" s="45">
        <v>10</v>
      </c>
      <c r="I36" s="46">
        <v>245</v>
      </c>
      <c r="J36" s="51">
        <v>7</v>
      </c>
      <c r="K36" s="52">
        <v>865</v>
      </c>
      <c r="L36" s="45">
        <v>5</v>
      </c>
      <c r="M36" s="46">
        <v>3300</v>
      </c>
      <c r="N36" s="51">
        <v>3</v>
      </c>
      <c r="O36" s="52">
        <v>5550</v>
      </c>
      <c r="P36" s="45">
        <v>5</v>
      </c>
      <c r="Q36" s="46">
        <v>2005</v>
      </c>
      <c r="R36" s="51">
        <v>3</v>
      </c>
      <c r="S36" s="52">
        <v>7745</v>
      </c>
      <c r="T36" s="53">
        <v>5</v>
      </c>
      <c r="U36" s="54">
        <v>5070</v>
      </c>
      <c r="V36" s="53">
        <v>8</v>
      </c>
      <c r="W36" s="54">
        <v>4105</v>
      </c>
      <c r="X36" s="53">
        <v>13</v>
      </c>
      <c r="Y36" s="54"/>
      <c r="Z36" s="53">
        <v>6</v>
      </c>
      <c r="AA36" s="52">
        <v>1665</v>
      </c>
      <c r="AB36" s="920">
        <f t="shared" si="2"/>
        <v>85</v>
      </c>
      <c r="AC36" s="921">
        <f t="shared" si="3"/>
        <v>31045</v>
      </c>
      <c r="AD36" s="1259">
        <v>29</v>
      </c>
      <c r="AE36" s="50"/>
      <c r="AF36" s="50"/>
      <c r="AG36" s="50"/>
      <c r="AH36" s="50"/>
      <c r="AI36" s="50"/>
    </row>
    <row r="37" spans="1:35" ht="18" x14ac:dyDescent="0.2">
      <c r="A37" s="23">
        <v>30</v>
      </c>
      <c r="B37" s="43" t="s">
        <v>96</v>
      </c>
      <c r="C37" s="44" t="s">
        <v>93</v>
      </c>
      <c r="D37" s="45">
        <v>4</v>
      </c>
      <c r="E37" s="411">
        <v>637</v>
      </c>
      <c r="F37" s="456">
        <v>3</v>
      </c>
      <c r="G37" s="52">
        <v>1296</v>
      </c>
      <c r="H37" s="45">
        <v>4</v>
      </c>
      <c r="I37" s="411">
        <v>910</v>
      </c>
      <c r="J37" s="456">
        <v>4</v>
      </c>
      <c r="K37" s="52">
        <v>5065</v>
      </c>
      <c r="L37" s="45">
        <v>13</v>
      </c>
      <c r="M37" s="411"/>
      <c r="N37" s="456">
        <v>13</v>
      </c>
      <c r="O37" s="52"/>
      <c r="P37" s="45">
        <v>8</v>
      </c>
      <c r="Q37" s="411">
        <v>805</v>
      </c>
      <c r="R37" s="51">
        <v>11.5</v>
      </c>
      <c r="S37" s="52">
        <v>0</v>
      </c>
      <c r="T37" s="53">
        <v>7</v>
      </c>
      <c r="U37" s="54">
        <v>4755</v>
      </c>
      <c r="V37" s="53">
        <v>9</v>
      </c>
      <c r="W37" s="54">
        <v>5340</v>
      </c>
      <c r="X37" s="53">
        <v>8</v>
      </c>
      <c r="Y37" s="54">
        <v>1170</v>
      </c>
      <c r="Z37" s="53">
        <v>1</v>
      </c>
      <c r="AA37" s="52">
        <v>3170</v>
      </c>
      <c r="AB37" s="920">
        <f t="shared" si="2"/>
        <v>85.5</v>
      </c>
      <c r="AC37" s="921">
        <f t="shared" si="3"/>
        <v>23148</v>
      </c>
      <c r="AD37" s="1259">
        <v>30</v>
      </c>
      <c r="AE37" s="50"/>
      <c r="AF37" s="50"/>
      <c r="AG37" s="50"/>
      <c r="AH37" s="50"/>
      <c r="AI37" s="50"/>
    </row>
    <row r="38" spans="1:35" ht="18" x14ac:dyDescent="0.2">
      <c r="A38" s="23">
        <v>31</v>
      </c>
      <c r="B38" s="43" t="s">
        <v>61</v>
      </c>
      <c r="C38" s="44" t="s">
        <v>37</v>
      </c>
      <c r="D38" s="45">
        <v>12</v>
      </c>
      <c r="E38" s="46">
        <v>149</v>
      </c>
      <c r="F38" s="51">
        <v>3</v>
      </c>
      <c r="G38" s="52">
        <v>11102</v>
      </c>
      <c r="H38" s="45">
        <v>7</v>
      </c>
      <c r="I38" s="46">
        <v>2500</v>
      </c>
      <c r="J38" s="51">
        <v>12</v>
      </c>
      <c r="K38" s="52">
        <v>115</v>
      </c>
      <c r="L38" s="45">
        <v>11</v>
      </c>
      <c r="M38" s="46">
        <v>1060</v>
      </c>
      <c r="N38" s="51">
        <v>4</v>
      </c>
      <c r="O38" s="52">
        <v>5315</v>
      </c>
      <c r="P38" s="45">
        <v>5</v>
      </c>
      <c r="Q38" s="46">
        <v>3890</v>
      </c>
      <c r="R38" s="51">
        <v>7</v>
      </c>
      <c r="S38" s="52">
        <v>1270</v>
      </c>
      <c r="T38" s="53">
        <v>5</v>
      </c>
      <c r="U38" s="54">
        <v>4275</v>
      </c>
      <c r="V38" s="53">
        <v>7</v>
      </c>
      <c r="W38" s="54">
        <v>5975</v>
      </c>
      <c r="X38" s="53">
        <v>4</v>
      </c>
      <c r="Y38" s="54">
        <v>685</v>
      </c>
      <c r="Z38" s="53">
        <v>11</v>
      </c>
      <c r="AA38" s="52">
        <v>595</v>
      </c>
      <c r="AB38" s="920">
        <f t="shared" si="2"/>
        <v>88</v>
      </c>
      <c r="AC38" s="921">
        <f t="shared" si="3"/>
        <v>36931</v>
      </c>
      <c r="AD38" s="1259">
        <v>31</v>
      </c>
      <c r="AE38" s="50"/>
      <c r="AF38" s="50"/>
      <c r="AG38" s="50"/>
      <c r="AH38" s="50"/>
      <c r="AI38" s="50"/>
    </row>
    <row r="39" spans="1:35" ht="18" x14ac:dyDescent="0.2">
      <c r="A39" s="23">
        <v>32</v>
      </c>
      <c r="B39" s="43" t="s">
        <v>82</v>
      </c>
      <c r="C39" s="44" t="s">
        <v>41</v>
      </c>
      <c r="D39" s="45">
        <v>11</v>
      </c>
      <c r="E39" s="46">
        <v>189</v>
      </c>
      <c r="F39" s="51">
        <v>8</v>
      </c>
      <c r="G39" s="52">
        <v>193</v>
      </c>
      <c r="H39" s="45">
        <v>9</v>
      </c>
      <c r="I39" s="46">
        <v>1630</v>
      </c>
      <c r="J39" s="51">
        <v>3</v>
      </c>
      <c r="K39" s="52">
        <v>5135</v>
      </c>
      <c r="L39" s="45">
        <v>7</v>
      </c>
      <c r="M39" s="46">
        <v>2470</v>
      </c>
      <c r="N39" s="51">
        <v>8</v>
      </c>
      <c r="O39" s="52">
        <v>2615</v>
      </c>
      <c r="P39" s="45">
        <v>6</v>
      </c>
      <c r="Q39" s="46">
        <v>3520</v>
      </c>
      <c r="R39" s="51">
        <v>8</v>
      </c>
      <c r="S39" s="52">
        <v>515</v>
      </c>
      <c r="T39" s="53">
        <v>7</v>
      </c>
      <c r="U39" s="54">
        <v>3525</v>
      </c>
      <c r="V39" s="53">
        <v>11</v>
      </c>
      <c r="W39" s="54">
        <v>3285</v>
      </c>
      <c r="X39" s="53">
        <v>3</v>
      </c>
      <c r="Y39" s="54">
        <v>2655</v>
      </c>
      <c r="Z39" s="53">
        <v>10</v>
      </c>
      <c r="AA39" s="52">
        <v>590</v>
      </c>
      <c r="AB39" s="920">
        <f t="shared" si="2"/>
        <v>91</v>
      </c>
      <c r="AC39" s="921">
        <f t="shared" si="3"/>
        <v>26322</v>
      </c>
      <c r="AD39" s="1259">
        <v>32</v>
      </c>
      <c r="AE39" s="50"/>
      <c r="AF39" s="50"/>
      <c r="AG39" s="50"/>
      <c r="AH39" s="50"/>
      <c r="AI39" s="50"/>
    </row>
    <row r="40" spans="1:35" ht="18" x14ac:dyDescent="0.2">
      <c r="A40" s="23">
        <v>33</v>
      </c>
      <c r="B40" s="43" t="s">
        <v>53</v>
      </c>
      <c r="C40" s="44" t="s">
        <v>50</v>
      </c>
      <c r="D40" s="45">
        <v>6</v>
      </c>
      <c r="E40" s="402">
        <v>949</v>
      </c>
      <c r="F40" s="457">
        <v>6</v>
      </c>
      <c r="G40" s="52">
        <v>2365</v>
      </c>
      <c r="H40" s="45">
        <v>9</v>
      </c>
      <c r="I40" s="402">
        <v>305</v>
      </c>
      <c r="J40" s="457">
        <v>10</v>
      </c>
      <c r="K40" s="52">
        <v>440</v>
      </c>
      <c r="L40" s="45">
        <v>7</v>
      </c>
      <c r="M40" s="402">
        <v>1645</v>
      </c>
      <c r="N40" s="457">
        <v>3</v>
      </c>
      <c r="O40" s="52">
        <v>5760</v>
      </c>
      <c r="P40" s="45">
        <v>3</v>
      </c>
      <c r="Q40" s="402">
        <v>6490</v>
      </c>
      <c r="R40" s="51">
        <v>8</v>
      </c>
      <c r="S40" s="52">
        <v>3010</v>
      </c>
      <c r="T40" s="53">
        <v>6</v>
      </c>
      <c r="U40" s="54">
        <v>4865</v>
      </c>
      <c r="V40" s="53">
        <v>9</v>
      </c>
      <c r="W40" s="54">
        <v>4385</v>
      </c>
      <c r="X40" s="53">
        <v>13</v>
      </c>
      <c r="Y40" s="54"/>
      <c r="Z40" s="53">
        <v>13</v>
      </c>
      <c r="AA40" s="52"/>
      <c r="AB40" s="920">
        <f t="shared" si="2"/>
        <v>93</v>
      </c>
      <c r="AC40" s="921">
        <f t="shared" si="3"/>
        <v>30214</v>
      </c>
      <c r="AD40" s="1259">
        <v>33</v>
      </c>
      <c r="AE40" s="50"/>
      <c r="AF40" s="50"/>
      <c r="AG40" s="50"/>
      <c r="AH40" s="50"/>
      <c r="AI40" s="50"/>
    </row>
    <row r="41" spans="1:35" ht="18" x14ac:dyDescent="0.2">
      <c r="A41" s="23">
        <v>34</v>
      </c>
      <c r="B41" s="404" t="s">
        <v>102</v>
      </c>
      <c r="C41" s="44" t="s">
        <v>39</v>
      </c>
      <c r="D41" s="45">
        <v>13</v>
      </c>
      <c r="E41" s="52"/>
      <c r="F41" s="45">
        <v>13</v>
      </c>
      <c r="G41" s="52"/>
      <c r="H41" s="45">
        <v>2</v>
      </c>
      <c r="I41" s="52">
        <v>2750</v>
      </c>
      <c r="J41" s="45">
        <v>2</v>
      </c>
      <c r="K41" s="52">
        <v>2180</v>
      </c>
      <c r="L41" s="45">
        <v>13</v>
      </c>
      <c r="M41" s="52"/>
      <c r="N41" s="45">
        <v>13</v>
      </c>
      <c r="O41" s="52"/>
      <c r="P41" s="45">
        <v>1</v>
      </c>
      <c r="Q41" s="52">
        <v>11390</v>
      </c>
      <c r="R41" s="51">
        <v>10</v>
      </c>
      <c r="S41" s="52">
        <v>1705</v>
      </c>
      <c r="T41" s="53">
        <v>11</v>
      </c>
      <c r="U41" s="54">
        <v>2615</v>
      </c>
      <c r="V41" s="531">
        <v>3.5</v>
      </c>
      <c r="W41" s="54">
        <v>5925</v>
      </c>
      <c r="X41" s="53">
        <v>1</v>
      </c>
      <c r="Y41" s="54">
        <v>5005</v>
      </c>
      <c r="Z41" s="53">
        <v>12</v>
      </c>
      <c r="AA41" s="52">
        <v>0</v>
      </c>
      <c r="AB41" s="922">
        <f t="shared" si="2"/>
        <v>94.5</v>
      </c>
      <c r="AC41" s="921">
        <f t="shared" si="3"/>
        <v>31570</v>
      </c>
      <c r="AD41" s="1259">
        <v>34</v>
      </c>
      <c r="AE41" s="50"/>
      <c r="AF41" s="50"/>
      <c r="AG41" s="50"/>
      <c r="AH41" s="50"/>
      <c r="AI41" s="50"/>
    </row>
    <row r="42" spans="1:35" ht="18" x14ac:dyDescent="0.2">
      <c r="A42" s="23">
        <v>35</v>
      </c>
      <c r="B42" s="43" t="s">
        <v>83</v>
      </c>
      <c r="C42" s="44" t="s">
        <v>41</v>
      </c>
      <c r="D42" s="45">
        <v>12</v>
      </c>
      <c r="E42" s="402">
        <v>49</v>
      </c>
      <c r="F42" s="457">
        <v>11</v>
      </c>
      <c r="G42" s="52">
        <v>181</v>
      </c>
      <c r="H42" s="45">
        <v>10</v>
      </c>
      <c r="I42" s="402">
        <v>175</v>
      </c>
      <c r="J42" s="457">
        <v>3</v>
      </c>
      <c r="K42" s="52">
        <v>2090</v>
      </c>
      <c r="L42" s="45">
        <v>8</v>
      </c>
      <c r="M42" s="402">
        <v>1475</v>
      </c>
      <c r="N42" s="457">
        <v>5</v>
      </c>
      <c r="O42" s="52">
        <v>5235</v>
      </c>
      <c r="P42" s="45">
        <v>11</v>
      </c>
      <c r="Q42" s="402">
        <v>270</v>
      </c>
      <c r="R42" s="51">
        <v>6</v>
      </c>
      <c r="S42" s="52">
        <v>5450</v>
      </c>
      <c r="T42" s="53">
        <v>11</v>
      </c>
      <c r="U42" s="54">
        <v>2655</v>
      </c>
      <c r="V42" s="53">
        <v>11</v>
      </c>
      <c r="W42" s="54">
        <v>3620</v>
      </c>
      <c r="X42" s="527">
        <v>6.5</v>
      </c>
      <c r="Y42" s="54">
        <v>865</v>
      </c>
      <c r="Z42" s="53">
        <v>4</v>
      </c>
      <c r="AA42" s="52">
        <v>950</v>
      </c>
      <c r="AB42" s="920">
        <f t="shared" si="2"/>
        <v>98.5</v>
      </c>
      <c r="AC42" s="921">
        <f t="shared" si="3"/>
        <v>23015</v>
      </c>
      <c r="AD42" s="1259">
        <v>35</v>
      </c>
      <c r="AE42" s="50"/>
      <c r="AF42" s="50"/>
      <c r="AG42" s="50"/>
      <c r="AH42" s="50"/>
      <c r="AI42" s="50"/>
    </row>
    <row r="43" spans="1:35" ht="18" x14ac:dyDescent="0.2">
      <c r="A43" s="23">
        <v>36</v>
      </c>
      <c r="B43" s="43" t="s">
        <v>71</v>
      </c>
      <c r="C43" s="44" t="s">
        <v>72</v>
      </c>
      <c r="D43" s="45">
        <v>12</v>
      </c>
      <c r="E43" s="402">
        <v>104</v>
      </c>
      <c r="F43" s="457">
        <v>7</v>
      </c>
      <c r="G43" s="52">
        <v>498</v>
      </c>
      <c r="H43" s="45">
        <v>6</v>
      </c>
      <c r="I43" s="402">
        <v>865</v>
      </c>
      <c r="J43" s="457">
        <v>3</v>
      </c>
      <c r="K43" s="52">
        <v>2545</v>
      </c>
      <c r="L43" s="45">
        <v>11</v>
      </c>
      <c r="M43" s="402">
        <v>2515</v>
      </c>
      <c r="N43" s="457">
        <v>9</v>
      </c>
      <c r="O43" s="52">
        <v>3245</v>
      </c>
      <c r="P43" s="45">
        <v>7</v>
      </c>
      <c r="Q43" s="402">
        <v>3180</v>
      </c>
      <c r="R43" s="51">
        <v>5</v>
      </c>
      <c r="S43" s="52">
        <v>6000</v>
      </c>
      <c r="T43" s="53">
        <v>13</v>
      </c>
      <c r="U43" s="54"/>
      <c r="V43" s="53">
        <v>13</v>
      </c>
      <c r="W43" s="54"/>
      <c r="X43" s="53">
        <v>10</v>
      </c>
      <c r="Y43" s="54">
        <v>625</v>
      </c>
      <c r="Z43" s="53">
        <v>5</v>
      </c>
      <c r="AA43" s="52">
        <v>1725</v>
      </c>
      <c r="AB43" s="920">
        <f t="shared" si="2"/>
        <v>101</v>
      </c>
      <c r="AC43" s="921">
        <f t="shared" si="3"/>
        <v>21302</v>
      </c>
      <c r="AD43" s="1259">
        <v>36</v>
      </c>
      <c r="AE43" s="50"/>
      <c r="AF43" s="50"/>
      <c r="AG43" s="50"/>
      <c r="AH43" s="50"/>
      <c r="AI43" s="50"/>
    </row>
    <row r="44" spans="1:35" ht="18" x14ac:dyDescent="0.2">
      <c r="A44" s="23">
        <v>37</v>
      </c>
      <c r="B44" s="404" t="s">
        <v>103</v>
      </c>
      <c r="C44" s="44" t="s">
        <v>42</v>
      </c>
      <c r="D44" s="45">
        <v>13</v>
      </c>
      <c r="E44" s="52"/>
      <c r="F44" s="45">
        <v>13</v>
      </c>
      <c r="G44" s="52"/>
      <c r="H44" s="45">
        <v>7</v>
      </c>
      <c r="I44" s="52">
        <v>530</v>
      </c>
      <c r="J44" s="45">
        <v>1</v>
      </c>
      <c r="K44" s="52">
        <v>4855</v>
      </c>
      <c r="L44" s="45">
        <v>13</v>
      </c>
      <c r="M44" s="52"/>
      <c r="N44" s="45">
        <v>13</v>
      </c>
      <c r="O44" s="52"/>
      <c r="P44" s="45">
        <v>8</v>
      </c>
      <c r="Q44" s="52">
        <v>1450</v>
      </c>
      <c r="R44" s="51">
        <v>2</v>
      </c>
      <c r="S44" s="52">
        <v>9985</v>
      </c>
      <c r="T44" s="53">
        <v>12</v>
      </c>
      <c r="U44" s="54">
        <v>3385</v>
      </c>
      <c r="V44" s="53">
        <v>7</v>
      </c>
      <c r="W44" s="54">
        <v>4620</v>
      </c>
      <c r="X44" s="53">
        <v>10</v>
      </c>
      <c r="Y44" s="54">
        <v>995</v>
      </c>
      <c r="Z44" s="53">
        <v>5</v>
      </c>
      <c r="AA44" s="52">
        <v>2080</v>
      </c>
      <c r="AB44" s="922">
        <f t="shared" si="2"/>
        <v>104</v>
      </c>
      <c r="AC44" s="921">
        <f t="shared" si="3"/>
        <v>27900</v>
      </c>
      <c r="AD44" s="1259">
        <v>37</v>
      </c>
      <c r="AE44" s="50"/>
      <c r="AF44" s="50"/>
      <c r="AG44" s="50"/>
      <c r="AH44" s="50"/>
      <c r="AI44" s="50"/>
    </row>
    <row r="45" spans="1:35" ht="18" x14ac:dyDescent="0.2">
      <c r="A45" s="23">
        <v>38</v>
      </c>
      <c r="B45" s="43" t="s">
        <v>63</v>
      </c>
      <c r="C45" s="44" t="s">
        <v>46</v>
      </c>
      <c r="D45" s="45">
        <v>4</v>
      </c>
      <c r="E45" s="52">
        <v>235</v>
      </c>
      <c r="F45" s="457">
        <v>10</v>
      </c>
      <c r="G45" s="52">
        <v>249</v>
      </c>
      <c r="H45" s="45">
        <v>5</v>
      </c>
      <c r="I45" s="402">
        <v>885</v>
      </c>
      <c r="J45" s="457">
        <v>9</v>
      </c>
      <c r="K45" s="52">
        <v>1980</v>
      </c>
      <c r="L45" s="45">
        <v>9</v>
      </c>
      <c r="M45" s="402">
        <v>1435</v>
      </c>
      <c r="N45" s="457">
        <v>3</v>
      </c>
      <c r="O45" s="52">
        <v>5400</v>
      </c>
      <c r="P45" s="45">
        <v>12</v>
      </c>
      <c r="Q45" s="402">
        <v>185</v>
      </c>
      <c r="R45" s="51">
        <v>9</v>
      </c>
      <c r="S45" s="52">
        <v>1865</v>
      </c>
      <c r="T45" s="53">
        <v>10</v>
      </c>
      <c r="U45" s="54">
        <v>3770</v>
      </c>
      <c r="V45" s="53">
        <v>11</v>
      </c>
      <c r="W45" s="54">
        <v>3150</v>
      </c>
      <c r="X45" s="53">
        <v>13</v>
      </c>
      <c r="Y45" s="54"/>
      <c r="Z45" s="53">
        <v>13</v>
      </c>
      <c r="AA45" s="52"/>
      <c r="AB45" s="920">
        <f t="shared" si="2"/>
        <v>108</v>
      </c>
      <c r="AC45" s="921">
        <f t="shared" si="3"/>
        <v>19154</v>
      </c>
      <c r="AD45" s="1259">
        <v>38</v>
      </c>
      <c r="AE45" s="50"/>
      <c r="AF45" s="50"/>
      <c r="AG45" s="50"/>
      <c r="AH45" s="50"/>
      <c r="AI45" s="50"/>
    </row>
    <row r="46" spans="1:35" ht="18" x14ac:dyDescent="0.2">
      <c r="A46" s="23">
        <v>39</v>
      </c>
      <c r="B46" s="43" t="s">
        <v>74</v>
      </c>
      <c r="C46" s="44" t="s">
        <v>72</v>
      </c>
      <c r="D46" s="45">
        <v>5</v>
      </c>
      <c r="E46" s="402">
        <v>489</v>
      </c>
      <c r="F46" s="457">
        <v>12</v>
      </c>
      <c r="G46" s="52">
        <v>0</v>
      </c>
      <c r="H46" s="45">
        <v>11</v>
      </c>
      <c r="I46" s="402">
        <v>1</v>
      </c>
      <c r="J46" s="457">
        <v>3</v>
      </c>
      <c r="K46" s="52">
        <v>3170</v>
      </c>
      <c r="L46" s="45">
        <v>11</v>
      </c>
      <c r="M46" s="402">
        <v>1725</v>
      </c>
      <c r="N46" s="457">
        <v>12</v>
      </c>
      <c r="O46" s="52">
        <v>1905</v>
      </c>
      <c r="P46" s="45">
        <v>12</v>
      </c>
      <c r="Q46" s="402">
        <v>910</v>
      </c>
      <c r="R46" s="51">
        <v>5</v>
      </c>
      <c r="S46" s="52">
        <v>5815</v>
      </c>
      <c r="T46" s="53">
        <v>8</v>
      </c>
      <c r="U46" s="54">
        <v>3505</v>
      </c>
      <c r="V46" s="53">
        <v>6</v>
      </c>
      <c r="W46" s="54">
        <v>5980</v>
      </c>
      <c r="X46" s="527">
        <v>11.5</v>
      </c>
      <c r="Y46" s="54">
        <v>0</v>
      </c>
      <c r="Z46" s="53">
        <v>12</v>
      </c>
      <c r="AA46" s="52">
        <v>255</v>
      </c>
      <c r="AB46" s="920">
        <f t="shared" si="2"/>
        <v>108.5</v>
      </c>
      <c r="AC46" s="921">
        <f t="shared" si="3"/>
        <v>23755</v>
      </c>
      <c r="AD46" s="1259">
        <v>39</v>
      </c>
      <c r="AE46" s="50"/>
      <c r="AF46" s="50"/>
      <c r="AG46" s="50"/>
      <c r="AH46" s="50"/>
      <c r="AI46" s="50"/>
    </row>
    <row r="47" spans="1:35" ht="18" x14ac:dyDescent="0.2">
      <c r="A47" s="23">
        <v>40</v>
      </c>
      <c r="B47" s="43" t="s">
        <v>70</v>
      </c>
      <c r="C47" s="44" t="s">
        <v>42</v>
      </c>
      <c r="D47" s="45">
        <v>8</v>
      </c>
      <c r="E47" s="402">
        <v>719</v>
      </c>
      <c r="F47" s="457">
        <v>11</v>
      </c>
      <c r="G47" s="52">
        <v>1</v>
      </c>
      <c r="H47" s="45">
        <v>13</v>
      </c>
      <c r="I47" s="402"/>
      <c r="J47" s="457">
        <v>13</v>
      </c>
      <c r="K47" s="52"/>
      <c r="L47" s="45">
        <v>5</v>
      </c>
      <c r="M47" s="402">
        <v>3250</v>
      </c>
      <c r="N47" s="457">
        <v>9</v>
      </c>
      <c r="O47" s="52">
        <v>4050</v>
      </c>
      <c r="P47" s="45">
        <v>4</v>
      </c>
      <c r="Q47" s="402">
        <v>5075</v>
      </c>
      <c r="R47" s="51">
        <v>1</v>
      </c>
      <c r="S47" s="52">
        <v>11710</v>
      </c>
      <c r="T47" s="53">
        <v>13</v>
      </c>
      <c r="U47" s="54"/>
      <c r="V47" s="53">
        <v>13</v>
      </c>
      <c r="W47" s="54"/>
      <c r="X47" s="53">
        <v>9</v>
      </c>
      <c r="Y47" s="54">
        <v>770</v>
      </c>
      <c r="Z47" s="53">
        <v>11</v>
      </c>
      <c r="AA47" s="52">
        <v>60</v>
      </c>
      <c r="AB47" s="920">
        <f t="shared" si="2"/>
        <v>110</v>
      </c>
      <c r="AC47" s="921">
        <f t="shared" si="3"/>
        <v>25635</v>
      </c>
      <c r="AD47" s="1259">
        <v>40</v>
      </c>
      <c r="AE47" s="50"/>
      <c r="AF47" s="50"/>
      <c r="AG47" s="50"/>
      <c r="AH47" s="50"/>
      <c r="AI47" s="50"/>
    </row>
    <row r="48" spans="1:35" ht="18" x14ac:dyDescent="0.2">
      <c r="A48" s="23">
        <v>41</v>
      </c>
      <c r="B48" s="43" t="s">
        <v>89</v>
      </c>
      <c r="C48" s="44" t="s">
        <v>44</v>
      </c>
      <c r="D48" s="45">
        <v>5</v>
      </c>
      <c r="E48" s="52">
        <v>1081</v>
      </c>
      <c r="F48" s="45">
        <v>10</v>
      </c>
      <c r="G48" s="52">
        <v>325</v>
      </c>
      <c r="H48" s="45">
        <v>11</v>
      </c>
      <c r="I48" s="52">
        <v>225</v>
      </c>
      <c r="J48" s="45">
        <v>10</v>
      </c>
      <c r="K48" s="52">
        <v>665</v>
      </c>
      <c r="L48" s="45">
        <v>10</v>
      </c>
      <c r="M48" s="52">
        <v>1400</v>
      </c>
      <c r="N48" s="45">
        <v>9</v>
      </c>
      <c r="O48" s="52">
        <v>3160</v>
      </c>
      <c r="P48" s="45">
        <v>13</v>
      </c>
      <c r="Q48" s="52"/>
      <c r="R48" s="51">
        <v>13</v>
      </c>
      <c r="S48" s="52"/>
      <c r="T48" s="53">
        <v>4</v>
      </c>
      <c r="U48" s="54">
        <v>5580</v>
      </c>
      <c r="V48" s="53">
        <v>2</v>
      </c>
      <c r="W48" s="54">
        <v>6020</v>
      </c>
      <c r="X48" s="53">
        <v>13</v>
      </c>
      <c r="Y48" s="54"/>
      <c r="Z48" s="53">
        <v>13</v>
      </c>
      <c r="AA48" s="52"/>
      <c r="AB48" s="920">
        <f t="shared" si="2"/>
        <v>113</v>
      </c>
      <c r="AC48" s="921">
        <f t="shared" si="3"/>
        <v>18456</v>
      </c>
      <c r="AD48" s="1259">
        <v>41</v>
      </c>
      <c r="AE48" s="50"/>
      <c r="AF48" s="50"/>
      <c r="AG48" s="50"/>
      <c r="AH48" s="50"/>
      <c r="AI48" s="50"/>
    </row>
    <row r="49" spans="1:35" ht="18" x14ac:dyDescent="0.2">
      <c r="A49" s="23">
        <v>42</v>
      </c>
      <c r="B49" s="404" t="s">
        <v>64</v>
      </c>
      <c r="C49" s="44" t="s">
        <v>46</v>
      </c>
      <c r="D49" s="45">
        <v>11</v>
      </c>
      <c r="E49" s="52">
        <v>123</v>
      </c>
      <c r="F49" s="457">
        <v>9</v>
      </c>
      <c r="G49" s="52">
        <v>84</v>
      </c>
      <c r="H49" s="45">
        <v>10</v>
      </c>
      <c r="I49" s="402">
        <v>1525</v>
      </c>
      <c r="J49" s="457">
        <v>6</v>
      </c>
      <c r="K49" s="52">
        <v>950</v>
      </c>
      <c r="L49" s="45">
        <v>10</v>
      </c>
      <c r="M49" s="402">
        <v>2080</v>
      </c>
      <c r="N49" s="457">
        <v>12</v>
      </c>
      <c r="O49" s="52">
        <v>940</v>
      </c>
      <c r="P49" s="45">
        <v>4</v>
      </c>
      <c r="Q49" s="402">
        <v>5335</v>
      </c>
      <c r="R49" s="51">
        <v>9.5</v>
      </c>
      <c r="S49" s="52">
        <v>240</v>
      </c>
      <c r="T49" s="53">
        <v>11</v>
      </c>
      <c r="U49" s="54">
        <v>2330</v>
      </c>
      <c r="V49" s="53">
        <v>12</v>
      </c>
      <c r="W49" s="54">
        <v>2545</v>
      </c>
      <c r="X49" s="53">
        <v>11</v>
      </c>
      <c r="Y49" s="54">
        <v>145</v>
      </c>
      <c r="Z49" s="53">
        <v>8</v>
      </c>
      <c r="AA49" s="52">
        <v>320</v>
      </c>
      <c r="AB49" s="920">
        <f t="shared" si="2"/>
        <v>113.5</v>
      </c>
      <c r="AC49" s="921">
        <f t="shared" si="3"/>
        <v>16617</v>
      </c>
      <c r="AD49" s="1259">
        <v>42</v>
      </c>
      <c r="AE49" s="50"/>
      <c r="AF49" s="50"/>
      <c r="AG49" s="50"/>
      <c r="AH49" s="50"/>
      <c r="AI49" s="50"/>
    </row>
    <row r="50" spans="1:35" ht="18" x14ac:dyDescent="0.2">
      <c r="A50" s="23">
        <v>43</v>
      </c>
      <c r="B50" s="404" t="s">
        <v>106</v>
      </c>
      <c r="C50" s="44" t="s">
        <v>43</v>
      </c>
      <c r="D50" s="45">
        <v>13</v>
      </c>
      <c r="E50" s="52"/>
      <c r="F50" s="45">
        <v>13</v>
      </c>
      <c r="G50" s="52"/>
      <c r="H50" s="45">
        <v>13</v>
      </c>
      <c r="I50" s="52"/>
      <c r="J50" s="45">
        <v>13</v>
      </c>
      <c r="K50" s="52"/>
      <c r="L50" s="45">
        <v>1</v>
      </c>
      <c r="M50" s="52">
        <v>7710</v>
      </c>
      <c r="N50" s="45">
        <v>11</v>
      </c>
      <c r="O50" s="52">
        <v>3465</v>
      </c>
      <c r="P50" s="45">
        <v>5</v>
      </c>
      <c r="Q50" s="52">
        <v>2945</v>
      </c>
      <c r="R50" s="51">
        <v>12</v>
      </c>
      <c r="S50" s="52">
        <v>0</v>
      </c>
      <c r="T50" s="53">
        <v>10</v>
      </c>
      <c r="U50" s="54">
        <v>2620</v>
      </c>
      <c r="V50" s="531">
        <v>3.5</v>
      </c>
      <c r="W50" s="54">
        <v>5925</v>
      </c>
      <c r="X50" s="53">
        <v>12</v>
      </c>
      <c r="Y50" s="54">
        <v>0</v>
      </c>
      <c r="Z50" s="53">
        <v>8</v>
      </c>
      <c r="AA50" s="52">
        <v>945</v>
      </c>
      <c r="AB50" s="922">
        <f t="shared" ref="AB50:AB69" si="4">D50+F50+H50+J50+L50+N50+P50+R50+T50+V50+X50+Z50</f>
        <v>114.5</v>
      </c>
      <c r="AC50" s="921">
        <f t="shared" si="3"/>
        <v>23610</v>
      </c>
      <c r="AD50" s="1259">
        <v>43</v>
      </c>
      <c r="AE50" s="50"/>
      <c r="AF50" s="50"/>
      <c r="AG50" s="50"/>
      <c r="AH50" s="50"/>
      <c r="AI50" s="50"/>
    </row>
    <row r="51" spans="1:35" ht="18" x14ac:dyDescent="0.2">
      <c r="A51" s="23">
        <v>44</v>
      </c>
      <c r="B51" s="43" t="s">
        <v>91</v>
      </c>
      <c r="C51" s="44" t="s">
        <v>44</v>
      </c>
      <c r="D51" s="45">
        <v>10</v>
      </c>
      <c r="E51" s="52">
        <v>227</v>
      </c>
      <c r="F51" s="45">
        <v>10</v>
      </c>
      <c r="G51" s="52">
        <v>502</v>
      </c>
      <c r="H51" s="45">
        <v>13</v>
      </c>
      <c r="I51" s="52"/>
      <c r="J51" s="45">
        <v>13</v>
      </c>
      <c r="K51" s="52"/>
      <c r="L51" s="45">
        <v>8</v>
      </c>
      <c r="M51" s="52">
        <v>2415</v>
      </c>
      <c r="N51" s="45">
        <v>11</v>
      </c>
      <c r="O51" s="52">
        <v>1875</v>
      </c>
      <c r="P51" s="45">
        <v>10</v>
      </c>
      <c r="Q51" s="52">
        <v>1180</v>
      </c>
      <c r="R51" s="51">
        <v>5</v>
      </c>
      <c r="S51" s="52">
        <v>4855</v>
      </c>
      <c r="T51" s="53">
        <v>9</v>
      </c>
      <c r="U51" s="54">
        <v>3100</v>
      </c>
      <c r="V51" s="53">
        <v>10</v>
      </c>
      <c r="W51" s="54">
        <v>5245</v>
      </c>
      <c r="X51" s="53">
        <v>12</v>
      </c>
      <c r="Y51" s="54">
        <v>0</v>
      </c>
      <c r="Z51" s="53">
        <v>5</v>
      </c>
      <c r="AA51" s="52">
        <v>575</v>
      </c>
      <c r="AB51" s="920">
        <f t="shared" si="4"/>
        <v>116</v>
      </c>
      <c r="AC51" s="921">
        <f t="shared" si="3"/>
        <v>19974</v>
      </c>
      <c r="AD51" s="1259">
        <v>44</v>
      </c>
      <c r="AE51" s="50"/>
      <c r="AF51" s="50"/>
      <c r="AG51" s="50"/>
      <c r="AH51" s="50"/>
      <c r="AI51" s="50"/>
    </row>
    <row r="52" spans="1:35" ht="18" x14ac:dyDescent="0.2">
      <c r="A52" s="23">
        <v>45</v>
      </c>
      <c r="B52" s="43" t="s">
        <v>84</v>
      </c>
      <c r="C52" s="44" t="s">
        <v>39</v>
      </c>
      <c r="D52" s="45">
        <v>8</v>
      </c>
      <c r="E52" s="52">
        <v>311</v>
      </c>
      <c r="F52" s="45">
        <v>4</v>
      </c>
      <c r="G52" s="52">
        <v>4079</v>
      </c>
      <c r="H52" s="45">
        <v>4</v>
      </c>
      <c r="I52" s="52">
        <v>855</v>
      </c>
      <c r="J52" s="45">
        <v>6</v>
      </c>
      <c r="K52" s="52">
        <v>4060</v>
      </c>
      <c r="L52" s="45">
        <v>12</v>
      </c>
      <c r="M52" s="52">
        <v>1395</v>
      </c>
      <c r="N52" s="45">
        <v>11</v>
      </c>
      <c r="O52" s="52">
        <v>2210</v>
      </c>
      <c r="P52" s="45">
        <v>9</v>
      </c>
      <c r="Q52" s="52">
        <v>1440</v>
      </c>
      <c r="R52" s="51">
        <v>11</v>
      </c>
      <c r="S52" s="52">
        <v>1775</v>
      </c>
      <c r="T52" s="53">
        <v>13</v>
      </c>
      <c r="U52" s="54"/>
      <c r="V52" s="53">
        <v>13</v>
      </c>
      <c r="W52" s="54"/>
      <c r="X52" s="53">
        <v>13</v>
      </c>
      <c r="Y52" s="54"/>
      <c r="Z52" s="53">
        <v>13</v>
      </c>
      <c r="AA52" s="52"/>
      <c r="AB52" s="920">
        <f t="shared" si="4"/>
        <v>117</v>
      </c>
      <c r="AC52" s="921">
        <f t="shared" si="3"/>
        <v>16125</v>
      </c>
      <c r="AD52" s="1259">
        <v>45</v>
      </c>
      <c r="AE52" s="50"/>
      <c r="AF52" s="50"/>
      <c r="AG52" s="50"/>
      <c r="AH52" s="50"/>
      <c r="AI52" s="50"/>
    </row>
    <row r="53" spans="1:35" ht="18" x14ac:dyDescent="0.2">
      <c r="A53" s="23">
        <v>46</v>
      </c>
      <c r="B53" s="43" t="s">
        <v>78</v>
      </c>
      <c r="C53" s="44" t="s">
        <v>43</v>
      </c>
      <c r="D53" s="45">
        <v>7</v>
      </c>
      <c r="E53" s="402">
        <v>441</v>
      </c>
      <c r="F53" s="457">
        <v>5</v>
      </c>
      <c r="G53" s="52">
        <v>2620</v>
      </c>
      <c r="H53" s="45">
        <v>6</v>
      </c>
      <c r="I53" s="402">
        <v>545</v>
      </c>
      <c r="J53" s="457">
        <v>10</v>
      </c>
      <c r="K53" s="52">
        <v>1150</v>
      </c>
      <c r="L53" s="45">
        <v>13</v>
      </c>
      <c r="M53" s="402"/>
      <c r="N53" s="457">
        <v>13</v>
      </c>
      <c r="O53" s="52"/>
      <c r="P53" s="45">
        <v>7</v>
      </c>
      <c r="Q53" s="402">
        <v>1950</v>
      </c>
      <c r="R53" s="51">
        <v>12</v>
      </c>
      <c r="S53" s="52">
        <v>935</v>
      </c>
      <c r="T53" s="53">
        <v>13</v>
      </c>
      <c r="U53" s="54"/>
      <c r="V53" s="53">
        <v>13</v>
      </c>
      <c r="W53" s="54"/>
      <c r="X53" s="53">
        <v>9</v>
      </c>
      <c r="Y53" s="54">
        <v>930</v>
      </c>
      <c r="Z53" s="53">
        <v>9</v>
      </c>
      <c r="AA53" s="52">
        <v>115</v>
      </c>
      <c r="AB53" s="920">
        <f t="shared" si="4"/>
        <v>117</v>
      </c>
      <c r="AC53" s="921">
        <f t="shared" si="3"/>
        <v>8686</v>
      </c>
      <c r="AD53" s="1259">
        <v>46</v>
      </c>
      <c r="AE53" s="50"/>
      <c r="AF53" s="50"/>
      <c r="AG53" s="50"/>
      <c r="AH53" s="50"/>
      <c r="AI53" s="50"/>
    </row>
    <row r="54" spans="1:35" ht="18" x14ac:dyDescent="0.2">
      <c r="A54" s="23">
        <v>47</v>
      </c>
      <c r="B54" s="404" t="s">
        <v>65</v>
      </c>
      <c r="C54" s="44" t="s">
        <v>46</v>
      </c>
      <c r="D54" s="45">
        <v>2</v>
      </c>
      <c r="E54" s="52">
        <v>2362</v>
      </c>
      <c r="F54" s="457">
        <v>9</v>
      </c>
      <c r="G54" s="52">
        <v>339</v>
      </c>
      <c r="H54" s="45">
        <v>6</v>
      </c>
      <c r="I54" s="402">
        <v>395</v>
      </c>
      <c r="J54" s="457">
        <v>12</v>
      </c>
      <c r="K54" s="52">
        <v>45</v>
      </c>
      <c r="L54" s="45">
        <v>12</v>
      </c>
      <c r="M54" s="402">
        <v>1090</v>
      </c>
      <c r="N54" s="457">
        <v>13</v>
      </c>
      <c r="O54" s="52">
        <v>1656</v>
      </c>
      <c r="P54" s="45">
        <v>6</v>
      </c>
      <c r="Q54" s="402">
        <v>2810</v>
      </c>
      <c r="R54" s="51">
        <v>10</v>
      </c>
      <c r="S54" s="52">
        <v>20</v>
      </c>
      <c r="T54" s="53">
        <v>12</v>
      </c>
      <c r="U54" s="54">
        <v>1970</v>
      </c>
      <c r="V54" s="53">
        <v>12</v>
      </c>
      <c r="W54" s="54">
        <v>2845</v>
      </c>
      <c r="X54" s="53">
        <v>12</v>
      </c>
      <c r="Y54" s="54">
        <v>275</v>
      </c>
      <c r="Z54" s="53">
        <v>12</v>
      </c>
      <c r="AA54" s="52">
        <v>0</v>
      </c>
      <c r="AB54" s="920">
        <f t="shared" si="4"/>
        <v>118</v>
      </c>
      <c r="AC54" s="921">
        <f t="shared" si="3"/>
        <v>13807</v>
      </c>
      <c r="AD54" s="1259">
        <v>47</v>
      </c>
      <c r="AE54" s="50"/>
      <c r="AF54" s="50"/>
      <c r="AG54" s="50"/>
      <c r="AH54" s="50"/>
      <c r="AI54" s="50"/>
    </row>
    <row r="55" spans="1:35" ht="18" x14ac:dyDescent="0.2">
      <c r="A55" s="23">
        <v>48</v>
      </c>
      <c r="B55" s="43" t="s">
        <v>86</v>
      </c>
      <c r="C55" s="44" t="s">
        <v>39</v>
      </c>
      <c r="D55" s="45">
        <v>6</v>
      </c>
      <c r="E55" s="52">
        <v>301</v>
      </c>
      <c r="F55" s="45">
        <v>11</v>
      </c>
      <c r="G55" s="52">
        <v>108</v>
      </c>
      <c r="H55" s="45">
        <v>13</v>
      </c>
      <c r="I55" s="52"/>
      <c r="J55" s="45">
        <v>13</v>
      </c>
      <c r="K55" s="52"/>
      <c r="L55" s="45">
        <v>3</v>
      </c>
      <c r="M55" s="52">
        <v>4500</v>
      </c>
      <c r="N55" s="45">
        <v>8</v>
      </c>
      <c r="O55" s="52">
        <v>3915</v>
      </c>
      <c r="P55" s="45">
        <v>13</v>
      </c>
      <c r="Q55" s="52"/>
      <c r="R55" s="51">
        <v>13</v>
      </c>
      <c r="S55" s="52"/>
      <c r="T55" s="53">
        <v>3</v>
      </c>
      <c r="U55" s="54">
        <v>4905</v>
      </c>
      <c r="V55" s="53">
        <v>10</v>
      </c>
      <c r="W55" s="54">
        <v>3945</v>
      </c>
      <c r="X55" s="53">
        <v>13</v>
      </c>
      <c r="Y55" s="54"/>
      <c r="Z55" s="53">
        <v>13</v>
      </c>
      <c r="AA55" s="52"/>
      <c r="AB55" s="920">
        <f t="shared" si="4"/>
        <v>119</v>
      </c>
      <c r="AC55" s="921">
        <f t="shared" si="3"/>
        <v>17674</v>
      </c>
      <c r="AD55" s="1259">
        <v>48</v>
      </c>
      <c r="AE55" s="50"/>
      <c r="AF55" s="50"/>
      <c r="AG55" s="50"/>
      <c r="AH55" s="50"/>
      <c r="AI55" s="50"/>
    </row>
    <row r="56" spans="1:35" ht="18" x14ac:dyDescent="0.2">
      <c r="A56" s="23"/>
      <c r="B56" s="55" t="s">
        <v>87</v>
      </c>
      <c r="C56" s="44" t="s">
        <v>39</v>
      </c>
      <c r="D56" s="45">
        <v>3</v>
      </c>
      <c r="E56" s="52">
        <v>1667</v>
      </c>
      <c r="F56" s="45">
        <v>8</v>
      </c>
      <c r="G56" s="52">
        <v>418</v>
      </c>
      <c r="H56" s="45">
        <v>13</v>
      </c>
      <c r="I56" s="52"/>
      <c r="J56" s="45">
        <v>13</v>
      </c>
      <c r="K56" s="52"/>
      <c r="L56" s="45">
        <v>1</v>
      </c>
      <c r="M56" s="52">
        <v>5740</v>
      </c>
      <c r="N56" s="45">
        <v>10</v>
      </c>
      <c r="O56" s="412">
        <v>2025</v>
      </c>
      <c r="P56" s="45">
        <v>13</v>
      </c>
      <c r="Q56" s="52"/>
      <c r="R56" s="51">
        <v>13</v>
      </c>
      <c r="S56" s="52"/>
      <c r="T56" s="53">
        <v>13</v>
      </c>
      <c r="U56" s="54"/>
      <c r="V56" s="53">
        <v>13</v>
      </c>
      <c r="W56" s="54"/>
      <c r="X56" s="53">
        <v>13</v>
      </c>
      <c r="Y56" s="54"/>
      <c r="Z56" s="53">
        <v>13</v>
      </c>
      <c r="AA56" s="52"/>
      <c r="AB56" s="920">
        <f t="shared" si="4"/>
        <v>126</v>
      </c>
      <c r="AC56" s="923">
        <f t="shared" si="3"/>
        <v>9850</v>
      </c>
      <c r="AD56" s="1260">
        <v>49</v>
      </c>
      <c r="AE56" s="50"/>
      <c r="AF56" s="50"/>
      <c r="AG56" s="50"/>
      <c r="AH56" s="50"/>
      <c r="AI56" s="50"/>
    </row>
    <row r="57" spans="1:35" ht="18" x14ac:dyDescent="0.2">
      <c r="A57" s="23"/>
      <c r="B57" s="406" t="s">
        <v>109</v>
      </c>
      <c r="C57" s="56" t="s">
        <v>39</v>
      </c>
      <c r="D57" s="45">
        <v>13</v>
      </c>
      <c r="E57" s="52"/>
      <c r="F57" s="45">
        <v>13</v>
      </c>
      <c r="G57" s="52"/>
      <c r="H57" s="45">
        <v>13</v>
      </c>
      <c r="I57" s="52"/>
      <c r="J57" s="45">
        <v>13</v>
      </c>
      <c r="K57" s="52"/>
      <c r="L57" s="45">
        <v>13</v>
      </c>
      <c r="M57" s="52"/>
      <c r="N57" s="45">
        <v>13</v>
      </c>
      <c r="O57" s="52"/>
      <c r="P57" s="45">
        <v>13</v>
      </c>
      <c r="Q57" s="52"/>
      <c r="R57" s="51">
        <v>13</v>
      </c>
      <c r="S57" s="52"/>
      <c r="T57" s="53">
        <v>9</v>
      </c>
      <c r="U57" s="54">
        <v>4290</v>
      </c>
      <c r="V57" s="53">
        <v>12</v>
      </c>
      <c r="W57" s="54">
        <v>4055</v>
      </c>
      <c r="X57" s="53">
        <v>2</v>
      </c>
      <c r="Y57" s="54">
        <v>3625</v>
      </c>
      <c r="Z57" s="53">
        <v>1</v>
      </c>
      <c r="AA57" s="52">
        <v>3110</v>
      </c>
      <c r="AB57" s="922">
        <f t="shared" si="4"/>
        <v>128</v>
      </c>
      <c r="AC57" s="924">
        <f t="shared" si="3"/>
        <v>15080</v>
      </c>
      <c r="AD57" s="1260">
        <v>50</v>
      </c>
      <c r="AE57" s="50"/>
      <c r="AF57" s="50"/>
      <c r="AG57" s="50"/>
      <c r="AH57" s="50"/>
      <c r="AI57" s="50"/>
    </row>
    <row r="58" spans="1:35" ht="18" x14ac:dyDescent="0.2">
      <c r="A58" s="23"/>
      <c r="B58" s="406" t="s">
        <v>101</v>
      </c>
      <c r="C58" s="44" t="s">
        <v>39</v>
      </c>
      <c r="D58" s="45">
        <v>13</v>
      </c>
      <c r="E58" s="52"/>
      <c r="F58" s="45">
        <v>13</v>
      </c>
      <c r="G58" s="52"/>
      <c r="H58" s="45">
        <v>7</v>
      </c>
      <c r="I58" s="52">
        <v>650</v>
      </c>
      <c r="J58" s="45">
        <v>5</v>
      </c>
      <c r="K58" s="52">
        <v>1465</v>
      </c>
      <c r="L58" s="45">
        <v>13</v>
      </c>
      <c r="M58" s="52"/>
      <c r="N58" s="45">
        <v>13</v>
      </c>
      <c r="O58" s="402"/>
      <c r="P58" s="45">
        <v>11</v>
      </c>
      <c r="Q58" s="52">
        <v>1630</v>
      </c>
      <c r="R58" s="51">
        <v>2</v>
      </c>
      <c r="S58" s="52">
        <v>7025</v>
      </c>
      <c r="T58" s="53">
        <v>13</v>
      </c>
      <c r="U58" s="54"/>
      <c r="V58" s="53">
        <v>13</v>
      </c>
      <c r="W58" s="54"/>
      <c r="X58" s="53">
        <v>13</v>
      </c>
      <c r="Y58" s="54"/>
      <c r="Z58" s="53">
        <v>13</v>
      </c>
      <c r="AA58" s="52"/>
      <c r="AB58" s="922">
        <f t="shared" si="4"/>
        <v>129</v>
      </c>
      <c r="AC58" s="924">
        <f t="shared" si="3"/>
        <v>10770</v>
      </c>
      <c r="AD58" s="1260">
        <v>51</v>
      </c>
      <c r="AE58" s="50"/>
      <c r="AF58" s="50"/>
      <c r="AG58" s="50"/>
      <c r="AH58" s="50"/>
      <c r="AI58" s="50"/>
    </row>
    <row r="59" spans="1:35" ht="18" x14ac:dyDescent="0.2">
      <c r="A59" s="23"/>
      <c r="B59" s="406" t="s">
        <v>68</v>
      </c>
      <c r="C59" s="44" t="s">
        <v>42</v>
      </c>
      <c r="D59" s="45">
        <v>8</v>
      </c>
      <c r="E59" s="402">
        <v>435</v>
      </c>
      <c r="F59" s="457">
        <v>12</v>
      </c>
      <c r="G59" s="52">
        <v>149</v>
      </c>
      <c r="H59" s="45">
        <v>7</v>
      </c>
      <c r="I59" s="402">
        <v>350</v>
      </c>
      <c r="J59" s="457">
        <v>11</v>
      </c>
      <c r="K59" s="52">
        <v>375</v>
      </c>
      <c r="L59" s="45">
        <v>7</v>
      </c>
      <c r="M59" s="402">
        <v>3195</v>
      </c>
      <c r="N59" s="457">
        <v>10</v>
      </c>
      <c r="O59" s="52">
        <v>3000</v>
      </c>
      <c r="P59" s="45">
        <v>13</v>
      </c>
      <c r="Q59" s="402"/>
      <c r="R59" s="51">
        <v>13</v>
      </c>
      <c r="S59" s="52"/>
      <c r="T59" s="53">
        <v>12</v>
      </c>
      <c r="U59" s="54">
        <v>2140</v>
      </c>
      <c r="V59" s="53">
        <v>12</v>
      </c>
      <c r="W59" s="54">
        <v>2720</v>
      </c>
      <c r="X59" s="53">
        <v>13</v>
      </c>
      <c r="Y59" s="54"/>
      <c r="Z59" s="53">
        <v>13</v>
      </c>
      <c r="AA59" s="52"/>
      <c r="AB59" s="920">
        <f t="shared" si="4"/>
        <v>131</v>
      </c>
      <c r="AC59" s="923">
        <f t="shared" si="3"/>
        <v>12364</v>
      </c>
      <c r="AD59" s="1260">
        <v>52</v>
      </c>
      <c r="AE59" s="50"/>
      <c r="AF59" s="50"/>
      <c r="AG59" s="50"/>
      <c r="AH59" s="50"/>
      <c r="AI59" s="50"/>
    </row>
    <row r="60" spans="1:35" ht="18" x14ac:dyDescent="0.2">
      <c r="A60" s="23"/>
      <c r="B60" s="57" t="s">
        <v>104</v>
      </c>
      <c r="C60" s="44" t="s">
        <v>44</v>
      </c>
      <c r="D60" s="45">
        <v>13</v>
      </c>
      <c r="E60" s="52"/>
      <c r="F60" s="45">
        <v>13</v>
      </c>
      <c r="G60" s="52"/>
      <c r="H60" s="45">
        <v>8</v>
      </c>
      <c r="I60" s="52">
        <v>1660</v>
      </c>
      <c r="J60" s="45">
        <v>7</v>
      </c>
      <c r="K60" s="52">
        <v>825</v>
      </c>
      <c r="L60" s="45">
        <v>13</v>
      </c>
      <c r="M60" s="52"/>
      <c r="N60" s="45">
        <v>13</v>
      </c>
      <c r="O60" s="52"/>
      <c r="P60" s="45">
        <v>11</v>
      </c>
      <c r="Q60" s="52">
        <v>120</v>
      </c>
      <c r="R60" s="51">
        <v>8</v>
      </c>
      <c r="S60" s="52">
        <v>855</v>
      </c>
      <c r="T60" s="53">
        <v>13</v>
      </c>
      <c r="U60" s="54"/>
      <c r="V60" s="53">
        <v>13</v>
      </c>
      <c r="W60" s="54"/>
      <c r="X60" s="53">
        <v>11</v>
      </c>
      <c r="Y60" s="54">
        <v>345</v>
      </c>
      <c r="Z60" s="53">
        <v>9</v>
      </c>
      <c r="AA60" s="52">
        <v>1275</v>
      </c>
      <c r="AB60" s="922">
        <f t="shared" si="4"/>
        <v>132</v>
      </c>
      <c r="AC60" s="924">
        <f t="shared" si="3"/>
        <v>5080</v>
      </c>
      <c r="AD60" s="1260">
        <v>53</v>
      </c>
      <c r="AE60" s="50"/>
      <c r="AF60" s="50"/>
      <c r="AG60" s="50"/>
      <c r="AH60" s="50"/>
      <c r="AI60" s="50"/>
    </row>
    <row r="61" spans="1:35" ht="18" x14ac:dyDescent="0.2">
      <c r="A61" s="23"/>
      <c r="B61" s="406" t="s">
        <v>107</v>
      </c>
      <c r="C61" s="44" t="s">
        <v>43</v>
      </c>
      <c r="D61" s="45">
        <v>13</v>
      </c>
      <c r="E61" s="52"/>
      <c r="F61" s="45">
        <v>13</v>
      </c>
      <c r="G61" s="52"/>
      <c r="H61" s="45">
        <v>13</v>
      </c>
      <c r="I61" s="52"/>
      <c r="J61" s="45">
        <v>13</v>
      </c>
      <c r="K61" s="52"/>
      <c r="L61" s="45">
        <v>7</v>
      </c>
      <c r="M61" s="52">
        <v>2470</v>
      </c>
      <c r="N61" s="45">
        <v>4</v>
      </c>
      <c r="O61" s="52">
        <v>5255</v>
      </c>
      <c r="P61" s="45">
        <v>13</v>
      </c>
      <c r="Q61" s="52"/>
      <c r="R61" s="51">
        <v>13</v>
      </c>
      <c r="S61" s="52"/>
      <c r="T61" s="53">
        <v>8</v>
      </c>
      <c r="U61" s="54">
        <v>4710</v>
      </c>
      <c r="V61" s="53">
        <v>10</v>
      </c>
      <c r="W61" s="54">
        <v>3470</v>
      </c>
      <c r="X61" s="53">
        <v>13</v>
      </c>
      <c r="Y61" s="54"/>
      <c r="Z61" s="53">
        <v>13</v>
      </c>
      <c r="AA61" s="52"/>
      <c r="AB61" s="922">
        <f t="shared" si="4"/>
        <v>133</v>
      </c>
      <c r="AC61" s="924">
        <f t="shared" si="3"/>
        <v>15905</v>
      </c>
      <c r="AD61" s="1260">
        <v>54</v>
      </c>
      <c r="AE61" s="50"/>
      <c r="AF61" s="50"/>
      <c r="AG61" s="50"/>
      <c r="AH61" s="50"/>
      <c r="AI61" s="50"/>
    </row>
    <row r="62" spans="1:35" ht="18" x14ac:dyDescent="0.2">
      <c r="A62" s="23"/>
      <c r="B62" s="43" t="s">
        <v>773</v>
      </c>
      <c r="C62" s="44" t="s">
        <v>50</v>
      </c>
      <c r="D62" s="45">
        <v>13</v>
      </c>
      <c r="E62" s="52"/>
      <c r="F62" s="45">
        <v>13</v>
      </c>
      <c r="G62" s="52"/>
      <c r="H62" s="45">
        <v>13</v>
      </c>
      <c r="I62" s="52"/>
      <c r="J62" s="45">
        <v>13</v>
      </c>
      <c r="K62" s="52"/>
      <c r="L62" s="45">
        <v>13</v>
      </c>
      <c r="M62" s="52"/>
      <c r="N62" s="45">
        <v>13</v>
      </c>
      <c r="O62" s="52"/>
      <c r="P62" s="45">
        <v>13</v>
      </c>
      <c r="Q62" s="52"/>
      <c r="R62" s="51">
        <v>13</v>
      </c>
      <c r="S62" s="52"/>
      <c r="T62" s="53">
        <v>13</v>
      </c>
      <c r="U62" s="54"/>
      <c r="V62" s="53">
        <v>13</v>
      </c>
      <c r="W62" s="54"/>
      <c r="X62" s="53">
        <v>6</v>
      </c>
      <c r="Y62" s="54">
        <v>2115</v>
      </c>
      <c r="Z62" s="53">
        <v>2</v>
      </c>
      <c r="AA62" s="52">
        <v>3245</v>
      </c>
      <c r="AB62" s="922">
        <f t="shared" si="4"/>
        <v>138</v>
      </c>
      <c r="AC62" s="924">
        <f t="shared" si="3"/>
        <v>5360</v>
      </c>
      <c r="AD62" s="1260">
        <v>55</v>
      </c>
      <c r="AE62" s="50"/>
      <c r="AF62" s="50"/>
      <c r="AG62" s="50"/>
      <c r="AH62" s="50"/>
      <c r="AI62" s="50"/>
    </row>
    <row r="63" spans="1:35" ht="18" x14ac:dyDescent="0.2">
      <c r="A63" s="23"/>
      <c r="B63" s="43" t="s">
        <v>77</v>
      </c>
      <c r="C63" s="44" t="s">
        <v>43</v>
      </c>
      <c r="D63" s="45">
        <v>9</v>
      </c>
      <c r="E63" s="402">
        <v>252</v>
      </c>
      <c r="F63" s="457">
        <v>12</v>
      </c>
      <c r="G63" s="52">
        <v>90</v>
      </c>
      <c r="H63" s="45">
        <v>12</v>
      </c>
      <c r="I63" s="402">
        <v>55</v>
      </c>
      <c r="J63" s="457">
        <v>11</v>
      </c>
      <c r="K63" s="52">
        <v>535</v>
      </c>
      <c r="L63" s="45">
        <v>10</v>
      </c>
      <c r="M63" s="402">
        <v>1650</v>
      </c>
      <c r="N63" s="457">
        <v>10</v>
      </c>
      <c r="O63" s="52">
        <v>2950</v>
      </c>
      <c r="P63" s="45">
        <v>13</v>
      </c>
      <c r="Q63" s="402"/>
      <c r="R63" s="51">
        <v>13</v>
      </c>
      <c r="S63" s="52"/>
      <c r="T63" s="53">
        <v>13</v>
      </c>
      <c r="U63" s="54"/>
      <c r="V63" s="53">
        <v>13</v>
      </c>
      <c r="W63" s="54"/>
      <c r="X63" s="53">
        <v>13</v>
      </c>
      <c r="Y63" s="54"/>
      <c r="Z63" s="53">
        <v>13</v>
      </c>
      <c r="AA63" s="52"/>
      <c r="AB63" s="920">
        <f t="shared" si="4"/>
        <v>142</v>
      </c>
      <c r="AC63" s="923">
        <f t="shared" si="3"/>
        <v>5532</v>
      </c>
      <c r="AD63" s="1260">
        <v>56</v>
      </c>
      <c r="AE63" s="50"/>
      <c r="AF63" s="50"/>
      <c r="AG63" s="50"/>
      <c r="AH63" s="50"/>
      <c r="AI63" s="50"/>
    </row>
    <row r="64" spans="1:35" ht="18" x14ac:dyDescent="0.2">
      <c r="A64" s="23"/>
      <c r="B64" s="43" t="s">
        <v>772</v>
      </c>
      <c r="C64" s="44" t="s">
        <v>35</v>
      </c>
      <c r="D64" s="45">
        <v>13</v>
      </c>
      <c r="E64" s="52"/>
      <c r="F64" s="45">
        <v>13</v>
      </c>
      <c r="G64" s="52"/>
      <c r="H64" s="45">
        <v>13</v>
      </c>
      <c r="I64" s="52"/>
      <c r="J64" s="45">
        <v>13</v>
      </c>
      <c r="K64" s="52"/>
      <c r="L64" s="45">
        <v>13</v>
      </c>
      <c r="M64" s="52"/>
      <c r="N64" s="45">
        <v>13</v>
      </c>
      <c r="O64" s="52"/>
      <c r="P64" s="45">
        <v>13</v>
      </c>
      <c r="Q64" s="52"/>
      <c r="R64" s="51">
        <v>13</v>
      </c>
      <c r="S64" s="52"/>
      <c r="T64" s="53">
        <v>13</v>
      </c>
      <c r="U64" s="54"/>
      <c r="V64" s="53">
        <v>13</v>
      </c>
      <c r="W64" s="54"/>
      <c r="X64" s="53">
        <v>5</v>
      </c>
      <c r="Y64" s="54">
        <v>605</v>
      </c>
      <c r="Z64" s="53">
        <v>13</v>
      </c>
      <c r="AA64" s="52"/>
      <c r="AB64" s="922">
        <f t="shared" si="4"/>
        <v>148</v>
      </c>
      <c r="AC64" s="924">
        <f t="shared" si="3"/>
        <v>605</v>
      </c>
      <c r="AD64" s="1260">
        <v>57</v>
      </c>
      <c r="AE64" s="50"/>
      <c r="AF64" s="50"/>
      <c r="AG64" s="50"/>
      <c r="AH64" s="50"/>
      <c r="AI64" s="50"/>
    </row>
    <row r="65" spans="1:35" ht="18" x14ac:dyDescent="0.2">
      <c r="A65" s="23"/>
      <c r="B65" s="43" t="s">
        <v>110</v>
      </c>
      <c r="C65" s="58" t="s">
        <v>72</v>
      </c>
      <c r="D65" s="45">
        <v>13</v>
      </c>
      <c r="E65" s="52"/>
      <c r="F65" s="45">
        <v>13</v>
      </c>
      <c r="G65" s="52"/>
      <c r="H65" s="45">
        <v>13</v>
      </c>
      <c r="I65" s="52"/>
      <c r="J65" s="45">
        <v>13</v>
      </c>
      <c r="K65" s="52"/>
      <c r="L65" s="45">
        <v>13</v>
      </c>
      <c r="M65" s="52"/>
      <c r="N65" s="45">
        <v>13</v>
      </c>
      <c r="O65" s="52"/>
      <c r="P65" s="45">
        <v>13</v>
      </c>
      <c r="Q65" s="52"/>
      <c r="R65" s="51">
        <v>13</v>
      </c>
      <c r="S65" s="52"/>
      <c r="T65" s="53">
        <v>12</v>
      </c>
      <c r="U65" s="54">
        <v>2370</v>
      </c>
      <c r="V65" s="53">
        <v>9</v>
      </c>
      <c r="W65" s="54">
        <v>4300</v>
      </c>
      <c r="X65" s="53">
        <v>13</v>
      </c>
      <c r="Y65" s="54"/>
      <c r="Z65" s="53">
        <v>13</v>
      </c>
      <c r="AA65" s="52"/>
      <c r="AB65" s="922">
        <f t="shared" si="4"/>
        <v>151</v>
      </c>
      <c r="AC65" s="924">
        <f t="shared" si="3"/>
        <v>6670</v>
      </c>
      <c r="AD65" s="1260">
        <v>58</v>
      </c>
      <c r="AE65" s="50"/>
      <c r="AF65" s="50"/>
      <c r="AG65" s="50"/>
      <c r="AH65" s="50"/>
      <c r="AI65" s="50"/>
    </row>
    <row r="66" spans="1:35" ht="18" x14ac:dyDescent="0.2">
      <c r="A66" s="23"/>
      <c r="B66" s="43" t="s">
        <v>774</v>
      </c>
      <c r="C66" s="405" t="s">
        <v>39</v>
      </c>
      <c r="D66" s="45">
        <v>13</v>
      </c>
      <c r="E66" s="52"/>
      <c r="F66" s="45">
        <v>13</v>
      </c>
      <c r="G66" s="52"/>
      <c r="H66" s="45">
        <v>13</v>
      </c>
      <c r="I66" s="52"/>
      <c r="J66" s="45">
        <v>13</v>
      </c>
      <c r="K66" s="52"/>
      <c r="L66" s="45">
        <v>13</v>
      </c>
      <c r="M66" s="52"/>
      <c r="N66" s="45">
        <v>13</v>
      </c>
      <c r="O66" s="52"/>
      <c r="P66" s="45">
        <v>13</v>
      </c>
      <c r="Q66" s="52"/>
      <c r="R66" s="51">
        <v>13</v>
      </c>
      <c r="S66" s="52"/>
      <c r="T66" s="53">
        <v>13</v>
      </c>
      <c r="U66" s="54"/>
      <c r="V66" s="53">
        <v>13</v>
      </c>
      <c r="W66" s="54"/>
      <c r="X66" s="527">
        <v>11.5</v>
      </c>
      <c r="Y66" s="54">
        <v>0</v>
      </c>
      <c r="Z66" s="53">
        <v>10</v>
      </c>
      <c r="AA66" s="52">
        <v>380</v>
      </c>
      <c r="AB66" s="922">
        <f t="shared" si="4"/>
        <v>151.5</v>
      </c>
      <c r="AC66" s="924">
        <f t="shared" si="3"/>
        <v>380</v>
      </c>
      <c r="AD66" s="1260">
        <v>59</v>
      </c>
      <c r="AE66" s="50"/>
      <c r="AF66" s="50"/>
      <c r="AG66" s="50"/>
      <c r="AH66" s="50"/>
      <c r="AI66" s="50"/>
    </row>
    <row r="67" spans="1:35" ht="18" x14ac:dyDescent="0.2">
      <c r="A67" s="23"/>
      <c r="B67" s="404" t="s">
        <v>105</v>
      </c>
      <c r="C67" s="405" t="s">
        <v>93</v>
      </c>
      <c r="D67" s="45">
        <v>13</v>
      </c>
      <c r="E67" s="52"/>
      <c r="F67" s="45">
        <v>13</v>
      </c>
      <c r="G67" s="52"/>
      <c r="H67" s="45">
        <v>13</v>
      </c>
      <c r="I67" s="52"/>
      <c r="J67" s="45">
        <v>13</v>
      </c>
      <c r="K67" s="52"/>
      <c r="L67" s="45">
        <v>12</v>
      </c>
      <c r="M67" s="52">
        <v>1575</v>
      </c>
      <c r="N67" s="45">
        <v>10</v>
      </c>
      <c r="O67" s="52">
        <v>3730</v>
      </c>
      <c r="P67" s="45">
        <v>13</v>
      </c>
      <c r="Q67" s="52"/>
      <c r="R67" s="51">
        <v>13</v>
      </c>
      <c r="S67" s="52"/>
      <c r="T67" s="53">
        <v>13</v>
      </c>
      <c r="U67" s="54"/>
      <c r="V67" s="53">
        <v>13</v>
      </c>
      <c r="W67" s="54"/>
      <c r="X67" s="53">
        <v>13</v>
      </c>
      <c r="Y67" s="54"/>
      <c r="Z67" s="53">
        <v>13</v>
      </c>
      <c r="AA67" s="52"/>
      <c r="AB67" s="922">
        <f t="shared" si="4"/>
        <v>152</v>
      </c>
      <c r="AC67" s="924">
        <f t="shared" si="3"/>
        <v>5305</v>
      </c>
      <c r="AD67" s="1260">
        <v>60</v>
      </c>
      <c r="AE67" s="50"/>
      <c r="AF67" s="50"/>
      <c r="AG67" s="50"/>
      <c r="AH67" s="50"/>
      <c r="AI67" s="50"/>
    </row>
    <row r="68" spans="1:35" ht="18" x14ac:dyDescent="0.2">
      <c r="A68" s="23"/>
      <c r="B68" s="43" t="s">
        <v>108</v>
      </c>
      <c r="C68" s="405" t="s">
        <v>93</v>
      </c>
      <c r="D68" s="45">
        <v>13</v>
      </c>
      <c r="E68" s="52"/>
      <c r="F68" s="45">
        <v>13</v>
      </c>
      <c r="G68" s="52"/>
      <c r="H68" s="45">
        <v>13</v>
      </c>
      <c r="I68" s="52"/>
      <c r="J68" s="45">
        <v>13</v>
      </c>
      <c r="K68" s="52"/>
      <c r="L68" s="45">
        <v>13</v>
      </c>
      <c r="M68" s="52"/>
      <c r="N68" s="45">
        <v>13</v>
      </c>
      <c r="O68" s="52"/>
      <c r="P68" s="45">
        <v>9</v>
      </c>
      <c r="Q68" s="52">
        <v>1310</v>
      </c>
      <c r="R68" s="51">
        <v>13</v>
      </c>
      <c r="S68" s="52"/>
      <c r="T68" s="53">
        <v>13</v>
      </c>
      <c r="U68" s="54"/>
      <c r="V68" s="53">
        <v>13</v>
      </c>
      <c r="W68" s="54"/>
      <c r="X68" s="53">
        <v>13</v>
      </c>
      <c r="Y68" s="54"/>
      <c r="Z68" s="53">
        <v>13</v>
      </c>
      <c r="AA68" s="52"/>
      <c r="AB68" s="922">
        <f t="shared" si="4"/>
        <v>152</v>
      </c>
      <c r="AC68" s="924">
        <f t="shared" si="3"/>
        <v>1310</v>
      </c>
      <c r="AD68" s="1260">
        <v>61</v>
      </c>
      <c r="AE68" s="50"/>
      <c r="AF68" s="50"/>
      <c r="AG68" s="50"/>
      <c r="AH68" s="50"/>
      <c r="AI68" s="50"/>
    </row>
    <row r="69" spans="1:35" ht="18" x14ac:dyDescent="0.2">
      <c r="A69" s="23"/>
      <c r="B69" s="43" t="s">
        <v>775</v>
      </c>
      <c r="C69" s="405" t="s">
        <v>46</v>
      </c>
      <c r="D69" s="45">
        <v>13</v>
      </c>
      <c r="E69" s="52"/>
      <c r="F69" s="45">
        <v>13</v>
      </c>
      <c r="G69" s="52"/>
      <c r="H69" s="45">
        <v>13</v>
      </c>
      <c r="I69" s="52"/>
      <c r="J69" s="45">
        <v>13</v>
      </c>
      <c r="K69" s="52"/>
      <c r="L69" s="45">
        <v>13</v>
      </c>
      <c r="M69" s="52"/>
      <c r="N69" s="45">
        <v>13</v>
      </c>
      <c r="O69" s="52"/>
      <c r="P69" s="45">
        <v>13</v>
      </c>
      <c r="Q69" s="52"/>
      <c r="R69" s="51">
        <v>13</v>
      </c>
      <c r="S69" s="52"/>
      <c r="T69" s="53">
        <v>13</v>
      </c>
      <c r="U69" s="54"/>
      <c r="V69" s="53">
        <v>13</v>
      </c>
      <c r="W69" s="54"/>
      <c r="X69" s="53">
        <v>11</v>
      </c>
      <c r="Y69" s="54">
        <v>103.5</v>
      </c>
      <c r="Z69" s="53">
        <v>12</v>
      </c>
      <c r="AA69" s="52">
        <v>350</v>
      </c>
      <c r="AB69" s="922">
        <f t="shared" si="4"/>
        <v>153</v>
      </c>
      <c r="AC69" s="924">
        <f t="shared" si="3"/>
        <v>453.5</v>
      </c>
      <c r="AD69" s="1260">
        <v>62</v>
      </c>
      <c r="AE69" s="50"/>
      <c r="AF69" s="50"/>
      <c r="AG69" s="50"/>
      <c r="AH69" s="50"/>
      <c r="AI69" s="50"/>
    </row>
    <row r="70" spans="1:35" ht="16.5" x14ac:dyDescent="0.2">
      <c r="A70" s="23"/>
      <c r="B70" s="43"/>
      <c r="C70" s="44"/>
      <c r="D70" s="45" t="s">
        <v>51</v>
      </c>
      <c r="E70" s="52"/>
      <c r="F70" s="45" t="s">
        <v>51</v>
      </c>
      <c r="G70" s="52"/>
      <c r="H70" s="45"/>
      <c r="I70" s="52"/>
      <c r="J70" s="45"/>
      <c r="K70" s="52"/>
      <c r="L70" s="45"/>
      <c r="M70" s="52"/>
      <c r="N70" s="45"/>
      <c r="O70" s="52"/>
      <c r="P70" s="45"/>
      <c r="Q70" s="52"/>
      <c r="R70" s="51"/>
      <c r="S70" s="52"/>
      <c r="T70" s="53"/>
      <c r="U70" s="54"/>
      <c r="V70" s="53"/>
      <c r="W70" s="54"/>
      <c r="X70" s="53"/>
      <c r="Y70" s="54"/>
      <c r="Z70" s="53"/>
      <c r="AA70" s="52"/>
      <c r="AB70" s="60">
        <v>0</v>
      </c>
      <c r="AC70" s="411">
        <f t="shared" ref="AC70:AC76" si="5">E70+G70+I70+K70+M70+O70+Q70+S70+U70+W70+Y70+AA70</f>
        <v>0</v>
      </c>
      <c r="AD70" s="529" t="s">
        <v>51</v>
      </c>
      <c r="AE70" s="50"/>
      <c r="AF70" s="50"/>
      <c r="AG70" s="50"/>
      <c r="AH70" s="50"/>
      <c r="AI70" s="50"/>
    </row>
    <row r="71" spans="1:35" ht="16.5" x14ac:dyDescent="0.2">
      <c r="A71" s="23"/>
      <c r="B71" s="43"/>
      <c r="C71" s="44"/>
      <c r="D71" s="45" t="s">
        <v>51</v>
      </c>
      <c r="E71" s="52"/>
      <c r="F71" s="45" t="s">
        <v>51</v>
      </c>
      <c r="G71" s="52"/>
      <c r="H71" s="45"/>
      <c r="I71" s="52"/>
      <c r="J71" s="45"/>
      <c r="K71" s="52"/>
      <c r="L71" s="45"/>
      <c r="M71" s="52"/>
      <c r="N71" s="45"/>
      <c r="O71" s="52"/>
      <c r="P71" s="45"/>
      <c r="Q71" s="52"/>
      <c r="R71" s="51"/>
      <c r="S71" s="52"/>
      <c r="T71" s="53"/>
      <c r="U71" s="54"/>
      <c r="V71" s="53"/>
      <c r="W71" s="54"/>
      <c r="X71" s="53"/>
      <c r="Y71" s="54"/>
      <c r="Z71" s="53"/>
      <c r="AA71" s="52"/>
      <c r="AB71" s="60">
        <v>0</v>
      </c>
      <c r="AC71" s="411">
        <f t="shared" si="5"/>
        <v>0</v>
      </c>
      <c r="AD71" s="529" t="s">
        <v>51</v>
      </c>
      <c r="AE71" s="50"/>
      <c r="AF71" s="50"/>
      <c r="AG71" s="50"/>
      <c r="AH71" s="50"/>
      <c r="AI71" s="50"/>
    </row>
    <row r="72" spans="1:35" ht="16.5" x14ac:dyDescent="0.2">
      <c r="A72" s="23"/>
      <c r="B72" s="43"/>
      <c r="C72" s="44"/>
      <c r="D72" s="45" t="s">
        <v>51</v>
      </c>
      <c r="E72" s="52"/>
      <c r="F72" s="45" t="s">
        <v>51</v>
      </c>
      <c r="G72" s="52"/>
      <c r="H72" s="45"/>
      <c r="I72" s="52"/>
      <c r="J72" s="45"/>
      <c r="K72" s="52"/>
      <c r="L72" s="45"/>
      <c r="M72" s="52"/>
      <c r="N72" s="45"/>
      <c r="O72" s="52"/>
      <c r="P72" s="45"/>
      <c r="Q72" s="52"/>
      <c r="R72" s="51"/>
      <c r="S72" s="52"/>
      <c r="T72" s="53"/>
      <c r="U72" s="54"/>
      <c r="V72" s="53"/>
      <c r="W72" s="54"/>
      <c r="X72" s="53"/>
      <c r="Y72" s="54"/>
      <c r="Z72" s="53"/>
      <c r="AA72" s="52"/>
      <c r="AB72" s="60">
        <v>0</v>
      </c>
      <c r="AC72" s="411">
        <f t="shared" si="5"/>
        <v>0</v>
      </c>
      <c r="AD72" s="529" t="s">
        <v>51</v>
      </c>
      <c r="AE72" s="50"/>
      <c r="AF72" s="50"/>
      <c r="AG72" s="50"/>
      <c r="AH72" s="50"/>
      <c r="AI72" s="50"/>
    </row>
    <row r="73" spans="1:35" ht="16.5" x14ac:dyDescent="0.2">
      <c r="A73" s="23"/>
      <c r="B73" s="43"/>
      <c r="C73" s="44"/>
      <c r="D73" s="45"/>
      <c r="E73" s="52"/>
      <c r="F73" s="45"/>
      <c r="G73" s="52"/>
      <c r="H73" s="45"/>
      <c r="I73" s="52"/>
      <c r="J73" s="45"/>
      <c r="K73" s="52"/>
      <c r="L73" s="45"/>
      <c r="M73" s="52"/>
      <c r="N73" s="45"/>
      <c r="O73" s="52"/>
      <c r="P73" s="45"/>
      <c r="Q73" s="52"/>
      <c r="R73" s="51"/>
      <c r="S73" s="52"/>
      <c r="T73" s="53"/>
      <c r="U73" s="54"/>
      <c r="V73" s="53"/>
      <c r="W73" s="54"/>
      <c r="X73" s="53"/>
      <c r="Y73" s="54"/>
      <c r="Z73" s="53"/>
      <c r="AA73" s="52"/>
      <c r="AB73" s="60">
        <v>0</v>
      </c>
      <c r="AC73" s="411">
        <f t="shared" si="5"/>
        <v>0</v>
      </c>
      <c r="AD73" s="529" t="s">
        <v>51</v>
      </c>
      <c r="AE73" s="50"/>
      <c r="AF73" s="50"/>
      <c r="AG73" s="50"/>
      <c r="AH73" s="50"/>
      <c r="AI73" s="50"/>
    </row>
    <row r="74" spans="1:35" ht="16.5" x14ac:dyDescent="0.2">
      <c r="A74" s="23"/>
      <c r="B74" s="43"/>
      <c r="C74" s="44"/>
      <c r="D74" s="45"/>
      <c r="E74" s="52"/>
      <c r="F74" s="45"/>
      <c r="G74" s="52"/>
      <c r="H74" s="45"/>
      <c r="I74" s="52"/>
      <c r="J74" s="45"/>
      <c r="K74" s="52"/>
      <c r="L74" s="45"/>
      <c r="M74" s="52"/>
      <c r="N74" s="45"/>
      <c r="O74" s="52"/>
      <c r="P74" s="45"/>
      <c r="Q74" s="52"/>
      <c r="R74" s="51"/>
      <c r="S74" s="52"/>
      <c r="T74" s="53"/>
      <c r="U74" s="54"/>
      <c r="V74" s="53"/>
      <c r="W74" s="54"/>
      <c r="X74" s="53"/>
      <c r="Y74" s="54"/>
      <c r="Z74" s="53"/>
      <c r="AA74" s="52"/>
      <c r="AB74" s="60">
        <f t="shared" ref="AB74:AB76" si="6">D74+F74+H74+J74+L74+N74+P74+R74+T74+V74+X74+Z74</f>
        <v>0</v>
      </c>
      <c r="AC74" s="411">
        <f t="shared" si="5"/>
        <v>0</v>
      </c>
      <c r="AD74" s="529" t="s">
        <v>51</v>
      </c>
      <c r="AE74" s="50"/>
      <c r="AF74" s="50"/>
      <c r="AG74" s="50"/>
      <c r="AH74" s="50"/>
      <c r="AI74" s="50"/>
    </row>
    <row r="75" spans="1:35" ht="16.5" x14ac:dyDescent="0.2">
      <c r="A75" s="23"/>
      <c r="B75" s="43"/>
      <c r="C75" s="44"/>
      <c r="D75" s="45"/>
      <c r="E75" s="52"/>
      <c r="F75" s="45"/>
      <c r="G75" s="52"/>
      <c r="H75" s="45"/>
      <c r="I75" s="52"/>
      <c r="J75" s="45"/>
      <c r="K75" s="52"/>
      <c r="L75" s="45"/>
      <c r="M75" s="52"/>
      <c r="N75" s="45"/>
      <c r="O75" s="52"/>
      <c r="P75" s="45"/>
      <c r="Q75" s="52"/>
      <c r="R75" s="51"/>
      <c r="S75" s="52"/>
      <c r="T75" s="53"/>
      <c r="U75" s="54"/>
      <c r="V75" s="53"/>
      <c r="W75" s="54"/>
      <c r="X75" s="53"/>
      <c r="Y75" s="54"/>
      <c r="Z75" s="53"/>
      <c r="AA75" s="52"/>
      <c r="AB75" s="60">
        <f t="shared" si="6"/>
        <v>0</v>
      </c>
      <c r="AC75" s="411">
        <f t="shared" si="5"/>
        <v>0</v>
      </c>
      <c r="AD75" s="529" t="s">
        <v>51</v>
      </c>
    </row>
    <row r="76" spans="1:35" ht="17.25" thickBot="1" x14ac:dyDescent="0.25">
      <c r="A76" s="25"/>
      <c r="B76" s="61"/>
      <c r="C76" s="62"/>
      <c r="D76" s="63"/>
      <c r="E76" s="64"/>
      <c r="F76" s="63"/>
      <c r="G76" s="64"/>
      <c r="H76" s="63"/>
      <c r="I76" s="64"/>
      <c r="J76" s="63"/>
      <c r="K76" s="64"/>
      <c r="L76" s="63"/>
      <c r="M76" s="64"/>
      <c r="N76" s="63"/>
      <c r="O76" s="64"/>
      <c r="P76" s="63"/>
      <c r="Q76" s="64"/>
      <c r="R76" s="65"/>
      <c r="S76" s="64"/>
      <c r="T76" s="66"/>
      <c r="U76" s="67"/>
      <c r="V76" s="66"/>
      <c r="W76" s="67"/>
      <c r="X76" s="66"/>
      <c r="Y76" s="67"/>
      <c r="Z76" s="66"/>
      <c r="AA76" s="64"/>
      <c r="AB76" s="68">
        <f t="shared" si="6"/>
        <v>0</v>
      </c>
      <c r="AC76" s="409">
        <f t="shared" si="5"/>
        <v>0</v>
      </c>
      <c r="AD76" s="530" t="s">
        <v>51</v>
      </c>
    </row>
    <row r="77" spans="1:35" ht="15.75" thickTop="1" x14ac:dyDescent="0.2"/>
  </sheetData>
  <sortState ref="B8:AC69">
    <sortCondition ref="AB8:AB69"/>
    <sortCondition descending="1" ref="AC8:AC69"/>
  </sortState>
  <mergeCells count="30">
    <mergeCell ref="X5:Y5"/>
    <mergeCell ref="Z5:AA5"/>
    <mergeCell ref="AB5:AD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N5:O5"/>
    <mergeCell ref="P5:Q5"/>
    <mergeCell ref="R5:S5"/>
    <mergeCell ref="T5:U5"/>
    <mergeCell ref="V5:W5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printOptions horizontalCentered="1"/>
  <pageMargins left="0.78749999999999998" right="0.78749999999999998" top="0.40972222222222199" bottom="0.47986111111111102" header="0.51180555555555496" footer="0.17013888888888901"/>
  <pageSetup paperSize="9" firstPageNumber="0" fitToHeight="0" orientation="portrait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rgb="FFFFFF00"/>
    <pageSetUpPr fitToPage="1"/>
  </sheetPr>
  <dimension ref="A1:AE53"/>
  <sheetViews>
    <sheetView showRowColHeaders="0" zoomScale="72" workbookViewId="0">
      <selection activeCell="U10" sqref="U10:V31"/>
    </sheetView>
  </sheetViews>
  <sheetFormatPr defaultRowHeight="15" x14ac:dyDescent="0.2"/>
  <cols>
    <col min="1" max="1" width="5.140625" style="573" customWidth="1"/>
    <col min="2" max="2" width="21.85546875" style="577" bestFit="1" customWidth="1"/>
    <col min="3" max="3" width="19.85546875" customWidth="1"/>
    <col min="4" max="4" width="4.7109375" customWidth="1"/>
    <col min="5" max="5" width="7.85546875" style="574" customWidth="1"/>
    <col min="6" max="6" width="4.7109375" customWidth="1"/>
    <col min="7" max="7" width="9.28515625" style="574" customWidth="1"/>
    <col min="8" max="8" width="4.7109375" customWidth="1"/>
    <col min="9" max="9" width="9.28515625" style="574" customWidth="1"/>
    <col min="10" max="10" width="4.7109375" customWidth="1"/>
    <col min="11" max="11" width="9.28515625" style="574" customWidth="1"/>
    <col min="12" max="12" width="4.7109375" customWidth="1"/>
    <col min="13" max="13" width="9.28515625" style="574" customWidth="1"/>
    <col min="14" max="14" width="4.7109375" customWidth="1"/>
    <col min="15" max="15" width="9.28515625" style="574" customWidth="1"/>
    <col min="16" max="16" width="4.7109375" customWidth="1"/>
    <col min="17" max="17" width="9.28515625" style="574" customWidth="1"/>
    <col min="18" max="18" width="4.7109375" customWidth="1"/>
    <col min="19" max="19" width="9.28515625" style="574" customWidth="1"/>
    <col min="20" max="20" width="10.85546875" style="574" customWidth="1"/>
    <col min="21" max="21" width="6.7109375" customWidth="1"/>
    <col min="22" max="22" width="10" style="574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  <col min="257" max="257" width="5.140625" customWidth="1"/>
    <col min="258" max="258" width="21.85546875" bestFit="1" customWidth="1"/>
    <col min="259" max="259" width="19.85546875" customWidth="1"/>
    <col min="260" max="260" width="4.7109375" customWidth="1"/>
    <col min="261" max="261" width="7.85546875" customWidth="1"/>
    <col min="262" max="262" width="4.7109375" customWidth="1"/>
    <col min="263" max="263" width="9.28515625" customWidth="1"/>
    <col min="264" max="264" width="4.7109375" customWidth="1"/>
    <col min="265" max="265" width="9.28515625" customWidth="1"/>
    <col min="266" max="266" width="4.7109375" customWidth="1"/>
    <col min="267" max="267" width="9.28515625" customWidth="1"/>
    <col min="268" max="268" width="4.7109375" customWidth="1"/>
    <col min="269" max="269" width="9.28515625" customWidth="1"/>
    <col min="270" max="270" width="4.7109375" customWidth="1"/>
    <col min="271" max="271" width="9.28515625" customWidth="1"/>
    <col min="272" max="272" width="4.7109375" customWidth="1"/>
    <col min="273" max="273" width="9.28515625" customWidth="1"/>
    <col min="274" max="274" width="4.7109375" customWidth="1"/>
    <col min="275" max="275" width="9.28515625" customWidth="1"/>
    <col min="276" max="276" width="10.85546875" customWidth="1"/>
    <col min="277" max="277" width="6.7109375" customWidth="1"/>
    <col min="278" max="278" width="10" customWidth="1"/>
    <col min="279" max="279" width="10.5703125" customWidth="1"/>
    <col min="280" max="287" width="0" hidden="1" customWidth="1"/>
    <col min="513" max="513" width="5.140625" customWidth="1"/>
    <col min="514" max="514" width="21.85546875" bestFit="1" customWidth="1"/>
    <col min="515" max="515" width="19.85546875" customWidth="1"/>
    <col min="516" max="516" width="4.7109375" customWidth="1"/>
    <col min="517" max="517" width="7.85546875" customWidth="1"/>
    <col min="518" max="518" width="4.7109375" customWidth="1"/>
    <col min="519" max="519" width="9.28515625" customWidth="1"/>
    <col min="520" max="520" width="4.7109375" customWidth="1"/>
    <col min="521" max="521" width="9.28515625" customWidth="1"/>
    <col min="522" max="522" width="4.7109375" customWidth="1"/>
    <col min="523" max="523" width="9.28515625" customWidth="1"/>
    <col min="524" max="524" width="4.7109375" customWidth="1"/>
    <col min="525" max="525" width="9.28515625" customWidth="1"/>
    <col min="526" max="526" width="4.7109375" customWidth="1"/>
    <col min="527" max="527" width="9.28515625" customWidth="1"/>
    <col min="528" max="528" width="4.7109375" customWidth="1"/>
    <col min="529" max="529" width="9.28515625" customWidth="1"/>
    <col min="530" max="530" width="4.7109375" customWidth="1"/>
    <col min="531" max="531" width="9.28515625" customWidth="1"/>
    <col min="532" max="532" width="10.85546875" customWidth="1"/>
    <col min="533" max="533" width="6.7109375" customWidth="1"/>
    <col min="534" max="534" width="10" customWidth="1"/>
    <col min="535" max="535" width="10.5703125" customWidth="1"/>
    <col min="536" max="543" width="0" hidden="1" customWidth="1"/>
    <col min="769" max="769" width="5.140625" customWidth="1"/>
    <col min="770" max="770" width="21.85546875" bestFit="1" customWidth="1"/>
    <col min="771" max="771" width="19.85546875" customWidth="1"/>
    <col min="772" max="772" width="4.7109375" customWidth="1"/>
    <col min="773" max="773" width="7.85546875" customWidth="1"/>
    <col min="774" max="774" width="4.7109375" customWidth="1"/>
    <col min="775" max="775" width="9.28515625" customWidth="1"/>
    <col min="776" max="776" width="4.7109375" customWidth="1"/>
    <col min="777" max="777" width="9.28515625" customWidth="1"/>
    <col min="778" max="778" width="4.7109375" customWidth="1"/>
    <col min="779" max="779" width="9.28515625" customWidth="1"/>
    <col min="780" max="780" width="4.7109375" customWidth="1"/>
    <col min="781" max="781" width="9.28515625" customWidth="1"/>
    <col min="782" max="782" width="4.7109375" customWidth="1"/>
    <col min="783" max="783" width="9.28515625" customWidth="1"/>
    <col min="784" max="784" width="4.7109375" customWidth="1"/>
    <col min="785" max="785" width="9.28515625" customWidth="1"/>
    <col min="786" max="786" width="4.7109375" customWidth="1"/>
    <col min="787" max="787" width="9.28515625" customWidth="1"/>
    <col min="788" max="788" width="10.85546875" customWidth="1"/>
    <col min="789" max="789" width="6.7109375" customWidth="1"/>
    <col min="790" max="790" width="10" customWidth="1"/>
    <col min="791" max="791" width="10.5703125" customWidth="1"/>
    <col min="792" max="799" width="0" hidden="1" customWidth="1"/>
    <col min="1025" max="1025" width="5.140625" customWidth="1"/>
    <col min="1026" max="1026" width="21.85546875" bestFit="1" customWidth="1"/>
    <col min="1027" max="1027" width="19.85546875" customWidth="1"/>
    <col min="1028" max="1028" width="4.7109375" customWidth="1"/>
    <col min="1029" max="1029" width="7.85546875" customWidth="1"/>
    <col min="1030" max="1030" width="4.7109375" customWidth="1"/>
    <col min="1031" max="1031" width="9.28515625" customWidth="1"/>
    <col min="1032" max="1032" width="4.7109375" customWidth="1"/>
    <col min="1033" max="1033" width="9.28515625" customWidth="1"/>
    <col min="1034" max="1034" width="4.7109375" customWidth="1"/>
    <col min="1035" max="1035" width="9.28515625" customWidth="1"/>
    <col min="1036" max="1036" width="4.7109375" customWidth="1"/>
    <col min="1037" max="1037" width="9.28515625" customWidth="1"/>
    <col min="1038" max="1038" width="4.7109375" customWidth="1"/>
    <col min="1039" max="1039" width="9.28515625" customWidth="1"/>
    <col min="1040" max="1040" width="4.7109375" customWidth="1"/>
    <col min="1041" max="1041" width="9.28515625" customWidth="1"/>
    <col min="1042" max="1042" width="4.7109375" customWidth="1"/>
    <col min="1043" max="1043" width="9.28515625" customWidth="1"/>
    <col min="1044" max="1044" width="10.85546875" customWidth="1"/>
    <col min="1045" max="1045" width="6.7109375" customWidth="1"/>
    <col min="1046" max="1046" width="10" customWidth="1"/>
    <col min="1047" max="1047" width="10.5703125" customWidth="1"/>
    <col min="1048" max="1055" width="0" hidden="1" customWidth="1"/>
    <col min="1281" max="1281" width="5.140625" customWidth="1"/>
    <col min="1282" max="1282" width="21.85546875" bestFit="1" customWidth="1"/>
    <col min="1283" max="1283" width="19.85546875" customWidth="1"/>
    <col min="1284" max="1284" width="4.7109375" customWidth="1"/>
    <col min="1285" max="1285" width="7.85546875" customWidth="1"/>
    <col min="1286" max="1286" width="4.7109375" customWidth="1"/>
    <col min="1287" max="1287" width="9.28515625" customWidth="1"/>
    <col min="1288" max="1288" width="4.7109375" customWidth="1"/>
    <col min="1289" max="1289" width="9.28515625" customWidth="1"/>
    <col min="1290" max="1290" width="4.7109375" customWidth="1"/>
    <col min="1291" max="1291" width="9.28515625" customWidth="1"/>
    <col min="1292" max="1292" width="4.7109375" customWidth="1"/>
    <col min="1293" max="1293" width="9.28515625" customWidth="1"/>
    <col min="1294" max="1294" width="4.7109375" customWidth="1"/>
    <col min="1295" max="1295" width="9.28515625" customWidth="1"/>
    <col min="1296" max="1296" width="4.7109375" customWidth="1"/>
    <col min="1297" max="1297" width="9.28515625" customWidth="1"/>
    <col min="1298" max="1298" width="4.7109375" customWidth="1"/>
    <col min="1299" max="1299" width="9.28515625" customWidth="1"/>
    <col min="1300" max="1300" width="10.85546875" customWidth="1"/>
    <col min="1301" max="1301" width="6.7109375" customWidth="1"/>
    <col min="1302" max="1302" width="10" customWidth="1"/>
    <col min="1303" max="1303" width="10.5703125" customWidth="1"/>
    <col min="1304" max="1311" width="0" hidden="1" customWidth="1"/>
    <col min="1537" max="1537" width="5.140625" customWidth="1"/>
    <col min="1538" max="1538" width="21.85546875" bestFit="1" customWidth="1"/>
    <col min="1539" max="1539" width="19.85546875" customWidth="1"/>
    <col min="1540" max="1540" width="4.7109375" customWidth="1"/>
    <col min="1541" max="1541" width="7.85546875" customWidth="1"/>
    <col min="1542" max="1542" width="4.7109375" customWidth="1"/>
    <col min="1543" max="1543" width="9.28515625" customWidth="1"/>
    <col min="1544" max="1544" width="4.7109375" customWidth="1"/>
    <col min="1545" max="1545" width="9.28515625" customWidth="1"/>
    <col min="1546" max="1546" width="4.7109375" customWidth="1"/>
    <col min="1547" max="1547" width="9.28515625" customWidth="1"/>
    <col min="1548" max="1548" width="4.7109375" customWidth="1"/>
    <col min="1549" max="1549" width="9.28515625" customWidth="1"/>
    <col min="1550" max="1550" width="4.7109375" customWidth="1"/>
    <col min="1551" max="1551" width="9.28515625" customWidth="1"/>
    <col min="1552" max="1552" width="4.7109375" customWidth="1"/>
    <col min="1553" max="1553" width="9.28515625" customWidth="1"/>
    <col min="1554" max="1554" width="4.7109375" customWidth="1"/>
    <col min="1555" max="1555" width="9.28515625" customWidth="1"/>
    <col min="1556" max="1556" width="10.85546875" customWidth="1"/>
    <col min="1557" max="1557" width="6.7109375" customWidth="1"/>
    <col min="1558" max="1558" width="10" customWidth="1"/>
    <col min="1559" max="1559" width="10.5703125" customWidth="1"/>
    <col min="1560" max="1567" width="0" hidden="1" customWidth="1"/>
    <col min="1793" max="1793" width="5.140625" customWidth="1"/>
    <col min="1794" max="1794" width="21.85546875" bestFit="1" customWidth="1"/>
    <col min="1795" max="1795" width="19.85546875" customWidth="1"/>
    <col min="1796" max="1796" width="4.7109375" customWidth="1"/>
    <col min="1797" max="1797" width="7.85546875" customWidth="1"/>
    <col min="1798" max="1798" width="4.7109375" customWidth="1"/>
    <col min="1799" max="1799" width="9.28515625" customWidth="1"/>
    <col min="1800" max="1800" width="4.7109375" customWidth="1"/>
    <col min="1801" max="1801" width="9.28515625" customWidth="1"/>
    <col min="1802" max="1802" width="4.7109375" customWidth="1"/>
    <col min="1803" max="1803" width="9.28515625" customWidth="1"/>
    <col min="1804" max="1804" width="4.7109375" customWidth="1"/>
    <col min="1805" max="1805" width="9.28515625" customWidth="1"/>
    <col min="1806" max="1806" width="4.7109375" customWidth="1"/>
    <col min="1807" max="1807" width="9.28515625" customWidth="1"/>
    <col min="1808" max="1808" width="4.7109375" customWidth="1"/>
    <col min="1809" max="1809" width="9.28515625" customWidth="1"/>
    <col min="1810" max="1810" width="4.7109375" customWidth="1"/>
    <col min="1811" max="1811" width="9.28515625" customWidth="1"/>
    <col min="1812" max="1812" width="10.85546875" customWidth="1"/>
    <col min="1813" max="1813" width="6.7109375" customWidth="1"/>
    <col min="1814" max="1814" width="10" customWidth="1"/>
    <col min="1815" max="1815" width="10.5703125" customWidth="1"/>
    <col min="1816" max="1823" width="0" hidden="1" customWidth="1"/>
    <col min="2049" max="2049" width="5.140625" customWidth="1"/>
    <col min="2050" max="2050" width="21.85546875" bestFit="1" customWidth="1"/>
    <col min="2051" max="2051" width="19.85546875" customWidth="1"/>
    <col min="2052" max="2052" width="4.7109375" customWidth="1"/>
    <col min="2053" max="2053" width="7.85546875" customWidth="1"/>
    <col min="2054" max="2054" width="4.7109375" customWidth="1"/>
    <col min="2055" max="2055" width="9.28515625" customWidth="1"/>
    <col min="2056" max="2056" width="4.7109375" customWidth="1"/>
    <col min="2057" max="2057" width="9.28515625" customWidth="1"/>
    <col min="2058" max="2058" width="4.7109375" customWidth="1"/>
    <col min="2059" max="2059" width="9.28515625" customWidth="1"/>
    <col min="2060" max="2060" width="4.7109375" customWidth="1"/>
    <col min="2061" max="2061" width="9.28515625" customWidth="1"/>
    <col min="2062" max="2062" width="4.7109375" customWidth="1"/>
    <col min="2063" max="2063" width="9.28515625" customWidth="1"/>
    <col min="2064" max="2064" width="4.7109375" customWidth="1"/>
    <col min="2065" max="2065" width="9.28515625" customWidth="1"/>
    <col min="2066" max="2066" width="4.7109375" customWidth="1"/>
    <col min="2067" max="2067" width="9.28515625" customWidth="1"/>
    <col min="2068" max="2068" width="10.85546875" customWidth="1"/>
    <col min="2069" max="2069" width="6.7109375" customWidth="1"/>
    <col min="2070" max="2070" width="10" customWidth="1"/>
    <col min="2071" max="2071" width="10.5703125" customWidth="1"/>
    <col min="2072" max="2079" width="0" hidden="1" customWidth="1"/>
    <col min="2305" max="2305" width="5.140625" customWidth="1"/>
    <col min="2306" max="2306" width="21.85546875" bestFit="1" customWidth="1"/>
    <col min="2307" max="2307" width="19.85546875" customWidth="1"/>
    <col min="2308" max="2308" width="4.7109375" customWidth="1"/>
    <col min="2309" max="2309" width="7.85546875" customWidth="1"/>
    <col min="2310" max="2310" width="4.7109375" customWidth="1"/>
    <col min="2311" max="2311" width="9.28515625" customWidth="1"/>
    <col min="2312" max="2312" width="4.7109375" customWidth="1"/>
    <col min="2313" max="2313" width="9.28515625" customWidth="1"/>
    <col min="2314" max="2314" width="4.7109375" customWidth="1"/>
    <col min="2315" max="2315" width="9.28515625" customWidth="1"/>
    <col min="2316" max="2316" width="4.7109375" customWidth="1"/>
    <col min="2317" max="2317" width="9.28515625" customWidth="1"/>
    <col min="2318" max="2318" width="4.7109375" customWidth="1"/>
    <col min="2319" max="2319" width="9.28515625" customWidth="1"/>
    <col min="2320" max="2320" width="4.7109375" customWidth="1"/>
    <col min="2321" max="2321" width="9.28515625" customWidth="1"/>
    <col min="2322" max="2322" width="4.7109375" customWidth="1"/>
    <col min="2323" max="2323" width="9.28515625" customWidth="1"/>
    <col min="2324" max="2324" width="10.85546875" customWidth="1"/>
    <col min="2325" max="2325" width="6.7109375" customWidth="1"/>
    <col min="2326" max="2326" width="10" customWidth="1"/>
    <col min="2327" max="2327" width="10.5703125" customWidth="1"/>
    <col min="2328" max="2335" width="0" hidden="1" customWidth="1"/>
    <col min="2561" max="2561" width="5.140625" customWidth="1"/>
    <col min="2562" max="2562" width="21.85546875" bestFit="1" customWidth="1"/>
    <col min="2563" max="2563" width="19.85546875" customWidth="1"/>
    <col min="2564" max="2564" width="4.7109375" customWidth="1"/>
    <col min="2565" max="2565" width="7.85546875" customWidth="1"/>
    <col min="2566" max="2566" width="4.7109375" customWidth="1"/>
    <col min="2567" max="2567" width="9.28515625" customWidth="1"/>
    <col min="2568" max="2568" width="4.7109375" customWidth="1"/>
    <col min="2569" max="2569" width="9.28515625" customWidth="1"/>
    <col min="2570" max="2570" width="4.7109375" customWidth="1"/>
    <col min="2571" max="2571" width="9.28515625" customWidth="1"/>
    <col min="2572" max="2572" width="4.7109375" customWidth="1"/>
    <col min="2573" max="2573" width="9.28515625" customWidth="1"/>
    <col min="2574" max="2574" width="4.7109375" customWidth="1"/>
    <col min="2575" max="2575" width="9.28515625" customWidth="1"/>
    <col min="2576" max="2576" width="4.7109375" customWidth="1"/>
    <col min="2577" max="2577" width="9.28515625" customWidth="1"/>
    <col min="2578" max="2578" width="4.7109375" customWidth="1"/>
    <col min="2579" max="2579" width="9.28515625" customWidth="1"/>
    <col min="2580" max="2580" width="10.85546875" customWidth="1"/>
    <col min="2581" max="2581" width="6.7109375" customWidth="1"/>
    <col min="2582" max="2582" width="10" customWidth="1"/>
    <col min="2583" max="2583" width="10.5703125" customWidth="1"/>
    <col min="2584" max="2591" width="0" hidden="1" customWidth="1"/>
    <col min="2817" max="2817" width="5.140625" customWidth="1"/>
    <col min="2818" max="2818" width="21.85546875" bestFit="1" customWidth="1"/>
    <col min="2819" max="2819" width="19.85546875" customWidth="1"/>
    <col min="2820" max="2820" width="4.7109375" customWidth="1"/>
    <col min="2821" max="2821" width="7.85546875" customWidth="1"/>
    <col min="2822" max="2822" width="4.7109375" customWidth="1"/>
    <col min="2823" max="2823" width="9.28515625" customWidth="1"/>
    <col min="2824" max="2824" width="4.7109375" customWidth="1"/>
    <col min="2825" max="2825" width="9.28515625" customWidth="1"/>
    <col min="2826" max="2826" width="4.7109375" customWidth="1"/>
    <col min="2827" max="2827" width="9.28515625" customWidth="1"/>
    <col min="2828" max="2828" width="4.7109375" customWidth="1"/>
    <col min="2829" max="2829" width="9.28515625" customWidth="1"/>
    <col min="2830" max="2830" width="4.7109375" customWidth="1"/>
    <col min="2831" max="2831" width="9.28515625" customWidth="1"/>
    <col min="2832" max="2832" width="4.7109375" customWidth="1"/>
    <col min="2833" max="2833" width="9.28515625" customWidth="1"/>
    <col min="2834" max="2834" width="4.7109375" customWidth="1"/>
    <col min="2835" max="2835" width="9.28515625" customWidth="1"/>
    <col min="2836" max="2836" width="10.85546875" customWidth="1"/>
    <col min="2837" max="2837" width="6.7109375" customWidth="1"/>
    <col min="2838" max="2838" width="10" customWidth="1"/>
    <col min="2839" max="2839" width="10.5703125" customWidth="1"/>
    <col min="2840" max="2847" width="0" hidden="1" customWidth="1"/>
    <col min="3073" max="3073" width="5.140625" customWidth="1"/>
    <col min="3074" max="3074" width="21.85546875" bestFit="1" customWidth="1"/>
    <col min="3075" max="3075" width="19.85546875" customWidth="1"/>
    <col min="3076" max="3076" width="4.7109375" customWidth="1"/>
    <col min="3077" max="3077" width="7.85546875" customWidth="1"/>
    <col min="3078" max="3078" width="4.7109375" customWidth="1"/>
    <col min="3079" max="3079" width="9.28515625" customWidth="1"/>
    <col min="3080" max="3080" width="4.7109375" customWidth="1"/>
    <col min="3081" max="3081" width="9.28515625" customWidth="1"/>
    <col min="3082" max="3082" width="4.7109375" customWidth="1"/>
    <col min="3083" max="3083" width="9.28515625" customWidth="1"/>
    <col min="3084" max="3084" width="4.7109375" customWidth="1"/>
    <col min="3085" max="3085" width="9.28515625" customWidth="1"/>
    <col min="3086" max="3086" width="4.7109375" customWidth="1"/>
    <col min="3087" max="3087" width="9.28515625" customWidth="1"/>
    <col min="3088" max="3088" width="4.7109375" customWidth="1"/>
    <col min="3089" max="3089" width="9.28515625" customWidth="1"/>
    <col min="3090" max="3090" width="4.7109375" customWidth="1"/>
    <col min="3091" max="3091" width="9.28515625" customWidth="1"/>
    <col min="3092" max="3092" width="10.85546875" customWidth="1"/>
    <col min="3093" max="3093" width="6.7109375" customWidth="1"/>
    <col min="3094" max="3094" width="10" customWidth="1"/>
    <col min="3095" max="3095" width="10.5703125" customWidth="1"/>
    <col min="3096" max="3103" width="0" hidden="1" customWidth="1"/>
    <col min="3329" max="3329" width="5.140625" customWidth="1"/>
    <col min="3330" max="3330" width="21.85546875" bestFit="1" customWidth="1"/>
    <col min="3331" max="3331" width="19.85546875" customWidth="1"/>
    <col min="3332" max="3332" width="4.7109375" customWidth="1"/>
    <col min="3333" max="3333" width="7.85546875" customWidth="1"/>
    <col min="3334" max="3334" width="4.7109375" customWidth="1"/>
    <col min="3335" max="3335" width="9.28515625" customWidth="1"/>
    <col min="3336" max="3336" width="4.7109375" customWidth="1"/>
    <col min="3337" max="3337" width="9.28515625" customWidth="1"/>
    <col min="3338" max="3338" width="4.7109375" customWidth="1"/>
    <col min="3339" max="3339" width="9.28515625" customWidth="1"/>
    <col min="3340" max="3340" width="4.7109375" customWidth="1"/>
    <col min="3341" max="3341" width="9.28515625" customWidth="1"/>
    <col min="3342" max="3342" width="4.7109375" customWidth="1"/>
    <col min="3343" max="3343" width="9.28515625" customWidth="1"/>
    <col min="3344" max="3344" width="4.7109375" customWidth="1"/>
    <col min="3345" max="3345" width="9.28515625" customWidth="1"/>
    <col min="3346" max="3346" width="4.7109375" customWidth="1"/>
    <col min="3347" max="3347" width="9.28515625" customWidth="1"/>
    <col min="3348" max="3348" width="10.85546875" customWidth="1"/>
    <col min="3349" max="3349" width="6.7109375" customWidth="1"/>
    <col min="3350" max="3350" width="10" customWidth="1"/>
    <col min="3351" max="3351" width="10.5703125" customWidth="1"/>
    <col min="3352" max="3359" width="0" hidden="1" customWidth="1"/>
    <col min="3585" max="3585" width="5.140625" customWidth="1"/>
    <col min="3586" max="3586" width="21.85546875" bestFit="1" customWidth="1"/>
    <col min="3587" max="3587" width="19.85546875" customWidth="1"/>
    <col min="3588" max="3588" width="4.7109375" customWidth="1"/>
    <col min="3589" max="3589" width="7.85546875" customWidth="1"/>
    <col min="3590" max="3590" width="4.7109375" customWidth="1"/>
    <col min="3591" max="3591" width="9.28515625" customWidth="1"/>
    <col min="3592" max="3592" width="4.7109375" customWidth="1"/>
    <col min="3593" max="3593" width="9.28515625" customWidth="1"/>
    <col min="3594" max="3594" width="4.7109375" customWidth="1"/>
    <col min="3595" max="3595" width="9.28515625" customWidth="1"/>
    <col min="3596" max="3596" width="4.7109375" customWidth="1"/>
    <col min="3597" max="3597" width="9.28515625" customWidth="1"/>
    <col min="3598" max="3598" width="4.7109375" customWidth="1"/>
    <col min="3599" max="3599" width="9.28515625" customWidth="1"/>
    <col min="3600" max="3600" width="4.7109375" customWidth="1"/>
    <col min="3601" max="3601" width="9.28515625" customWidth="1"/>
    <col min="3602" max="3602" width="4.7109375" customWidth="1"/>
    <col min="3603" max="3603" width="9.28515625" customWidth="1"/>
    <col min="3604" max="3604" width="10.85546875" customWidth="1"/>
    <col min="3605" max="3605" width="6.7109375" customWidth="1"/>
    <col min="3606" max="3606" width="10" customWidth="1"/>
    <col min="3607" max="3607" width="10.5703125" customWidth="1"/>
    <col min="3608" max="3615" width="0" hidden="1" customWidth="1"/>
    <col min="3841" max="3841" width="5.140625" customWidth="1"/>
    <col min="3842" max="3842" width="21.85546875" bestFit="1" customWidth="1"/>
    <col min="3843" max="3843" width="19.85546875" customWidth="1"/>
    <col min="3844" max="3844" width="4.7109375" customWidth="1"/>
    <col min="3845" max="3845" width="7.85546875" customWidth="1"/>
    <col min="3846" max="3846" width="4.7109375" customWidth="1"/>
    <col min="3847" max="3847" width="9.28515625" customWidth="1"/>
    <col min="3848" max="3848" width="4.7109375" customWidth="1"/>
    <col min="3849" max="3849" width="9.28515625" customWidth="1"/>
    <col min="3850" max="3850" width="4.7109375" customWidth="1"/>
    <col min="3851" max="3851" width="9.28515625" customWidth="1"/>
    <col min="3852" max="3852" width="4.7109375" customWidth="1"/>
    <col min="3853" max="3853" width="9.28515625" customWidth="1"/>
    <col min="3854" max="3854" width="4.7109375" customWidth="1"/>
    <col min="3855" max="3855" width="9.28515625" customWidth="1"/>
    <col min="3856" max="3856" width="4.7109375" customWidth="1"/>
    <col min="3857" max="3857" width="9.28515625" customWidth="1"/>
    <col min="3858" max="3858" width="4.7109375" customWidth="1"/>
    <col min="3859" max="3859" width="9.28515625" customWidth="1"/>
    <col min="3860" max="3860" width="10.85546875" customWidth="1"/>
    <col min="3861" max="3861" width="6.7109375" customWidth="1"/>
    <col min="3862" max="3862" width="10" customWidth="1"/>
    <col min="3863" max="3863" width="10.5703125" customWidth="1"/>
    <col min="3864" max="3871" width="0" hidden="1" customWidth="1"/>
    <col min="4097" max="4097" width="5.140625" customWidth="1"/>
    <col min="4098" max="4098" width="21.85546875" bestFit="1" customWidth="1"/>
    <col min="4099" max="4099" width="19.85546875" customWidth="1"/>
    <col min="4100" max="4100" width="4.7109375" customWidth="1"/>
    <col min="4101" max="4101" width="7.85546875" customWidth="1"/>
    <col min="4102" max="4102" width="4.7109375" customWidth="1"/>
    <col min="4103" max="4103" width="9.28515625" customWidth="1"/>
    <col min="4104" max="4104" width="4.7109375" customWidth="1"/>
    <col min="4105" max="4105" width="9.28515625" customWidth="1"/>
    <col min="4106" max="4106" width="4.7109375" customWidth="1"/>
    <col min="4107" max="4107" width="9.28515625" customWidth="1"/>
    <col min="4108" max="4108" width="4.7109375" customWidth="1"/>
    <col min="4109" max="4109" width="9.28515625" customWidth="1"/>
    <col min="4110" max="4110" width="4.7109375" customWidth="1"/>
    <col min="4111" max="4111" width="9.28515625" customWidth="1"/>
    <col min="4112" max="4112" width="4.7109375" customWidth="1"/>
    <col min="4113" max="4113" width="9.28515625" customWidth="1"/>
    <col min="4114" max="4114" width="4.7109375" customWidth="1"/>
    <col min="4115" max="4115" width="9.28515625" customWidth="1"/>
    <col min="4116" max="4116" width="10.85546875" customWidth="1"/>
    <col min="4117" max="4117" width="6.7109375" customWidth="1"/>
    <col min="4118" max="4118" width="10" customWidth="1"/>
    <col min="4119" max="4119" width="10.5703125" customWidth="1"/>
    <col min="4120" max="4127" width="0" hidden="1" customWidth="1"/>
    <col min="4353" max="4353" width="5.140625" customWidth="1"/>
    <col min="4354" max="4354" width="21.85546875" bestFit="1" customWidth="1"/>
    <col min="4355" max="4355" width="19.85546875" customWidth="1"/>
    <col min="4356" max="4356" width="4.7109375" customWidth="1"/>
    <col min="4357" max="4357" width="7.85546875" customWidth="1"/>
    <col min="4358" max="4358" width="4.7109375" customWidth="1"/>
    <col min="4359" max="4359" width="9.28515625" customWidth="1"/>
    <col min="4360" max="4360" width="4.7109375" customWidth="1"/>
    <col min="4361" max="4361" width="9.28515625" customWidth="1"/>
    <col min="4362" max="4362" width="4.7109375" customWidth="1"/>
    <col min="4363" max="4363" width="9.28515625" customWidth="1"/>
    <col min="4364" max="4364" width="4.7109375" customWidth="1"/>
    <col min="4365" max="4365" width="9.28515625" customWidth="1"/>
    <col min="4366" max="4366" width="4.7109375" customWidth="1"/>
    <col min="4367" max="4367" width="9.28515625" customWidth="1"/>
    <col min="4368" max="4368" width="4.7109375" customWidth="1"/>
    <col min="4369" max="4369" width="9.28515625" customWidth="1"/>
    <col min="4370" max="4370" width="4.7109375" customWidth="1"/>
    <col min="4371" max="4371" width="9.28515625" customWidth="1"/>
    <col min="4372" max="4372" width="10.85546875" customWidth="1"/>
    <col min="4373" max="4373" width="6.7109375" customWidth="1"/>
    <col min="4374" max="4374" width="10" customWidth="1"/>
    <col min="4375" max="4375" width="10.5703125" customWidth="1"/>
    <col min="4376" max="4383" width="0" hidden="1" customWidth="1"/>
    <col min="4609" max="4609" width="5.140625" customWidth="1"/>
    <col min="4610" max="4610" width="21.85546875" bestFit="1" customWidth="1"/>
    <col min="4611" max="4611" width="19.85546875" customWidth="1"/>
    <col min="4612" max="4612" width="4.7109375" customWidth="1"/>
    <col min="4613" max="4613" width="7.85546875" customWidth="1"/>
    <col min="4614" max="4614" width="4.7109375" customWidth="1"/>
    <col min="4615" max="4615" width="9.28515625" customWidth="1"/>
    <col min="4616" max="4616" width="4.7109375" customWidth="1"/>
    <col min="4617" max="4617" width="9.28515625" customWidth="1"/>
    <col min="4618" max="4618" width="4.7109375" customWidth="1"/>
    <col min="4619" max="4619" width="9.28515625" customWidth="1"/>
    <col min="4620" max="4620" width="4.7109375" customWidth="1"/>
    <col min="4621" max="4621" width="9.28515625" customWidth="1"/>
    <col min="4622" max="4622" width="4.7109375" customWidth="1"/>
    <col min="4623" max="4623" width="9.28515625" customWidth="1"/>
    <col min="4624" max="4624" width="4.7109375" customWidth="1"/>
    <col min="4625" max="4625" width="9.28515625" customWidth="1"/>
    <col min="4626" max="4626" width="4.7109375" customWidth="1"/>
    <col min="4627" max="4627" width="9.28515625" customWidth="1"/>
    <col min="4628" max="4628" width="10.85546875" customWidth="1"/>
    <col min="4629" max="4629" width="6.7109375" customWidth="1"/>
    <col min="4630" max="4630" width="10" customWidth="1"/>
    <col min="4631" max="4631" width="10.5703125" customWidth="1"/>
    <col min="4632" max="4639" width="0" hidden="1" customWidth="1"/>
    <col min="4865" max="4865" width="5.140625" customWidth="1"/>
    <col min="4866" max="4866" width="21.85546875" bestFit="1" customWidth="1"/>
    <col min="4867" max="4867" width="19.85546875" customWidth="1"/>
    <col min="4868" max="4868" width="4.7109375" customWidth="1"/>
    <col min="4869" max="4869" width="7.85546875" customWidth="1"/>
    <col min="4870" max="4870" width="4.7109375" customWidth="1"/>
    <col min="4871" max="4871" width="9.28515625" customWidth="1"/>
    <col min="4872" max="4872" width="4.7109375" customWidth="1"/>
    <col min="4873" max="4873" width="9.28515625" customWidth="1"/>
    <col min="4874" max="4874" width="4.7109375" customWidth="1"/>
    <col min="4875" max="4875" width="9.28515625" customWidth="1"/>
    <col min="4876" max="4876" width="4.7109375" customWidth="1"/>
    <col min="4877" max="4877" width="9.28515625" customWidth="1"/>
    <col min="4878" max="4878" width="4.7109375" customWidth="1"/>
    <col min="4879" max="4879" width="9.28515625" customWidth="1"/>
    <col min="4880" max="4880" width="4.7109375" customWidth="1"/>
    <col min="4881" max="4881" width="9.28515625" customWidth="1"/>
    <col min="4882" max="4882" width="4.7109375" customWidth="1"/>
    <col min="4883" max="4883" width="9.28515625" customWidth="1"/>
    <col min="4884" max="4884" width="10.85546875" customWidth="1"/>
    <col min="4885" max="4885" width="6.7109375" customWidth="1"/>
    <col min="4886" max="4886" width="10" customWidth="1"/>
    <col min="4887" max="4887" width="10.5703125" customWidth="1"/>
    <col min="4888" max="4895" width="0" hidden="1" customWidth="1"/>
    <col min="5121" max="5121" width="5.140625" customWidth="1"/>
    <col min="5122" max="5122" width="21.85546875" bestFit="1" customWidth="1"/>
    <col min="5123" max="5123" width="19.85546875" customWidth="1"/>
    <col min="5124" max="5124" width="4.7109375" customWidth="1"/>
    <col min="5125" max="5125" width="7.85546875" customWidth="1"/>
    <col min="5126" max="5126" width="4.7109375" customWidth="1"/>
    <col min="5127" max="5127" width="9.28515625" customWidth="1"/>
    <col min="5128" max="5128" width="4.7109375" customWidth="1"/>
    <col min="5129" max="5129" width="9.28515625" customWidth="1"/>
    <col min="5130" max="5130" width="4.7109375" customWidth="1"/>
    <col min="5131" max="5131" width="9.28515625" customWidth="1"/>
    <col min="5132" max="5132" width="4.7109375" customWidth="1"/>
    <col min="5133" max="5133" width="9.28515625" customWidth="1"/>
    <col min="5134" max="5134" width="4.7109375" customWidth="1"/>
    <col min="5135" max="5135" width="9.28515625" customWidth="1"/>
    <col min="5136" max="5136" width="4.7109375" customWidth="1"/>
    <col min="5137" max="5137" width="9.28515625" customWidth="1"/>
    <col min="5138" max="5138" width="4.7109375" customWidth="1"/>
    <col min="5139" max="5139" width="9.28515625" customWidth="1"/>
    <col min="5140" max="5140" width="10.85546875" customWidth="1"/>
    <col min="5141" max="5141" width="6.7109375" customWidth="1"/>
    <col min="5142" max="5142" width="10" customWidth="1"/>
    <col min="5143" max="5143" width="10.5703125" customWidth="1"/>
    <col min="5144" max="5151" width="0" hidden="1" customWidth="1"/>
    <col min="5377" max="5377" width="5.140625" customWidth="1"/>
    <col min="5378" max="5378" width="21.85546875" bestFit="1" customWidth="1"/>
    <col min="5379" max="5379" width="19.85546875" customWidth="1"/>
    <col min="5380" max="5380" width="4.7109375" customWidth="1"/>
    <col min="5381" max="5381" width="7.85546875" customWidth="1"/>
    <col min="5382" max="5382" width="4.7109375" customWidth="1"/>
    <col min="5383" max="5383" width="9.28515625" customWidth="1"/>
    <col min="5384" max="5384" width="4.7109375" customWidth="1"/>
    <col min="5385" max="5385" width="9.28515625" customWidth="1"/>
    <col min="5386" max="5386" width="4.7109375" customWidth="1"/>
    <col min="5387" max="5387" width="9.28515625" customWidth="1"/>
    <col min="5388" max="5388" width="4.7109375" customWidth="1"/>
    <col min="5389" max="5389" width="9.28515625" customWidth="1"/>
    <col min="5390" max="5390" width="4.7109375" customWidth="1"/>
    <col min="5391" max="5391" width="9.28515625" customWidth="1"/>
    <col min="5392" max="5392" width="4.7109375" customWidth="1"/>
    <col min="5393" max="5393" width="9.28515625" customWidth="1"/>
    <col min="5394" max="5394" width="4.7109375" customWidth="1"/>
    <col min="5395" max="5395" width="9.28515625" customWidth="1"/>
    <col min="5396" max="5396" width="10.85546875" customWidth="1"/>
    <col min="5397" max="5397" width="6.7109375" customWidth="1"/>
    <col min="5398" max="5398" width="10" customWidth="1"/>
    <col min="5399" max="5399" width="10.5703125" customWidth="1"/>
    <col min="5400" max="5407" width="0" hidden="1" customWidth="1"/>
    <col min="5633" max="5633" width="5.140625" customWidth="1"/>
    <col min="5634" max="5634" width="21.85546875" bestFit="1" customWidth="1"/>
    <col min="5635" max="5635" width="19.85546875" customWidth="1"/>
    <col min="5636" max="5636" width="4.7109375" customWidth="1"/>
    <col min="5637" max="5637" width="7.85546875" customWidth="1"/>
    <col min="5638" max="5638" width="4.7109375" customWidth="1"/>
    <col min="5639" max="5639" width="9.28515625" customWidth="1"/>
    <col min="5640" max="5640" width="4.7109375" customWidth="1"/>
    <col min="5641" max="5641" width="9.28515625" customWidth="1"/>
    <col min="5642" max="5642" width="4.7109375" customWidth="1"/>
    <col min="5643" max="5643" width="9.28515625" customWidth="1"/>
    <col min="5644" max="5644" width="4.7109375" customWidth="1"/>
    <col min="5645" max="5645" width="9.28515625" customWidth="1"/>
    <col min="5646" max="5646" width="4.7109375" customWidth="1"/>
    <col min="5647" max="5647" width="9.28515625" customWidth="1"/>
    <col min="5648" max="5648" width="4.7109375" customWidth="1"/>
    <col min="5649" max="5649" width="9.28515625" customWidth="1"/>
    <col min="5650" max="5650" width="4.7109375" customWidth="1"/>
    <col min="5651" max="5651" width="9.28515625" customWidth="1"/>
    <col min="5652" max="5652" width="10.85546875" customWidth="1"/>
    <col min="5653" max="5653" width="6.7109375" customWidth="1"/>
    <col min="5654" max="5654" width="10" customWidth="1"/>
    <col min="5655" max="5655" width="10.5703125" customWidth="1"/>
    <col min="5656" max="5663" width="0" hidden="1" customWidth="1"/>
    <col min="5889" max="5889" width="5.140625" customWidth="1"/>
    <col min="5890" max="5890" width="21.85546875" bestFit="1" customWidth="1"/>
    <col min="5891" max="5891" width="19.85546875" customWidth="1"/>
    <col min="5892" max="5892" width="4.7109375" customWidth="1"/>
    <col min="5893" max="5893" width="7.85546875" customWidth="1"/>
    <col min="5894" max="5894" width="4.7109375" customWidth="1"/>
    <col min="5895" max="5895" width="9.28515625" customWidth="1"/>
    <col min="5896" max="5896" width="4.7109375" customWidth="1"/>
    <col min="5897" max="5897" width="9.28515625" customWidth="1"/>
    <col min="5898" max="5898" width="4.7109375" customWidth="1"/>
    <col min="5899" max="5899" width="9.28515625" customWidth="1"/>
    <col min="5900" max="5900" width="4.7109375" customWidth="1"/>
    <col min="5901" max="5901" width="9.28515625" customWidth="1"/>
    <col min="5902" max="5902" width="4.7109375" customWidth="1"/>
    <col min="5903" max="5903" width="9.28515625" customWidth="1"/>
    <col min="5904" max="5904" width="4.7109375" customWidth="1"/>
    <col min="5905" max="5905" width="9.28515625" customWidth="1"/>
    <col min="5906" max="5906" width="4.7109375" customWidth="1"/>
    <col min="5907" max="5907" width="9.28515625" customWidth="1"/>
    <col min="5908" max="5908" width="10.85546875" customWidth="1"/>
    <col min="5909" max="5909" width="6.7109375" customWidth="1"/>
    <col min="5910" max="5910" width="10" customWidth="1"/>
    <col min="5911" max="5911" width="10.5703125" customWidth="1"/>
    <col min="5912" max="5919" width="0" hidden="1" customWidth="1"/>
    <col min="6145" max="6145" width="5.140625" customWidth="1"/>
    <col min="6146" max="6146" width="21.85546875" bestFit="1" customWidth="1"/>
    <col min="6147" max="6147" width="19.85546875" customWidth="1"/>
    <col min="6148" max="6148" width="4.7109375" customWidth="1"/>
    <col min="6149" max="6149" width="7.85546875" customWidth="1"/>
    <col min="6150" max="6150" width="4.7109375" customWidth="1"/>
    <col min="6151" max="6151" width="9.28515625" customWidth="1"/>
    <col min="6152" max="6152" width="4.7109375" customWidth="1"/>
    <col min="6153" max="6153" width="9.28515625" customWidth="1"/>
    <col min="6154" max="6154" width="4.7109375" customWidth="1"/>
    <col min="6155" max="6155" width="9.28515625" customWidth="1"/>
    <col min="6156" max="6156" width="4.7109375" customWidth="1"/>
    <col min="6157" max="6157" width="9.28515625" customWidth="1"/>
    <col min="6158" max="6158" width="4.7109375" customWidth="1"/>
    <col min="6159" max="6159" width="9.28515625" customWidth="1"/>
    <col min="6160" max="6160" width="4.7109375" customWidth="1"/>
    <col min="6161" max="6161" width="9.28515625" customWidth="1"/>
    <col min="6162" max="6162" width="4.7109375" customWidth="1"/>
    <col min="6163" max="6163" width="9.28515625" customWidth="1"/>
    <col min="6164" max="6164" width="10.85546875" customWidth="1"/>
    <col min="6165" max="6165" width="6.7109375" customWidth="1"/>
    <col min="6166" max="6166" width="10" customWidth="1"/>
    <col min="6167" max="6167" width="10.5703125" customWidth="1"/>
    <col min="6168" max="6175" width="0" hidden="1" customWidth="1"/>
    <col min="6401" max="6401" width="5.140625" customWidth="1"/>
    <col min="6402" max="6402" width="21.85546875" bestFit="1" customWidth="1"/>
    <col min="6403" max="6403" width="19.85546875" customWidth="1"/>
    <col min="6404" max="6404" width="4.7109375" customWidth="1"/>
    <col min="6405" max="6405" width="7.85546875" customWidth="1"/>
    <col min="6406" max="6406" width="4.7109375" customWidth="1"/>
    <col min="6407" max="6407" width="9.28515625" customWidth="1"/>
    <col min="6408" max="6408" width="4.7109375" customWidth="1"/>
    <col min="6409" max="6409" width="9.28515625" customWidth="1"/>
    <col min="6410" max="6410" width="4.7109375" customWidth="1"/>
    <col min="6411" max="6411" width="9.28515625" customWidth="1"/>
    <col min="6412" max="6412" width="4.7109375" customWidth="1"/>
    <col min="6413" max="6413" width="9.28515625" customWidth="1"/>
    <col min="6414" max="6414" width="4.7109375" customWidth="1"/>
    <col min="6415" max="6415" width="9.28515625" customWidth="1"/>
    <col min="6416" max="6416" width="4.7109375" customWidth="1"/>
    <col min="6417" max="6417" width="9.28515625" customWidth="1"/>
    <col min="6418" max="6418" width="4.7109375" customWidth="1"/>
    <col min="6419" max="6419" width="9.28515625" customWidth="1"/>
    <col min="6420" max="6420" width="10.85546875" customWidth="1"/>
    <col min="6421" max="6421" width="6.7109375" customWidth="1"/>
    <col min="6422" max="6422" width="10" customWidth="1"/>
    <col min="6423" max="6423" width="10.5703125" customWidth="1"/>
    <col min="6424" max="6431" width="0" hidden="1" customWidth="1"/>
    <col min="6657" max="6657" width="5.140625" customWidth="1"/>
    <col min="6658" max="6658" width="21.85546875" bestFit="1" customWidth="1"/>
    <col min="6659" max="6659" width="19.85546875" customWidth="1"/>
    <col min="6660" max="6660" width="4.7109375" customWidth="1"/>
    <col min="6661" max="6661" width="7.85546875" customWidth="1"/>
    <col min="6662" max="6662" width="4.7109375" customWidth="1"/>
    <col min="6663" max="6663" width="9.28515625" customWidth="1"/>
    <col min="6664" max="6664" width="4.7109375" customWidth="1"/>
    <col min="6665" max="6665" width="9.28515625" customWidth="1"/>
    <col min="6666" max="6666" width="4.7109375" customWidth="1"/>
    <col min="6667" max="6667" width="9.28515625" customWidth="1"/>
    <col min="6668" max="6668" width="4.7109375" customWidth="1"/>
    <col min="6669" max="6669" width="9.28515625" customWidth="1"/>
    <col min="6670" max="6670" width="4.7109375" customWidth="1"/>
    <col min="6671" max="6671" width="9.28515625" customWidth="1"/>
    <col min="6672" max="6672" width="4.7109375" customWidth="1"/>
    <col min="6673" max="6673" width="9.28515625" customWidth="1"/>
    <col min="6674" max="6674" width="4.7109375" customWidth="1"/>
    <col min="6675" max="6675" width="9.28515625" customWidth="1"/>
    <col min="6676" max="6676" width="10.85546875" customWidth="1"/>
    <col min="6677" max="6677" width="6.7109375" customWidth="1"/>
    <col min="6678" max="6678" width="10" customWidth="1"/>
    <col min="6679" max="6679" width="10.5703125" customWidth="1"/>
    <col min="6680" max="6687" width="0" hidden="1" customWidth="1"/>
    <col min="6913" max="6913" width="5.140625" customWidth="1"/>
    <col min="6914" max="6914" width="21.85546875" bestFit="1" customWidth="1"/>
    <col min="6915" max="6915" width="19.85546875" customWidth="1"/>
    <col min="6916" max="6916" width="4.7109375" customWidth="1"/>
    <col min="6917" max="6917" width="7.85546875" customWidth="1"/>
    <col min="6918" max="6918" width="4.7109375" customWidth="1"/>
    <col min="6919" max="6919" width="9.28515625" customWidth="1"/>
    <col min="6920" max="6920" width="4.7109375" customWidth="1"/>
    <col min="6921" max="6921" width="9.28515625" customWidth="1"/>
    <col min="6922" max="6922" width="4.7109375" customWidth="1"/>
    <col min="6923" max="6923" width="9.28515625" customWidth="1"/>
    <col min="6924" max="6924" width="4.7109375" customWidth="1"/>
    <col min="6925" max="6925" width="9.28515625" customWidth="1"/>
    <col min="6926" max="6926" width="4.7109375" customWidth="1"/>
    <col min="6927" max="6927" width="9.28515625" customWidth="1"/>
    <col min="6928" max="6928" width="4.7109375" customWidth="1"/>
    <col min="6929" max="6929" width="9.28515625" customWidth="1"/>
    <col min="6930" max="6930" width="4.7109375" customWidth="1"/>
    <col min="6931" max="6931" width="9.28515625" customWidth="1"/>
    <col min="6932" max="6932" width="10.85546875" customWidth="1"/>
    <col min="6933" max="6933" width="6.7109375" customWidth="1"/>
    <col min="6934" max="6934" width="10" customWidth="1"/>
    <col min="6935" max="6935" width="10.5703125" customWidth="1"/>
    <col min="6936" max="6943" width="0" hidden="1" customWidth="1"/>
    <col min="7169" max="7169" width="5.140625" customWidth="1"/>
    <col min="7170" max="7170" width="21.85546875" bestFit="1" customWidth="1"/>
    <col min="7171" max="7171" width="19.85546875" customWidth="1"/>
    <col min="7172" max="7172" width="4.7109375" customWidth="1"/>
    <col min="7173" max="7173" width="7.85546875" customWidth="1"/>
    <col min="7174" max="7174" width="4.7109375" customWidth="1"/>
    <col min="7175" max="7175" width="9.28515625" customWidth="1"/>
    <col min="7176" max="7176" width="4.7109375" customWidth="1"/>
    <col min="7177" max="7177" width="9.28515625" customWidth="1"/>
    <col min="7178" max="7178" width="4.7109375" customWidth="1"/>
    <col min="7179" max="7179" width="9.28515625" customWidth="1"/>
    <col min="7180" max="7180" width="4.7109375" customWidth="1"/>
    <col min="7181" max="7181" width="9.28515625" customWidth="1"/>
    <col min="7182" max="7182" width="4.7109375" customWidth="1"/>
    <col min="7183" max="7183" width="9.28515625" customWidth="1"/>
    <col min="7184" max="7184" width="4.7109375" customWidth="1"/>
    <col min="7185" max="7185" width="9.28515625" customWidth="1"/>
    <col min="7186" max="7186" width="4.7109375" customWidth="1"/>
    <col min="7187" max="7187" width="9.28515625" customWidth="1"/>
    <col min="7188" max="7188" width="10.85546875" customWidth="1"/>
    <col min="7189" max="7189" width="6.7109375" customWidth="1"/>
    <col min="7190" max="7190" width="10" customWidth="1"/>
    <col min="7191" max="7191" width="10.5703125" customWidth="1"/>
    <col min="7192" max="7199" width="0" hidden="1" customWidth="1"/>
    <col min="7425" max="7425" width="5.140625" customWidth="1"/>
    <col min="7426" max="7426" width="21.85546875" bestFit="1" customWidth="1"/>
    <col min="7427" max="7427" width="19.85546875" customWidth="1"/>
    <col min="7428" max="7428" width="4.7109375" customWidth="1"/>
    <col min="7429" max="7429" width="7.85546875" customWidth="1"/>
    <col min="7430" max="7430" width="4.7109375" customWidth="1"/>
    <col min="7431" max="7431" width="9.28515625" customWidth="1"/>
    <col min="7432" max="7432" width="4.7109375" customWidth="1"/>
    <col min="7433" max="7433" width="9.28515625" customWidth="1"/>
    <col min="7434" max="7434" width="4.7109375" customWidth="1"/>
    <col min="7435" max="7435" width="9.28515625" customWidth="1"/>
    <col min="7436" max="7436" width="4.7109375" customWidth="1"/>
    <col min="7437" max="7437" width="9.28515625" customWidth="1"/>
    <col min="7438" max="7438" width="4.7109375" customWidth="1"/>
    <col min="7439" max="7439" width="9.28515625" customWidth="1"/>
    <col min="7440" max="7440" width="4.7109375" customWidth="1"/>
    <col min="7441" max="7441" width="9.28515625" customWidth="1"/>
    <col min="7442" max="7442" width="4.7109375" customWidth="1"/>
    <col min="7443" max="7443" width="9.28515625" customWidth="1"/>
    <col min="7444" max="7444" width="10.85546875" customWidth="1"/>
    <col min="7445" max="7445" width="6.7109375" customWidth="1"/>
    <col min="7446" max="7446" width="10" customWidth="1"/>
    <col min="7447" max="7447" width="10.5703125" customWidth="1"/>
    <col min="7448" max="7455" width="0" hidden="1" customWidth="1"/>
    <col min="7681" max="7681" width="5.140625" customWidth="1"/>
    <col min="7682" max="7682" width="21.85546875" bestFit="1" customWidth="1"/>
    <col min="7683" max="7683" width="19.85546875" customWidth="1"/>
    <col min="7684" max="7684" width="4.7109375" customWidth="1"/>
    <col min="7685" max="7685" width="7.85546875" customWidth="1"/>
    <col min="7686" max="7686" width="4.7109375" customWidth="1"/>
    <col min="7687" max="7687" width="9.28515625" customWidth="1"/>
    <col min="7688" max="7688" width="4.7109375" customWidth="1"/>
    <col min="7689" max="7689" width="9.28515625" customWidth="1"/>
    <col min="7690" max="7690" width="4.7109375" customWidth="1"/>
    <col min="7691" max="7691" width="9.28515625" customWidth="1"/>
    <col min="7692" max="7692" width="4.7109375" customWidth="1"/>
    <col min="7693" max="7693" width="9.28515625" customWidth="1"/>
    <col min="7694" max="7694" width="4.7109375" customWidth="1"/>
    <col min="7695" max="7695" width="9.28515625" customWidth="1"/>
    <col min="7696" max="7696" width="4.7109375" customWidth="1"/>
    <col min="7697" max="7697" width="9.28515625" customWidth="1"/>
    <col min="7698" max="7698" width="4.7109375" customWidth="1"/>
    <col min="7699" max="7699" width="9.28515625" customWidth="1"/>
    <col min="7700" max="7700" width="10.85546875" customWidth="1"/>
    <col min="7701" max="7701" width="6.7109375" customWidth="1"/>
    <col min="7702" max="7702" width="10" customWidth="1"/>
    <col min="7703" max="7703" width="10.5703125" customWidth="1"/>
    <col min="7704" max="7711" width="0" hidden="1" customWidth="1"/>
    <col min="7937" max="7937" width="5.140625" customWidth="1"/>
    <col min="7938" max="7938" width="21.85546875" bestFit="1" customWidth="1"/>
    <col min="7939" max="7939" width="19.85546875" customWidth="1"/>
    <col min="7940" max="7940" width="4.7109375" customWidth="1"/>
    <col min="7941" max="7941" width="7.85546875" customWidth="1"/>
    <col min="7942" max="7942" width="4.7109375" customWidth="1"/>
    <col min="7943" max="7943" width="9.28515625" customWidth="1"/>
    <col min="7944" max="7944" width="4.7109375" customWidth="1"/>
    <col min="7945" max="7945" width="9.28515625" customWidth="1"/>
    <col min="7946" max="7946" width="4.7109375" customWidth="1"/>
    <col min="7947" max="7947" width="9.28515625" customWidth="1"/>
    <col min="7948" max="7948" width="4.7109375" customWidth="1"/>
    <col min="7949" max="7949" width="9.28515625" customWidth="1"/>
    <col min="7950" max="7950" width="4.7109375" customWidth="1"/>
    <col min="7951" max="7951" width="9.28515625" customWidth="1"/>
    <col min="7952" max="7952" width="4.7109375" customWidth="1"/>
    <col min="7953" max="7953" width="9.28515625" customWidth="1"/>
    <col min="7954" max="7954" width="4.7109375" customWidth="1"/>
    <col min="7955" max="7955" width="9.28515625" customWidth="1"/>
    <col min="7956" max="7956" width="10.85546875" customWidth="1"/>
    <col min="7957" max="7957" width="6.7109375" customWidth="1"/>
    <col min="7958" max="7958" width="10" customWidth="1"/>
    <col min="7959" max="7959" width="10.5703125" customWidth="1"/>
    <col min="7960" max="7967" width="0" hidden="1" customWidth="1"/>
    <col min="8193" max="8193" width="5.140625" customWidth="1"/>
    <col min="8194" max="8194" width="21.85546875" bestFit="1" customWidth="1"/>
    <col min="8195" max="8195" width="19.85546875" customWidth="1"/>
    <col min="8196" max="8196" width="4.7109375" customWidth="1"/>
    <col min="8197" max="8197" width="7.85546875" customWidth="1"/>
    <col min="8198" max="8198" width="4.7109375" customWidth="1"/>
    <col min="8199" max="8199" width="9.28515625" customWidth="1"/>
    <col min="8200" max="8200" width="4.7109375" customWidth="1"/>
    <col min="8201" max="8201" width="9.28515625" customWidth="1"/>
    <col min="8202" max="8202" width="4.7109375" customWidth="1"/>
    <col min="8203" max="8203" width="9.28515625" customWidth="1"/>
    <col min="8204" max="8204" width="4.7109375" customWidth="1"/>
    <col min="8205" max="8205" width="9.28515625" customWidth="1"/>
    <col min="8206" max="8206" width="4.7109375" customWidth="1"/>
    <col min="8207" max="8207" width="9.28515625" customWidth="1"/>
    <col min="8208" max="8208" width="4.7109375" customWidth="1"/>
    <col min="8209" max="8209" width="9.28515625" customWidth="1"/>
    <col min="8210" max="8210" width="4.7109375" customWidth="1"/>
    <col min="8211" max="8211" width="9.28515625" customWidth="1"/>
    <col min="8212" max="8212" width="10.85546875" customWidth="1"/>
    <col min="8213" max="8213" width="6.7109375" customWidth="1"/>
    <col min="8214" max="8214" width="10" customWidth="1"/>
    <col min="8215" max="8215" width="10.5703125" customWidth="1"/>
    <col min="8216" max="8223" width="0" hidden="1" customWidth="1"/>
    <col min="8449" max="8449" width="5.140625" customWidth="1"/>
    <col min="8450" max="8450" width="21.85546875" bestFit="1" customWidth="1"/>
    <col min="8451" max="8451" width="19.85546875" customWidth="1"/>
    <col min="8452" max="8452" width="4.7109375" customWidth="1"/>
    <col min="8453" max="8453" width="7.85546875" customWidth="1"/>
    <col min="8454" max="8454" width="4.7109375" customWidth="1"/>
    <col min="8455" max="8455" width="9.28515625" customWidth="1"/>
    <col min="8456" max="8456" width="4.7109375" customWidth="1"/>
    <col min="8457" max="8457" width="9.28515625" customWidth="1"/>
    <col min="8458" max="8458" width="4.7109375" customWidth="1"/>
    <col min="8459" max="8459" width="9.28515625" customWidth="1"/>
    <col min="8460" max="8460" width="4.7109375" customWidth="1"/>
    <col min="8461" max="8461" width="9.28515625" customWidth="1"/>
    <col min="8462" max="8462" width="4.7109375" customWidth="1"/>
    <col min="8463" max="8463" width="9.28515625" customWidth="1"/>
    <col min="8464" max="8464" width="4.7109375" customWidth="1"/>
    <col min="8465" max="8465" width="9.28515625" customWidth="1"/>
    <col min="8466" max="8466" width="4.7109375" customWidth="1"/>
    <col min="8467" max="8467" width="9.28515625" customWidth="1"/>
    <col min="8468" max="8468" width="10.85546875" customWidth="1"/>
    <col min="8469" max="8469" width="6.7109375" customWidth="1"/>
    <col min="8470" max="8470" width="10" customWidth="1"/>
    <col min="8471" max="8471" width="10.5703125" customWidth="1"/>
    <col min="8472" max="8479" width="0" hidden="1" customWidth="1"/>
    <col min="8705" max="8705" width="5.140625" customWidth="1"/>
    <col min="8706" max="8706" width="21.85546875" bestFit="1" customWidth="1"/>
    <col min="8707" max="8707" width="19.85546875" customWidth="1"/>
    <col min="8708" max="8708" width="4.7109375" customWidth="1"/>
    <col min="8709" max="8709" width="7.85546875" customWidth="1"/>
    <col min="8710" max="8710" width="4.7109375" customWidth="1"/>
    <col min="8711" max="8711" width="9.28515625" customWidth="1"/>
    <col min="8712" max="8712" width="4.7109375" customWidth="1"/>
    <col min="8713" max="8713" width="9.28515625" customWidth="1"/>
    <col min="8714" max="8714" width="4.7109375" customWidth="1"/>
    <col min="8715" max="8715" width="9.28515625" customWidth="1"/>
    <col min="8716" max="8716" width="4.7109375" customWidth="1"/>
    <col min="8717" max="8717" width="9.28515625" customWidth="1"/>
    <col min="8718" max="8718" width="4.7109375" customWidth="1"/>
    <col min="8719" max="8719" width="9.28515625" customWidth="1"/>
    <col min="8720" max="8720" width="4.7109375" customWidth="1"/>
    <col min="8721" max="8721" width="9.28515625" customWidth="1"/>
    <col min="8722" max="8722" width="4.7109375" customWidth="1"/>
    <col min="8723" max="8723" width="9.28515625" customWidth="1"/>
    <col min="8724" max="8724" width="10.85546875" customWidth="1"/>
    <col min="8725" max="8725" width="6.7109375" customWidth="1"/>
    <col min="8726" max="8726" width="10" customWidth="1"/>
    <col min="8727" max="8727" width="10.5703125" customWidth="1"/>
    <col min="8728" max="8735" width="0" hidden="1" customWidth="1"/>
    <col min="8961" max="8961" width="5.140625" customWidth="1"/>
    <col min="8962" max="8962" width="21.85546875" bestFit="1" customWidth="1"/>
    <col min="8963" max="8963" width="19.85546875" customWidth="1"/>
    <col min="8964" max="8964" width="4.7109375" customWidth="1"/>
    <col min="8965" max="8965" width="7.85546875" customWidth="1"/>
    <col min="8966" max="8966" width="4.7109375" customWidth="1"/>
    <col min="8967" max="8967" width="9.28515625" customWidth="1"/>
    <col min="8968" max="8968" width="4.7109375" customWidth="1"/>
    <col min="8969" max="8969" width="9.28515625" customWidth="1"/>
    <col min="8970" max="8970" width="4.7109375" customWidth="1"/>
    <col min="8971" max="8971" width="9.28515625" customWidth="1"/>
    <col min="8972" max="8972" width="4.7109375" customWidth="1"/>
    <col min="8973" max="8973" width="9.28515625" customWidth="1"/>
    <col min="8974" max="8974" width="4.7109375" customWidth="1"/>
    <col min="8975" max="8975" width="9.28515625" customWidth="1"/>
    <col min="8976" max="8976" width="4.7109375" customWidth="1"/>
    <col min="8977" max="8977" width="9.28515625" customWidth="1"/>
    <col min="8978" max="8978" width="4.7109375" customWidth="1"/>
    <col min="8979" max="8979" width="9.28515625" customWidth="1"/>
    <col min="8980" max="8980" width="10.85546875" customWidth="1"/>
    <col min="8981" max="8981" width="6.7109375" customWidth="1"/>
    <col min="8982" max="8982" width="10" customWidth="1"/>
    <col min="8983" max="8983" width="10.5703125" customWidth="1"/>
    <col min="8984" max="8991" width="0" hidden="1" customWidth="1"/>
    <col min="9217" max="9217" width="5.140625" customWidth="1"/>
    <col min="9218" max="9218" width="21.85546875" bestFit="1" customWidth="1"/>
    <col min="9219" max="9219" width="19.85546875" customWidth="1"/>
    <col min="9220" max="9220" width="4.7109375" customWidth="1"/>
    <col min="9221" max="9221" width="7.85546875" customWidth="1"/>
    <col min="9222" max="9222" width="4.7109375" customWidth="1"/>
    <col min="9223" max="9223" width="9.28515625" customWidth="1"/>
    <col min="9224" max="9224" width="4.7109375" customWidth="1"/>
    <col min="9225" max="9225" width="9.28515625" customWidth="1"/>
    <col min="9226" max="9226" width="4.7109375" customWidth="1"/>
    <col min="9227" max="9227" width="9.28515625" customWidth="1"/>
    <col min="9228" max="9228" width="4.7109375" customWidth="1"/>
    <col min="9229" max="9229" width="9.28515625" customWidth="1"/>
    <col min="9230" max="9230" width="4.7109375" customWidth="1"/>
    <col min="9231" max="9231" width="9.28515625" customWidth="1"/>
    <col min="9232" max="9232" width="4.7109375" customWidth="1"/>
    <col min="9233" max="9233" width="9.28515625" customWidth="1"/>
    <col min="9234" max="9234" width="4.7109375" customWidth="1"/>
    <col min="9235" max="9235" width="9.28515625" customWidth="1"/>
    <col min="9236" max="9236" width="10.85546875" customWidth="1"/>
    <col min="9237" max="9237" width="6.7109375" customWidth="1"/>
    <col min="9238" max="9238" width="10" customWidth="1"/>
    <col min="9239" max="9239" width="10.5703125" customWidth="1"/>
    <col min="9240" max="9247" width="0" hidden="1" customWidth="1"/>
    <col min="9473" max="9473" width="5.140625" customWidth="1"/>
    <col min="9474" max="9474" width="21.85546875" bestFit="1" customWidth="1"/>
    <col min="9475" max="9475" width="19.85546875" customWidth="1"/>
    <col min="9476" max="9476" width="4.7109375" customWidth="1"/>
    <col min="9477" max="9477" width="7.85546875" customWidth="1"/>
    <col min="9478" max="9478" width="4.7109375" customWidth="1"/>
    <col min="9479" max="9479" width="9.28515625" customWidth="1"/>
    <col min="9480" max="9480" width="4.7109375" customWidth="1"/>
    <col min="9481" max="9481" width="9.28515625" customWidth="1"/>
    <col min="9482" max="9482" width="4.7109375" customWidth="1"/>
    <col min="9483" max="9483" width="9.28515625" customWidth="1"/>
    <col min="9484" max="9484" width="4.7109375" customWidth="1"/>
    <col min="9485" max="9485" width="9.28515625" customWidth="1"/>
    <col min="9486" max="9486" width="4.7109375" customWidth="1"/>
    <col min="9487" max="9487" width="9.28515625" customWidth="1"/>
    <col min="9488" max="9488" width="4.7109375" customWidth="1"/>
    <col min="9489" max="9489" width="9.28515625" customWidth="1"/>
    <col min="9490" max="9490" width="4.7109375" customWidth="1"/>
    <col min="9491" max="9491" width="9.28515625" customWidth="1"/>
    <col min="9492" max="9492" width="10.85546875" customWidth="1"/>
    <col min="9493" max="9493" width="6.7109375" customWidth="1"/>
    <col min="9494" max="9494" width="10" customWidth="1"/>
    <col min="9495" max="9495" width="10.5703125" customWidth="1"/>
    <col min="9496" max="9503" width="0" hidden="1" customWidth="1"/>
    <col min="9729" max="9729" width="5.140625" customWidth="1"/>
    <col min="9730" max="9730" width="21.85546875" bestFit="1" customWidth="1"/>
    <col min="9731" max="9731" width="19.85546875" customWidth="1"/>
    <col min="9732" max="9732" width="4.7109375" customWidth="1"/>
    <col min="9733" max="9733" width="7.85546875" customWidth="1"/>
    <col min="9734" max="9734" width="4.7109375" customWidth="1"/>
    <col min="9735" max="9735" width="9.28515625" customWidth="1"/>
    <col min="9736" max="9736" width="4.7109375" customWidth="1"/>
    <col min="9737" max="9737" width="9.28515625" customWidth="1"/>
    <col min="9738" max="9738" width="4.7109375" customWidth="1"/>
    <col min="9739" max="9739" width="9.28515625" customWidth="1"/>
    <col min="9740" max="9740" width="4.7109375" customWidth="1"/>
    <col min="9741" max="9741" width="9.28515625" customWidth="1"/>
    <col min="9742" max="9742" width="4.7109375" customWidth="1"/>
    <col min="9743" max="9743" width="9.28515625" customWidth="1"/>
    <col min="9744" max="9744" width="4.7109375" customWidth="1"/>
    <col min="9745" max="9745" width="9.28515625" customWidth="1"/>
    <col min="9746" max="9746" width="4.7109375" customWidth="1"/>
    <col min="9747" max="9747" width="9.28515625" customWidth="1"/>
    <col min="9748" max="9748" width="10.85546875" customWidth="1"/>
    <col min="9749" max="9749" width="6.7109375" customWidth="1"/>
    <col min="9750" max="9750" width="10" customWidth="1"/>
    <col min="9751" max="9751" width="10.5703125" customWidth="1"/>
    <col min="9752" max="9759" width="0" hidden="1" customWidth="1"/>
    <col min="9985" max="9985" width="5.140625" customWidth="1"/>
    <col min="9986" max="9986" width="21.85546875" bestFit="1" customWidth="1"/>
    <col min="9987" max="9987" width="19.85546875" customWidth="1"/>
    <col min="9988" max="9988" width="4.7109375" customWidth="1"/>
    <col min="9989" max="9989" width="7.85546875" customWidth="1"/>
    <col min="9990" max="9990" width="4.7109375" customWidth="1"/>
    <col min="9991" max="9991" width="9.28515625" customWidth="1"/>
    <col min="9992" max="9992" width="4.7109375" customWidth="1"/>
    <col min="9993" max="9993" width="9.28515625" customWidth="1"/>
    <col min="9994" max="9994" width="4.7109375" customWidth="1"/>
    <col min="9995" max="9995" width="9.28515625" customWidth="1"/>
    <col min="9996" max="9996" width="4.7109375" customWidth="1"/>
    <col min="9997" max="9997" width="9.28515625" customWidth="1"/>
    <col min="9998" max="9998" width="4.7109375" customWidth="1"/>
    <col min="9999" max="9999" width="9.28515625" customWidth="1"/>
    <col min="10000" max="10000" width="4.7109375" customWidth="1"/>
    <col min="10001" max="10001" width="9.28515625" customWidth="1"/>
    <col min="10002" max="10002" width="4.7109375" customWidth="1"/>
    <col min="10003" max="10003" width="9.28515625" customWidth="1"/>
    <col min="10004" max="10004" width="10.85546875" customWidth="1"/>
    <col min="10005" max="10005" width="6.7109375" customWidth="1"/>
    <col min="10006" max="10006" width="10" customWidth="1"/>
    <col min="10007" max="10007" width="10.5703125" customWidth="1"/>
    <col min="10008" max="10015" width="0" hidden="1" customWidth="1"/>
    <col min="10241" max="10241" width="5.140625" customWidth="1"/>
    <col min="10242" max="10242" width="21.85546875" bestFit="1" customWidth="1"/>
    <col min="10243" max="10243" width="19.85546875" customWidth="1"/>
    <col min="10244" max="10244" width="4.7109375" customWidth="1"/>
    <col min="10245" max="10245" width="7.85546875" customWidth="1"/>
    <col min="10246" max="10246" width="4.7109375" customWidth="1"/>
    <col min="10247" max="10247" width="9.28515625" customWidth="1"/>
    <col min="10248" max="10248" width="4.7109375" customWidth="1"/>
    <col min="10249" max="10249" width="9.28515625" customWidth="1"/>
    <col min="10250" max="10250" width="4.7109375" customWidth="1"/>
    <col min="10251" max="10251" width="9.28515625" customWidth="1"/>
    <col min="10252" max="10252" width="4.7109375" customWidth="1"/>
    <col min="10253" max="10253" width="9.28515625" customWidth="1"/>
    <col min="10254" max="10254" width="4.7109375" customWidth="1"/>
    <col min="10255" max="10255" width="9.28515625" customWidth="1"/>
    <col min="10256" max="10256" width="4.7109375" customWidth="1"/>
    <col min="10257" max="10257" width="9.28515625" customWidth="1"/>
    <col min="10258" max="10258" width="4.7109375" customWidth="1"/>
    <col min="10259" max="10259" width="9.28515625" customWidth="1"/>
    <col min="10260" max="10260" width="10.85546875" customWidth="1"/>
    <col min="10261" max="10261" width="6.7109375" customWidth="1"/>
    <col min="10262" max="10262" width="10" customWidth="1"/>
    <col min="10263" max="10263" width="10.5703125" customWidth="1"/>
    <col min="10264" max="10271" width="0" hidden="1" customWidth="1"/>
    <col min="10497" max="10497" width="5.140625" customWidth="1"/>
    <col min="10498" max="10498" width="21.85546875" bestFit="1" customWidth="1"/>
    <col min="10499" max="10499" width="19.85546875" customWidth="1"/>
    <col min="10500" max="10500" width="4.7109375" customWidth="1"/>
    <col min="10501" max="10501" width="7.85546875" customWidth="1"/>
    <col min="10502" max="10502" width="4.7109375" customWidth="1"/>
    <col min="10503" max="10503" width="9.28515625" customWidth="1"/>
    <col min="10504" max="10504" width="4.7109375" customWidth="1"/>
    <col min="10505" max="10505" width="9.28515625" customWidth="1"/>
    <col min="10506" max="10506" width="4.7109375" customWidth="1"/>
    <col min="10507" max="10507" width="9.28515625" customWidth="1"/>
    <col min="10508" max="10508" width="4.7109375" customWidth="1"/>
    <col min="10509" max="10509" width="9.28515625" customWidth="1"/>
    <col min="10510" max="10510" width="4.7109375" customWidth="1"/>
    <col min="10511" max="10511" width="9.28515625" customWidth="1"/>
    <col min="10512" max="10512" width="4.7109375" customWidth="1"/>
    <col min="10513" max="10513" width="9.28515625" customWidth="1"/>
    <col min="10514" max="10514" width="4.7109375" customWidth="1"/>
    <col min="10515" max="10515" width="9.28515625" customWidth="1"/>
    <col min="10516" max="10516" width="10.85546875" customWidth="1"/>
    <col min="10517" max="10517" width="6.7109375" customWidth="1"/>
    <col min="10518" max="10518" width="10" customWidth="1"/>
    <col min="10519" max="10519" width="10.5703125" customWidth="1"/>
    <col min="10520" max="10527" width="0" hidden="1" customWidth="1"/>
    <col min="10753" max="10753" width="5.140625" customWidth="1"/>
    <col min="10754" max="10754" width="21.85546875" bestFit="1" customWidth="1"/>
    <col min="10755" max="10755" width="19.85546875" customWidth="1"/>
    <col min="10756" max="10756" width="4.7109375" customWidth="1"/>
    <col min="10757" max="10757" width="7.85546875" customWidth="1"/>
    <col min="10758" max="10758" width="4.7109375" customWidth="1"/>
    <col min="10759" max="10759" width="9.28515625" customWidth="1"/>
    <col min="10760" max="10760" width="4.7109375" customWidth="1"/>
    <col min="10761" max="10761" width="9.28515625" customWidth="1"/>
    <col min="10762" max="10762" width="4.7109375" customWidth="1"/>
    <col min="10763" max="10763" width="9.28515625" customWidth="1"/>
    <col min="10764" max="10764" width="4.7109375" customWidth="1"/>
    <col min="10765" max="10765" width="9.28515625" customWidth="1"/>
    <col min="10766" max="10766" width="4.7109375" customWidth="1"/>
    <col min="10767" max="10767" width="9.28515625" customWidth="1"/>
    <col min="10768" max="10768" width="4.7109375" customWidth="1"/>
    <col min="10769" max="10769" width="9.28515625" customWidth="1"/>
    <col min="10770" max="10770" width="4.7109375" customWidth="1"/>
    <col min="10771" max="10771" width="9.28515625" customWidth="1"/>
    <col min="10772" max="10772" width="10.85546875" customWidth="1"/>
    <col min="10773" max="10773" width="6.7109375" customWidth="1"/>
    <col min="10774" max="10774" width="10" customWidth="1"/>
    <col min="10775" max="10775" width="10.5703125" customWidth="1"/>
    <col min="10776" max="10783" width="0" hidden="1" customWidth="1"/>
    <col min="11009" max="11009" width="5.140625" customWidth="1"/>
    <col min="11010" max="11010" width="21.85546875" bestFit="1" customWidth="1"/>
    <col min="11011" max="11011" width="19.85546875" customWidth="1"/>
    <col min="11012" max="11012" width="4.7109375" customWidth="1"/>
    <col min="11013" max="11013" width="7.85546875" customWidth="1"/>
    <col min="11014" max="11014" width="4.7109375" customWidth="1"/>
    <col min="11015" max="11015" width="9.28515625" customWidth="1"/>
    <col min="11016" max="11016" width="4.7109375" customWidth="1"/>
    <col min="11017" max="11017" width="9.28515625" customWidth="1"/>
    <col min="11018" max="11018" width="4.7109375" customWidth="1"/>
    <col min="11019" max="11019" width="9.28515625" customWidth="1"/>
    <col min="11020" max="11020" width="4.7109375" customWidth="1"/>
    <col min="11021" max="11021" width="9.28515625" customWidth="1"/>
    <col min="11022" max="11022" width="4.7109375" customWidth="1"/>
    <col min="11023" max="11023" width="9.28515625" customWidth="1"/>
    <col min="11024" max="11024" width="4.7109375" customWidth="1"/>
    <col min="11025" max="11025" width="9.28515625" customWidth="1"/>
    <col min="11026" max="11026" width="4.7109375" customWidth="1"/>
    <col min="11027" max="11027" width="9.28515625" customWidth="1"/>
    <col min="11028" max="11028" width="10.85546875" customWidth="1"/>
    <col min="11029" max="11029" width="6.7109375" customWidth="1"/>
    <col min="11030" max="11030" width="10" customWidth="1"/>
    <col min="11031" max="11031" width="10.5703125" customWidth="1"/>
    <col min="11032" max="11039" width="0" hidden="1" customWidth="1"/>
    <col min="11265" max="11265" width="5.140625" customWidth="1"/>
    <col min="11266" max="11266" width="21.85546875" bestFit="1" customWidth="1"/>
    <col min="11267" max="11267" width="19.85546875" customWidth="1"/>
    <col min="11268" max="11268" width="4.7109375" customWidth="1"/>
    <col min="11269" max="11269" width="7.85546875" customWidth="1"/>
    <col min="11270" max="11270" width="4.7109375" customWidth="1"/>
    <col min="11271" max="11271" width="9.28515625" customWidth="1"/>
    <col min="11272" max="11272" width="4.7109375" customWidth="1"/>
    <col min="11273" max="11273" width="9.28515625" customWidth="1"/>
    <col min="11274" max="11274" width="4.7109375" customWidth="1"/>
    <col min="11275" max="11275" width="9.28515625" customWidth="1"/>
    <col min="11276" max="11276" width="4.7109375" customWidth="1"/>
    <col min="11277" max="11277" width="9.28515625" customWidth="1"/>
    <col min="11278" max="11278" width="4.7109375" customWidth="1"/>
    <col min="11279" max="11279" width="9.28515625" customWidth="1"/>
    <col min="11280" max="11280" width="4.7109375" customWidth="1"/>
    <col min="11281" max="11281" width="9.28515625" customWidth="1"/>
    <col min="11282" max="11282" width="4.7109375" customWidth="1"/>
    <col min="11283" max="11283" width="9.28515625" customWidth="1"/>
    <col min="11284" max="11284" width="10.85546875" customWidth="1"/>
    <col min="11285" max="11285" width="6.7109375" customWidth="1"/>
    <col min="11286" max="11286" width="10" customWidth="1"/>
    <col min="11287" max="11287" width="10.5703125" customWidth="1"/>
    <col min="11288" max="11295" width="0" hidden="1" customWidth="1"/>
    <col min="11521" max="11521" width="5.140625" customWidth="1"/>
    <col min="11522" max="11522" width="21.85546875" bestFit="1" customWidth="1"/>
    <col min="11523" max="11523" width="19.85546875" customWidth="1"/>
    <col min="11524" max="11524" width="4.7109375" customWidth="1"/>
    <col min="11525" max="11525" width="7.85546875" customWidth="1"/>
    <col min="11526" max="11526" width="4.7109375" customWidth="1"/>
    <col min="11527" max="11527" width="9.28515625" customWidth="1"/>
    <col min="11528" max="11528" width="4.7109375" customWidth="1"/>
    <col min="11529" max="11529" width="9.28515625" customWidth="1"/>
    <col min="11530" max="11530" width="4.7109375" customWidth="1"/>
    <col min="11531" max="11531" width="9.28515625" customWidth="1"/>
    <col min="11532" max="11532" width="4.7109375" customWidth="1"/>
    <col min="11533" max="11533" width="9.28515625" customWidth="1"/>
    <col min="11534" max="11534" width="4.7109375" customWidth="1"/>
    <col min="11535" max="11535" width="9.28515625" customWidth="1"/>
    <col min="11536" max="11536" width="4.7109375" customWidth="1"/>
    <col min="11537" max="11537" width="9.28515625" customWidth="1"/>
    <col min="11538" max="11538" width="4.7109375" customWidth="1"/>
    <col min="11539" max="11539" width="9.28515625" customWidth="1"/>
    <col min="11540" max="11540" width="10.85546875" customWidth="1"/>
    <col min="11541" max="11541" width="6.7109375" customWidth="1"/>
    <col min="11542" max="11542" width="10" customWidth="1"/>
    <col min="11543" max="11543" width="10.5703125" customWidth="1"/>
    <col min="11544" max="11551" width="0" hidden="1" customWidth="1"/>
    <col min="11777" max="11777" width="5.140625" customWidth="1"/>
    <col min="11778" max="11778" width="21.85546875" bestFit="1" customWidth="1"/>
    <col min="11779" max="11779" width="19.85546875" customWidth="1"/>
    <col min="11780" max="11780" width="4.7109375" customWidth="1"/>
    <col min="11781" max="11781" width="7.85546875" customWidth="1"/>
    <col min="11782" max="11782" width="4.7109375" customWidth="1"/>
    <col min="11783" max="11783" width="9.28515625" customWidth="1"/>
    <col min="11784" max="11784" width="4.7109375" customWidth="1"/>
    <col min="11785" max="11785" width="9.28515625" customWidth="1"/>
    <col min="11786" max="11786" width="4.7109375" customWidth="1"/>
    <col min="11787" max="11787" width="9.28515625" customWidth="1"/>
    <col min="11788" max="11788" width="4.7109375" customWidth="1"/>
    <col min="11789" max="11789" width="9.28515625" customWidth="1"/>
    <col min="11790" max="11790" width="4.7109375" customWidth="1"/>
    <col min="11791" max="11791" width="9.28515625" customWidth="1"/>
    <col min="11792" max="11792" width="4.7109375" customWidth="1"/>
    <col min="11793" max="11793" width="9.28515625" customWidth="1"/>
    <col min="11794" max="11794" width="4.7109375" customWidth="1"/>
    <col min="11795" max="11795" width="9.28515625" customWidth="1"/>
    <col min="11796" max="11796" width="10.85546875" customWidth="1"/>
    <col min="11797" max="11797" width="6.7109375" customWidth="1"/>
    <col min="11798" max="11798" width="10" customWidth="1"/>
    <col min="11799" max="11799" width="10.5703125" customWidth="1"/>
    <col min="11800" max="11807" width="0" hidden="1" customWidth="1"/>
    <col min="12033" max="12033" width="5.140625" customWidth="1"/>
    <col min="12034" max="12034" width="21.85546875" bestFit="1" customWidth="1"/>
    <col min="12035" max="12035" width="19.85546875" customWidth="1"/>
    <col min="12036" max="12036" width="4.7109375" customWidth="1"/>
    <col min="12037" max="12037" width="7.85546875" customWidth="1"/>
    <col min="12038" max="12038" width="4.7109375" customWidth="1"/>
    <col min="12039" max="12039" width="9.28515625" customWidth="1"/>
    <col min="12040" max="12040" width="4.7109375" customWidth="1"/>
    <col min="12041" max="12041" width="9.28515625" customWidth="1"/>
    <col min="12042" max="12042" width="4.7109375" customWidth="1"/>
    <col min="12043" max="12043" width="9.28515625" customWidth="1"/>
    <col min="12044" max="12044" width="4.7109375" customWidth="1"/>
    <col min="12045" max="12045" width="9.28515625" customWidth="1"/>
    <col min="12046" max="12046" width="4.7109375" customWidth="1"/>
    <col min="12047" max="12047" width="9.28515625" customWidth="1"/>
    <col min="12048" max="12048" width="4.7109375" customWidth="1"/>
    <col min="12049" max="12049" width="9.28515625" customWidth="1"/>
    <col min="12050" max="12050" width="4.7109375" customWidth="1"/>
    <col min="12051" max="12051" width="9.28515625" customWidth="1"/>
    <col min="12052" max="12052" width="10.85546875" customWidth="1"/>
    <col min="12053" max="12053" width="6.7109375" customWidth="1"/>
    <col min="12054" max="12054" width="10" customWidth="1"/>
    <col min="12055" max="12055" width="10.5703125" customWidth="1"/>
    <col min="12056" max="12063" width="0" hidden="1" customWidth="1"/>
    <col min="12289" max="12289" width="5.140625" customWidth="1"/>
    <col min="12290" max="12290" width="21.85546875" bestFit="1" customWidth="1"/>
    <col min="12291" max="12291" width="19.85546875" customWidth="1"/>
    <col min="12292" max="12292" width="4.7109375" customWidth="1"/>
    <col min="12293" max="12293" width="7.85546875" customWidth="1"/>
    <col min="12294" max="12294" width="4.7109375" customWidth="1"/>
    <col min="12295" max="12295" width="9.28515625" customWidth="1"/>
    <col min="12296" max="12296" width="4.7109375" customWidth="1"/>
    <col min="12297" max="12297" width="9.28515625" customWidth="1"/>
    <col min="12298" max="12298" width="4.7109375" customWidth="1"/>
    <col min="12299" max="12299" width="9.28515625" customWidth="1"/>
    <col min="12300" max="12300" width="4.7109375" customWidth="1"/>
    <col min="12301" max="12301" width="9.28515625" customWidth="1"/>
    <col min="12302" max="12302" width="4.7109375" customWidth="1"/>
    <col min="12303" max="12303" width="9.28515625" customWidth="1"/>
    <col min="12304" max="12304" width="4.7109375" customWidth="1"/>
    <col min="12305" max="12305" width="9.28515625" customWidth="1"/>
    <col min="12306" max="12306" width="4.7109375" customWidth="1"/>
    <col min="12307" max="12307" width="9.28515625" customWidth="1"/>
    <col min="12308" max="12308" width="10.85546875" customWidth="1"/>
    <col min="12309" max="12309" width="6.7109375" customWidth="1"/>
    <col min="12310" max="12310" width="10" customWidth="1"/>
    <col min="12311" max="12311" width="10.5703125" customWidth="1"/>
    <col min="12312" max="12319" width="0" hidden="1" customWidth="1"/>
    <col min="12545" max="12545" width="5.140625" customWidth="1"/>
    <col min="12546" max="12546" width="21.85546875" bestFit="1" customWidth="1"/>
    <col min="12547" max="12547" width="19.85546875" customWidth="1"/>
    <col min="12548" max="12548" width="4.7109375" customWidth="1"/>
    <col min="12549" max="12549" width="7.85546875" customWidth="1"/>
    <col min="12550" max="12550" width="4.7109375" customWidth="1"/>
    <col min="12551" max="12551" width="9.28515625" customWidth="1"/>
    <col min="12552" max="12552" width="4.7109375" customWidth="1"/>
    <col min="12553" max="12553" width="9.28515625" customWidth="1"/>
    <col min="12554" max="12554" width="4.7109375" customWidth="1"/>
    <col min="12555" max="12555" width="9.28515625" customWidth="1"/>
    <col min="12556" max="12556" width="4.7109375" customWidth="1"/>
    <col min="12557" max="12557" width="9.28515625" customWidth="1"/>
    <col min="12558" max="12558" width="4.7109375" customWidth="1"/>
    <col min="12559" max="12559" width="9.28515625" customWidth="1"/>
    <col min="12560" max="12560" width="4.7109375" customWidth="1"/>
    <col min="12561" max="12561" width="9.28515625" customWidth="1"/>
    <col min="12562" max="12562" width="4.7109375" customWidth="1"/>
    <col min="12563" max="12563" width="9.28515625" customWidth="1"/>
    <col min="12564" max="12564" width="10.85546875" customWidth="1"/>
    <col min="12565" max="12565" width="6.7109375" customWidth="1"/>
    <col min="12566" max="12566" width="10" customWidth="1"/>
    <col min="12567" max="12567" width="10.5703125" customWidth="1"/>
    <col min="12568" max="12575" width="0" hidden="1" customWidth="1"/>
    <col min="12801" max="12801" width="5.140625" customWidth="1"/>
    <col min="12802" max="12802" width="21.85546875" bestFit="1" customWidth="1"/>
    <col min="12803" max="12803" width="19.85546875" customWidth="1"/>
    <col min="12804" max="12804" width="4.7109375" customWidth="1"/>
    <col min="12805" max="12805" width="7.85546875" customWidth="1"/>
    <col min="12806" max="12806" width="4.7109375" customWidth="1"/>
    <col min="12807" max="12807" width="9.28515625" customWidth="1"/>
    <col min="12808" max="12808" width="4.7109375" customWidth="1"/>
    <col min="12809" max="12809" width="9.28515625" customWidth="1"/>
    <col min="12810" max="12810" width="4.7109375" customWidth="1"/>
    <col min="12811" max="12811" width="9.28515625" customWidth="1"/>
    <col min="12812" max="12812" width="4.7109375" customWidth="1"/>
    <col min="12813" max="12813" width="9.28515625" customWidth="1"/>
    <col min="12814" max="12814" width="4.7109375" customWidth="1"/>
    <col min="12815" max="12815" width="9.28515625" customWidth="1"/>
    <col min="12816" max="12816" width="4.7109375" customWidth="1"/>
    <col min="12817" max="12817" width="9.28515625" customWidth="1"/>
    <col min="12818" max="12818" width="4.7109375" customWidth="1"/>
    <col min="12819" max="12819" width="9.28515625" customWidth="1"/>
    <col min="12820" max="12820" width="10.85546875" customWidth="1"/>
    <col min="12821" max="12821" width="6.7109375" customWidth="1"/>
    <col min="12822" max="12822" width="10" customWidth="1"/>
    <col min="12823" max="12823" width="10.5703125" customWidth="1"/>
    <col min="12824" max="12831" width="0" hidden="1" customWidth="1"/>
    <col min="13057" max="13057" width="5.140625" customWidth="1"/>
    <col min="13058" max="13058" width="21.85546875" bestFit="1" customWidth="1"/>
    <col min="13059" max="13059" width="19.85546875" customWidth="1"/>
    <col min="13060" max="13060" width="4.7109375" customWidth="1"/>
    <col min="13061" max="13061" width="7.85546875" customWidth="1"/>
    <col min="13062" max="13062" width="4.7109375" customWidth="1"/>
    <col min="13063" max="13063" width="9.28515625" customWidth="1"/>
    <col min="13064" max="13064" width="4.7109375" customWidth="1"/>
    <col min="13065" max="13065" width="9.28515625" customWidth="1"/>
    <col min="13066" max="13066" width="4.7109375" customWidth="1"/>
    <col min="13067" max="13067" width="9.28515625" customWidth="1"/>
    <col min="13068" max="13068" width="4.7109375" customWidth="1"/>
    <col min="13069" max="13069" width="9.28515625" customWidth="1"/>
    <col min="13070" max="13070" width="4.7109375" customWidth="1"/>
    <col min="13071" max="13071" width="9.28515625" customWidth="1"/>
    <col min="13072" max="13072" width="4.7109375" customWidth="1"/>
    <col min="13073" max="13073" width="9.28515625" customWidth="1"/>
    <col min="13074" max="13074" width="4.7109375" customWidth="1"/>
    <col min="13075" max="13075" width="9.28515625" customWidth="1"/>
    <col min="13076" max="13076" width="10.85546875" customWidth="1"/>
    <col min="13077" max="13077" width="6.7109375" customWidth="1"/>
    <col min="13078" max="13078" width="10" customWidth="1"/>
    <col min="13079" max="13079" width="10.5703125" customWidth="1"/>
    <col min="13080" max="13087" width="0" hidden="1" customWidth="1"/>
    <col min="13313" max="13313" width="5.140625" customWidth="1"/>
    <col min="13314" max="13314" width="21.85546875" bestFit="1" customWidth="1"/>
    <col min="13315" max="13315" width="19.85546875" customWidth="1"/>
    <col min="13316" max="13316" width="4.7109375" customWidth="1"/>
    <col min="13317" max="13317" width="7.85546875" customWidth="1"/>
    <col min="13318" max="13318" width="4.7109375" customWidth="1"/>
    <col min="13319" max="13319" width="9.28515625" customWidth="1"/>
    <col min="13320" max="13320" width="4.7109375" customWidth="1"/>
    <col min="13321" max="13321" width="9.28515625" customWidth="1"/>
    <col min="13322" max="13322" width="4.7109375" customWidth="1"/>
    <col min="13323" max="13323" width="9.28515625" customWidth="1"/>
    <col min="13324" max="13324" width="4.7109375" customWidth="1"/>
    <col min="13325" max="13325" width="9.28515625" customWidth="1"/>
    <col min="13326" max="13326" width="4.7109375" customWidth="1"/>
    <col min="13327" max="13327" width="9.28515625" customWidth="1"/>
    <col min="13328" max="13328" width="4.7109375" customWidth="1"/>
    <col min="13329" max="13329" width="9.28515625" customWidth="1"/>
    <col min="13330" max="13330" width="4.7109375" customWidth="1"/>
    <col min="13331" max="13331" width="9.28515625" customWidth="1"/>
    <col min="13332" max="13332" width="10.85546875" customWidth="1"/>
    <col min="13333" max="13333" width="6.7109375" customWidth="1"/>
    <col min="13334" max="13334" width="10" customWidth="1"/>
    <col min="13335" max="13335" width="10.5703125" customWidth="1"/>
    <col min="13336" max="13343" width="0" hidden="1" customWidth="1"/>
    <col min="13569" max="13569" width="5.140625" customWidth="1"/>
    <col min="13570" max="13570" width="21.85546875" bestFit="1" customWidth="1"/>
    <col min="13571" max="13571" width="19.85546875" customWidth="1"/>
    <col min="13572" max="13572" width="4.7109375" customWidth="1"/>
    <col min="13573" max="13573" width="7.85546875" customWidth="1"/>
    <col min="13574" max="13574" width="4.7109375" customWidth="1"/>
    <col min="13575" max="13575" width="9.28515625" customWidth="1"/>
    <col min="13576" max="13576" width="4.7109375" customWidth="1"/>
    <col min="13577" max="13577" width="9.28515625" customWidth="1"/>
    <col min="13578" max="13578" width="4.7109375" customWidth="1"/>
    <col min="13579" max="13579" width="9.28515625" customWidth="1"/>
    <col min="13580" max="13580" width="4.7109375" customWidth="1"/>
    <col min="13581" max="13581" width="9.28515625" customWidth="1"/>
    <col min="13582" max="13582" width="4.7109375" customWidth="1"/>
    <col min="13583" max="13583" width="9.28515625" customWidth="1"/>
    <col min="13584" max="13584" width="4.7109375" customWidth="1"/>
    <col min="13585" max="13585" width="9.28515625" customWidth="1"/>
    <col min="13586" max="13586" width="4.7109375" customWidth="1"/>
    <col min="13587" max="13587" width="9.28515625" customWidth="1"/>
    <col min="13588" max="13588" width="10.85546875" customWidth="1"/>
    <col min="13589" max="13589" width="6.7109375" customWidth="1"/>
    <col min="13590" max="13590" width="10" customWidth="1"/>
    <col min="13591" max="13591" width="10.5703125" customWidth="1"/>
    <col min="13592" max="13599" width="0" hidden="1" customWidth="1"/>
    <col min="13825" max="13825" width="5.140625" customWidth="1"/>
    <col min="13826" max="13826" width="21.85546875" bestFit="1" customWidth="1"/>
    <col min="13827" max="13827" width="19.85546875" customWidth="1"/>
    <col min="13828" max="13828" width="4.7109375" customWidth="1"/>
    <col min="13829" max="13829" width="7.85546875" customWidth="1"/>
    <col min="13830" max="13830" width="4.7109375" customWidth="1"/>
    <col min="13831" max="13831" width="9.28515625" customWidth="1"/>
    <col min="13832" max="13832" width="4.7109375" customWidth="1"/>
    <col min="13833" max="13833" width="9.28515625" customWidth="1"/>
    <col min="13834" max="13834" width="4.7109375" customWidth="1"/>
    <col min="13835" max="13835" width="9.28515625" customWidth="1"/>
    <col min="13836" max="13836" width="4.7109375" customWidth="1"/>
    <col min="13837" max="13837" width="9.28515625" customWidth="1"/>
    <col min="13838" max="13838" width="4.7109375" customWidth="1"/>
    <col min="13839" max="13839" width="9.28515625" customWidth="1"/>
    <col min="13840" max="13840" width="4.7109375" customWidth="1"/>
    <col min="13841" max="13841" width="9.28515625" customWidth="1"/>
    <col min="13842" max="13842" width="4.7109375" customWidth="1"/>
    <col min="13843" max="13843" width="9.28515625" customWidth="1"/>
    <col min="13844" max="13844" width="10.85546875" customWidth="1"/>
    <col min="13845" max="13845" width="6.7109375" customWidth="1"/>
    <col min="13846" max="13846" width="10" customWidth="1"/>
    <col min="13847" max="13847" width="10.5703125" customWidth="1"/>
    <col min="13848" max="13855" width="0" hidden="1" customWidth="1"/>
    <col min="14081" max="14081" width="5.140625" customWidth="1"/>
    <col min="14082" max="14082" width="21.85546875" bestFit="1" customWidth="1"/>
    <col min="14083" max="14083" width="19.85546875" customWidth="1"/>
    <col min="14084" max="14084" width="4.7109375" customWidth="1"/>
    <col min="14085" max="14085" width="7.85546875" customWidth="1"/>
    <col min="14086" max="14086" width="4.7109375" customWidth="1"/>
    <col min="14087" max="14087" width="9.28515625" customWidth="1"/>
    <col min="14088" max="14088" width="4.7109375" customWidth="1"/>
    <col min="14089" max="14089" width="9.28515625" customWidth="1"/>
    <col min="14090" max="14090" width="4.7109375" customWidth="1"/>
    <col min="14091" max="14091" width="9.28515625" customWidth="1"/>
    <col min="14092" max="14092" width="4.7109375" customWidth="1"/>
    <col min="14093" max="14093" width="9.28515625" customWidth="1"/>
    <col min="14094" max="14094" width="4.7109375" customWidth="1"/>
    <col min="14095" max="14095" width="9.28515625" customWidth="1"/>
    <col min="14096" max="14096" width="4.7109375" customWidth="1"/>
    <col min="14097" max="14097" width="9.28515625" customWidth="1"/>
    <col min="14098" max="14098" width="4.7109375" customWidth="1"/>
    <col min="14099" max="14099" width="9.28515625" customWidth="1"/>
    <col min="14100" max="14100" width="10.85546875" customWidth="1"/>
    <col min="14101" max="14101" width="6.7109375" customWidth="1"/>
    <col min="14102" max="14102" width="10" customWidth="1"/>
    <col min="14103" max="14103" width="10.5703125" customWidth="1"/>
    <col min="14104" max="14111" width="0" hidden="1" customWidth="1"/>
    <col min="14337" max="14337" width="5.140625" customWidth="1"/>
    <col min="14338" max="14338" width="21.85546875" bestFit="1" customWidth="1"/>
    <col min="14339" max="14339" width="19.85546875" customWidth="1"/>
    <col min="14340" max="14340" width="4.7109375" customWidth="1"/>
    <col min="14341" max="14341" width="7.85546875" customWidth="1"/>
    <col min="14342" max="14342" width="4.7109375" customWidth="1"/>
    <col min="14343" max="14343" width="9.28515625" customWidth="1"/>
    <col min="14344" max="14344" width="4.7109375" customWidth="1"/>
    <col min="14345" max="14345" width="9.28515625" customWidth="1"/>
    <col min="14346" max="14346" width="4.7109375" customWidth="1"/>
    <col min="14347" max="14347" width="9.28515625" customWidth="1"/>
    <col min="14348" max="14348" width="4.7109375" customWidth="1"/>
    <col min="14349" max="14349" width="9.28515625" customWidth="1"/>
    <col min="14350" max="14350" width="4.7109375" customWidth="1"/>
    <col min="14351" max="14351" width="9.28515625" customWidth="1"/>
    <col min="14352" max="14352" width="4.7109375" customWidth="1"/>
    <col min="14353" max="14353" width="9.28515625" customWidth="1"/>
    <col min="14354" max="14354" width="4.7109375" customWidth="1"/>
    <col min="14355" max="14355" width="9.28515625" customWidth="1"/>
    <col min="14356" max="14356" width="10.85546875" customWidth="1"/>
    <col min="14357" max="14357" width="6.7109375" customWidth="1"/>
    <col min="14358" max="14358" width="10" customWidth="1"/>
    <col min="14359" max="14359" width="10.5703125" customWidth="1"/>
    <col min="14360" max="14367" width="0" hidden="1" customWidth="1"/>
    <col min="14593" max="14593" width="5.140625" customWidth="1"/>
    <col min="14594" max="14594" width="21.85546875" bestFit="1" customWidth="1"/>
    <col min="14595" max="14595" width="19.85546875" customWidth="1"/>
    <col min="14596" max="14596" width="4.7109375" customWidth="1"/>
    <col min="14597" max="14597" width="7.85546875" customWidth="1"/>
    <col min="14598" max="14598" width="4.7109375" customWidth="1"/>
    <col min="14599" max="14599" width="9.28515625" customWidth="1"/>
    <col min="14600" max="14600" width="4.7109375" customWidth="1"/>
    <col min="14601" max="14601" width="9.28515625" customWidth="1"/>
    <col min="14602" max="14602" width="4.7109375" customWidth="1"/>
    <col min="14603" max="14603" width="9.28515625" customWidth="1"/>
    <col min="14604" max="14604" width="4.7109375" customWidth="1"/>
    <col min="14605" max="14605" width="9.28515625" customWidth="1"/>
    <col min="14606" max="14606" width="4.7109375" customWidth="1"/>
    <col min="14607" max="14607" width="9.28515625" customWidth="1"/>
    <col min="14608" max="14608" width="4.7109375" customWidth="1"/>
    <col min="14609" max="14609" width="9.28515625" customWidth="1"/>
    <col min="14610" max="14610" width="4.7109375" customWidth="1"/>
    <col min="14611" max="14611" width="9.28515625" customWidth="1"/>
    <col min="14612" max="14612" width="10.85546875" customWidth="1"/>
    <col min="14613" max="14613" width="6.7109375" customWidth="1"/>
    <col min="14614" max="14614" width="10" customWidth="1"/>
    <col min="14615" max="14615" width="10.5703125" customWidth="1"/>
    <col min="14616" max="14623" width="0" hidden="1" customWidth="1"/>
    <col min="14849" max="14849" width="5.140625" customWidth="1"/>
    <col min="14850" max="14850" width="21.85546875" bestFit="1" customWidth="1"/>
    <col min="14851" max="14851" width="19.85546875" customWidth="1"/>
    <col min="14852" max="14852" width="4.7109375" customWidth="1"/>
    <col min="14853" max="14853" width="7.85546875" customWidth="1"/>
    <col min="14854" max="14854" width="4.7109375" customWidth="1"/>
    <col min="14855" max="14855" width="9.28515625" customWidth="1"/>
    <col min="14856" max="14856" width="4.7109375" customWidth="1"/>
    <col min="14857" max="14857" width="9.28515625" customWidth="1"/>
    <col min="14858" max="14858" width="4.7109375" customWidth="1"/>
    <col min="14859" max="14859" width="9.28515625" customWidth="1"/>
    <col min="14860" max="14860" width="4.7109375" customWidth="1"/>
    <col min="14861" max="14861" width="9.28515625" customWidth="1"/>
    <col min="14862" max="14862" width="4.7109375" customWidth="1"/>
    <col min="14863" max="14863" width="9.28515625" customWidth="1"/>
    <col min="14864" max="14864" width="4.7109375" customWidth="1"/>
    <col min="14865" max="14865" width="9.28515625" customWidth="1"/>
    <col min="14866" max="14866" width="4.7109375" customWidth="1"/>
    <col min="14867" max="14867" width="9.28515625" customWidth="1"/>
    <col min="14868" max="14868" width="10.85546875" customWidth="1"/>
    <col min="14869" max="14869" width="6.7109375" customWidth="1"/>
    <col min="14870" max="14870" width="10" customWidth="1"/>
    <col min="14871" max="14871" width="10.5703125" customWidth="1"/>
    <col min="14872" max="14879" width="0" hidden="1" customWidth="1"/>
    <col min="15105" max="15105" width="5.140625" customWidth="1"/>
    <col min="15106" max="15106" width="21.85546875" bestFit="1" customWidth="1"/>
    <col min="15107" max="15107" width="19.85546875" customWidth="1"/>
    <col min="15108" max="15108" width="4.7109375" customWidth="1"/>
    <col min="15109" max="15109" width="7.85546875" customWidth="1"/>
    <col min="15110" max="15110" width="4.7109375" customWidth="1"/>
    <col min="15111" max="15111" width="9.28515625" customWidth="1"/>
    <col min="15112" max="15112" width="4.7109375" customWidth="1"/>
    <col min="15113" max="15113" width="9.28515625" customWidth="1"/>
    <col min="15114" max="15114" width="4.7109375" customWidth="1"/>
    <col min="15115" max="15115" width="9.28515625" customWidth="1"/>
    <col min="15116" max="15116" width="4.7109375" customWidth="1"/>
    <col min="15117" max="15117" width="9.28515625" customWidth="1"/>
    <col min="15118" max="15118" width="4.7109375" customWidth="1"/>
    <col min="15119" max="15119" width="9.28515625" customWidth="1"/>
    <col min="15120" max="15120" width="4.7109375" customWidth="1"/>
    <col min="15121" max="15121" width="9.28515625" customWidth="1"/>
    <col min="15122" max="15122" width="4.7109375" customWidth="1"/>
    <col min="15123" max="15123" width="9.28515625" customWidth="1"/>
    <col min="15124" max="15124" width="10.85546875" customWidth="1"/>
    <col min="15125" max="15125" width="6.7109375" customWidth="1"/>
    <col min="15126" max="15126" width="10" customWidth="1"/>
    <col min="15127" max="15127" width="10.5703125" customWidth="1"/>
    <col min="15128" max="15135" width="0" hidden="1" customWidth="1"/>
    <col min="15361" max="15361" width="5.140625" customWidth="1"/>
    <col min="15362" max="15362" width="21.85546875" bestFit="1" customWidth="1"/>
    <col min="15363" max="15363" width="19.85546875" customWidth="1"/>
    <col min="15364" max="15364" width="4.7109375" customWidth="1"/>
    <col min="15365" max="15365" width="7.85546875" customWidth="1"/>
    <col min="15366" max="15366" width="4.7109375" customWidth="1"/>
    <col min="15367" max="15367" width="9.28515625" customWidth="1"/>
    <col min="15368" max="15368" width="4.7109375" customWidth="1"/>
    <col min="15369" max="15369" width="9.28515625" customWidth="1"/>
    <col min="15370" max="15370" width="4.7109375" customWidth="1"/>
    <col min="15371" max="15371" width="9.28515625" customWidth="1"/>
    <col min="15372" max="15372" width="4.7109375" customWidth="1"/>
    <col min="15373" max="15373" width="9.28515625" customWidth="1"/>
    <col min="15374" max="15374" width="4.7109375" customWidth="1"/>
    <col min="15375" max="15375" width="9.28515625" customWidth="1"/>
    <col min="15376" max="15376" width="4.7109375" customWidth="1"/>
    <col min="15377" max="15377" width="9.28515625" customWidth="1"/>
    <col min="15378" max="15378" width="4.7109375" customWidth="1"/>
    <col min="15379" max="15379" width="9.28515625" customWidth="1"/>
    <col min="15380" max="15380" width="10.85546875" customWidth="1"/>
    <col min="15381" max="15381" width="6.7109375" customWidth="1"/>
    <col min="15382" max="15382" width="10" customWidth="1"/>
    <col min="15383" max="15383" width="10.5703125" customWidth="1"/>
    <col min="15384" max="15391" width="0" hidden="1" customWidth="1"/>
    <col min="15617" max="15617" width="5.140625" customWidth="1"/>
    <col min="15618" max="15618" width="21.85546875" bestFit="1" customWidth="1"/>
    <col min="15619" max="15619" width="19.85546875" customWidth="1"/>
    <col min="15620" max="15620" width="4.7109375" customWidth="1"/>
    <col min="15621" max="15621" width="7.85546875" customWidth="1"/>
    <col min="15622" max="15622" width="4.7109375" customWidth="1"/>
    <col min="15623" max="15623" width="9.28515625" customWidth="1"/>
    <col min="15624" max="15624" width="4.7109375" customWidth="1"/>
    <col min="15625" max="15625" width="9.28515625" customWidth="1"/>
    <col min="15626" max="15626" width="4.7109375" customWidth="1"/>
    <col min="15627" max="15627" width="9.28515625" customWidth="1"/>
    <col min="15628" max="15628" width="4.7109375" customWidth="1"/>
    <col min="15629" max="15629" width="9.28515625" customWidth="1"/>
    <col min="15630" max="15630" width="4.7109375" customWidth="1"/>
    <col min="15631" max="15631" width="9.28515625" customWidth="1"/>
    <col min="15632" max="15632" width="4.7109375" customWidth="1"/>
    <col min="15633" max="15633" width="9.28515625" customWidth="1"/>
    <col min="15634" max="15634" width="4.7109375" customWidth="1"/>
    <col min="15635" max="15635" width="9.28515625" customWidth="1"/>
    <col min="15636" max="15636" width="10.85546875" customWidth="1"/>
    <col min="15637" max="15637" width="6.7109375" customWidth="1"/>
    <col min="15638" max="15638" width="10" customWidth="1"/>
    <col min="15639" max="15639" width="10.5703125" customWidth="1"/>
    <col min="15640" max="15647" width="0" hidden="1" customWidth="1"/>
    <col min="15873" max="15873" width="5.140625" customWidth="1"/>
    <col min="15874" max="15874" width="21.85546875" bestFit="1" customWidth="1"/>
    <col min="15875" max="15875" width="19.85546875" customWidth="1"/>
    <col min="15876" max="15876" width="4.7109375" customWidth="1"/>
    <col min="15877" max="15877" width="7.85546875" customWidth="1"/>
    <col min="15878" max="15878" width="4.7109375" customWidth="1"/>
    <col min="15879" max="15879" width="9.28515625" customWidth="1"/>
    <col min="15880" max="15880" width="4.7109375" customWidth="1"/>
    <col min="15881" max="15881" width="9.28515625" customWidth="1"/>
    <col min="15882" max="15882" width="4.7109375" customWidth="1"/>
    <col min="15883" max="15883" width="9.28515625" customWidth="1"/>
    <col min="15884" max="15884" width="4.7109375" customWidth="1"/>
    <col min="15885" max="15885" width="9.28515625" customWidth="1"/>
    <col min="15886" max="15886" width="4.7109375" customWidth="1"/>
    <col min="15887" max="15887" width="9.28515625" customWidth="1"/>
    <col min="15888" max="15888" width="4.7109375" customWidth="1"/>
    <col min="15889" max="15889" width="9.28515625" customWidth="1"/>
    <col min="15890" max="15890" width="4.7109375" customWidth="1"/>
    <col min="15891" max="15891" width="9.28515625" customWidth="1"/>
    <col min="15892" max="15892" width="10.85546875" customWidth="1"/>
    <col min="15893" max="15893" width="6.7109375" customWidth="1"/>
    <col min="15894" max="15894" width="10" customWidth="1"/>
    <col min="15895" max="15895" width="10.5703125" customWidth="1"/>
    <col min="15896" max="15903" width="0" hidden="1" customWidth="1"/>
    <col min="16129" max="16129" width="5.140625" customWidth="1"/>
    <col min="16130" max="16130" width="21.85546875" bestFit="1" customWidth="1"/>
    <col min="16131" max="16131" width="19.85546875" customWidth="1"/>
    <col min="16132" max="16132" width="4.7109375" customWidth="1"/>
    <col min="16133" max="16133" width="7.85546875" customWidth="1"/>
    <col min="16134" max="16134" width="4.7109375" customWidth="1"/>
    <col min="16135" max="16135" width="9.28515625" customWidth="1"/>
    <col min="16136" max="16136" width="4.7109375" customWidth="1"/>
    <col min="16137" max="16137" width="9.28515625" customWidth="1"/>
    <col min="16138" max="16138" width="4.7109375" customWidth="1"/>
    <col min="16139" max="16139" width="9.28515625" customWidth="1"/>
    <col min="16140" max="16140" width="4.7109375" customWidth="1"/>
    <col min="16141" max="16141" width="9.28515625" customWidth="1"/>
    <col min="16142" max="16142" width="4.7109375" customWidth="1"/>
    <col min="16143" max="16143" width="9.28515625" customWidth="1"/>
    <col min="16144" max="16144" width="4.7109375" customWidth="1"/>
    <col min="16145" max="16145" width="9.28515625" customWidth="1"/>
    <col min="16146" max="16146" width="4.7109375" customWidth="1"/>
    <col min="16147" max="16147" width="9.28515625" customWidth="1"/>
    <col min="16148" max="16148" width="10.85546875" customWidth="1"/>
    <col min="16149" max="16149" width="6.7109375" customWidth="1"/>
    <col min="16150" max="16150" width="10" customWidth="1"/>
    <col min="16151" max="16151" width="10.5703125" customWidth="1"/>
    <col min="16152" max="16159" width="0" hidden="1" customWidth="1"/>
  </cols>
  <sheetData>
    <row r="1" spans="1:31" ht="23.25" x14ac:dyDescent="0.35">
      <c r="B1" s="1515" t="s">
        <v>0</v>
      </c>
      <c r="C1" s="1515"/>
      <c r="K1" s="575" t="s">
        <v>1</v>
      </c>
      <c r="Q1"/>
    </row>
    <row r="2" spans="1:31" ht="23.25" x14ac:dyDescent="0.35">
      <c r="B2" s="1516" t="s">
        <v>2</v>
      </c>
      <c r="C2" s="1516"/>
      <c r="K2" s="575" t="s">
        <v>534</v>
      </c>
      <c r="Z2" s="576"/>
    </row>
    <row r="3" spans="1:31" ht="23.25" x14ac:dyDescent="0.35">
      <c r="K3" s="575" t="s">
        <v>47</v>
      </c>
      <c r="AA3" s="583"/>
    </row>
    <row r="4" spans="1:31" ht="15.75" thickBot="1" x14ac:dyDescent="0.25">
      <c r="B4" s="578"/>
      <c r="D4" s="579"/>
      <c r="E4" s="580"/>
      <c r="H4" s="579"/>
      <c r="I4" s="580"/>
      <c r="L4" s="579"/>
      <c r="M4" s="580"/>
      <c r="P4" s="579"/>
      <c r="Q4" s="580"/>
    </row>
    <row r="5" spans="1:31" s="581" customFormat="1" ht="27.75" customHeight="1" thickTop="1" x14ac:dyDescent="0.2">
      <c r="A5" s="1517" t="s">
        <v>4</v>
      </c>
      <c r="B5" s="1519" t="s">
        <v>48</v>
      </c>
      <c r="C5" s="1521" t="s">
        <v>5</v>
      </c>
      <c r="D5" s="1513" t="s">
        <v>6</v>
      </c>
      <c r="E5" s="1514"/>
      <c r="F5" s="1499" t="s">
        <v>7</v>
      </c>
      <c r="G5" s="1500"/>
      <c r="H5" s="1513" t="s">
        <v>8</v>
      </c>
      <c r="I5" s="1514"/>
      <c r="J5" s="1499" t="s">
        <v>9</v>
      </c>
      <c r="K5" s="1500"/>
      <c r="L5" s="1513" t="s">
        <v>10</v>
      </c>
      <c r="M5" s="1514"/>
      <c r="N5" s="1499" t="s">
        <v>11</v>
      </c>
      <c r="O5" s="1500"/>
      <c r="P5" s="1513" t="s">
        <v>12</v>
      </c>
      <c r="Q5" s="1514"/>
      <c r="R5" s="1499" t="s">
        <v>13</v>
      </c>
      <c r="S5" s="1500"/>
      <c r="T5" s="1233" t="s">
        <v>467</v>
      </c>
      <c r="U5" s="1501" t="s">
        <v>18</v>
      </c>
      <c r="V5" s="1502"/>
      <c r="W5" s="1503"/>
    </row>
    <row r="6" spans="1:31" s="581" customFormat="1" ht="27.75" customHeight="1" x14ac:dyDescent="0.2">
      <c r="A6" s="1518"/>
      <c r="B6" s="1520"/>
      <c r="C6" s="1522"/>
      <c r="D6" s="1509" t="s">
        <v>508</v>
      </c>
      <c r="E6" s="1510"/>
      <c r="F6" s="1511" t="s">
        <v>509</v>
      </c>
      <c r="G6" s="1512"/>
      <c r="H6" s="1509" t="s">
        <v>510</v>
      </c>
      <c r="I6" s="1510"/>
      <c r="J6" s="1509" t="s">
        <v>511</v>
      </c>
      <c r="K6" s="1510"/>
      <c r="L6" s="1509" t="s">
        <v>512</v>
      </c>
      <c r="M6" s="1510"/>
      <c r="N6" s="1509" t="s">
        <v>513</v>
      </c>
      <c r="O6" s="1510"/>
      <c r="P6" s="1511" t="s">
        <v>855</v>
      </c>
      <c r="Q6" s="1510"/>
      <c r="R6" s="1511" t="s">
        <v>853</v>
      </c>
      <c r="S6" s="1510"/>
      <c r="T6" s="1234">
        <v>-0.5</v>
      </c>
      <c r="U6" s="1504"/>
      <c r="V6" s="1505"/>
      <c r="W6" s="1506"/>
    </row>
    <row r="7" spans="1:31" s="581" customFormat="1" ht="12.75" customHeight="1" x14ac:dyDescent="0.2">
      <c r="A7" s="1518"/>
      <c r="B7" s="1520"/>
      <c r="C7" s="1522"/>
      <c r="D7" s="1177"/>
      <c r="E7" s="1178"/>
      <c r="F7" s="1177"/>
      <c r="G7" s="1179"/>
      <c r="H7" s="1180"/>
      <c r="I7" s="1178"/>
      <c r="J7" s="1177"/>
      <c r="K7" s="1179"/>
      <c r="L7" s="1180"/>
      <c r="M7" s="1178"/>
      <c r="N7" s="1177"/>
      <c r="O7" s="1181"/>
      <c r="P7" s="1180"/>
      <c r="Q7" s="1181"/>
      <c r="R7" s="1180"/>
      <c r="S7" s="1179"/>
      <c r="T7" s="1235"/>
      <c r="U7" s="1180"/>
      <c r="V7" s="1182"/>
      <c r="W7" s="1183"/>
      <c r="X7" s="582"/>
      <c r="Y7" s="583"/>
      <c r="Z7" s="583"/>
      <c r="AA7" s="583"/>
      <c r="AB7" s="583"/>
    </row>
    <row r="8" spans="1:31" s="581" customFormat="1" ht="12.75" customHeight="1" x14ac:dyDescent="0.2">
      <c r="A8" s="1184"/>
      <c r="B8" s="1185"/>
      <c r="C8" s="1186"/>
      <c r="D8" s="1187" t="s">
        <v>31</v>
      </c>
      <c r="E8" s="1188" t="s">
        <v>32</v>
      </c>
      <c r="F8" s="1187" t="s">
        <v>31</v>
      </c>
      <c r="G8" s="1189" t="s">
        <v>32</v>
      </c>
      <c r="H8" s="1190" t="s">
        <v>31</v>
      </c>
      <c r="I8" s="1188" t="s">
        <v>32</v>
      </c>
      <c r="J8" s="1187" t="s">
        <v>31</v>
      </c>
      <c r="K8" s="1189" t="s">
        <v>32</v>
      </c>
      <c r="L8" s="1190" t="s">
        <v>31</v>
      </c>
      <c r="M8" s="1188" t="s">
        <v>32</v>
      </c>
      <c r="N8" s="1187" t="s">
        <v>31</v>
      </c>
      <c r="O8" s="1191" t="s">
        <v>32</v>
      </c>
      <c r="P8" s="1190" t="s">
        <v>31</v>
      </c>
      <c r="Q8" s="1188" t="s">
        <v>32</v>
      </c>
      <c r="R8" s="1187" t="s">
        <v>31</v>
      </c>
      <c r="S8" s="1189" t="s">
        <v>32</v>
      </c>
      <c r="T8" s="1236"/>
      <c r="U8" s="1190" t="s">
        <v>31</v>
      </c>
      <c r="V8" s="1192" t="s">
        <v>33</v>
      </c>
      <c r="W8" s="1193" t="s">
        <v>34</v>
      </c>
      <c r="X8" s="584"/>
      <c r="Y8" s="583"/>
      <c r="Z8" s="583"/>
      <c r="AA8" s="583"/>
      <c r="AB8" s="583"/>
    </row>
    <row r="9" spans="1:31" s="581" customFormat="1" ht="12.75" customHeight="1" thickBot="1" x14ac:dyDescent="0.25">
      <c r="A9" s="1194"/>
      <c r="B9" s="1195"/>
      <c r="C9" s="1196"/>
      <c r="D9" s="1197"/>
      <c r="E9" s="1198"/>
      <c r="F9" s="1197"/>
      <c r="G9" s="1199"/>
      <c r="H9" s="1197"/>
      <c r="I9" s="1198"/>
      <c r="J9" s="1197"/>
      <c r="K9" s="1199"/>
      <c r="L9" s="1197"/>
      <c r="M9" s="1198"/>
      <c r="N9" s="1197"/>
      <c r="O9" s="1199"/>
      <c r="P9" s="1197"/>
      <c r="Q9" s="1198"/>
      <c r="R9" s="1197"/>
      <c r="S9" s="1199"/>
      <c r="T9" s="1237"/>
      <c r="U9" s="1238"/>
      <c r="V9" s="1200"/>
      <c r="W9" s="1201"/>
      <c r="X9" s="584"/>
      <c r="Y9" s="583"/>
      <c r="Z9" s="583"/>
      <c r="AA9" s="583"/>
      <c r="AB9" s="583"/>
      <c r="AD9" s="760" t="s">
        <v>468</v>
      </c>
      <c r="AE9" s="759">
        <v>0.5</v>
      </c>
    </row>
    <row r="10" spans="1:31" s="598" customFormat="1" ht="15" customHeight="1" thickTop="1" x14ac:dyDescent="0.2">
      <c r="A10" s="585">
        <v>1</v>
      </c>
      <c r="B10" s="616" t="s">
        <v>535</v>
      </c>
      <c r="C10" s="617" t="s">
        <v>536</v>
      </c>
      <c r="D10" s="592">
        <v>3</v>
      </c>
      <c r="E10" s="593">
        <v>2893</v>
      </c>
      <c r="F10" s="590">
        <v>4</v>
      </c>
      <c r="G10" s="591">
        <v>2067</v>
      </c>
      <c r="H10" s="592">
        <v>14</v>
      </c>
      <c r="I10" s="593">
        <v>1220</v>
      </c>
      <c r="J10" s="590">
        <v>4</v>
      </c>
      <c r="K10" s="594">
        <v>5240</v>
      </c>
      <c r="L10" s="592">
        <v>3</v>
      </c>
      <c r="M10" s="758">
        <v>2160</v>
      </c>
      <c r="N10" s="590">
        <v>2</v>
      </c>
      <c r="O10" s="594">
        <v>4900</v>
      </c>
      <c r="P10" s="592">
        <v>5</v>
      </c>
      <c r="Q10" s="593">
        <v>3700</v>
      </c>
      <c r="R10" s="590">
        <v>3</v>
      </c>
      <c r="S10" s="594">
        <v>4775</v>
      </c>
      <c r="T10" s="755">
        <f t="shared" ref="T10:T18" si="0">IF( ISNUMBER(AE10)=TRUE,AE10,"")</f>
        <v>7</v>
      </c>
      <c r="U10" s="1300">
        <f t="shared" ref="U10:U49" si="1">IF(ISNUMBER(D10)=TRUE,SUM(D10,F10,H10,J10,L10,N10,P10,R10)-T10,"")</f>
        <v>31</v>
      </c>
      <c r="V10" s="1301">
        <f t="shared" ref="V10:V49" si="2">IF(ISNUMBER(E10)=TRUE,SUM(E10,G10,I10,K10,M10,O10,Q10,S10),"")</f>
        <v>26955</v>
      </c>
      <c r="W10" s="1286">
        <f t="shared" ref="W10:W49" si="3">IF(ISNUMBER(AC10)=TRUE,AC10,"")</f>
        <v>1</v>
      </c>
      <c r="X10" s="598">
        <f t="shared" ref="X10:X49" si="4">IF(ISNUMBER(W10)=TRUE,1,"")</f>
        <v>1</v>
      </c>
      <c r="Y10" s="598">
        <f>IF(ISNUMBER(U10)=TRUE,U10,"")</f>
        <v>31</v>
      </c>
      <c r="Z10" s="598">
        <f>IF(ISNUMBER(V10)=TRUE,V10,"")</f>
        <v>26955</v>
      </c>
      <c r="AA10" s="599">
        <f>MAX(E10,G10,I10,K10,M10,O10,Q10,S10)</f>
        <v>5240</v>
      </c>
      <c r="AB10" s="598">
        <f>IF(ISNUMBER(Y10)=TRUE,Y10-Z10/100000-AA10/1000000000,"")</f>
        <v>30.730444760000001</v>
      </c>
      <c r="AC10" s="598">
        <f t="shared" ref="AC10:AC49" si="5">IF(ISNUMBER(AB10)=TRUE,RANK(AB10,$AB$10:$AB$49,1),"")</f>
        <v>1</v>
      </c>
      <c r="AD10" s="598">
        <f>IF(OR(ISNUMBER(D10)=TRUE,ISNUMBER(F10)=TRUE,ISNUMBER(H10)=TRUE,ISNUMBER(J10)=TRUE,ISNUMBER(L10)=TRUE,ISNUMBER(N10)=TRUE,ISNUMBER(P10)=TRUE,ISNUMBER(R10)=TRUE),MAX(D10,F10,H10,J10,L10,N10,P10,R10),"")</f>
        <v>14</v>
      </c>
      <c r="AE10" s="598">
        <f>IF(ISNUMBER(AD10),AD10*50%,"")</f>
        <v>7</v>
      </c>
    </row>
    <row r="11" spans="1:31" s="598" customFormat="1" ht="15" customHeight="1" x14ac:dyDescent="0.2">
      <c r="A11" s="600">
        <v>2</v>
      </c>
      <c r="B11" s="619" t="s">
        <v>537</v>
      </c>
      <c r="C11" s="620" t="s">
        <v>538</v>
      </c>
      <c r="D11" s="605">
        <v>8</v>
      </c>
      <c r="E11" s="757">
        <v>2164</v>
      </c>
      <c r="F11" s="608">
        <v>5</v>
      </c>
      <c r="G11" s="606">
        <v>2012</v>
      </c>
      <c r="H11" s="605">
        <v>9</v>
      </c>
      <c r="I11" s="607">
        <v>1530</v>
      </c>
      <c r="J11" s="608">
        <v>2</v>
      </c>
      <c r="K11" s="606">
        <v>6680</v>
      </c>
      <c r="L11" s="605">
        <v>1</v>
      </c>
      <c r="M11" s="607">
        <v>4140</v>
      </c>
      <c r="N11" s="608">
        <v>6</v>
      </c>
      <c r="O11" s="606">
        <v>2590</v>
      </c>
      <c r="P11" s="605">
        <v>1</v>
      </c>
      <c r="Q11" s="607">
        <v>6860</v>
      </c>
      <c r="R11" s="608">
        <v>9</v>
      </c>
      <c r="S11" s="606">
        <v>1620</v>
      </c>
      <c r="T11" s="755">
        <f t="shared" si="0"/>
        <v>4.5</v>
      </c>
      <c r="U11" s="1300">
        <f t="shared" si="1"/>
        <v>36.5</v>
      </c>
      <c r="V11" s="1301">
        <f t="shared" si="2"/>
        <v>27596</v>
      </c>
      <c r="W11" s="1286">
        <f t="shared" si="3"/>
        <v>2</v>
      </c>
      <c r="X11" s="598">
        <f t="shared" si="4"/>
        <v>1</v>
      </c>
      <c r="Y11" s="598">
        <f t="shared" ref="Y11:Z49" si="6">IF(ISNUMBER(U11)=TRUE,U11,"")</f>
        <v>36.5</v>
      </c>
      <c r="Z11" s="598">
        <f t="shared" si="6"/>
        <v>27596</v>
      </c>
      <c r="AA11" s="599">
        <f t="shared" ref="AA11:AA49" si="7">MAX(E11,G11,I11,K11,M11,O11,Q11,S11)</f>
        <v>6860</v>
      </c>
      <c r="AB11" s="598">
        <f t="shared" ref="AB11:AB49" si="8">IF(ISNUMBER(Y11)=TRUE,Y11-Z11/100000-AA11/1000000000,"")</f>
        <v>36.224033140000003</v>
      </c>
      <c r="AC11" s="598">
        <f t="shared" si="5"/>
        <v>2</v>
      </c>
      <c r="AD11" s="598">
        <f t="shared" ref="AD11:AD49" si="9">IF(OR(ISNUMBER(D11)=TRUE,ISNUMBER(F11)=TRUE,ISNUMBER(H11)=TRUE,ISNUMBER(J11)=TRUE,ISNUMBER(L11)=TRUE,ISNUMBER(N11)=TRUE,ISNUMBER(P11)=TRUE,ISNUMBER(R11)=TRUE),MAX(D11,F11,H11,J11,L11,N11,P11,R11),"")</f>
        <v>9</v>
      </c>
      <c r="AE11" s="598">
        <f t="shared" ref="AE11:AE49" si="10">IF(ISNUMBER(AD11),AD11*50%,"")</f>
        <v>4.5</v>
      </c>
    </row>
    <row r="12" spans="1:31" s="598" customFormat="1" ht="15" customHeight="1" x14ac:dyDescent="0.2">
      <c r="A12" s="600">
        <v>3</v>
      </c>
      <c r="B12" s="619" t="s">
        <v>541</v>
      </c>
      <c r="C12" s="620" t="s">
        <v>542</v>
      </c>
      <c r="D12" s="605">
        <v>11</v>
      </c>
      <c r="E12" s="757">
        <v>1952</v>
      </c>
      <c r="F12" s="608">
        <v>1</v>
      </c>
      <c r="G12" s="606">
        <v>2817</v>
      </c>
      <c r="H12" s="605">
        <v>6.5</v>
      </c>
      <c r="I12" s="607">
        <v>1890</v>
      </c>
      <c r="J12" s="608">
        <v>3</v>
      </c>
      <c r="K12" s="606">
        <v>6620</v>
      </c>
      <c r="L12" s="605">
        <v>16</v>
      </c>
      <c r="M12" s="607">
        <v>120</v>
      </c>
      <c r="N12" s="608">
        <v>10</v>
      </c>
      <c r="O12" s="756">
        <v>1690</v>
      </c>
      <c r="P12" s="605">
        <v>4</v>
      </c>
      <c r="Q12" s="607">
        <v>4235</v>
      </c>
      <c r="R12" s="608">
        <v>7</v>
      </c>
      <c r="S12" s="606">
        <v>2130</v>
      </c>
      <c r="T12" s="755">
        <f t="shared" si="0"/>
        <v>8</v>
      </c>
      <c r="U12" s="1300">
        <f t="shared" si="1"/>
        <v>50.5</v>
      </c>
      <c r="V12" s="1301">
        <f t="shared" si="2"/>
        <v>21454</v>
      </c>
      <c r="W12" s="1286">
        <f t="shared" si="3"/>
        <v>3</v>
      </c>
      <c r="X12" s="598">
        <f t="shared" si="4"/>
        <v>1</v>
      </c>
      <c r="Y12" s="598">
        <f t="shared" si="6"/>
        <v>50.5</v>
      </c>
      <c r="Z12" s="598">
        <f t="shared" si="6"/>
        <v>21454</v>
      </c>
      <c r="AA12" s="599">
        <f t="shared" si="7"/>
        <v>6620</v>
      </c>
      <c r="AB12" s="598">
        <f t="shared" si="8"/>
        <v>50.28545338</v>
      </c>
      <c r="AC12" s="598">
        <f t="shared" si="5"/>
        <v>3</v>
      </c>
      <c r="AD12" s="598">
        <f t="shared" si="9"/>
        <v>16</v>
      </c>
      <c r="AE12" s="598">
        <f t="shared" si="10"/>
        <v>8</v>
      </c>
    </row>
    <row r="13" spans="1:31" s="598" customFormat="1" ht="15" customHeight="1" x14ac:dyDescent="0.2">
      <c r="A13" s="585">
        <v>4</v>
      </c>
      <c r="B13" s="619" t="s">
        <v>543</v>
      </c>
      <c r="C13" s="620" t="s">
        <v>544</v>
      </c>
      <c r="D13" s="605">
        <v>4</v>
      </c>
      <c r="E13" s="607">
        <v>2817</v>
      </c>
      <c r="F13" s="608">
        <v>7</v>
      </c>
      <c r="G13" s="606">
        <v>1956</v>
      </c>
      <c r="H13" s="605">
        <v>6.5</v>
      </c>
      <c r="I13" s="757">
        <v>1890</v>
      </c>
      <c r="J13" s="608">
        <v>6</v>
      </c>
      <c r="K13" s="606">
        <v>4580</v>
      </c>
      <c r="L13" s="605">
        <v>15</v>
      </c>
      <c r="M13" s="607">
        <v>150</v>
      </c>
      <c r="N13" s="608">
        <v>9</v>
      </c>
      <c r="O13" s="606">
        <v>1870</v>
      </c>
      <c r="P13" s="605">
        <v>15</v>
      </c>
      <c r="Q13" s="607">
        <v>130</v>
      </c>
      <c r="R13" s="608">
        <v>2</v>
      </c>
      <c r="S13" s="606">
        <v>5680</v>
      </c>
      <c r="T13" s="755">
        <f t="shared" si="0"/>
        <v>7.5</v>
      </c>
      <c r="U13" s="1300">
        <f t="shared" si="1"/>
        <v>57</v>
      </c>
      <c r="V13" s="1301">
        <f t="shared" si="2"/>
        <v>19073</v>
      </c>
      <c r="W13" s="1286">
        <f t="shared" si="3"/>
        <v>4</v>
      </c>
      <c r="X13" s="598">
        <f t="shared" si="4"/>
        <v>1</v>
      </c>
      <c r="Y13" s="598">
        <f t="shared" si="6"/>
        <v>57</v>
      </c>
      <c r="Z13" s="598">
        <f t="shared" si="6"/>
        <v>19073</v>
      </c>
      <c r="AA13" s="599">
        <f t="shared" si="7"/>
        <v>5680</v>
      </c>
      <c r="AB13" s="598">
        <f t="shared" si="8"/>
        <v>56.809264319999997</v>
      </c>
      <c r="AC13" s="598">
        <f t="shared" si="5"/>
        <v>4</v>
      </c>
      <c r="AD13" s="598">
        <f t="shared" si="9"/>
        <v>15</v>
      </c>
      <c r="AE13" s="598">
        <f t="shared" si="10"/>
        <v>7.5</v>
      </c>
    </row>
    <row r="14" spans="1:31" s="598" customFormat="1" ht="15" customHeight="1" x14ac:dyDescent="0.2">
      <c r="A14" s="600">
        <v>5</v>
      </c>
      <c r="B14" s="619" t="s">
        <v>554</v>
      </c>
      <c r="C14" s="620" t="s">
        <v>555</v>
      </c>
      <c r="D14" s="605">
        <v>20</v>
      </c>
      <c r="E14" s="607">
        <v>927</v>
      </c>
      <c r="F14" s="608">
        <v>16</v>
      </c>
      <c r="G14" s="756">
        <v>1324</v>
      </c>
      <c r="H14" s="605">
        <v>8</v>
      </c>
      <c r="I14" s="607">
        <v>1820</v>
      </c>
      <c r="J14" s="608">
        <v>8</v>
      </c>
      <c r="K14" s="606">
        <v>3600</v>
      </c>
      <c r="L14" s="605">
        <v>9.5</v>
      </c>
      <c r="M14" s="607">
        <v>480</v>
      </c>
      <c r="N14" s="608">
        <v>1</v>
      </c>
      <c r="O14" s="606">
        <v>5300</v>
      </c>
      <c r="P14" s="605">
        <v>6</v>
      </c>
      <c r="Q14" s="607">
        <v>2635</v>
      </c>
      <c r="R14" s="608">
        <v>4</v>
      </c>
      <c r="S14" s="606">
        <v>4750</v>
      </c>
      <c r="T14" s="755">
        <f t="shared" si="0"/>
        <v>10</v>
      </c>
      <c r="U14" s="1300">
        <f t="shared" si="1"/>
        <v>62.5</v>
      </c>
      <c r="V14" s="1301">
        <f t="shared" si="2"/>
        <v>20836</v>
      </c>
      <c r="W14" s="1286">
        <f t="shared" si="3"/>
        <v>5</v>
      </c>
      <c r="X14" s="598">
        <f t="shared" si="4"/>
        <v>1</v>
      </c>
      <c r="Y14" s="598">
        <f t="shared" si="6"/>
        <v>62.5</v>
      </c>
      <c r="Z14" s="598">
        <f t="shared" si="6"/>
        <v>20836</v>
      </c>
      <c r="AA14" s="599">
        <f t="shared" si="7"/>
        <v>5300</v>
      </c>
      <c r="AB14" s="598">
        <f t="shared" si="8"/>
        <v>62.291634700000003</v>
      </c>
      <c r="AC14" s="598">
        <f t="shared" si="5"/>
        <v>5</v>
      </c>
      <c r="AD14" s="598">
        <f t="shared" si="9"/>
        <v>20</v>
      </c>
      <c r="AE14" s="598">
        <f t="shared" si="10"/>
        <v>10</v>
      </c>
    </row>
    <row r="15" spans="1:31" s="598" customFormat="1" ht="15" customHeight="1" x14ac:dyDescent="0.2">
      <c r="A15" s="600">
        <v>6</v>
      </c>
      <c r="B15" s="619" t="s">
        <v>549</v>
      </c>
      <c r="C15" s="620" t="s">
        <v>550</v>
      </c>
      <c r="D15" s="605">
        <v>6</v>
      </c>
      <c r="E15" s="607">
        <v>2215</v>
      </c>
      <c r="F15" s="608">
        <v>3</v>
      </c>
      <c r="G15" s="606">
        <v>2485</v>
      </c>
      <c r="H15" s="605">
        <v>11</v>
      </c>
      <c r="I15" s="607">
        <v>1300</v>
      </c>
      <c r="J15" s="608">
        <v>10</v>
      </c>
      <c r="K15" s="606">
        <v>3190</v>
      </c>
      <c r="L15" s="605">
        <v>6</v>
      </c>
      <c r="M15" s="757">
        <v>1570</v>
      </c>
      <c r="N15" s="608">
        <v>14</v>
      </c>
      <c r="O15" s="756">
        <v>1160</v>
      </c>
      <c r="P15" s="605">
        <v>10</v>
      </c>
      <c r="Q15" s="607">
        <v>535</v>
      </c>
      <c r="R15" s="608">
        <v>10</v>
      </c>
      <c r="S15" s="606">
        <v>1160</v>
      </c>
      <c r="T15" s="755">
        <f t="shared" si="0"/>
        <v>7</v>
      </c>
      <c r="U15" s="1300">
        <f t="shared" si="1"/>
        <v>63</v>
      </c>
      <c r="V15" s="1301">
        <f t="shared" si="2"/>
        <v>13615</v>
      </c>
      <c r="W15" s="1286">
        <f t="shared" si="3"/>
        <v>6</v>
      </c>
      <c r="X15" s="598">
        <f t="shared" si="4"/>
        <v>1</v>
      </c>
      <c r="Y15" s="598">
        <f t="shared" si="6"/>
        <v>63</v>
      </c>
      <c r="Z15" s="598">
        <f t="shared" si="6"/>
        <v>13615</v>
      </c>
      <c r="AA15" s="599">
        <f t="shared" si="7"/>
        <v>3190</v>
      </c>
      <c r="AB15" s="598">
        <f t="shared" si="8"/>
        <v>62.863846809999998</v>
      </c>
      <c r="AC15" s="598">
        <f t="shared" si="5"/>
        <v>6</v>
      </c>
      <c r="AD15" s="598">
        <f t="shared" si="9"/>
        <v>14</v>
      </c>
      <c r="AE15" s="598">
        <f t="shared" si="10"/>
        <v>7</v>
      </c>
    </row>
    <row r="16" spans="1:31" s="598" customFormat="1" ht="15" customHeight="1" x14ac:dyDescent="0.2">
      <c r="A16" s="585">
        <v>7</v>
      </c>
      <c r="B16" s="619" t="s">
        <v>545</v>
      </c>
      <c r="C16" s="620" t="s">
        <v>546</v>
      </c>
      <c r="D16" s="605">
        <v>5</v>
      </c>
      <c r="E16" s="607">
        <v>2346</v>
      </c>
      <c r="F16" s="608">
        <v>20</v>
      </c>
      <c r="G16" s="756">
        <v>901</v>
      </c>
      <c r="H16" s="605">
        <v>4</v>
      </c>
      <c r="I16" s="607">
        <v>2050</v>
      </c>
      <c r="J16" s="608">
        <v>1</v>
      </c>
      <c r="K16" s="606">
        <v>8650</v>
      </c>
      <c r="L16" s="605">
        <v>12</v>
      </c>
      <c r="M16" s="607">
        <v>280</v>
      </c>
      <c r="N16" s="608">
        <v>11</v>
      </c>
      <c r="O16" s="606">
        <v>1540</v>
      </c>
      <c r="P16" s="605">
        <v>8</v>
      </c>
      <c r="Q16" s="607">
        <v>1540</v>
      </c>
      <c r="R16" s="608">
        <v>13</v>
      </c>
      <c r="S16" s="606">
        <v>455</v>
      </c>
      <c r="T16" s="755">
        <f t="shared" si="0"/>
        <v>10</v>
      </c>
      <c r="U16" s="1300">
        <f t="shared" si="1"/>
        <v>64</v>
      </c>
      <c r="V16" s="1301">
        <f t="shared" si="2"/>
        <v>17762</v>
      </c>
      <c r="W16" s="1286">
        <f t="shared" si="3"/>
        <v>7</v>
      </c>
      <c r="X16" s="598">
        <f t="shared" si="4"/>
        <v>1</v>
      </c>
      <c r="Y16" s="598">
        <f t="shared" si="6"/>
        <v>64</v>
      </c>
      <c r="Z16" s="598">
        <f t="shared" si="6"/>
        <v>17762</v>
      </c>
      <c r="AA16" s="599">
        <f t="shared" si="7"/>
        <v>8650</v>
      </c>
      <c r="AB16" s="598">
        <f t="shared" si="8"/>
        <v>63.822371350000004</v>
      </c>
      <c r="AC16" s="598">
        <f t="shared" si="5"/>
        <v>7</v>
      </c>
      <c r="AD16" s="598">
        <f t="shared" si="9"/>
        <v>20</v>
      </c>
      <c r="AE16" s="598">
        <f t="shared" si="10"/>
        <v>10</v>
      </c>
    </row>
    <row r="17" spans="1:31" s="598" customFormat="1" ht="15" customHeight="1" x14ac:dyDescent="0.2">
      <c r="A17" s="600">
        <v>8</v>
      </c>
      <c r="B17" s="619" t="s">
        <v>457</v>
      </c>
      <c r="C17" s="620" t="s">
        <v>553</v>
      </c>
      <c r="D17" s="605">
        <v>9</v>
      </c>
      <c r="E17" s="757">
        <v>2025</v>
      </c>
      <c r="F17" s="608">
        <v>9</v>
      </c>
      <c r="G17" s="606">
        <v>1843</v>
      </c>
      <c r="H17" s="605">
        <v>16</v>
      </c>
      <c r="I17" s="607">
        <v>1180</v>
      </c>
      <c r="J17" s="608">
        <v>12</v>
      </c>
      <c r="K17" s="606">
        <v>2890</v>
      </c>
      <c r="L17" s="605">
        <v>8</v>
      </c>
      <c r="M17" s="607">
        <v>1130</v>
      </c>
      <c r="N17" s="608">
        <v>4</v>
      </c>
      <c r="O17" s="606">
        <v>2720</v>
      </c>
      <c r="P17" s="605">
        <v>3</v>
      </c>
      <c r="Q17" s="607">
        <v>4720</v>
      </c>
      <c r="R17" s="608">
        <v>12</v>
      </c>
      <c r="S17" s="606">
        <v>470</v>
      </c>
      <c r="T17" s="755">
        <f t="shared" si="0"/>
        <v>8</v>
      </c>
      <c r="U17" s="1300">
        <f t="shared" si="1"/>
        <v>65</v>
      </c>
      <c r="V17" s="1301">
        <f t="shared" si="2"/>
        <v>16978</v>
      </c>
      <c r="W17" s="1286">
        <f t="shared" si="3"/>
        <v>8</v>
      </c>
      <c r="X17" s="598">
        <f t="shared" si="4"/>
        <v>1</v>
      </c>
      <c r="Y17" s="598">
        <f t="shared" si="6"/>
        <v>65</v>
      </c>
      <c r="Z17" s="598">
        <f t="shared" si="6"/>
        <v>16978</v>
      </c>
      <c r="AA17" s="599">
        <f t="shared" si="7"/>
        <v>4720</v>
      </c>
      <c r="AB17" s="598">
        <f t="shared" si="8"/>
        <v>64.83021527999999</v>
      </c>
      <c r="AC17" s="598">
        <f t="shared" si="5"/>
        <v>8</v>
      </c>
      <c r="AD17" s="598">
        <f t="shared" si="9"/>
        <v>16</v>
      </c>
      <c r="AE17" s="598">
        <f t="shared" si="10"/>
        <v>8</v>
      </c>
    </row>
    <row r="18" spans="1:31" s="598" customFormat="1" ht="15" customHeight="1" x14ac:dyDescent="0.2">
      <c r="A18" s="600">
        <v>9</v>
      </c>
      <c r="B18" s="619" t="s">
        <v>556</v>
      </c>
      <c r="C18" s="620" t="s">
        <v>557</v>
      </c>
      <c r="D18" s="605">
        <v>18</v>
      </c>
      <c r="E18" s="607">
        <v>1436</v>
      </c>
      <c r="F18" s="608">
        <v>14</v>
      </c>
      <c r="G18" s="606">
        <v>1366</v>
      </c>
      <c r="H18" s="605">
        <v>2</v>
      </c>
      <c r="I18" s="607">
        <v>3480</v>
      </c>
      <c r="J18" s="608">
        <v>9</v>
      </c>
      <c r="K18" s="756">
        <v>3240</v>
      </c>
      <c r="L18" s="605">
        <v>9.5</v>
      </c>
      <c r="M18" s="607">
        <v>480</v>
      </c>
      <c r="N18" s="608">
        <v>13</v>
      </c>
      <c r="O18" s="606">
        <v>1180</v>
      </c>
      <c r="P18" s="605">
        <v>9</v>
      </c>
      <c r="Q18" s="607">
        <v>1520</v>
      </c>
      <c r="R18" s="608">
        <v>1</v>
      </c>
      <c r="S18" s="606">
        <v>6245</v>
      </c>
      <c r="T18" s="755">
        <f t="shared" si="0"/>
        <v>9</v>
      </c>
      <c r="U18" s="1300">
        <f t="shared" si="1"/>
        <v>66.5</v>
      </c>
      <c r="V18" s="1301">
        <f t="shared" si="2"/>
        <v>18947</v>
      </c>
      <c r="W18" s="1286">
        <f t="shared" si="3"/>
        <v>9</v>
      </c>
      <c r="X18" s="598">
        <f t="shared" si="4"/>
        <v>1</v>
      </c>
      <c r="Y18" s="598">
        <f t="shared" si="6"/>
        <v>66.5</v>
      </c>
      <c r="Z18" s="598">
        <f t="shared" si="6"/>
        <v>18947</v>
      </c>
      <c r="AA18" s="599">
        <f t="shared" si="7"/>
        <v>6245</v>
      </c>
      <c r="AB18" s="598">
        <f t="shared" si="8"/>
        <v>66.310523755000006</v>
      </c>
      <c r="AC18" s="598">
        <f t="shared" si="5"/>
        <v>9</v>
      </c>
      <c r="AD18" s="598">
        <f t="shared" si="9"/>
        <v>18</v>
      </c>
      <c r="AE18" s="598">
        <f t="shared" si="10"/>
        <v>9</v>
      </c>
    </row>
    <row r="19" spans="1:31" s="598" customFormat="1" ht="15" customHeight="1" x14ac:dyDescent="0.2">
      <c r="A19" s="585">
        <v>10</v>
      </c>
      <c r="B19" s="619" t="s">
        <v>547</v>
      </c>
      <c r="C19" s="620" t="s">
        <v>548</v>
      </c>
      <c r="D19" s="605">
        <v>1</v>
      </c>
      <c r="E19" s="607">
        <v>3474</v>
      </c>
      <c r="F19" s="608">
        <v>12</v>
      </c>
      <c r="G19" s="606">
        <v>1601</v>
      </c>
      <c r="H19" s="605">
        <v>18</v>
      </c>
      <c r="I19" s="757">
        <v>1010</v>
      </c>
      <c r="J19" s="608">
        <v>14</v>
      </c>
      <c r="K19" s="606">
        <v>2660</v>
      </c>
      <c r="L19" s="605">
        <v>2</v>
      </c>
      <c r="M19" s="607">
        <v>2340</v>
      </c>
      <c r="N19" s="608">
        <v>5</v>
      </c>
      <c r="O19" s="606">
        <v>2620</v>
      </c>
      <c r="P19" s="605">
        <v>13</v>
      </c>
      <c r="Q19" s="607">
        <v>210</v>
      </c>
      <c r="R19" s="608">
        <v>11</v>
      </c>
      <c r="S19" s="606">
        <v>495</v>
      </c>
      <c r="T19" s="755">
        <v>9</v>
      </c>
      <c r="U19" s="1300">
        <f t="shared" si="1"/>
        <v>67</v>
      </c>
      <c r="V19" s="1301">
        <f t="shared" si="2"/>
        <v>14410</v>
      </c>
      <c r="W19" s="1286">
        <f t="shared" si="3"/>
        <v>10</v>
      </c>
      <c r="X19" s="598">
        <f t="shared" si="4"/>
        <v>1</v>
      </c>
      <c r="Y19" s="598">
        <f t="shared" si="6"/>
        <v>67</v>
      </c>
      <c r="Z19" s="598">
        <f t="shared" si="6"/>
        <v>14410</v>
      </c>
      <c r="AA19" s="599">
        <f t="shared" si="7"/>
        <v>3474</v>
      </c>
      <c r="AB19" s="598">
        <f t="shared" si="8"/>
        <v>66.855896526000009</v>
      </c>
      <c r="AC19" s="598">
        <f t="shared" si="5"/>
        <v>10</v>
      </c>
      <c r="AD19" s="598">
        <f t="shared" si="9"/>
        <v>18</v>
      </c>
      <c r="AE19" s="598">
        <f t="shared" si="10"/>
        <v>9</v>
      </c>
    </row>
    <row r="20" spans="1:31" s="598" customFormat="1" ht="15" customHeight="1" x14ac:dyDescent="0.2">
      <c r="A20" s="600">
        <v>11</v>
      </c>
      <c r="B20" s="619" t="s">
        <v>539</v>
      </c>
      <c r="C20" s="620" t="s">
        <v>540</v>
      </c>
      <c r="D20" s="605">
        <v>19</v>
      </c>
      <c r="E20" s="607">
        <v>1027</v>
      </c>
      <c r="F20" s="608">
        <v>6</v>
      </c>
      <c r="G20" s="606">
        <v>1988</v>
      </c>
      <c r="H20" s="605">
        <v>1</v>
      </c>
      <c r="I20" s="607">
        <v>7780</v>
      </c>
      <c r="J20" s="608">
        <v>5</v>
      </c>
      <c r="K20" s="606">
        <v>4980</v>
      </c>
      <c r="L20" s="605">
        <v>11</v>
      </c>
      <c r="M20" s="607">
        <v>410</v>
      </c>
      <c r="N20" s="608">
        <v>3</v>
      </c>
      <c r="O20" s="606">
        <v>4250</v>
      </c>
      <c r="P20" s="605">
        <v>23</v>
      </c>
      <c r="Q20" s="607">
        <v>0</v>
      </c>
      <c r="R20" s="608">
        <v>23</v>
      </c>
      <c r="S20" s="606">
        <v>0</v>
      </c>
      <c r="T20" s="755">
        <f t="shared" ref="T20:T49" si="11">IF( ISNUMBER(AE20)=TRUE,AE20,"")</f>
        <v>11.5</v>
      </c>
      <c r="U20" s="1300">
        <f t="shared" si="1"/>
        <v>79.5</v>
      </c>
      <c r="V20" s="1301">
        <f t="shared" si="2"/>
        <v>20435</v>
      </c>
      <c r="W20" s="1286">
        <f t="shared" si="3"/>
        <v>11</v>
      </c>
      <c r="X20" s="598">
        <f t="shared" si="4"/>
        <v>1</v>
      </c>
      <c r="Y20" s="598">
        <f t="shared" si="6"/>
        <v>79.5</v>
      </c>
      <c r="Z20" s="598">
        <f t="shared" si="6"/>
        <v>20435</v>
      </c>
      <c r="AA20" s="599">
        <f t="shared" si="7"/>
        <v>7780</v>
      </c>
      <c r="AB20" s="598">
        <f t="shared" si="8"/>
        <v>79.295642219999991</v>
      </c>
      <c r="AC20" s="598">
        <f t="shared" si="5"/>
        <v>11</v>
      </c>
      <c r="AD20" s="598">
        <f t="shared" si="9"/>
        <v>23</v>
      </c>
      <c r="AE20" s="598">
        <f t="shared" si="10"/>
        <v>11.5</v>
      </c>
    </row>
    <row r="21" spans="1:31" s="598" customFormat="1" ht="15" customHeight="1" x14ac:dyDescent="0.2">
      <c r="A21" s="600">
        <v>12</v>
      </c>
      <c r="B21" s="619" t="s">
        <v>561</v>
      </c>
      <c r="C21" s="620" t="s">
        <v>562</v>
      </c>
      <c r="D21" s="605">
        <v>14</v>
      </c>
      <c r="E21" s="757">
        <v>1738</v>
      </c>
      <c r="F21" s="608">
        <v>18</v>
      </c>
      <c r="G21" s="606">
        <v>1213</v>
      </c>
      <c r="H21" s="605">
        <v>17</v>
      </c>
      <c r="I21" s="607">
        <v>1070</v>
      </c>
      <c r="J21" s="608">
        <v>17</v>
      </c>
      <c r="K21" s="606">
        <v>1970</v>
      </c>
      <c r="L21" s="605">
        <v>7</v>
      </c>
      <c r="M21" s="607">
        <v>1330</v>
      </c>
      <c r="N21" s="608">
        <v>12</v>
      </c>
      <c r="O21" s="756">
        <v>1290</v>
      </c>
      <c r="P21" s="605">
        <v>2</v>
      </c>
      <c r="Q21" s="607">
        <v>4990</v>
      </c>
      <c r="R21" s="608">
        <v>6</v>
      </c>
      <c r="S21" s="606">
        <v>2860</v>
      </c>
      <c r="T21" s="755">
        <f t="shared" si="11"/>
        <v>9</v>
      </c>
      <c r="U21" s="1300">
        <f t="shared" si="1"/>
        <v>84</v>
      </c>
      <c r="V21" s="1301">
        <f t="shared" si="2"/>
        <v>16461</v>
      </c>
      <c r="W21" s="1286">
        <f t="shared" si="3"/>
        <v>12</v>
      </c>
      <c r="X21" s="598">
        <f t="shared" si="4"/>
        <v>1</v>
      </c>
      <c r="Y21" s="598">
        <f t="shared" si="6"/>
        <v>84</v>
      </c>
      <c r="Z21" s="598">
        <f t="shared" si="6"/>
        <v>16461</v>
      </c>
      <c r="AA21" s="599">
        <f t="shared" si="7"/>
        <v>4990</v>
      </c>
      <c r="AB21" s="598">
        <f t="shared" si="8"/>
        <v>83.83538501000001</v>
      </c>
      <c r="AC21" s="598">
        <f t="shared" si="5"/>
        <v>12</v>
      </c>
      <c r="AD21" s="598">
        <f t="shared" si="9"/>
        <v>18</v>
      </c>
      <c r="AE21" s="598">
        <f t="shared" si="10"/>
        <v>9</v>
      </c>
    </row>
    <row r="22" spans="1:31" ht="15" customHeight="1" x14ac:dyDescent="0.2">
      <c r="A22" s="585">
        <v>13</v>
      </c>
      <c r="B22" s="619" t="s">
        <v>560</v>
      </c>
      <c r="C22" s="620" t="s">
        <v>152</v>
      </c>
      <c r="D22" s="605">
        <v>13</v>
      </c>
      <c r="E22" s="607">
        <v>1744</v>
      </c>
      <c r="F22" s="608">
        <v>8</v>
      </c>
      <c r="G22" s="606">
        <v>1879</v>
      </c>
      <c r="H22" s="605">
        <v>5</v>
      </c>
      <c r="I22" s="607">
        <v>1910</v>
      </c>
      <c r="J22" s="608">
        <v>11</v>
      </c>
      <c r="K22" s="756">
        <v>2950</v>
      </c>
      <c r="L22" s="605">
        <v>23</v>
      </c>
      <c r="M22" s="757">
        <v>0</v>
      </c>
      <c r="N22" s="608">
        <v>23</v>
      </c>
      <c r="O22" s="606">
        <v>0</v>
      </c>
      <c r="P22" s="605">
        <v>7</v>
      </c>
      <c r="Q22" s="607">
        <v>1670</v>
      </c>
      <c r="R22" s="608">
        <v>8</v>
      </c>
      <c r="S22" s="606">
        <v>1990</v>
      </c>
      <c r="T22" s="755">
        <f t="shared" si="11"/>
        <v>11.5</v>
      </c>
      <c r="U22" s="1300">
        <f t="shared" si="1"/>
        <v>86.5</v>
      </c>
      <c r="V22" s="1301">
        <f t="shared" si="2"/>
        <v>12143</v>
      </c>
      <c r="W22" s="1286">
        <f t="shared" si="3"/>
        <v>13</v>
      </c>
      <c r="X22" s="598">
        <f t="shared" si="4"/>
        <v>1</v>
      </c>
      <c r="Y22" s="598">
        <f t="shared" si="6"/>
        <v>86.5</v>
      </c>
      <c r="Z22" s="598">
        <f t="shared" si="6"/>
        <v>12143</v>
      </c>
      <c r="AA22" s="599">
        <f t="shared" si="7"/>
        <v>2950</v>
      </c>
      <c r="AB22" s="598">
        <f t="shared" si="8"/>
        <v>86.378567050000001</v>
      </c>
      <c r="AC22" s="598">
        <f t="shared" si="5"/>
        <v>13</v>
      </c>
      <c r="AD22" s="598">
        <f t="shared" si="9"/>
        <v>23</v>
      </c>
      <c r="AE22" s="598">
        <f t="shared" si="10"/>
        <v>11.5</v>
      </c>
    </row>
    <row r="23" spans="1:31" ht="15.75" customHeight="1" x14ac:dyDescent="0.2">
      <c r="A23" s="600">
        <v>14</v>
      </c>
      <c r="B23" s="619" t="s">
        <v>551</v>
      </c>
      <c r="C23" s="620" t="s">
        <v>552</v>
      </c>
      <c r="D23" s="605">
        <v>2</v>
      </c>
      <c r="E23" s="607">
        <v>3305</v>
      </c>
      <c r="F23" s="608">
        <v>2</v>
      </c>
      <c r="G23" s="606">
        <v>2645</v>
      </c>
      <c r="H23" s="605">
        <v>3</v>
      </c>
      <c r="I23" s="607">
        <v>2190</v>
      </c>
      <c r="J23" s="608">
        <v>13</v>
      </c>
      <c r="K23" s="606">
        <v>2790</v>
      </c>
      <c r="L23" s="605">
        <v>17.5</v>
      </c>
      <c r="M23" s="757">
        <v>100</v>
      </c>
      <c r="N23" s="608">
        <v>17</v>
      </c>
      <c r="O23" s="756">
        <v>410</v>
      </c>
      <c r="P23" s="605">
        <v>23</v>
      </c>
      <c r="Q23" s="607">
        <v>0</v>
      </c>
      <c r="R23" s="608">
        <v>23</v>
      </c>
      <c r="S23" s="606">
        <v>0</v>
      </c>
      <c r="T23" s="755">
        <f t="shared" si="11"/>
        <v>11.5</v>
      </c>
      <c r="U23" s="1300">
        <f t="shared" si="1"/>
        <v>89</v>
      </c>
      <c r="V23" s="1301">
        <f t="shared" si="2"/>
        <v>11440</v>
      </c>
      <c r="W23" s="1286">
        <f t="shared" si="3"/>
        <v>14</v>
      </c>
      <c r="X23" s="598">
        <f t="shared" si="4"/>
        <v>1</v>
      </c>
      <c r="Y23" s="598">
        <f t="shared" si="6"/>
        <v>89</v>
      </c>
      <c r="Z23" s="598">
        <f t="shared" si="6"/>
        <v>11440</v>
      </c>
      <c r="AA23" s="599">
        <f t="shared" si="7"/>
        <v>3305</v>
      </c>
      <c r="AB23" s="598">
        <f t="shared" si="8"/>
        <v>88.88559669499999</v>
      </c>
      <c r="AC23" s="598">
        <f t="shared" si="5"/>
        <v>14</v>
      </c>
      <c r="AD23" s="598">
        <f t="shared" si="9"/>
        <v>23</v>
      </c>
      <c r="AE23" s="598">
        <f t="shared" si="10"/>
        <v>11.5</v>
      </c>
    </row>
    <row r="24" spans="1:31" ht="16.5" x14ac:dyDescent="0.2">
      <c r="A24" s="600">
        <v>15</v>
      </c>
      <c r="B24" s="619" t="s">
        <v>564</v>
      </c>
      <c r="C24" s="620" t="s">
        <v>565</v>
      </c>
      <c r="D24" s="605">
        <v>15</v>
      </c>
      <c r="E24" s="607">
        <v>1719</v>
      </c>
      <c r="F24" s="608">
        <v>11</v>
      </c>
      <c r="G24" s="756">
        <v>1663</v>
      </c>
      <c r="H24" s="605">
        <v>13</v>
      </c>
      <c r="I24" s="607">
        <v>1230</v>
      </c>
      <c r="J24" s="608">
        <v>19</v>
      </c>
      <c r="K24" s="606">
        <v>1340</v>
      </c>
      <c r="L24" s="605">
        <v>19</v>
      </c>
      <c r="M24" s="607">
        <v>10</v>
      </c>
      <c r="N24" s="608">
        <v>16</v>
      </c>
      <c r="O24" s="606">
        <v>460</v>
      </c>
      <c r="P24" s="605">
        <v>11</v>
      </c>
      <c r="Q24" s="607">
        <v>520</v>
      </c>
      <c r="R24" s="608">
        <v>5</v>
      </c>
      <c r="S24" s="606">
        <v>4310</v>
      </c>
      <c r="T24" s="755">
        <f t="shared" si="11"/>
        <v>9.5</v>
      </c>
      <c r="U24" s="1300">
        <f t="shared" si="1"/>
        <v>99.5</v>
      </c>
      <c r="V24" s="1301">
        <f t="shared" si="2"/>
        <v>11252</v>
      </c>
      <c r="W24" s="1286">
        <f t="shared" si="3"/>
        <v>15</v>
      </c>
      <c r="X24" s="598">
        <f t="shared" si="4"/>
        <v>1</v>
      </c>
      <c r="Y24" s="598">
        <f t="shared" si="6"/>
        <v>99.5</v>
      </c>
      <c r="Z24" s="598">
        <f t="shared" si="6"/>
        <v>11252</v>
      </c>
      <c r="AA24" s="599">
        <f t="shared" si="7"/>
        <v>4310</v>
      </c>
      <c r="AB24" s="598">
        <f t="shared" si="8"/>
        <v>99.387475690000002</v>
      </c>
      <c r="AC24" s="598">
        <f t="shared" si="5"/>
        <v>15</v>
      </c>
      <c r="AD24" s="598">
        <f t="shared" si="9"/>
        <v>19</v>
      </c>
      <c r="AE24" s="598">
        <f t="shared" si="10"/>
        <v>9.5</v>
      </c>
    </row>
    <row r="25" spans="1:31" ht="16.5" x14ac:dyDescent="0.2">
      <c r="A25" s="585">
        <v>16</v>
      </c>
      <c r="B25" s="619" t="s">
        <v>458</v>
      </c>
      <c r="C25" s="620" t="s">
        <v>553</v>
      </c>
      <c r="D25" s="605">
        <v>17</v>
      </c>
      <c r="E25" s="607">
        <v>1437</v>
      </c>
      <c r="F25" s="608">
        <v>17</v>
      </c>
      <c r="G25" s="606">
        <v>1279</v>
      </c>
      <c r="H25" s="605">
        <v>10</v>
      </c>
      <c r="I25" s="757">
        <v>1510</v>
      </c>
      <c r="J25" s="608">
        <v>7</v>
      </c>
      <c r="K25" s="606">
        <v>4060</v>
      </c>
      <c r="L25" s="605">
        <v>5</v>
      </c>
      <c r="M25" s="607">
        <v>1810</v>
      </c>
      <c r="N25" s="608">
        <v>15</v>
      </c>
      <c r="O25" s="606">
        <v>500</v>
      </c>
      <c r="P25" s="605">
        <v>23</v>
      </c>
      <c r="Q25" s="607">
        <v>0</v>
      </c>
      <c r="R25" s="608">
        <v>23</v>
      </c>
      <c r="S25" s="606">
        <v>0</v>
      </c>
      <c r="T25" s="755">
        <f t="shared" si="11"/>
        <v>11.5</v>
      </c>
      <c r="U25" s="1300">
        <f t="shared" si="1"/>
        <v>105.5</v>
      </c>
      <c r="V25" s="1301">
        <f t="shared" si="2"/>
        <v>10596</v>
      </c>
      <c r="W25" s="1286">
        <f t="shared" si="3"/>
        <v>16</v>
      </c>
      <c r="X25" s="598">
        <f t="shared" si="4"/>
        <v>1</v>
      </c>
      <c r="Y25" s="598">
        <f t="shared" si="6"/>
        <v>105.5</v>
      </c>
      <c r="Z25" s="598">
        <f t="shared" si="6"/>
        <v>10596</v>
      </c>
      <c r="AA25" s="599">
        <f t="shared" si="7"/>
        <v>4060</v>
      </c>
      <c r="AB25" s="598">
        <f t="shared" si="8"/>
        <v>105.39403594000001</v>
      </c>
      <c r="AC25" s="598">
        <f t="shared" si="5"/>
        <v>16</v>
      </c>
      <c r="AD25" s="598">
        <f t="shared" si="9"/>
        <v>23</v>
      </c>
      <c r="AE25" s="598">
        <f t="shared" si="10"/>
        <v>11.5</v>
      </c>
    </row>
    <row r="26" spans="1:31" ht="16.5" x14ac:dyDescent="0.2">
      <c r="A26" s="600">
        <v>17</v>
      </c>
      <c r="B26" s="619" t="s">
        <v>559</v>
      </c>
      <c r="C26" s="620" t="s">
        <v>557</v>
      </c>
      <c r="D26" s="605">
        <v>7</v>
      </c>
      <c r="E26" s="607">
        <v>2174</v>
      </c>
      <c r="F26" s="608">
        <v>15</v>
      </c>
      <c r="G26" s="606">
        <v>1342</v>
      </c>
      <c r="H26" s="605">
        <v>23</v>
      </c>
      <c r="I26" s="607">
        <v>0</v>
      </c>
      <c r="J26" s="608">
        <v>16</v>
      </c>
      <c r="K26" s="756">
        <v>2410</v>
      </c>
      <c r="L26" s="605">
        <v>13</v>
      </c>
      <c r="M26" s="607">
        <v>210</v>
      </c>
      <c r="N26" s="608">
        <v>7</v>
      </c>
      <c r="O26" s="606">
        <v>2200</v>
      </c>
      <c r="P26" s="605">
        <v>14</v>
      </c>
      <c r="Q26" s="607">
        <v>195</v>
      </c>
      <c r="R26" s="608">
        <v>23</v>
      </c>
      <c r="S26" s="606">
        <v>0</v>
      </c>
      <c r="T26" s="755">
        <f t="shared" si="11"/>
        <v>11.5</v>
      </c>
      <c r="U26" s="1300">
        <f t="shared" si="1"/>
        <v>106.5</v>
      </c>
      <c r="V26" s="1301">
        <f t="shared" si="2"/>
        <v>8531</v>
      </c>
      <c r="W26" s="1286">
        <f t="shared" si="3"/>
        <v>17</v>
      </c>
      <c r="X26" s="598">
        <f t="shared" si="4"/>
        <v>1</v>
      </c>
      <c r="Y26" s="598">
        <f t="shared" si="6"/>
        <v>106.5</v>
      </c>
      <c r="Z26" s="598">
        <f t="shared" si="6"/>
        <v>8531</v>
      </c>
      <c r="AA26" s="599">
        <f t="shared" si="7"/>
        <v>2410</v>
      </c>
      <c r="AB26" s="598">
        <f t="shared" si="8"/>
        <v>106.41468759</v>
      </c>
      <c r="AC26" s="598">
        <f t="shared" si="5"/>
        <v>17</v>
      </c>
      <c r="AD26" s="598">
        <f t="shared" si="9"/>
        <v>23</v>
      </c>
      <c r="AE26" s="598">
        <f t="shared" si="10"/>
        <v>11.5</v>
      </c>
    </row>
    <row r="27" spans="1:31" ht="16.5" x14ac:dyDescent="0.2">
      <c r="A27" s="600">
        <v>18</v>
      </c>
      <c r="B27" s="619" t="s">
        <v>558</v>
      </c>
      <c r="C27" s="620" t="s">
        <v>552</v>
      </c>
      <c r="D27" s="605">
        <v>16</v>
      </c>
      <c r="E27" s="607">
        <v>1657</v>
      </c>
      <c r="F27" s="608">
        <v>10</v>
      </c>
      <c r="G27" s="756">
        <v>1754</v>
      </c>
      <c r="H27" s="605">
        <v>15</v>
      </c>
      <c r="I27" s="607">
        <v>1210</v>
      </c>
      <c r="J27" s="608">
        <v>21</v>
      </c>
      <c r="K27" s="606">
        <v>990</v>
      </c>
      <c r="L27" s="605">
        <v>4</v>
      </c>
      <c r="M27" s="607">
        <v>1940</v>
      </c>
      <c r="N27" s="608">
        <v>8</v>
      </c>
      <c r="O27" s="606">
        <v>2040</v>
      </c>
      <c r="P27" s="605">
        <v>23</v>
      </c>
      <c r="Q27" s="607">
        <v>0</v>
      </c>
      <c r="R27" s="608">
        <v>23</v>
      </c>
      <c r="S27" s="606">
        <v>0</v>
      </c>
      <c r="T27" s="755">
        <f t="shared" si="11"/>
        <v>11.5</v>
      </c>
      <c r="U27" s="1300">
        <f t="shared" si="1"/>
        <v>108.5</v>
      </c>
      <c r="V27" s="1301">
        <f t="shared" si="2"/>
        <v>9591</v>
      </c>
      <c r="W27" s="1286">
        <f t="shared" si="3"/>
        <v>18</v>
      </c>
      <c r="X27" s="598">
        <f t="shared" si="4"/>
        <v>1</v>
      </c>
      <c r="Y27" s="598">
        <f t="shared" si="6"/>
        <v>108.5</v>
      </c>
      <c r="Z27" s="598">
        <f t="shared" si="6"/>
        <v>9591</v>
      </c>
      <c r="AA27" s="599">
        <f t="shared" si="7"/>
        <v>2040</v>
      </c>
      <c r="AB27" s="598">
        <f t="shared" si="8"/>
        <v>108.40408796</v>
      </c>
      <c r="AC27" s="598">
        <f t="shared" si="5"/>
        <v>18</v>
      </c>
      <c r="AD27" s="598">
        <f t="shared" si="9"/>
        <v>23</v>
      </c>
      <c r="AE27" s="598">
        <f t="shared" si="10"/>
        <v>11.5</v>
      </c>
    </row>
    <row r="28" spans="1:31" ht="16.5" x14ac:dyDescent="0.2">
      <c r="A28" s="585">
        <v>19</v>
      </c>
      <c r="B28" s="619" t="s">
        <v>563</v>
      </c>
      <c r="C28" s="620" t="s">
        <v>550</v>
      </c>
      <c r="D28" s="605">
        <v>10</v>
      </c>
      <c r="E28" s="607">
        <v>1982</v>
      </c>
      <c r="F28" s="608">
        <v>13</v>
      </c>
      <c r="G28" s="606">
        <v>1369</v>
      </c>
      <c r="H28" s="605">
        <v>12</v>
      </c>
      <c r="I28" s="607">
        <v>1250</v>
      </c>
      <c r="J28" s="608">
        <v>20</v>
      </c>
      <c r="K28" s="756">
        <v>1320</v>
      </c>
      <c r="L28" s="605">
        <v>14</v>
      </c>
      <c r="M28" s="607">
        <v>180</v>
      </c>
      <c r="N28" s="608">
        <v>18</v>
      </c>
      <c r="O28" s="606">
        <v>280</v>
      </c>
      <c r="P28" s="605">
        <v>23</v>
      </c>
      <c r="Q28" s="607">
        <v>0</v>
      </c>
      <c r="R28" s="608">
        <v>23</v>
      </c>
      <c r="S28" s="606">
        <v>0</v>
      </c>
      <c r="T28" s="755">
        <f t="shared" si="11"/>
        <v>11.5</v>
      </c>
      <c r="U28" s="1300">
        <f t="shared" si="1"/>
        <v>121.5</v>
      </c>
      <c r="V28" s="1301">
        <f t="shared" si="2"/>
        <v>6381</v>
      </c>
      <c r="W28" s="1286">
        <f t="shared" si="3"/>
        <v>19</v>
      </c>
      <c r="X28" s="598">
        <f t="shared" si="4"/>
        <v>1</v>
      </c>
      <c r="Y28" s="598">
        <f t="shared" si="6"/>
        <v>121.5</v>
      </c>
      <c r="Z28" s="598">
        <f t="shared" si="6"/>
        <v>6381</v>
      </c>
      <c r="AA28" s="599">
        <f t="shared" si="7"/>
        <v>1982</v>
      </c>
      <c r="AB28" s="598">
        <f t="shared" si="8"/>
        <v>121.436188018</v>
      </c>
      <c r="AC28" s="598">
        <f t="shared" si="5"/>
        <v>19</v>
      </c>
      <c r="AD28" s="598">
        <f t="shared" si="9"/>
        <v>23</v>
      </c>
      <c r="AE28" s="598">
        <f t="shared" si="10"/>
        <v>11.5</v>
      </c>
    </row>
    <row r="29" spans="1:31" ht="16.5" x14ac:dyDescent="0.2">
      <c r="A29" s="600">
        <v>20</v>
      </c>
      <c r="B29" s="619" t="s">
        <v>566</v>
      </c>
      <c r="C29" s="620" t="s">
        <v>567</v>
      </c>
      <c r="D29" s="605">
        <v>12</v>
      </c>
      <c r="E29" s="607">
        <v>1781</v>
      </c>
      <c r="F29" s="608">
        <v>19</v>
      </c>
      <c r="G29" s="606">
        <v>1031</v>
      </c>
      <c r="H29" s="605">
        <v>20</v>
      </c>
      <c r="I29" s="757">
        <v>390</v>
      </c>
      <c r="J29" s="608">
        <v>18</v>
      </c>
      <c r="K29" s="606">
        <v>1780</v>
      </c>
      <c r="L29" s="605">
        <v>17.5</v>
      </c>
      <c r="M29" s="607">
        <v>100</v>
      </c>
      <c r="N29" s="608">
        <v>19</v>
      </c>
      <c r="O29" s="606">
        <v>170</v>
      </c>
      <c r="P29" s="605">
        <v>12</v>
      </c>
      <c r="Q29" s="607">
        <v>310</v>
      </c>
      <c r="R29" s="608">
        <v>14</v>
      </c>
      <c r="S29" s="606">
        <v>345</v>
      </c>
      <c r="T29" s="755">
        <f t="shared" si="11"/>
        <v>10</v>
      </c>
      <c r="U29" s="1300">
        <f t="shared" si="1"/>
        <v>121.5</v>
      </c>
      <c r="V29" s="1301">
        <f t="shared" si="2"/>
        <v>5907</v>
      </c>
      <c r="W29" s="1286">
        <f t="shared" si="3"/>
        <v>20</v>
      </c>
      <c r="X29" s="598">
        <f t="shared" si="4"/>
        <v>1</v>
      </c>
      <c r="Y29" s="598">
        <f t="shared" si="6"/>
        <v>121.5</v>
      </c>
      <c r="Z29" s="598">
        <f t="shared" si="6"/>
        <v>5907</v>
      </c>
      <c r="AA29" s="599">
        <f t="shared" si="7"/>
        <v>1781</v>
      </c>
      <c r="AB29" s="598">
        <f t="shared" si="8"/>
        <v>121.440928219</v>
      </c>
      <c r="AC29" s="598">
        <f t="shared" si="5"/>
        <v>20</v>
      </c>
      <c r="AD29" s="598">
        <f t="shared" si="9"/>
        <v>20</v>
      </c>
      <c r="AE29" s="598">
        <f t="shared" si="10"/>
        <v>10</v>
      </c>
    </row>
    <row r="30" spans="1:31" ht="16.5" x14ac:dyDescent="0.2">
      <c r="A30" s="600">
        <v>21</v>
      </c>
      <c r="B30" s="619" t="s">
        <v>568</v>
      </c>
      <c r="C30" s="620" t="s">
        <v>569</v>
      </c>
      <c r="D30" s="605">
        <v>23</v>
      </c>
      <c r="E30" s="607">
        <v>0</v>
      </c>
      <c r="F30" s="608">
        <v>23</v>
      </c>
      <c r="G30" s="606">
        <v>0</v>
      </c>
      <c r="H30" s="605">
        <v>19</v>
      </c>
      <c r="I30" s="607">
        <v>970</v>
      </c>
      <c r="J30" s="608">
        <v>15</v>
      </c>
      <c r="K30" s="606">
        <v>2540</v>
      </c>
      <c r="L30" s="605">
        <v>23</v>
      </c>
      <c r="M30" s="607">
        <v>0</v>
      </c>
      <c r="N30" s="608">
        <v>23</v>
      </c>
      <c r="O30" s="606">
        <v>0</v>
      </c>
      <c r="P30" s="605">
        <v>23</v>
      </c>
      <c r="Q30" s="607">
        <v>0</v>
      </c>
      <c r="R30" s="608">
        <v>23</v>
      </c>
      <c r="S30" s="606">
        <v>0</v>
      </c>
      <c r="T30" s="755">
        <f t="shared" si="11"/>
        <v>11.5</v>
      </c>
      <c r="U30" s="1300">
        <f t="shared" si="1"/>
        <v>160.5</v>
      </c>
      <c r="V30" s="1301">
        <f t="shared" si="2"/>
        <v>3510</v>
      </c>
      <c r="W30" s="1286">
        <f t="shared" si="3"/>
        <v>21</v>
      </c>
      <c r="X30" s="598">
        <f t="shared" si="4"/>
        <v>1</v>
      </c>
      <c r="Y30" s="598">
        <f t="shared" si="6"/>
        <v>160.5</v>
      </c>
      <c r="Z30" s="598">
        <f t="shared" si="6"/>
        <v>3510</v>
      </c>
      <c r="AA30" s="599">
        <f t="shared" si="7"/>
        <v>2540</v>
      </c>
      <c r="AB30" s="598">
        <f t="shared" si="8"/>
        <v>160.46489746</v>
      </c>
      <c r="AC30" s="598">
        <f t="shared" si="5"/>
        <v>21</v>
      </c>
      <c r="AD30" s="598">
        <f t="shared" si="9"/>
        <v>23</v>
      </c>
      <c r="AE30" s="598">
        <f t="shared" si="10"/>
        <v>11.5</v>
      </c>
    </row>
    <row r="31" spans="1:31" ht="16.5" x14ac:dyDescent="0.2">
      <c r="A31" s="585">
        <v>22</v>
      </c>
      <c r="B31" s="619" t="s">
        <v>570</v>
      </c>
      <c r="C31" s="620" t="s">
        <v>569</v>
      </c>
      <c r="D31" s="605">
        <v>23</v>
      </c>
      <c r="E31" s="607">
        <v>0</v>
      </c>
      <c r="F31" s="608">
        <v>23</v>
      </c>
      <c r="G31" s="606">
        <v>0</v>
      </c>
      <c r="H31" s="605">
        <v>23</v>
      </c>
      <c r="I31" s="607">
        <v>0</v>
      </c>
      <c r="J31" s="608">
        <v>23</v>
      </c>
      <c r="K31" s="606">
        <v>0</v>
      </c>
      <c r="L31" s="605">
        <v>23</v>
      </c>
      <c r="M31" s="607">
        <v>0</v>
      </c>
      <c r="N31" s="608">
        <v>23</v>
      </c>
      <c r="O31" s="606">
        <v>0</v>
      </c>
      <c r="P31" s="605">
        <v>23</v>
      </c>
      <c r="Q31" s="607">
        <v>0</v>
      </c>
      <c r="R31" s="608">
        <v>23</v>
      </c>
      <c r="S31" s="606">
        <v>0</v>
      </c>
      <c r="T31" s="755">
        <f t="shared" si="11"/>
        <v>11.5</v>
      </c>
      <c r="U31" s="1300">
        <f t="shared" si="1"/>
        <v>172.5</v>
      </c>
      <c r="V31" s="1301">
        <f t="shared" si="2"/>
        <v>0</v>
      </c>
      <c r="W31" s="1286">
        <f t="shared" si="3"/>
        <v>22</v>
      </c>
      <c r="X31" s="598">
        <f t="shared" si="4"/>
        <v>1</v>
      </c>
      <c r="Y31" s="598">
        <f t="shared" si="6"/>
        <v>172.5</v>
      </c>
      <c r="Z31" s="598">
        <f t="shared" si="6"/>
        <v>0</v>
      </c>
      <c r="AA31" s="599">
        <f t="shared" si="7"/>
        <v>0</v>
      </c>
      <c r="AB31" s="598">
        <f t="shared" si="8"/>
        <v>172.5</v>
      </c>
      <c r="AC31" s="598">
        <f t="shared" si="5"/>
        <v>22</v>
      </c>
      <c r="AD31" s="598">
        <f t="shared" si="9"/>
        <v>23</v>
      </c>
      <c r="AE31" s="598">
        <f t="shared" si="10"/>
        <v>11.5</v>
      </c>
    </row>
    <row r="32" spans="1:31" ht="16.5" x14ac:dyDescent="0.2">
      <c r="A32" s="600">
        <v>23</v>
      </c>
      <c r="B32" s="619"/>
      <c r="C32" s="620"/>
      <c r="D32" s="605"/>
      <c r="E32" s="607"/>
      <c r="F32" s="608"/>
      <c r="G32" s="606"/>
      <c r="H32" s="605"/>
      <c r="I32" s="607"/>
      <c r="J32" s="608"/>
      <c r="K32" s="606"/>
      <c r="L32" s="605"/>
      <c r="M32" s="607"/>
      <c r="N32" s="608"/>
      <c r="O32" s="606"/>
      <c r="P32" s="605"/>
      <c r="Q32" s="607"/>
      <c r="R32" s="608"/>
      <c r="S32" s="606"/>
      <c r="T32" s="755" t="str">
        <f t="shared" si="11"/>
        <v/>
      </c>
      <c r="U32" s="595" t="str">
        <f t="shared" si="1"/>
        <v/>
      </c>
      <c r="V32" s="596" t="str">
        <f t="shared" si="2"/>
        <v/>
      </c>
      <c r="W32" s="597" t="str">
        <f t="shared" si="3"/>
        <v/>
      </c>
      <c r="X32" s="598" t="str">
        <f t="shared" si="4"/>
        <v/>
      </c>
      <c r="Y32" s="598" t="str">
        <f t="shared" si="6"/>
        <v/>
      </c>
      <c r="Z32" s="598" t="str">
        <f t="shared" si="6"/>
        <v/>
      </c>
      <c r="AA32" s="599">
        <f t="shared" si="7"/>
        <v>0</v>
      </c>
      <c r="AB32" s="598" t="str">
        <f t="shared" si="8"/>
        <v/>
      </c>
      <c r="AC32" s="598" t="str">
        <f t="shared" si="5"/>
        <v/>
      </c>
      <c r="AD32" s="598" t="str">
        <f t="shared" si="9"/>
        <v/>
      </c>
      <c r="AE32" s="598" t="str">
        <f t="shared" si="10"/>
        <v/>
      </c>
    </row>
    <row r="33" spans="1:31" ht="16.5" x14ac:dyDescent="0.2">
      <c r="A33" s="600">
        <v>24</v>
      </c>
      <c r="B33" s="619"/>
      <c r="C33" s="620"/>
      <c r="D33" s="605"/>
      <c r="E33" s="607"/>
      <c r="F33" s="608"/>
      <c r="G33" s="606"/>
      <c r="H33" s="605"/>
      <c r="I33" s="607"/>
      <c r="J33" s="608"/>
      <c r="K33" s="606"/>
      <c r="L33" s="605"/>
      <c r="M33" s="607"/>
      <c r="N33" s="608"/>
      <c r="O33" s="606"/>
      <c r="P33" s="605"/>
      <c r="Q33" s="607"/>
      <c r="R33" s="608"/>
      <c r="S33" s="606"/>
      <c r="T33" s="755" t="str">
        <f t="shared" si="11"/>
        <v/>
      </c>
      <c r="U33" s="595" t="str">
        <f t="shared" si="1"/>
        <v/>
      </c>
      <c r="V33" s="596" t="str">
        <f t="shared" si="2"/>
        <v/>
      </c>
      <c r="W33" s="597" t="str">
        <f t="shared" si="3"/>
        <v/>
      </c>
      <c r="X33" s="598" t="str">
        <f t="shared" si="4"/>
        <v/>
      </c>
      <c r="Y33" s="598" t="str">
        <f t="shared" si="6"/>
        <v/>
      </c>
      <c r="Z33" s="598" t="str">
        <f t="shared" si="6"/>
        <v/>
      </c>
      <c r="AA33" s="599">
        <f t="shared" si="7"/>
        <v>0</v>
      </c>
      <c r="AB33" s="598" t="str">
        <f t="shared" si="8"/>
        <v/>
      </c>
      <c r="AC33" s="598" t="str">
        <f t="shared" si="5"/>
        <v/>
      </c>
      <c r="AD33" s="598" t="str">
        <f t="shared" si="9"/>
        <v/>
      </c>
      <c r="AE33" s="598" t="str">
        <f t="shared" si="10"/>
        <v/>
      </c>
    </row>
    <row r="34" spans="1:31" ht="16.5" x14ac:dyDescent="0.2">
      <c r="A34" s="585">
        <v>25</v>
      </c>
      <c r="B34" s="619"/>
      <c r="C34" s="620"/>
      <c r="D34" s="605"/>
      <c r="E34" s="607"/>
      <c r="F34" s="608"/>
      <c r="G34" s="606"/>
      <c r="H34" s="605"/>
      <c r="I34" s="607"/>
      <c r="J34" s="608"/>
      <c r="K34" s="606"/>
      <c r="L34" s="605"/>
      <c r="M34" s="607"/>
      <c r="N34" s="608"/>
      <c r="O34" s="606"/>
      <c r="P34" s="605"/>
      <c r="Q34" s="607"/>
      <c r="R34" s="608"/>
      <c r="S34" s="606"/>
      <c r="T34" s="755" t="str">
        <f t="shared" si="11"/>
        <v/>
      </c>
      <c r="U34" s="595" t="str">
        <f t="shared" si="1"/>
        <v/>
      </c>
      <c r="V34" s="596" t="str">
        <f t="shared" si="2"/>
        <v/>
      </c>
      <c r="W34" s="597" t="str">
        <f t="shared" si="3"/>
        <v/>
      </c>
      <c r="X34" s="598" t="str">
        <f t="shared" si="4"/>
        <v/>
      </c>
      <c r="Y34" s="598" t="str">
        <f t="shared" si="6"/>
        <v/>
      </c>
      <c r="Z34" s="598" t="str">
        <f t="shared" si="6"/>
        <v/>
      </c>
      <c r="AA34" s="599">
        <f t="shared" si="7"/>
        <v>0</v>
      </c>
      <c r="AB34" s="598" t="str">
        <f t="shared" si="8"/>
        <v/>
      </c>
      <c r="AC34" s="598" t="str">
        <f t="shared" si="5"/>
        <v/>
      </c>
      <c r="AD34" s="598" t="str">
        <f t="shared" si="9"/>
        <v/>
      </c>
      <c r="AE34" s="598" t="str">
        <f t="shared" si="10"/>
        <v/>
      </c>
    </row>
    <row r="35" spans="1:31" ht="16.5" x14ac:dyDescent="0.2">
      <c r="A35" s="600">
        <v>26</v>
      </c>
      <c r="B35" s="619"/>
      <c r="C35" s="620"/>
      <c r="D35" s="605"/>
      <c r="E35" s="607"/>
      <c r="F35" s="608"/>
      <c r="G35" s="606"/>
      <c r="H35" s="605"/>
      <c r="I35" s="607"/>
      <c r="J35" s="608"/>
      <c r="K35" s="606"/>
      <c r="L35" s="605"/>
      <c r="M35" s="607"/>
      <c r="N35" s="608"/>
      <c r="O35" s="606"/>
      <c r="P35" s="605"/>
      <c r="Q35" s="607"/>
      <c r="R35" s="608"/>
      <c r="S35" s="606"/>
      <c r="T35" s="755" t="str">
        <f t="shared" si="11"/>
        <v/>
      </c>
      <c r="U35" s="595" t="str">
        <f t="shared" si="1"/>
        <v/>
      </c>
      <c r="V35" s="596" t="str">
        <f t="shared" si="2"/>
        <v/>
      </c>
      <c r="W35" s="597" t="str">
        <f t="shared" si="3"/>
        <v/>
      </c>
      <c r="X35" s="598" t="str">
        <f t="shared" si="4"/>
        <v/>
      </c>
      <c r="Y35" s="598" t="str">
        <f t="shared" si="6"/>
        <v/>
      </c>
      <c r="Z35" s="598" t="str">
        <f t="shared" si="6"/>
        <v/>
      </c>
      <c r="AA35" s="599">
        <f t="shared" si="7"/>
        <v>0</v>
      </c>
      <c r="AB35" s="598" t="str">
        <f t="shared" si="8"/>
        <v/>
      </c>
      <c r="AC35" s="598" t="str">
        <f t="shared" si="5"/>
        <v/>
      </c>
      <c r="AD35" s="598" t="str">
        <f t="shared" si="9"/>
        <v/>
      </c>
      <c r="AE35" s="598" t="str">
        <f t="shared" si="10"/>
        <v/>
      </c>
    </row>
    <row r="36" spans="1:31" ht="16.5" x14ac:dyDescent="0.2">
      <c r="A36" s="600">
        <v>27</v>
      </c>
      <c r="B36" s="619"/>
      <c r="C36" s="620"/>
      <c r="D36" s="605"/>
      <c r="E36" s="607"/>
      <c r="F36" s="608"/>
      <c r="G36" s="606"/>
      <c r="H36" s="605"/>
      <c r="I36" s="607"/>
      <c r="J36" s="608"/>
      <c r="K36" s="606"/>
      <c r="L36" s="605"/>
      <c r="M36" s="607"/>
      <c r="N36" s="608"/>
      <c r="O36" s="606"/>
      <c r="P36" s="605"/>
      <c r="Q36" s="607"/>
      <c r="R36" s="608"/>
      <c r="S36" s="606"/>
      <c r="T36" s="755" t="str">
        <f t="shared" si="11"/>
        <v/>
      </c>
      <c r="U36" s="595" t="str">
        <f t="shared" si="1"/>
        <v/>
      </c>
      <c r="V36" s="596" t="str">
        <f t="shared" si="2"/>
        <v/>
      </c>
      <c r="W36" s="597" t="str">
        <f t="shared" si="3"/>
        <v/>
      </c>
      <c r="X36" s="598" t="str">
        <f t="shared" si="4"/>
        <v/>
      </c>
      <c r="Y36" s="598" t="str">
        <f t="shared" si="6"/>
        <v/>
      </c>
      <c r="Z36" s="598" t="str">
        <f t="shared" si="6"/>
        <v/>
      </c>
      <c r="AA36" s="599">
        <f t="shared" si="7"/>
        <v>0</v>
      </c>
      <c r="AB36" s="598" t="str">
        <f t="shared" si="8"/>
        <v/>
      </c>
      <c r="AC36" s="598" t="str">
        <f t="shared" si="5"/>
        <v/>
      </c>
      <c r="AD36" s="598" t="str">
        <f t="shared" si="9"/>
        <v/>
      </c>
      <c r="AE36" s="598" t="str">
        <f t="shared" si="10"/>
        <v/>
      </c>
    </row>
    <row r="37" spans="1:31" ht="16.5" x14ac:dyDescent="0.2">
      <c r="A37" s="585">
        <v>28</v>
      </c>
      <c r="B37" s="619"/>
      <c r="C37" s="620"/>
      <c r="D37" s="605"/>
      <c r="E37" s="607"/>
      <c r="F37" s="608"/>
      <c r="G37" s="606"/>
      <c r="H37" s="605"/>
      <c r="I37" s="607"/>
      <c r="J37" s="608"/>
      <c r="K37" s="606"/>
      <c r="L37" s="605"/>
      <c r="M37" s="607"/>
      <c r="N37" s="608"/>
      <c r="O37" s="606"/>
      <c r="P37" s="605"/>
      <c r="Q37" s="607"/>
      <c r="R37" s="608"/>
      <c r="S37" s="606"/>
      <c r="T37" s="755" t="str">
        <f t="shared" si="11"/>
        <v/>
      </c>
      <c r="U37" s="595" t="str">
        <f t="shared" si="1"/>
        <v/>
      </c>
      <c r="V37" s="596" t="str">
        <f t="shared" si="2"/>
        <v/>
      </c>
      <c r="W37" s="597" t="str">
        <f t="shared" si="3"/>
        <v/>
      </c>
      <c r="X37" s="598" t="str">
        <f t="shared" si="4"/>
        <v/>
      </c>
      <c r="Y37" s="598" t="str">
        <f t="shared" si="6"/>
        <v/>
      </c>
      <c r="Z37" s="598" t="str">
        <f t="shared" si="6"/>
        <v/>
      </c>
      <c r="AA37" s="599">
        <f t="shared" si="7"/>
        <v>0</v>
      </c>
      <c r="AB37" s="598" t="str">
        <f t="shared" si="8"/>
        <v/>
      </c>
      <c r="AC37" s="598" t="str">
        <f t="shared" si="5"/>
        <v/>
      </c>
      <c r="AD37" s="598" t="str">
        <f t="shared" si="9"/>
        <v/>
      </c>
      <c r="AE37" s="598" t="str">
        <f t="shared" si="10"/>
        <v/>
      </c>
    </row>
    <row r="38" spans="1:31" ht="16.5" x14ac:dyDescent="0.2">
      <c r="A38" s="600">
        <v>29</v>
      </c>
      <c r="B38" s="619"/>
      <c r="C38" s="620"/>
      <c r="D38" s="605"/>
      <c r="E38" s="607"/>
      <c r="F38" s="608"/>
      <c r="G38" s="606"/>
      <c r="H38" s="605"/>
      <c r="I38" s="607"/>
      <c r="J38" s="608"/>
      <c r="K38" s="606"/>
      <c r="L38" s="605"/>
      <c r="M38" s="607"/>
      <c r="N38" s="608"/>
      <c r="O38" s="606"/>
      <c r="P38" s="605"/>
      <c r="Q38" s="607"/>
      <c r="R38" s="608"/>
      <c r="S38" s="606"/>
      <c r="T38" s="755" t="str">
        <f t="shared" si="11"/>
        <v/>
      </c>
      <c r="U38" s="595" t="str">
        <f t="shared" si="1"/>
        <v/>
      </c>
      <c r="V38" s="596" t="str">
        <f t="shared" si="2"/>
        <v/>
      </c>
      <c r="W38" s="597" t="str">
        <f t="shared" si="3"/>
        <v/>
      </c>
      <c r="X38" s="598" t="str">
        <f t="shared" si="4"/>
        <v/>
      </c>
      <c r="Y38" s="598" t="str">
        <f t="shared" si="6"/>
        <v/>
      </c>
      <c r="Z38" s="598" t="str">
        <f t="shared" si="6"/>
        <v/>
      </c>
      <c r="AA38" s="599">
        <f t="shared" si="7"/>
        <v>0</v>
      </c>
      <c r="AB38" s="598" t="str">
        <f t="shared" si="8"/>
        <v/>
      </c>
      <c r="AC38" s="598" t="str">
        <f t="shared" si="5"/>
        <v/>
      </c>
      <c r="AD38" s="598" t="str">
        <f t="shared" si="9"/>
        <v/>
      </c>
      <c r="AE38" s="598" t="str">
        <f t="shared" si="10"/>
        <v/>
      </c>
    </row>
    <row r="39" spans="1:31" ht="16.5" x14ac:dyDescent="0.2">
      <c r="A39" s="600">
        <v>30</v>
      </c>
      <c r="B39" s="619"/>
      <c r="C39" s="620"/>
      <c r="D39" s="605"/>
      <c r="E39" s="607"/>
      <c r="F39" s="608"/>
      <c r="G39" s="606"/>
      <c r="H39" s="605"/>
      <c r="I39" s="607"/>
      <c r="J39" s="608"/>
      <c r="K39" s="606"/>
      <c r="L39" s="605"/>
      <c r="M39" s="607"/>
      <c r="N39" s="608"/>
      <c r="O39" s="606"/>
      <c r="P39" s="605"/>
      <c r="Q39" s="607"/>
      <c r="R39" s="608"/>
      <c r="S39" s="606"/>
      <c r="T39" s="755" t="str">
        <f t="shared" si="11"/>
        <v/>
      </c>
      <c r="U39" s="595" t="str">
        <f t="shared" si="1"/>
        <v/>
      </c>
      <c r="V39" s="596" t="str">
        <f t="shared" si="2"/>
        <v/>
      </c>
      <c r="W39" s="597" t="str">
        <f t="shared" si="3"/>
        <v/>
      </c>
      <c r="X39" s="598" t="str">
        <f t="shared" si="4"/>
        <v/>
      </c>
      <c r="Y39" s="598" t="str">
        <f t="shared" si="6"/>
        <v/>
      </c>
      <c r="Z39" s="598" t="str">
        <f t="shared" si="6"/>
        <v/>
      </c>
      <c r="AA39" s="599">
        <f t="shared" si="7"/>
        <v>0</v>
      </c>
      <c r="AB39" s="598" t="str">
        <f t="shared" si="8"/>
        <v/>
      </c>
      <c r="AC39" s="598" t="str">
        <f t="shared" si="5"/>
        <v/>
      </c>
      <c r="AD39" s="598" t="str">
        <f t="shared" si="9"/>
        <v/>
      </c>
      <c r="AE39" s="598" t="str">
        <f t="shared" si="10"/>
        <v/>
      </c>
    </row>
    <row r="40" spans="1:31" ht="16.5" x14ac:dyDescent="0.2">
      <c r="A40" s="585">
        <v>31</v>
      </c>
      <c r="B40" s="619"/>
      <c r="C40" s="620"/>
      <c r="D40" s="605"/>
      <c r="E40" s="607"/>
      <c r="F40" s="608"/>
      <c r="G40" s="606"/>
      <c r="H40" s="605"/>
      <c r="I40" s="607"/>
      <c r="J40" s="608"/>
      <c r="K40" s="606"/>
      <c r="L40" s="605"/>
      <c r="M40" s="607"/>
      <c r="N40" s="608"/>
      <c r="O40" s="606"/>
      <c r="P40" s="605"/>
      <c r="Q40" s="607"/>
      <c r="R40" s="608"/>
      <c r="S40" s="606"/>
      <c r="T40" s="755" t="str">
        <f t="shared" si="11"/>
        <v/>
      </c>
      <c r="U40" s="595" t="str">
        <f t="shared" si="1"/>
        <v/>
      </c>
      <c r="V40" s="596" t="str">
        <f t="shared" si="2"/>
        <v/>
      </c>
      <c r="W40" s="597" t="str">
        <f t="shared" si="3"/>
        <v/>
      </c>
      <c r="X40" s="598" t="str">
        <f t="shared" si="4"/>
        <v/>
      </c>
      <c r="Y40" s="598" t="str">
        <f t="shared" si="6"/>
        <v/>
      </c>
      <c r="Z40" s="598" t="str">
        <f t="shared" si="6"/>
        <v/>
      </c>
      <c r="AA40" s="599">
        <f t="shared" si="7"/>
        <v>0</v>
      </c>
      <c r="AB40" s="598" t="str">
        <f t="shared" si="8"/>
        <v/>
      </c>
      <c r="AC40" s="598" t="str">
        <f t="shared" si="5"/>
        <v/>
      </c>
      <c r="AD40" s="598" t="str">
        <f t="shared" si="9"/>
        <v/>
      </c>
      <c r="AE40" s="598" t="str">
        <f t="shared" si="10"/>
        <v/>
      </c>
    </row>
    <row r="41" spans="1:31" ht="16.5" x14ac:dyDescent="0.2">
      <c r="A41" s="600">
        <v>32</v>
      </c>
      <c r="B41" s="619"/>
      <c r="C41" s="620"/>
      <c r="D41" s="605"/>
      <c r="E41" s="607"/>
      <c r="F41" s="608"/>
      <c r="G41" s="606"/>
      <c r="H41" s="605"/>
      <c r="I41" s="607"/>
      <c r="J41" s="608"/>
      <c r="K41" s="606"/>
      <c r="L41" s="605"/>
      <c r="M41" s="607"/>
      <c r="N41" s="608"/>
      <c r="O41" s="606"/>
      <c r="P41" s="605"/>
      <c r="Q41" s="607"/>
      <c r="R41" s="608"/>
      <c r="S41" s="606"/>
      <c r="T41" s="755" t="str">
        <f t="shared" si="11"/>
        <v/>
      </c>
      <c r="U41" s="595" t="str">
        <f t="shared" si="1"/>
        <v/>
      </c>
      <c r="V41" s="596" t="str">
        <f t="shared" si="2"/>
        <v/>
      </c>
      <c r="W41" s="597" t="str">
        <f t="shared" si="3"/>
        <v/>
      </c>
      <c r="X41" s="598" t="str">
        <f t="shared" si="4"/>
        <v/>
      </c>
      <c r="Y41" s="598" t="str">
        <f t="shared" si="6"/>
        <v/>
      </c>
      <c r="Z41" s="598" t="str">
        <f t="shared" si="6"/>
        <v/>
      </c>
      <c r="AA41" s="599">
        <f t="shared" si="7"/>
        <v>0</v>
      </c>
      <c r="AB41" s="598" t="str">
        <f t="shared" si="8"/>
        <v/>
      </c>
      <c r="AC41" s="598" t="str">
        <f t="shared" si="5"/>
        <v/>
      </c>
      <c r="AD41" s="598" t="str">
        <f t="shared" si="9"/>
        <v/>
      </c>
      <c r="AE41" s="598" t="str">
        <f t="shared" si="10"/>
        <v/>
      </c>
    </row>
    <row r="42" spans="1:31" ht="16.5" x14ac:dyDescent="0.2">
      <c r="A42" s="600">
        <v>33</v>
      </c>
      <c r="B42" s="619"/>
      <c r="C42" s="620"/>
      <c r="D42" s="605"/>
      <c r="E42" s="607"/>
      <c r="F42" s="608"/>
      <c r="G42" s="606"/>
      <c r="H42" s="605"/>
      <c r="I42" s="607"/>
      <c r="J42" s="608"/>
      <c r="K42" s="606"/>
      <c r="L42" s="605"/>
      <c r="M42" s="607"/>
      <c r="N42" s="608"/>
      <c r="O42" s="606"/>
      <c r="P42" s="605"/>
      <c r="Q42" s="607"/>
      <c r="R42" s="608"/>
      <c r="S42" s="606"/>
      <c r="T42" s="755" t="str">
        <f t="shared" si="11"/>
        <v/>
      </c>
      <c r="U42" s="595" t="str">
        <f t="shared" si="1"/>
        <v/>
      </c>
      <c r="V42" s="596" t="str">
        <f t="shared" si="2"/>
        <v/>
      </c>
      <c r="W42" s="597" t="str">
        <f t="shared" si="3"/>
        <v/>
      </c>
      <c r="X42" s="598" t="str">
        <f t="shared" si="4"/>
        <v/>
      </c>
      <c r="Y42" s="598" t="str">
        <f t="shared" si="6"/>
        <v/>
      </c>
      <c r="Z42" s="598" t="str">
        <f t="shared" si="6"/>
        <v/>
      </c>
      <c r="AA42" s="599">
        <f t="shared" si="7"/>
        <v>0</v>
      </c>
      <c r="AB42" s="598" t="str">
        <f t="shared" si="8"/>
        <v/>
      </c>
      <c r="AC42" s="598" t="str">
        <f t="shared" si="5"/>
        <v/>
      </c>
      <c r="AD42" s="598" t="str">
        <f t="shared" si="9"/>
        <v/>
      </c>
      <c r="AE42" s="598" t="str">
        <f t="shared" si="10"/>
        <v/>
      </c>
    </row>
    <row r="43" spans="1:31" ht="16.5" x14ac:dyDescent="0.2">
      <c r="A43" s="585">
        <v>34</v>
      </c>
      <c r="B43" s="619"/>
      <c r="C43" s="620"/>
      <c r="D43" s="605"/>
      <c r="E43" s="607"/>
      <c r="F43" s="608"/>
      <c r="G43" s="606"/>
      <c r="H43" s="605"/>
      <c r="I43" s="607"/>
      <c r="J43" s="608"/>
      <c r="K43" s="606"/>
      <c r="L43" s="605"/>
      <c r="M43" s="607"/>
      <c r="N43" s="608"/>
      <c r="O43" s="606"/>
      <c r="P43" s="605"/>
      <c r="Q43" s="607"/>
      <c r="R43" s="608"/>
      <c r="S43" s="606"/>
      <c r="T43" s="755" t="str">
        <f t="shared" si="11"/>
        <v/>
      </c>
      <c r="U43" s="595" t="str">
        <f t="shared" si="1"/>
        <v/>
      </c>
      <c r="V43" s="596" t="str">
        <f t="shared" si="2"/>
        <v/>
      </c>
      <c r="W43" s="597" t="str">
        <f t="shared" si="3"/>
        <v/>
      </c>
      <c r="X43" s="598" t="str">
        <f t="shared" si="4"/>
        <v/>
      </c>
      <c r="Y43" s="598" t="str">
        <f t="shared" si="6"/>
        <v/>
      </c>
      <c r="Z43" s="598" t="str">
        <f t="shared" si="6"/>
        <v/>
      </c>
      <c r="AA43" s="599">
        <f t="shared" si="7"/>
        <v>0</v>
      </c>
      <c r="AB43" s="598" t="str">
        <f t="shared" si="8"/>
        <v/>
      </c>
      <c r="AC43" s="598" t="str">
        <f t="shared" si="5"/>
        <v/>
      </c>
      <c r="AD43" s="598" t="str">
        <f t="shared" si="9"/>
        <v/>
      </c>
      <c r="AE43" s="598" t="str">
        <f t="shared" si="10"/>
        <v/>
      </c>
    </row>
    <row r="44" spans="1:31" ht="16.5" x14ac:dyDescent="0.2">
      <c r="A44" s="600">
        <v>35</v>
      </c>
      <c r="B44" s="619"/>
      <c r="C44" s="620"/>
      <c r="D44" s="605"/>
      <c r="E44" s="607"/>
      <c r="F44" s="608"/>
      <c r="G44" s="606"/>
      <c r="H44" s="605"/>
      <c r="I44" s="607"/>
      <c r="J44" s="608"/>
      <c r="K44" s="606"/>
      <c r="L44" s="605"/>
      <c r="M44" s="607"/>
      <c r="N44" s="608"/>
      <c r="O44" s="606"/>
      <c r="P44" s="605"/>
      <c r="Q44" s="607"/>
      <c r="R44" s="608"/>
      <c r="S44" s="606"/>
      <c r="T44" s="755" t="str">
        <f t="shared" si="11"/>
        <v/>
      </c>
      <c r="U44" s="595" t="str">
        <f t="shared" si="1"/>
        <v/>
      </c>
      <c r="V44" s="596" t="str">
        <f t="shared" si="2"/>
        <v/>
      </c>
      <c r="W44" s="597" t="str">
        <f t="shared" si="3"/>
        <v/>
      </c>
      <c r="X44" s="598" t="str">
        <f t="shared" si="4"/>
        <v/>
      </c>
      <c r="Y44" s="598" t="str">
        <f t="shared" si="6"/>
        <v/>
      </c>
      <c r="Z44" s="598" t="str">
        <f t="shared" si="6"/>
        <v/>
      </c>
      <c r="AA44" s="599">
        <f t="shared" si="7"/>
        <v>0</v>
      </c>
      <c r="AB44" s="598" t="str">
        <f t="shared" si="8"/>
        <v/>
      </c>
      <c r="AC44" s="598" t="str">
        <f t="shared" si="5"/>
        <v/>
      </c>
      <c r="AD44" s="598" t="str">
        <f t="shared" si="9"/>
        <v/>
      </c>
      <c r="AE44" s="598" t="str">
        <f t="shared" si="10"/>
        <v/>
      </c>
    </row>
    <row r="45" spans="1:31" ht="16.5" x14ac:dyDescent="0.2">
      <c r="A45" s="600">
        <v>36</v>
      </c>
      <c r="B45" s="619"/>
      <c r="C45" s="620"/>
      <c r="D45" s="605"/>
      <c r="E45" s="607"/>
      <c r="F45" s="608"/>
      <c r="G45" s="606"/>
      <c r="H45" s="605"/>
      <c r="I45" s="607"/>
      <c r="J45" s="608"/>
      <c r="K45" s="606"/>
      <c r="L45" s="605"/>
      <c r="M45" s="607"/>
      <c r="N45" s="608"/>
      <c r="O45" s="606"/>
      <c r="P45" s="605"/>
      <c r="Q45" s="607"/>
      <c r="R45" s="608"/>
      <c r="S45" s="606"/>
      <c r="T45" s="755" t="str">
        <f t="shared" si="11"/>
        <v/>
      </c>
      <c r="U45" s="595" t="str">
        <f t="shared" si="1"/>
        <v/>
      </c>
      <c r="V45" s="596" t="str">
        <f t="shared" si="2"/>
        <v/>
      </c>
      <c r="W45" s="597" t="str">
        <f t="shared" si="3"/>
        <v/>
      </c>
      <c r="X45" s="598" t="str">
        <f t="shared" si="4"/>
        <v/>
      </c>
      <c r="Y45" s="598" t="str">
        <f t="shared" si="6"/>
        <v/>
      </c>
      <c r="Z45" s="598" t="str">
        <f t="shared" si="6"/>
        <v/>
      </c>
      <c r="AA45" s="599">
        <f t="shared" si="7"/>
        <v>0</v>
      </c>
      <c r="AB45" s="598" t="str">
        <f t="shared" si="8"/>
        <v/>
      </c>
      <c r="AC45" s="598" t="str">
        <f t="shared" si="5"/>
        <v/>
      </c>
      <c r="AD45" s="598" t="str">
        <f t="shared" si="9"/>
        <v/>
      </c>
      <c r="AE45" s="598" t="str">
        <f t="shared" si="10"/>
        <v/>
      </c>
    </row>
    <row r="46" spans="1:31" ht="16.5" x14ac:dyDescent="0.2">
      <c r="A46" s="585">
        <v>37</v>
      </c>
      <c r="B46" s="619"/>
      <c r="C46" s="620"/>
      <c r="D46" s="605"/>
      <c r="E46" s="607"/>
      <c r="F46" s="608"/>
      <c r="G46" s="606"/>
      <c r="H46" s="605"/>
      <c r="I46" s="607"/>
      <c r="J46" s="608"/>
      <c r="K46" s="606"/>
      <c r="L46" s="605"/>
      <c r="M46" s="607"/>
      <c r="N46" s="608"/>
      <c r="O46" s="606"/>
      <c r="P46" s="605"/>
      <c r="Q46" s="607"/>
      <c r="R46" s="608"/>
      <c r="S46" s="606"/>
      <c r="T46" s="755" t="str">
        <f t="shared" si="11"/>
        <v/>
      </c>
      <c r="U46" s="595" t="str">
        <f t="shared" si="1"/>
        <v/>
      </c>
      <c r="V46" s="596" t="str">
        <f t="shared" si="2"/>
        <v/>
      </c>
      <c r="W46" s="597" t="str">
        <f t="shared" si="3"/>
        <v/>
      </c>
      <c r="X46" s="598" t="str">
        <f t="shared" si="4"/>
        <v/>
      </c>
      <c r="Y46" s="598" t="str">
        <f t="shared" si="6"/>
        <v/>
      </c>
      <c r="Z46" s="598" t="str">
        <f t="shared" si="6"/>
        <v/>
      </c>
      <c r="AA46" s="599">
        <f t="shared" si="7"/>
        <v>0</v>
      </c>
      <c r="AB46" s="598" t="str">
        <f t="shared" si="8"/>
        <v/>
      </c>
      <c r="AC46" s="598" t="str">
        <f t="shared" si="5"/>
        <v/>
      </c>
      <c r="AD46" s="598" t="str">
        <f t="shared" si="9"/>
        <v/>
      </c>
      <c r="AE46" s="598" t="str">
        <f t="shared" si="10"/>
        <v/>
      </c>
    </row>
    <row r="47" spans="1:31" ht="16.5" x14ac:dyDescent="0.2">
      <c r="A47" s="600">
        <v>38</v>
      </c>
      <c r="B47" s="619"/>
      <c r="C47" s="620"/>
      <c r="D47" s="605"/>
      <c r="E47" s="607"/>
      <c r="F47" s="608"/>
      <c r="G47" s="606"/>
      <c r="H47" s="605"/>
      <c r="I47" s="607"/>
      <c r="J47" s="608"/>
      <c r="K47" s="606"/>
      <c r="L47" s="605"/>
      <c r="M47" s="607"/>
      <c r="N47" s="608"/>
      <c r="O47" s="606"/>
      <c r="P47" s="605"/>
      <c r="Q47" s="607"/>
      <c r="R47" s="608"/>
      <c r="S47" s="606"/>
      <c r="T47" s="755" t="str">
        <f t="shared" si="11"/>
        <v/>
      </c>
      <c r="U47" s="595" t="str">
        <f t="shared" si="1"/>
        <v/>
      </c>
      <c r="V47" s="596" t="str">
        <f t="shared" si="2"/>
        <v/>
      </c>
      <c r="W47" s="597" t="str">
        <f t="shared" si="3"/>
        <v/>
      </c>
      <c r="X47" s="598" t="str">
        <f t="shared" si="4"/>
        <v/>
      </c>
      <c r="Y47" s="598" t="str">
        <f t="shared" si="6"/>
        <v/>
      </c>
      <c r="Z47" s="598" t="str">
        <f t="shared" si="6"/>
        <v/>
      </c>
      <c r="AA47" s="599">
        <f t="shared" si="7"/>
        <v>0</v>
      </c>
      <c r="AB47" s="598" t="str">
        <f t="shared" si="8"/>
        <v/>
      </c>
      <c r="AC47" s="598" t="str">
        <f t="shared" si="5"/>
        <v/>
      </c>
      <c r="AD47" s="598" t="str">
        <f t="shared" si="9"/>
        <v/>
      </c>
      <c r="AE47" s="598" t="str">
        <f t="shared" si="10"/>
        <v/>
      </c>
    </row>
    <row r="48" spans="1:31" ht="16.5" x14ac:dyDescent="0.2">
      <c r="A48" s="600">
        <v>39</v>
      </c>
      <c r="B48" s="619"/>
      <c r="C48" s="620"/>
      <c r="D48" s="605"/>
      <c r="E48" s="607"/>
      <c r="F48" s="608"/>
      <c r="G48" s="606"/>
      <c r="H48" s="605"/>
      <c r="I48" s="607"/>
      <c r="J48" s="608"/>
      <c r="K48" s="606"/>
      <c r="L48" s="605"/>
      <c r="M48" s="607"/>
      <c r="N48" s="608"/>
      <c r="O48" s="606"/>
      <c r="P48" s="605"/>
      <c r="Q48" s="607"/>
      <c r="R48" s="608"/>
      <c r="S48" s="606"/>
      <c r="T48" s="755" t="str">
        <f t="shared" si="11"/>
        <v/>
      </c>
      <c r="U48" s="595" t="str">
        <f t="shared" si="1"/>
        <v/>
      </c>
      <c r="V48" s="596" t="str">
        <f t="shared" si="2"/>
        <v/>
      </c>
      <c r="W48" s="597" t="str">
        <f t="shared" si="3"/>
        <v/>
      </c>
      <c r="X48" s="598" t="str">
        <f t="shared" si="4"/>
        <v/>
      </c>
      <c r="Y48" s="598" t="str">
        <f t="shared" si="6"/>
        <v/>
      </c>
      <c r="Z48" s="598" t="str">
        <f t="shared" si="6"/>
        <v/>
      </c>
      <c r="AA48" s="599">
        <f t="shared" si="7"/>
        <v>0</v>
      </c>
      <c r="AB48" s="598" t="str">
        <f t="shared" si="8"/>
        <v/>
      </c>
      <c r="AC48" s="598" t="str">
        <f t="shared" si="5"/>
        <v/>
      </c>
      <c r="AD48" s="598" t="str">
        <f t="shared" si="9"/>
        <v/>
      </c>
      <c r="AE48" s="598" t="str">
        <f t="shared" si="10"/>
        <v/>
      </c>
    </row>
    <row r="49" spans="1:31" ht="17.25" thickBot="1" x14ac:dyDescent="0.25">
      <c r="A49" s="622">
        <v>40</v>
      </c>
      <c r="B49" s="623"/>
      <c r="C49" s="624"/>
      <c r="D49" s="625"/>
      <c r="E49" s="626"/>
      <c r="F49" s="627"/>
      <c r="G49" s="628"/>
      <c r="H49" s="625"/>
      <c r="I49" s="626"/>
      <c r="J49" s="627"/>
      <c r="K49" s="628"/>
      <c r="L49" s="625"/>
      <c r="M49" s="626"/>
      <c r="N49" s="627"/>
      <c r="O49" s="628"/>
      <c r="P49" s="625"/>
      <c r="Q49" s="626"/>
      <c r="R49" s="627"/>
      <c r="S49" s="628"/>
      <c r="T49" s="754" t="str">
        <f t="shared" si="11"/>
        <v/>
      </c>
      <c r="U49" s="753" t="str">
        <f t="shared" si="1"/>
        <v/>
      </c>
      <c r="V49" s="630" t="str">
        <f t="shared" si="2"/>
        <v/>
      </c>
      <c r="W49" s="631" t="str">
        <f t="shared" si="3"/>
        <v/>
      </c>
      <c r="X49" s="598" t="str">
        <f t="shared" si="4"/>
        <v/>
      </c>
      <c r="Y49" s="598" t="str">
        <f t="shared" si="6"/>
        <v/>
      </c>
      <c r="Z49" s="598" t="str">
        <f t="shared" si="6"/>
        <v/>
      </c>
      <c r="AA49" s="599">
        <f t="shared" si="7"/>
        <v>0</v>
      </c>
      <c r="AB49" s="598" t="str">
        <f t="shared" si="8"/>
        <v/>
      </c>
      <c r="AC49" s="598" t="str">
        <f t="shared" si="5"/>
        <v/>
      </c>
      <c r="AD49" s="598" t="str">
        <f t="shared" si="9"/>
        <v/>
      </c>
      <c r="AE49" s="598" t="str">
        <f t="shared" si="10"/>
        <v/>
      </c>
    </row>
    <row r="50" spans="1:31" ht="16.5" thickTop="1" x14ac:dyDescent="0.2">
      <c r="B50" s="633"/>
      <c r="C50" s="634"/>
      <c r="D50" s="635"/>
      <c r="E50" s="636"/>
      <c r="F50" s="635"/>
      <c r="G50" s="636"/>
      <c r="H50" s="635"/>
      <c r="I50" s="636"/>
      <c r="J50" s="635"/>
      <c r="K50" s="636"/>
      <c r="L50" s="635"/>
      <c r="M50" s="636"/>
      <c r="N50" s="635"/>
      <c r="O50" s="636"/>
      <c r="P50" s="635"/>
      <c r="Q50" s="636"/>
      <c r="R50" s="635"/>
      <c r="S50" s="636"/>
      <c r="T50" s="636"/>
      <c r="U50" s="635"/>
      <c r="V50" s="636"/>
      <c r="W50" s="637"/>
    </row>
    <row r="51" spans="1:31" ht="15.75" x14ac:dyDescent="0.2">
      <c r="B51" s="633"/>
      <c r="C51" s="634"/>
      <c r="D51" s="635"/>
      <c r="E51" s="636"/>
      <c r="F51" s="635"/>
      <c r="G51" s="636"/>
      <c r="H51" s="635"/>
      <c r="I51" s="636"/>
      <c r="J51" s="635"/>
      <c r="K51" s="636"/>
      <c r="L51" s="635"/>
      <c r="M51" s="636"/>
      <c r="N51" s="635"/>
      <c r="O51" s="636"/>
      <c r="P51" s="635"/>
      <c r="Q51" s="636"/>
      <c r="R51" s="635"/>
      <c r="S51" s="636"/>
      <c r="T51" s="636"/>
      <c r="U51" s="635"/>
      <c r="V51" s="636"/>
      <c r="W51" s="637"/>
    </row>
    <row r="52" spans="1:31" ht="15.75" x14ac:dyDescent="0.2">
      <c r="B52" s="633"/>
      <c r="C52" s="634"/>
      <c r="D52" s="635"/>
      <c r="E52" s="636"/>
      <c r="F52" s="635"/>
      <c r="G52" s="636"/>
      <c r="H52" s="635"/>
      <c r="I52" s="636"/>
      <c r="J52" s="635"/>
      <c r="K52" s="636"/>
      <c r="L52" s="635"/>
      <c r="M52" s="636"/>
      <c r="N52" s="635"/>
      <c r="O52" s="636"/>
      <c r="P52" s="635"/>
      <c r="Q52" s="636"/>
      <c r="R52" s="635"/>
      <c r="S52" s="636"/>
      <c r="T52" s="636"/>
      <c r="U52" s="635"/>
      <c r="V52" s="636"/>
      <c r="W52" s="637"/>
    </row>
    <row r="53" spans="1:31" ht="15.75" x14ac:dyDescent="0.2">
      <c r="B53" s="633"/>
      <c r="C53" s="634"/>
      <c r="D53" s="635"/>
      <c r="E53" s="636"/>
      <c r="F53" s="635"/>
      <c r="G53" s="636"/>
      <c r="H53" s="635"/>
      <c r="I53" s="636"/>
      <c r="J53" s="635"/>
      <c r="K53" s="636"/>
      <c r="L53" s="635"/>
      <c r="M53" s="636"/>
      <c r="N53" s="635"/>
      <c r="O53" s="636"/>
      <c r="P53" s="635"/>
      <c r="Q53" s="636"/>
      <c r="R53" s="635"/>
      <c r="S53" s="636"/>
      <c r="T53" s="636"/>
      <c r="U53" s="635"/>
      <c r="V53" s="636"/>
      <c r="W53" s="637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 JQ10:JQ49 TM10:TM49 ADI10:ADI49 ANE10:ANE49 AXA10:AXA49 BGW10:BGW49 BQS10:BQS49 CAO10:CAO49 CKK10:CKK49 CUG10:CUG49 DEC10:DEC49 DNY10:DNY49 DXU10:DXU49 EHQ10:EHQ49 ERM10:ERM49 FBI10:FBI49 FLE10:FLE49 FVA10:FVA49 GEW10:GEW49 GOS10:GOS49 GYO10:GYO49 HIK10:HIK49 HSG10:HSG49 ICC10:ICC49 ILY10:ILY49 IVU10:IVU49 JFQ10:JFQ49 JPM10:JPM49 JZI10:JZI49 KJE10:KJE49 KTA10:KTA49 LCW10:LCW49 LMS10:LMS49 LWO10:LWO49 MGK10:MGK49 MQG10:MQG49 NAC10:NAC49 NJY10:NJY49 NTU10:NTU49 ODQ10:ODQ49 ONM10:ONM49 OXI10:OXI49 PHE10:PHE49 PRA10:PRA49 QAW10:QAW49 QKS10:QKS49 QUO10:QUO49 REK10:REK49 ROG10:ROG49 RYC10:RYC49 SHY10:SHY49 SRU10:SRU49 TBQ10:TBQ49 TLM10:TLM49 TVI10:TVI49 UFE10:UFE49 UPA10:UPA49 UYW10:UYW49 VIS10:VIS49 VSO10:VSO49 WCK10:WCK49 WMG10:WMG49 WWC10:WWC49 U65546:U65585 JQ65546:JQ65585 TM65546:TM65585 ADI65546:ADI65585 ANE65546:ANE65585 AXA65546:AXA65585 BGW65546:BGW65585 BQS65546:BQS65585 CAO65546:CAO65585 CKK65546:CKK65585 CUG65546:CUG65585 DEC65546:DEC65585 DNY65546:DNY65585 DXU65546:DXU65585 EHQ65546:EHQ65585 ERM65546:ERM65585 FBI65546:FBI65585 FLE65546:FLE65585 FVA65546:FVA65585 GEW65546:GEW65585 GOS65546:GOS65585 GYO65546:GYO65585 HIK65546:HIK65585 HSG65546:HSG65585 ICC65546:ICC65585 ILY65546:ILY65585 IVU65546:IVU65585 JFQ65546:JFQ65585 JPM65546:JPM65585 JZI65546:JZI65585 KJE65546:KJE65585 KTA65546:KTA65585 LCW65546:LCW65585 LMS65546:LMS65585 LWO65546:LWO65585 MGK65546:MGK65585 MQG65546:MQG65585 NAC65546:NAC65585 NJY65546:NJY65585 NTU65546:NTU65585 ODQ65546:ODQ65585 ONM65546:ONM65585 OXI65546:OXI65585 PHE65546:PHE65585 PRA65546:PRA65585 QAW65546:QAW65585 QKS65546:QKS65585 QUO65546:QUO65585 REK65546:REK65585 ROG65546:ROG65585 RYC65546:RYC65585 SHY65546:SHY65585 SRU65546:SRU65585 TBQ65546:TBQ65585 TLM65546:TLM65585 TVI65546:TVI65585 UFE65546:UFE65585 UPA65546:UPA65585 UYW65546:UYW65585 VIS65546:VIS65585 VSO65546:VSO65585 WCK65546:WCK65585 WMG65546:WMG65585 WWC65546:WWC65585 U131082:U131121 JQ131082:JQ131121 TM131082:TM131121 ADI131082:ADI131121 ANE131082:ANE131121 AXA131082:AXA131121 BGW131082:BGW131121 BQS131082:BQS131121 CAO131082:CAO131121 CKK131082:CKK131121 CUG131082:CUG131121 DEC131082:DEC131121 DNY131082:DNY131121 DXU131082:DXU131121 EHQ131082:EHQ131121 ERM131082:ERM131121 FBI131082:FBI131121 FLE131082:FLE131121 FVA131082:FVA131121 GEW131082:GEW131121 GOS131082:GOS131121 GYO131082:GYO131121 HIK131082:HIK131121 HSG131082:HSG131121 ICC131082:ICC131121 ILY131082:ILY131121 IVU131082:IVU131121 JFQ131082:JFQ131121 JPM131082:JPM131121 JZI131082:JZI131121 KJE131082:KJE131121 KTA131082:KTA131121 LCW131082:LCW131121 LMS131082:LMS131121 LWO131082:LWO131121 MGK131082:MGK131121 MQG131082:MQG131121 NAC131082:NAC131121 NJY131082:NJY131121 NTU131082:NTU131121 ODQ131082:ODQ131121 ONM131082:ONM131121 OXI131082:OXI131121 PHE131082:PHE131121 PRA131082:PRA131121 QAW131082:QAW131121 QKS131082:QKS131121 QUO131082:QUO131121 REK131082:REK131121 ROG131082:ROG131121 RYC131082:RYC131121 SHY131082:SHY131121 SRU131082:SRU131121 TBQ131082:TBQ131121 TLM131082:TLM131121 TVI131082:TVI131121 UFE131082:UFE131121 UPA131082:UPA131121 UYW131082:UYW131121 VIS131082:VIS131121 VSO131082:VSO131121 WCK131082:WCK131121 WMG131082:WMG131121 WWC131082:WWC131121 U196618:U196657 JQ196618:JQ196657 TM196618:TM196657 ADI196618:ADI196657 ANE196618:ANE196657 AXA196618:AXA196657 BGW196618:BGW196657 BQS196618:BQS196657 CAO196618:CAO196657 CKK196618:CKK196657 CUG196618:CUG196657 DEC196618:DEC196657 DNY196618:DNY196657 DXU196618:DXU196657 EHQ196618:EHQ196657 ERM196618:ERM196657 FBI196618:FBI196657 FLE196618:FLE196657 FVA196618:FVA196657 GEW196618:GEW196657 GOS196618:GOS196657 GYO196618:GYO196657 HIK196618:HIK196657 HSG196618:HSG196657 ICC196618:ICC196657 ILY196618:ILY196657 IVU196618:IVU196657 JFQ196618:JFQ196657 JPM196618:JPM196657 JZI196618:JZI196657 KJE196618:KJE196657 KTA196618:KTA196657 LCW196618:LCW196657 LMS196618:LMS196657 LWO196618:LWO196657 MGK196618:MGK196657 MQG196618:MQG196657 NAC196618:NAC196657 NJY196618:NJY196657 NTU196618:NTU196657 ODQ196618:ODQ196657 ONM196618:ONM196657 OXI196618:OXI196657 PHE196618:PHE196657 PRA196618:PRA196657 QAW196618:QAW196657 QKS196618:QKS196657 QUO196618:QUO196657 REK196618:REK196657 ROG196618:ROG196657 RYC196618:RYC196657 SHY196618:SHY196657 SRU196618:SRU196657 TBQ196618:TBQ196657 TLM196618:TLM196657 TVI196618:TVI196657 UFE196618:UFE196657 UPA196618:UPA196657 UYW196618:UYW196657 VIS196618:VIS196657 VSO196618:VSO196657 WCK196618:WCK196657 WMG196618:WMG196657 WWC196618:WWC196657 U262154:U262193 JQ262154:JQ262193 TM262154:TM262193 ADI262154:ADI262193 ANE262154:ANE262193 AXA262154:AXA262193 BGW262154:BGW262193 BQS262154:BQS262193 CAO262154:CAO262193 CKK262154:CKK262193 CUG262154:CUG262193 DEC262154:DEC262193 DNY262154:DNY262193 DXU262154:DXU262193 EHQ262154:EHQ262193 ERM262154:ERM262193 FBI262154:FBI262193 FLE262154:FLE262193 FVA262154:FVA262193 GEW262154:GEW262193 GOS262154:GOS262193 GYO262154:GYO262193 HIK262154:HIK262193 HSG262154:HSG262193 ICC262154:ICC262193 ILY262154:ILY262193 IVU262154:IVU262193 JFQ262154:JFQ262193 JPM262154:JPM262193 JZI262154:JZI262193 KJE262154:KJE262193 KTA262154:KTA262193 LCW262154:LCW262193 LMS262154:LMS262193 LWO262154:LWO262193 MGK262154:MGK262193 MQG262154:MQG262193 NAC262154:NAC262193 NJY262154:NJY262193 NTU262154:NTU262193 ODQ262154:ODQ262193 ONM262154:ONM262193 OXI262154:OXI262193 PHE262154:PHE262193 PRA262154:PRA262193 QAW262154:QAW262193 QKS262154:QKS262193 QUO262154:QUO262193 REK262154:REK262193 ROG262154:ROG262193 RYC262154:RYC262193 SHY262154:SHY262193 SRU262154:SRU262193 TBQ262154:TBQ262193 TLM262154:TLM262193 TVI262154:TVI262193 UFE262154:UFE262193 UPA262154:UPA262193 UYW262154:UYW262193 VIS262154:VIS262193 VSO262154:VSO262193 WCK262154:WCK262193 WMG262154:WMG262193 WWC262154:WWC262193 U327690:U327729 JQ327690:JQ327729 TM327690:TM327729 ADI327690:ADI327729 ANE327690:ANE327729 AXA327690:AXA327729 BGW327690:BGW327729 BQS327690:BQS327729 CAO327690:CAO327729 CKK327690:CKK327729 CUG327690:CUG327729 DEC327690:DEC327729 DNY327690:DNY327729 DXU327690:DXU327729 EHQ327690:EHQ327729 ERM327690:ERM327729 FBI327690:FBI327729 FLE327690:FLE327729 FVA327690:FVA327729 GEW327690:GEW327729 GOS327690:GOS327729 GYO327690:GYO327729 HIK327690:HIK327729 HSG327690:HSG327729 ICC327690:ICC327729 ILY327690:ILY327729 IVU327690:IVU327729 JFQ327690:JFQ327729 JPM327690:JPM327729 JZI327690:JZI327729 KJE327690:KJE327729 KTA327690:KTA327729 LCW327690:LCW327729 LMS327690:LMS327729 LWO327690:LWO327729 MGK327690:MGK327729 MQG327690:MQG327729 NAC327690:NAC327729 NJY327690:NJY327729 NTU327690:NTU327729 ODQ327690:ODQ327729 ONM327690:ONM327729 OXI327690:OXI327729 PHE327690:PHE327729 PRA327690:PRA327729 QAW327690:QAW327729 QKS327690:QKS327729 QUO327690:QUO327729 REK327690:REK327729 ROG327690:ROG327729 RYC327690:RYC327729 SHY327690:SHY327729 SRU327690:SRU327729 TBQ327690:TBQ327729 TLM327690:TLM327729 TVI327690:TVI327729 UFE327690:UFE327729 UPA327690:UPA327729 UYW327690:UYW327729 VIS327690:VIS327729 VSO327690:VSO327729 WCK327690:WCK327729 WMG327690:WMG327729 WWC327690:WWC327729 U393226:U393265 JQ393226:JQ393265 TM393226:TM393265 ADI393226:ADI393265 ANE393226:ANE393265 AXA393226:AXA393265 BGW393226:BGW393265 BQS393226:BQS393265 CAO393226:CAO393265 CKK393226:CKK393265 CUG393226:CUG393265 DEC393226:DEC393265 DNY393226:DNY393265 DXU393226:DXU393265 EHQ393226:EHQ393265 ERM393226:ERM393265 FBI393226:FBI393265 FLE393226:FLE393265 FVA393226:FVA393265 GEW393226:GEW393265 GOS393226:GOS393265 GYO393226:GYO393265 HIK393226:HIK393265 HSG393226:HSG393265 ICC393226:ICC393265 ILY393226:ILY393265 IVU393226:IVU393265 JFQ393226:JFQ393265 JPM393226:JPM393265 JZI393226:JZI393265 KJE393226:KJE393265 KTA393226:KTA393265 LCW393226:LCW393265 LMS393226:LMS393265 LWO393226:LWO393265 MGK393226:MGK393265 MQG393226:MQG393265 NAC393226:NAC393265 NJY393226:NJY393265 NTU393226:NTU393265 ODQ393226:ODQ393265 ONM393226:ONM393265 OXI393226:OXI393265 PHE393226:PHE393265 PRA393226:PRA393265 QAW393226:QAW393265 QKS393226:QKS393265 QUO393226:QUO393265 REK393226:REK393265 ROG393226:ROG393265 RYC393226:RYC393265 SHY393226:SHY393265 SRU393226:SRU393265 TBQ393226:TBQ393265 TLM393226:TLM393265 TVI393226:TVI393265 UFE393226:UFE393265 UPA393226:UPA393265 UYW393226:UYW393265 VIS393226:VIS393265 VSO393226:VSO393265 WCK393226:WCK393265 WMG393226:WMG393265 WWC393226:WWC393265 U458762:U458801 JQ458762:JQ458801 TM458762:TM458801 ADI458762:ADI458801 ANE458762:ANE458801 AXA458762:AXA458801 BGW458762:BGW458801 BQS458762:BQS458801 CAO458762:CAO458801 CKK458762:CKK458801 CUG458762:CUG458801 DEC458762:DEC458801 DNY458762:DNY458801 DXU458762:DXU458801 EHQ458762:EHQ458801 ERM458762:ERM458801 FBI458762:FBI458801 FLE458762:FLE458801 FVA458762:FVA458801 GEW458762:GEW458801 GOS458762:GOS458801 GYO458762:GYO458801 HIK458762:HIK458801 HSG458762:HSG458801 ICC458762:ICC458801 ILY458762:ILY458801 IVU458762:IVU458801 JFQ458762:JFQ458801 JPM458762:JPM458801 JZI458762:JZI458801 KJE458762:KJE458801 KTA458762:KTA458801 LCW458762:LCW458801 LMS458762:LMS458801 LWO458762:LWO458801 MGK458762:MGK458801 MQG458762:MQG458801 NAC458762:NAC458801 NJY458762:NJY458801 NTU458762:NTU458801 ODQ458762:ODQ458801 ONM458762:ONM458801 OXI458762:OXI458801 PHE458762:PHE458801 PRA458762:PRA458801 QAW458762:QAW458801 QKS458762:QKS458801 QUO458762:QUO458801 REK458762:REK458801 ROG458762:ROG458801 RYC458762:RYC458801 SHY458762:SHY458801 SRU458762:SRU458801 TBQ458762:TBQ458801 TLM458762:TLM458801 TVI458762:TVI458801 UFE458762:UFE458801 UPA458762:UPA458801 UYW458762:UYW458801 VIS458762:VIS458801 VSO458762:VSO458801 WCK458762:WCK458801 WMG458762:WMG458801 WWC458762:WWC458801 U524298:U524337 JQ524298:JQ524337 TM524298:TM524337 ADI524298:ADI524337 ANE524298:ANE524337 AXA524298:AXA524337 BGW524298:BGW524337 BQS524298:BQS524337 CAO524298:CAO524337 CKK524298:CKK524337 CUG524298:CUG524337 DEC524298:DEC524337 DNY524298:DNY524337 DXU524298:DXU524337 EHQ524298:EHQ524337 ERM524298:ERM524337 FBI524298:FBI524337 FLE524298:FLE524337 FVA524298:FVA524337 GEW524298:GEW524337 GOS524298:GOS524337 GYO524298:GYO524337 HIK524298:HIK524337 HSG524298:HSG524337 ICC524298:ICC524337 ILY524298:ILY524337 IVU524298:IVU524337 JFQ524298:JFQ524337 JPM524298:JPM524337 JZI524298:JZI524337 KJE524298:KJE524337 KTA524298:KTA524337 LCW524298:LCW524337 LMS524298:LMS524337 LWO524298:LWO524337 MGK524298:MGK524337 MQG524298:MQG524337 NAC524298:NAC524337 NJY524298:NJY524337 NTU524298:NTU524337 ODQ524298:ODQ524337 ONM524298:ONM524337 OXI524298:OXI524337 PHE524298:PHE524337 PRA524298:PRA524337 QAW524298:QAW524337 QKS524298:QKS524337 QUO524298:QUO524337 REK524298:REK524337 ROG524298:ROG524337 RYC524298:RYC524337 SHY524298:SHY524337 SRU524298:SRU524337 TBQ524298:TBQ524337 TLM524298:TLM524337 TVI524298:TVI524337 UFE524298:UFE524337 UPA524298:UPA524337 UYW524298:UYW524337 VIS524298:VIS524337 VSO524298:VSO524337 WCK524298:WCK524337 WMG524298:WMG524337 WWC524298:WWC524337 U589834:U589873 JQ589834:JQ589873 TM589834:TM589873 ADI589834:ADI589873 ANE589834:ANE589873 AXA589834:AXA589873 BGW589834:BGW589873 BQS589834:BQS589873 CAO589834:CAO589873 CKK589834:CKK589873 CUG589834:CUG589873 DEC589834:DEC589873 DNY589834:DNY589873 DXU589834:DXU589873 EHQ589834:EHQ589873 ERM589834:ERM589873 FBI589834:FBI589873 FLE589834:FLE589873 FVA589834:FVA589873 GEW589834:GEW589873 GOS589834:GOS589873 GYO589834:GYO589873 HIK589834:HIK589873 HSG589834:HSG589873 ICC589834:ICC589873 ILY589834:ILY589873 IVU589834:IVU589873 JFQ589834:JFQ589873 JPM589834:JPM589873 JZI589834:JZI589873 KJE589834:KJE589873 KTA589834:KTA589873 LCW589834:LCW589873 LMS589834:LMS589873 LWO589834:LWO589873 MGK589834:MGK589873 MQG589834:MQG589873 NAC589834:NAC589873 NJY589834:NJY589873 NTU589834:NTU589873 ODQ589834:ODQ589873 ONM589834:ONM589873 OXI589834:OXI589873 PHE589834:PHE589873 PRA589834:PRA589873 QAW589834:QAW589873 QKS589834:QKS589873 QUO589834:QUO589873 REK589834:REK589873 ROG589834:ROG589873 RYC589834:RYC589873 SHY589834:SHY589873 SRU589834:SRU589873 TBQ589834:TBQ589873 TLM589834:TLM589873 TVI589834:TVI589873 UFE589834:UFE589873 UPA589834:UPA589873 UYW589834:UYW589873 VIS589834:VIS589873 VSO589834:VSO589873 WCK589834:WCK589873 WMG589834:WMG589873 WWC589834:WWC589873 U655370:U655409 JQ655370:JQ655409 TM655370:TM655409 ADI655370:ADI655409 ANE655370:ANE655409 AXA655370:AXA655409 BGW655370:BGW655409 BQS655370:BQS655409 CAO655370:CAO655409 CKK655370:CKK655409 CUG655370:CUG655409 DEC655370:DEC655409 DNY655370:DNY655409 DXU655370:DXU655409 EHQ655370:EHQ655409 ERM655370:ERM655409 FBI655370:FBI655409 FLE655370:FLE655409 FVA655370:FVA655409 GEW655370:GEW655409 GOS655370:GOS655409 GYO655370:GYO655409 HIK655370:HIK655409 HSG655370:HSG655409 ICC655370:ICC655409 ILY655370:ILY655409 IVU655370:IVU655409 JFQ655370:JFQ655409 JPM655370:JPM655409 JZI655370:JZI655409 KJE655370:KJE655409 KTA655370:KTA655409 LCW655370:LCW655409 LMS655370:LMS655409 LWO655370:LWO655409 MGK655370:MGK655409 MQG655370:MQG655409 NAC655370:NAC655409 NJY655370:NJY655409 NTU655370:NTU655409 ODQ655370:ODQ655409 ONM655370:ONM655409 OXI655370:OXI655409 PHE655370:PHE655409 PRA655370:PRA655409 QAW655370:QAW655409 QKS655370:QKS655409 QUO655370:QUO655409 REK655370:REK655409 ROG655370:ROG655409 RYC655370:RYC655409 SHY655370:SHY655409 SRU655370:SRU655409 TBQ655370:TBQ655409 TLM655370:TLM655409 TVI655370:TVI655409 UFE655370:UFE655409 UPA655370:UPA655409 UYW655370:UYW655409 VIS655370:VIS655409 VSO655370:VSO655409 WCK655370:WCK655409 WMG655370:WMG655409 WWC655370:WWC655409 U720906:U720945 JQ720906:JQ720945 TM720906:TM720945 ADI720906:ADI720945 ANE720906:ANE720945 AXA720906:AXA720945 BGW720906:BGW720945 BQS720906:BQS720945 CAO720906:CAO720945 CKK720906:CKK720945 CUG720906:CUG720945 DEC720906:DEC720945 DNY720906:DNY720945 DXU720906:DXU720945 EHQ720906:EHQ720945 ERM720906:ERM720945 FBI720906:FBI720945 FLE720906:FLE720945 FVA720906:FVA720945 GEW720906:GEW720945 GOS720906:GOS720945 GYO720906:GYO720945 HIK720906:HIK720945 HSG720906:HSG720945 ICC720906:ICC720945 ILY720906:ILY720945 IVU720906:IVU720945 JFQ720906:JFQ720945 JPM720906:JPM720945 JZI720906:JZI720945 KJE720906:KJE720945 KTA720906:KTA720945 LCW720906:LCW720945 LMS720906:LMS720945 LWO720906:LWO720945 MGK720906:MGK720945 MQG720906:MQG720945 NAC720906:NAC720945 NJY720906:NJY720945 NTU720906:NTU720945 ODQ720906:ODQ720945 ONM720906:ONM720945 OXI720906:OXI720945 PHE720906:PHE720945 PRA720906:PRA720945 QAW720906:QAW720945 QKS720906:QKS720945 QUO720906:QUO720945 REK720906:REK720945 ROG720906:ROG720945 RYC720906:RYC720945 SHY720906:SHY720945 SRU720906:SRU720945 TBQ720906:TBQ720945 TLM720906:TLM720945 TVI720906:TVI720945 UFE720906:UFE720945 UPA720906:UPA720945 UYW720906:UYW720945 VIS720906:VIS720945 VSO720906:VSO720945 WCK720906:WCK720945 WMG720906:WMG720945 WWC720906:WWC720945 U786442:U786481 JQ786442:JQ786481 TM786442:TM786481 ADI786442:ADI786481 ANE786442:ANE786481 AXA786442:AXA786481 BGW786442:BGW786481 BQS786442:BQS786481 CAO786442:CAO786481 CKK786442:CKK786481 CUG786442:CUG786481 DEC786442:DEC786481 DNY786442:DNY786481 DXU786442:DXU786481 EHQ786442:EHQ786481 ERM786442:ERM786481 FBI786442:FBI786481 FLE786442:FLE786481 FVA786442:FVA786481 GEW786442:GEW786481 GOS786442:GOS786481 GYO786442:GYO786481 HIK786442:HIK786481 HSG786442:HSG786481 ICC786442:ICC786481 ILY786442:ILY786481 IVU786442:IVU786481 JFQ786442:JFQ786481 JPM786442:JPM786481 JZI786442:JZI786481 KJE786442:KJE786481 KTA786442:KTA786481 LCW786442:LCW786481 LMS786442:LMS786481 LWO786442:LWO786481 MGK786442:MGK786481 MQG786442:MQG786481 NAC786442:NAC786481 NJY786442:NJY786481 NTU786442:NTU786481 ODQ786442:ODQ786481 ONM786442:ONM786481 OXI786442:OXI786481 PHE786442:PHE786481 PRA786442:PRA786481 QAW786442:QAW786481 QKS786442:QKS786481 QUO786442:QUO786481 REK786442:REK786481 ROG786442:ROG786481 RYC786442:RYC786481 SHY786442:SHY786481 SRU786442:SRU786481 TBQ786442:TBQ786481 TLM786442:TLM786481 TVI786442:TVI786481 UFE786442:UFE786481 UPA786442:UPA786481 UYW786442:UYW786481 VIS786442:VIS786481 VSO786442:VSO786481 WCK786442:WCK786481 WMG786442:WMG786481 WWC786442:WWC786481 U851978:U852017 JQ851978:JQ852017 TM851978:TM852017 ADI851978:ADI852017 ANE851978:ANE852017 AXA851978:AXA852017 BGW851978:BGW852017 BQS851978:BQS852017 CAO851978:CAO852017 CKK851978:CKK852017 CUG851978:CUG852017 DEC851978:DEC852017 DNY851978:DNY852017 DXU851978:DXU852017 EHQ851978:EHQ852017 ERM851978:ERM852017 FBI851978:FBI852017 FLE851978:FLE852017 FVA851978:FVA852017 GEW851978:GEW852017 GOS851978:GOS852017 GYO851978:GYO852017 HIK851978:HIK852017 HSG851978:HSG852017 ICC851978:ICC852017 ILY851978:ILY852017 IVU851978:IVU852017 JFQ851978:JFQ852017 JPM851978:JPM852017 JZI851978:JZI852017 KJE851978:KJE852017 KTA851978:KTA852017 LCW851978:LCW852017 LMS851978:LMS852017 LWO851978:LWO852017 MGK851978:MGK852017 MQG851978:MQG852017 NAC851978:NAC852017 NJY851978:NJY852017 NTU851978:NTU852017 ODQ851978:ODQ852017 ONM851978:ONM852017 OXI851978:OXI852017 PHE851978:PHE852017 PRA851978:PRA852017 QAW851978:QAW852017 QKS851978:QKS852017 QUO851978:QUO852017 REK851978:REK852017 ROG851978:ROG852017 RYC851978:RYC852017 SHY851978:SHY852017 SRU851978:SRU852017 TBQ851978:TBQ852017 TLM851978:TLM852017 TVI851978:TVI852017 UFE851978:UFE852017 UPA851978:UPA852017 UYW851978:UYW852017 VIS851978:VIS852017 VSO851978:VSO852017 WCK851978:WCK852017 WMG851978:WMG852017 WWC851978:WWC852017 U917514:U917553 JQ917514:JQ917553 TM917514:TM917553 ADI917514:ADI917553 ANE917514:ANE917553 AXA917514:AXA917553 BGW917514:BGW917553 BQS917514:BQS917553 CAO917514:CAO917553 CKK917514:CKK917553 CUG917514:CUG917553 DEC917514:DEC917553 DNY917514:DNY917553 DXU917514:DXU917553 EHQ917514:EHQ917553 ERM917514:ERM917553 FBI917514:FBI917553 FLE917514:FLE917553 FVA917514:FVA917553 GEW917514:GEW917553 GOS917514:GOS917553 GYO917514:GYO917553 HIK917514:HIK917553 HSG917514:HSG917553 ICC917514:ICC917553 ILY917514:ILY917553 IVU917514:IVU917553 JFQ917514:JFQ917553 JPM917514:JPM917553 JZI917514:JZI917553 KJE917514:KJE917553 KTA917514:KTA917553 LCW917514:LCW917553 LMS917514:LMS917553 LWO917514:LWO917553 MGK917514:MGK917553 MQG917514:MQG917553 NAC917514:NAC917553 NJY917514:NJY917553 NTU917514:NTU917553 ODQ917514:ODQ917553 ONM917514:ONM917553 OXI917514:OXI917553 PHE917514:PHE917553 PRA917514:PRA917553 QAW917514:QAW917553 QKS917514:QKS917553 QUO917514:QUO917553 REK917514:REK917553 ROG917514:ROG917553 RYC917514:RYC917553 SHY917514:SHY917553 SRU917514:SRU917553 TBQ917514:TBQ917553 TLM917514:TLM917553 TVI917514:TVI917553 UFE917514:UFE917553 UPA917514:UPA917553 UYW917514:UYW917553 VIS917514:VIS917553 VSO917514:VSO917553 WCK917514:WCK917553 WMG917514:WMG917553 WWC917514:WWC917553 U983050:U983089 JQ983050:JQ983089 TM983050:TM983089 ADI983050:ADI983089 ANE983050:ANE983089 AXA983050:AXA983089 BGW983050:BGW983089 BQS983050:BQS983089 CAO983050:CAO983089 CKK983050:CKK983089 CUG983050:CUG983089 DEC983050:DEC983089 DNY983050:DNY983089 DXU983050:DXU983089 EHQ983050:EHQ983089 ERM983050:ERM983089 FBI983050:FBI983089 FLE983050:FLE983089 FVA983050:FVA983089 GEW983050:GEW983089 GOS983050:GOS983089 GYO983050:GYO983089 HIK983050:HIK983089 HSG983050:HSG983089 ICC983050:ICC983089 ILY983050:ILY983089 IVU983050:IVU983089 JFQ983050:JFQ983089 JPM983050:JPM983089 JZI983050:JZI983089 KJE983050:KJE983089 KTA983050:KTA983089 LCW983050:LCW983089 LMS983050:LMS983089 LWO983050:LWO983089 MGK983050:MGK983089 MQG983050:MQG983089 NAC983050:NAC983089 NJY983050:NJY983089 NTU983050:NTU983089 ODQ983050:ODQ983089 ONM983050:ONM983089 OXI983050:OXI983089 PHE983050:PHE983089 PRA983050:PRA983089 QAW983050:QAW983089 QKS983050:QKS983089 QUO983050:QUO983089 REK983050:REK983089 ROG983050:ROG983089 RYC983050:RYC983089 SHY983050:SHY983089 SRU983050:SRU983089 TBQ983050:TBQ983089 TLM983050:TLM983089 TVI983050:TVI983089 UFE983050:UFE983089 UPA983050:UPA983089 UYW983050:UYW983089 VIS983050:VIS983089 VSO983050:VSO983089 WCK983050:WCK983089 WMG983050:WMG983089 WWC983050:WWC983089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rgb="FF92D050"/>
    <pageSetUpPr fitToPage="1"/>
  </sheetPr>
  <dimension ref="A1:AE53"/>
  <sheetViews>
    <sheetView showRowColHeaders="0" zoomScale="72" workbookViewId="0">
      <selection activeCell="AJ35" sqref="AJ35"/>
    </sheetView>
  </sheetViews>
  <sheetFormatPr defaultRowHeight="15" x14ac:dyDescent="0.2"/>
  <cols>
    <col min="1" max="1" width="5.140625" style="573" customWidth="1"/>
    <col min="2" max="2" width="21.85546875" style="577" bestFit="1" customWidth="1"/>
    <col min="3" max="3" width="19.85546875" customWidth="1"/>
    <col min="4" max="4" width="4.7109375" customWidth="1"/>
    <col min="5" max="5" width="7.85546875" style="574" customWidth="1"/>
    <col min="6" max="6" width="4.7109375" customWidth="1"/>
    <col min="7" max="7" width="9.28515625" style="574" customWidth="1"/>
    <col min="8" max="8" width="4.7109375" customWidth="1"/>
    <col min="9" max="9" width="9.28515625" style="574" customWidth="1"/>
    <col min="10" max="10" width="4.7109375" customWidth="1"/>
    <col min="11" max="11" width="9.28515625" style="574" customWidth="1"/>
    <col min="12" max="12" width="4.7109375" customWidth="1"/>
    <col min="13" max="13" width="9.28515625" style="574" customWidth="1"/>
    <col min="14" max="14" width="4.7109375" customWidth="1"/>
    <col min="15" max="15" width="9.28515625" style="574" customWidth="1"/>
    <col min="16" max="16" width="4.7109375" customWidth="1"/>
    <col min="17" max="17" width="9.28515625" style="574" customWidth="1"/>
    <col min="18" max="18" width="4.7109375" customWidth="1"/>
    <col min="19" max="19" width="9.28515625" style="574" customWidth="1"/>
    <col min="20" max="20" width="10.85546875" style="574" customWidth="1"/>
    <col min="21" max="21" width="6.7109375" customWidth="1"/>
    <col min="22" max="22" width="10" style="574" customWidth="1"/>
    <col min="23" max="23" width="10.5703125" customWidth="1"/>
    <col min="24" max="26" width="9.140625" hidden="1" customWidth="1"/>
    <col min="27" max="27" width="10.85546875" hidden="1" customWidth="1"/>
    <col min="28" max="28" width="15.5703125" hidden="1" customWidth="1"/>
    <col min="29" max="29" width="14.5703125" hidden="1" customWidth="1"/>
    <col min="30" max="31" width="9.140625" hidden="1" customWidth="1"/>
    <col min="257" max="257" width="5.140625" customWidth="1"/>
    <col min="258" max="258" width="21.85546875" bestFit="1" customWidth="1"/>
    <col min="259" max="259" width="19.85546875" customWidth="1"/>
    <col min="260" max="260" width="4.7109375" customWidth="1"/>
    <col min="261" max="261" width="7.85546875" customWidth="1"/>
    <col min="262" max="262" width="4.7109375" customWidth="1"/>
    <col min="263" max="263" width="9.28515625" customWidth="1"/>
    <col min="264" max="264" width="4.7109375" customWidth="1"/>
    <col min="265" max="265" width="9.28515625" customWidth="1"/>
    <col min="266" max="266" width="4.7109375" customWidth="1"/>
    <col min="267" max="267" width="9.28515625" customWidth="1"/>
    <col min="268" max="268" width="4.7109375" customWidth="1"/>
    <col min="269" max="269" width="9.28515625" customWidth="1"/>
    <col min="270" max="270" width="4.7109375" customWidth="1"/>
    <col min="271" max="271" width="9.28515625" customWidth="1"/>
    <col min="272" max="272" width="4.7109375" customWidth="1"/>
    <col min="273" max="273" width="9.28515625" customWidth="1"/>
    <col min="274" max="274" width="4.7109375" customWidth="1"/>
    <col min="275" max="275" width="9.28515625" customWidth="1"/>
    <col min="276" max="276" width="10.85546875" customWidth="1"/>
    <col min="277" max="277" width="6.7109375" customWidth="1"/>
    <col min="278" max="278" width="10" customWidth="1"/>
    <col min="279" max="279" width="10.5703125" customWidth="1"/>
    <col min="280" max="287" width="0" hidden="1" customWidth="1"/>
    <col min="513" max="513" width="5.140625" customWidth="1"/>
    <col min="514" max="514" width="21.85546875" bestFit="1" customWidth="1"/>
    <col min="515" max="515" width="19.85546875" customWidth="1"/>
    <col min="516" max="516" width="4.7109375" customWidth="1"/>
    <col min="517" max="517" width="7.85546875" customWidth="1"/>
    <col min="518" max="518" width="4.7109375" customWidth="1"/>
    <col min="519" max="519" width="9.28515625" customWidth="1"/>
    <col min="520" max="520" width="4.7109375" customWidth="1"/>
    <col min="521" max="521" width="9.28515625" customWidth="1"/>
    <col min="522" max="522" width="4.7109375" customWidth="1"/>
    <col min="523" max="523" width="9.28515625" customWidth="1"/>
    <col min="524" max="524" width="4.7109375" customWidth="1"/>
    <col min="525" max="525" width="9.28515625" customWidth="1"/>
    <col min="526" max="526" width="4.7109375" customWidth="1"/>
    <col min="527" max="527" width="9.28515625" customWidth="1"/>
    <col min="528" max="528" width="4.7109375" customWidth="1"/>
    <col min="529" max="529" width="9.28515625" customWidth="1"/>
    <col min="530" max="530" width="4.7109375" customWidth="1"/>
    <col min="531" max="531" width="9.28515625" customWidth="1"/>
    <col min="532" max="532" width="10.85546875" customWidth="1"/>
    <col min="533" max="533" width="6.7109375" customWidth="1"/>
    <col min="534" max="534" width="10" customWidth="1"/>
    <col min="535" max="535" width="10.5703125" customWidth="1"/>
    <col min="536" max="543" width="0" hidden="1" customWidth="1"/>
    <col min="769" max="769" width="5.140625" customWidth="1"/>
    <col min="770" max="770" width="21.85546875" bestFit="1" customWidth="1"/>
    <col min="771" max="771" width="19.85546875" customWidth="1"/>
    <col min="772" max="772" width="4.7109375" customWidth="1"/>
    <col min="773" max="773" width="7.85546875" customWidth="1"/>
    <col min="774" max="774" width="4.7109375" customWidth="1"/>
    <col min="775" max="775" width="9.28515625" customWidth="1"/>
    <col min="776" max="776" width="4.7109375" customWidth="1"/>
    <col min="777" max="777" width="9.28515625" customWidth="1"/>
    <col min="778" max="778" width="4.7109375" customWidth="1"/>
    <col min="779" max="779" width="9.28515625" customWidth="1"/>
    <col min="780" max="780" width="4.7109375" customWidth="1"/>
    <col min="781" max="781" width="9.28515625" customWidth="1"/>
    <col min="782" max="782" width="4.7109375" customWidth="1"/>
    <col min="783" max="783" width="9.28515625" customWidth="1"/>
    <col min="784" max="784" width="4.7109375" customWidth="1"/>
    <col min="785" max="785" width="9.28515625" customWidth="1"/>
    <col min="786" max="786" width="4.7109375" customWidth="1"/>
    <col min="787" max="787" width="9.28515625" customWidth="1"/>
    <col min="788" max="788" width="10.85546875" customWidth="1"/>
    <col min="789" max="789" width="6.7109375" customWidth="1"/>
    <col min="790" max="790" width="10" customWidth="1"/>
    <col min="791" max="791" width="10.5703125" customWidth="1"/>
    <col min="792" max="799" width="0" hidden="1" customWidth="1"/>
    <col min="1025" max="1025" width="5.140625" customWidth="1"/>
    <col min="1026" max="1026" width="21.85546875" bestFit="1" customWidth="1"/>
    <col min="1027" max="1027" width="19.85546875" customWidth="1"/>
    <col min="1028" max="1028" width="4.7109375" customWidth="1"/>
    <col min="1029" max="1029" width="7.85546875" customWidth="1"/>
    <col min="1030" max="1030" width="4.7109375" customWidth="1"/>
    <col min="1031" max="1031" width="9.28515625" customWidth="1"/>
    <col min="1032" max="1032" width="4.7109375" customWidth="1"/>
    <col min="1033" max="1033" width="9.28515625" customWidth="1"/>
    <col min="1034" max="1034" width="4.7109375" customWidth="1"/>
    <col min="1035" max="1035" width="9.28515625" customWidth="1"/>
    <col min="1036" max="1036" width="4.7109375" customWidth="1"/>
    <col min="1037" max="1037" width="9.28515625" customWidth="1"/>
    <col min="1038" max="1038" width="4.7109375" customWidth="1"/>
    <col min="1039" max="1039" width="9.28515625" customWidth="1"/>
    <col min="1040" max="1040" width="4.7109375" customWidth="1"/>
    <col min="1041" max="1041" width="9.28515625" customWidth="1"/>
    <col min="1042" max="1042" width="4.7109375" customWidth="1"/>
    <col min="1043" max="1043" width="9.28515625" customWidth="1"/>
    <col min="1044" max="1044" width="10.85546875" customWidth="1"/>
    <col min="1045" max="1045" width="6.7109375" customWidth="1"/>
    <col min="1046" max="1046" width="10" customWidth="1"/>
    <col min="1047" max="1047" width="10.5703125" customWidth="1"/>
    <col min="1048" max="1055" width="0" hidden="1" customWidth="1"/>
    <col min="1281" max="1281" width="5.140625" customWidth="1"/>
    <col min="1282" max="1282" width="21.85546875" bestFit="1" customWidth="1"/>
    <col min="1283" max="1283" width="19.85546875" customWidth="1"/>
    <col min="1284" max="1284" width="4.7109375" customWidth="1"/>
    <col min="1285" max="1285" width="7.85546875" customWidth="1"/>
    <col min="1286" max="1286" width="4.7109375" customWidth="1"/>
    <col min="1287" max="1287" width="9.28515625" customWidth="1"/>
    <col min="1288" max="1288" width="4.7109375" customWidth="1"/>
    <col min="1289" max="1289" width="9.28515625" customWidth="1"/>
    <col min="1290" max="1290" width="4.7109375" customWidth="1"/>
    <col min="1291" max="1291" width="9.28515625" customWidth="1"/>
    <col min="1292" max="1292" width="4.7109375" customWidth="1"/>
    <col min="1293" max="1293" width="9.28515625" customWidth="1"/>
    <col min="1294" max="1294" width="4.7109375" customWidth="1"/>
    <col min="1295" max="1295" width="9.28515625" customWidth="1"/>
    <col min="1296" max="1296" width="4.7109375" customWidth="1"/>
    <col min="1297" max="1297" width="9.28515625" customWidth="1"/>
    <col min="1298" max="1298" width="4.7109375" customWidth="1"/>
    <col min="1299" max="1299" width="9.28515625" customWidth="1"/>
    <col min="1300" max="1300" width="10.85546875" customWidth="1"/>
    <col min="1301" max="1301" width="6.7109375" customWidth="1"/>
    <col min="1302" max="1302" width="10" customWidth="1"/>
    <col min="1303" max="1303" width="10.5703125" customWidth="1"/>
    <col min="1304" max="1311" width="0" hidden="1" customWidth="1"/>
    <col min="1537" max="1537" width="5.140625" customWidth="1"/>
    <col min="1538" max="1538" width="21.85546875" bestFit="1" customWidth="1"/>
    <col min="1539" max="1539" width="19.85546875" customWidth="1"/>
    <col min="1540" max="1540" width="4.7109375" customWidth="1"/>
    <col min="1541" max="1541" width="7.85546875" customWidth="1"/>
    <col min="1542" max="1542" width="4.7109375" customWidth="1"/>
    <col min="1543" max="1543" width="9.28515625" customWidth="1"/>
    <col min="1544" max="1544" width="4.7109375" customWidth="1"/>
    <col min="1545" max="1545" width="9.28515625" customWidth="1"/>
    <col min="1546" max="1546" width="4.7109375" customWidth="1"/>
    <col min="1547" max="1547" width="9.28515625" customWidth="1"/>
    <col min="1548" max="1548" width="4.7109375" customWidth="1"/>
    <col min="1549" max="1549" width="9.28515625" customWidth="1"/>
    <col min="1550" max="1550" width="4.7109375" customWidth="1"/>
    <col min="1551" max="1551" width="9.28515625" customWidth="1"/>
    <col min="1552" max="1552" width="4.7109375" customWidth="1"/>
    <col min="1553" max="1553" width="9.28515625" customWidth="1"/>
    <col min="1554" max="1554" width="4.7109375" customWidth="1"/>
    <col min="1555" max="1555" width="9.28515625" customWidth="1"/>
    <col min="1556" max="1556" width="10.85546875" customWidth="1"/>
    <col min="1557" max="1557" width="6.7109375" customWidth="1"/>
    <col min="1558" max="1558" width="10" customWidth="1"/>
    <col min="1559" max="1559" width="10.5703125" customWidth="1"/>
    <col min="1560" max="1567" width="0" hidden="1" customWidth="1"/>
    <col min="1793" max="1793" width="5.140625" customWidth="1"/>
    <col min="1794" max="1794" width="21.85546875" bestFit="1" customWidth="1"/>
    <col min="1795" max="1795" width="19.85546875" customWidth="1"/>
    <col min="1796" max="1796" width="4.7109375" customWidth="1"/>
    <col min="1797" max="1797" width="7.85546875" customWidth="1"/>
    <col min="1798" max="1798" width="4.7109375" customWidth="1"/>
    <col min="1799" max="1799" width="9.28515625" customWidth="1"/>
    <col min="1800" max="1800" width="4.7109375" customWidth="1"/>
    <col min="1801" max="1801" width="9.28515625" customWidth="1"/>
    <col min="1802" max="1802" width="4.7109375" customWidth="1"/>
    <col min="1803" max="1803" width="9.28515625" customWidth="1"/>
    <col min="1804" max="1804" width="4.7109375" customWidth="1"/>
    <col min="1805" max="1805" width="9.28515625" customWidth="1"/>
    <col min="1806" max="1806" width="4.7109375" customWidth="1"/>
    <col min="1807" max="1807" width="9.28515625" customWidth="1"/>
    <col min="1808" max="1808" width="4.7109375" customWidth="1"/>
    <col min="1809" max="1809" width="9.28515625" customWidth="1"/>
    <col min="1810" max="1810" width="4.7109375" customWidth="1"/>
    <col min="1811" max="1811" width="9.28515625" customWidth="1"/>
    <col min="1812" max="1812" width="10.85546875" customWidth="1"/>
    <col min="1813" max="1813" width="6.7109375" customWidth="1"/>
    <col min="1814" max="1814" width="10" customWidth="1"/>
    <col min="1815" max="1815" width="10.5703125" customWidth="1"/>
    <col min="1816" max="1823" width="0" hidden="1" customWidth="1"/>
    <col min="2049" max="2049" width="5.140625" customWidth="1"/>
    <col min="2050" max="2050" width="21.85546875" bestFit="1" customWidth="1"/>
    <col min="2051" max="2051" width="19.85546875" customWidth="1"/>
    <col min="2052" max="2052" width="4.7109375" customWidth="1"/>
    <col min="2053" max="2053" width="7.85546875" customWidth="1"/>
    <col min="2054" max="2054" width="4.7109375" customWidth="1"/>
    <col min="2055" max="2055" width="9.28515625" customWidth="1"/>
    <col min="2056" max="2056" width="4.7109375" customWidth="1"/>
    <col min="2057" max="2057" width="9.28515625" customWidth="1"/>
    <col min="2058" max="2058" width="4.7109375" customWidth="1"/>
    <col min="2059" max="2059" width="9.28515625" customWidth="1"/>
    <col min="2060" max="2060" width="4.7109375" customWidth="1"/>
    <col min="2061" max="2061" width="9.28515625" customWidth="1"/>
    <col min="2062" max="2062" width="4.7109375" customWidth="1"/>
    <col min="2063" max="2063" width="9.28515625" customWidth="1"/>
    <col min="2064" max="2064" width="4.7109375" customWidth="1"/>
    <col min="2065" max="2065" width="9.28515625" customWidth="1"/>
    <col min="2066" max="2066" width="4.7109375" customWidth="1"/>
    <col min="2067" max="2067" width="9.28515625" customWidth="1"/>
    <col min="2068" max="2068" width="10.85546875" customWidth="1"/>
    <col min="2069" max="2069" width="6.7109375" customWidth="1"/>
    <col min="2070" max="2070" width="10" customWidth="1"/>
    <col min="2071" max="2071" width="10.5703125" customWidth="1"/>
    <col min="2072" max="2079" width="0" hidden="1" customWidth="1"/>
    <col min="2305" max="2305" width="5.140625" customWidth="1"/>
    <col min="2306" max="2306" width="21.85546875" bestFit="1" customWidth="1"/>
    <col min="2307" max="2307" width="19.85546875" customWidth="1"/>
    <col min="2308" max="2308" width="4.7109375" customWidth="1"/>
    <col min="2309" max="2309" width="7.85546875" customWidth="1"/>
    <col min="2310" max="2310" width="4.7109375" customWidth="1"/>
    <col min="2311" max="2311" width="9.28515625" customWidth="1"/>
    <col min="2312" max="2312" width="4.7109375" customWidth="1"/>
    <col min="2313" max="2313" width="9.28515625" customWidth="1"/>
    <col min="2314" max="2314" width="4.7109375" customWidth="1"/>
    <col min="2315" max="2315" width="9.28515625" customWidth="1"/>
    <col min="2316" max="2316" width="4.7109375" customWidth="1"/>
    <col min="2317" max="2317" width="9.28515625" customWidth="1"/>
    <col min="2318" max="2318" width="4.7109375" customWidth="1"/>
    <col min="2319" max="2319" width="9.28515625" customWidth="1"/>
    <col min="2320" max="2320" width="4.7109375" customWidth="1"/>
    <col min="2321" max="2321" width="9.28515625" customWidth="1"/>
    <col min="2322" max="2322" width="4.7109375" customWidth="1"/>
    <col min="2323" max="2323" width="9.28515625" customWidth="1"/>
    <col min="2324" max="2324" width="10.85546875" customWidth="1"/>
    <col min="2325" max="2325" width="6.7109375" customWidth="1"/>
    <col min="2326" max="2326" width="10" customWidth="1"/>
    <col min="2327" max="2327" width="10.5703125" customWidth="1"/>
    <col min="2328" max="2335" width="0" hidden="1" customWidth="1"/>
    <col min="2561" max="2561" width="5.140625" customWidth="1"/>
    <col min="2562" max="2562" width="21.85546875" bestFit="1" customWidth="1"/>
    <col min="2563" max="2563" width="19.85546875" customWidth="1"/>
    <col min="2564" max="2564" width="4.7109375" customWidth="1"/>
    <col min="2565" max="2565" width="7.85546875" customWidth="1"/>
    <col min="2566" max="2566" width="4.7109375" customWidth="1"/>
    <col min="2567" max="2567" width="9.28515625" customWidth="1"/>
    <col min="2568" max="2568" width="4.7109375" customWidth="1"/>
    <col min="2569" max="2569" width="9.28515625" customWidth="1"/>
    <col min="2570" max="2570" width="4.7109375" customWidth="1"/>
    <col min="2571" max="2571" width="9.28515625" customWidth="1"/>
    <col min="2572" max="2572" width="4.7109375" customWidth="1"/>
    <col min="2573" max="2573" width="9.28515625" customWidth="1"/>
    <col min="2574" max="2574" width="4.7109375" customWidth="1"/>
    <col min="2575" max="2575" width="9.28515625" customWidth="1"/>
    <col min="2576" max="2576" width="4.7109375" customWidth="1"/>
    <col min="2577" max="2577" width="9.28515625" customWidth="1"/>
    <col min="2578" max="2578" width="4.7109375" customWidth="1"/>
    <col min="2579" max="2579" width="9.28515625" customWidth="1"/>
    <col min="2580" max="2580" width="10.85546875" customWidth="1"/>
    <col min="2581" max="2581" width="6.7109375" customWidth="1"/>
    <col min="2582" max="2582" width="10" customWidth="1"/>
    <col min="2583" max="2583" width="10.5703125" customWidth="1"/>
    <col min="2584" max="2591" width="0" hidden="1" customWidth="1"/>
    <col min="2817" max="2817" width="5.140625" customWidth="1"/>
    <col min="2818" max="2818" width="21.85546875" bestFit="1" customWidth="1"/>
    <col min="2819" max="2819" width="19.85546875" customWidth="1"/>
    <col min="2820" max="2820" width="4.7109375" customWidth="1"/>
    <col min="2821" max="2821" width="7.85546875" customWidth="1"/>
    <col min="2822" max="2822" width="4.7109375" customWidth="1"/>
    <col min="2823" max="2823" width="9.28515625" customWidth="1"/>
    <col min="2824" max="2824" width="4.7109375" customWidth="1"/>
    <col min="2825" max="2825" width="9.28515625" customWidth="1"/>
    <col min="2826" max="2826" width="4.7109375" customWidth="1"/>
    <col min="2827" max="2827" width="9.28515625" customWidth="1"/>
    <col min="2828" max="2828" width="4.7109375" customWidth="1"/>
    <col min="2829" max="2829" width="9.28515625" customWidth="1"/>
    <col min="2830" max="2830" width="4.7109375" customWidth="1"/>
    <col min="2831" max="2831" width="9.28515625" customWidth="1"/>
    <col min="2832" max="2832" width="4.7109375" customWidth="1"/>
    <col min="2833" max="2833" width="9.28515625" customWidth="1"/>
    <col min="2834" max="2834" width="4.7109375" customWidth="1"/>
    <col min="2835" max="2835" width="9.28515625" customWidth="1"/>
    <col min="2836" max="2836" width="10.85546875" customWidth="1"/>
    <col min="2837" max="2837" width="6.7109375" customWidth="1"/>
    <col min="2838" max="2838" width="10" customWidth="1"/>
    <col min="2839" max="2839" width="10.5703125" customWidth="1"/>
    <col min="2840" max="2847" width="0" hidden="1" customWidth="1"/>
    <col min="3073" max="3073" width="5.140625" customWidth="1"/>
    <col min="3074" max="3074" width="21.85546875" bestFit="1" customWidth="1"/>
    <col min="3075" max="3075" width="19.85546875" customWidth="1"/>
    <col min="3076" max="3076" width="4.7109375" customWidth="1"/>
    <col min="3077" max="3077" width="7.85546875" customWidth="1"/>
    <col min="3078" max="3078" width="4.7109375" customWidth="1"/>
    <col min="3079" max="3079" width="9.28515625" customWidth="1"/>
    <col min="3080" max="3080" width="4.7109375" customWidth="1"/>
    <col min="3081" max="3081" width="9.28515625" customWidth="1"/>
    <col min="3082" max="3082" width="4.7109375" customWidth="1"/>
    <col min="3083" max="3083" width="9.28515625" customWidth="1"/>
    <col min="3084" max="3084" width="4.7109375" customWidth="1"/>
    <col min="3085" max="3085" width="9.28515625" customWidth="1"/>
    <col min="3086" max="3086" width="4.7109375" customWidth="1"/>
    <col min="3087" max="3087" width="9.28515625" customWidth="1"/>
    <col min="3088" max="3088" width="4.7109375" customWidth="1"/>
    <col min="3089" max="3089" width="9.28515625" customWidth="1"/>
    <col min="3090" max="3090" width="4.7109375" customWidth="1"/>
    <col min="3091" max="3091" width="9.28515625" customWidth="1"/>
    <col min="3092" max="3092" width="10.85546875" customWidth="1"/>
    <col min="3093" max="3093" width="6.7109375" customWidth="1"/>
    <col min="3094" max="3094" width="10" customWidth="1"/>
    <col min="3095" max="3095" width="10.5703125" customWidth="1"/>
    <col min="3096" max="3103" width="0" hidden="1" customWidth="1"/>
    <col min="3329" max="3329" width="5.140625" customWidth="1"/>
    <col min="3330" max="3330" width="21.85546875" bestFit="1" customWidth="1"/>
    <col min="3331" max="3331" width="19.85546875" customWidth="1"/>
    <col min="3332" max="3332" width="4.7109375" customWidth="1"/>
    <col min="3333" max="3333" width="7.85546875" customWidth="1"/>
    <col min="3334" max="3334" width="4.7109375" customWidth="1"/>
    <col min="3335" max="3335" width="9.28515625" customWidth="1"/>
    <col min="3336" max="3336" width="4.7109375" customWidth="1"/>
    <col min="3337" max="3337" width="9.28515625" customWidth="1"/>
    <col min="3338" max="3338" width="4.7109375" customWidth="1"/>
    <col min="3339" max="3339" width="9.28515625" customWidth="1"/>
    <col min="3340" max="3340" width="4.7109375" customWidth="1"/>
    <col min="3341" max="3341" width="9.28515625" customWidth="1"/>
    <col min="3342" max="3342" width="4.7109375" customWidth="1"/>
    <col min="3343" max="3343" width="9.28515625" customWidth="1"/>
    <col min="3344" max="3344" width="4.7109375" customWidth="1"/>
    <col min="3345" max="3345" width="9.28515625" customWidth="1"/>
    <col min="3346" max="3346" width="4.7109375" customWidth="1"/>
    <col min="3347" max="3347" width="9.28515625" customWidth="1"/>
    <col min="3348" max="3348" width="10.85546875" customWidth="1"/>
    <col min="3349" max="3349" width="6.7109375" customWidth="1"/>
    <col min="3350" max="3350" width="10" customWidth="1"/>
    <col min="3351" max="3351" width="10.5703125" customWidth="1"/>
    <col min="3352" max="3359" width="0" hidden="1" customWidth="1"/>
    <col min="3585" max="3585" width="5.140625" customWidth="1"/>
    <col min="3586" max="3586" width="21.85546875" bestFit="1" customWidth="1"/>
    <col min="3587" max="3587" width="19.85546875" customWidth="1"/>
    <col min="3588" max="3588" width="4.7109375" customWidth="1"/>
    <col min="3589" max="3589" width="7.85546875" customWidth="1"/>
    <col min="3590" max="3590" width="4.7109375" customWidth="1"/>
    <col min="3591" max="3591" width="9.28515625" customWidth="1"/>
    <col min="3592" max="3592" width="4.7109375" customWidth="1"/>
    <col min="3593" max="3593" width="9.28515625" customWidth="1"/>
    <col min="3594" max="3594" width="4.7109375" customWidth="1"/>
    <col min="3595" max="3595" width="9.28515625" customWidth="1"/>
    <col min="3596" max="3596" width="4.7109375" customWidth="1"/>
    <col min="3597" max="3597" width="9.28515625" customWidth="1"/>
    <col min="3598" max="3598" width="4.7109375" customWidth="1"/>
    <col min="3599" max="3599" width="9.28515625" customWidth="1"/>
    <col min="3600" max="3600" width="4.7109375" customWidth="1"/>
    <col min="3601" max="3601" width="9.28515625" customWidth="1"/>
    <col min="3602" max="3602" width="4.7109375" customWidth="1"/>
    <col min="3603" max="3603" width="9.28515625" customWidth="1"/>
    <col min="3604" max="3604" width="10.85546875" customWidth="1"/>
    <col min="3605" max="3605" width="6.7109375" customWidth="1"/>
    <col min="3606" max="3606" width="10" customWidth="1"/>
    <col min="3607" max="3607" width="10.5703125" customWidth="1"/>
    <col min="3608" max="3615" width="0" hidden="1" customWidth="1"/>
    <col min="3841" max="3841" width="5.140625" customWidth="1"/>
    <col min="3842" max="3842" width="21.85546875" bestFit="1" customWidth="1"/>
    <col min="3843" max="3843" width="19.85546875" customWidth="1"/>
    <col min="3844" max="3844" width="4.7109375" customWidth="1"/>
    <col min="3845" max="3845" width="7.85546875" customWidth="1"/>
    <col min="3846" max="3846" width="4.7109375" customWidth="1"/>
    <col min="3847" max="3847" width="9.28515625" customWidth="1"/>
    <col min="3848" max="3848" width="4.7109375" customWidth="1"/>
    <col min="3849" max="3849" width="9.28515625" customWidth="1"/>
    <col min="3850" max="3850" width="4.7109375" customWidth="1"/>
    <col min="3851" max="3851" width="9.28515625" customWidth="1"/>
    <col min="3852" max="3852" width="4.7109375" customWidth="1"/>
    <col min="3853" max="3853" width="9.28515625" customWidth="1"/>
    <col min="3854" max="3854" width="4.7109375" customWidth="1"/>
    <col min="3855" max="3855" width="9.28515625" customWidth="1"/>
    <col min="3856" max="3856" width="4.7109375" customWidth="1"/>
    <col min="3857" max="3857" width="9.28515625" customWidth="1"/>
    <col min="3858" max="3858" width="4.7109375" customWidth="1"/>
    <col min="3859" max="3859" width="9.28515625" customWidth="1"/>
    <col min="3860" max="3860" width="10.85546875" customWidth="1"/>
    <col min="3861" max="3861" width="6.7109375" customWidth="1"/>
    <col min="3862" max="3862" width="10" customWidth="1"/>
    <col min="3863" max="3863" width="10.5703125" customWidth="1"/>
    <col min="3864" max="3871" width="0" hidden="1" customWidth="1"/>
    <col min="4097" max="4097" width="5.140625" customWidth="1"/>
    <col min="4098" max="4098" width="21.85546875" bestFit="1" customWidth="1"/>
    <col min="4099" max="4099" width="19.85546875" customWidth="1"/>
    <col min="4100" max="4100" width="4.7109375" customWidth="1"/>
    <col min="4101" max="4101" width="7.85546875" customWidth="1"/>
    <col min="4102" max="4102" width="4.7109375" customWidth="1"/>
    <col min="4103" max="4103" width="9.28515625" customWidth="1"/>
    <col min="4104" max="4104" width="4.7109375" customWidth="1"/>
    <col min="4105" max="4105" width="9.28515625" customWidth="1"/>
    <col min="4106" max="4106" width="4.7109375" customWidth="1"/>
    <col min="4107" max="4107" width="9.28515625" customWidth="1"/>
    <col min="4108" max="4108" width="4.7109375" customWidth="1"/>
    <col min="4109" max="4109" width="9.28515625" customWidth="1"/>
    <col min="4110" max="4110" width="4.7109375" customWidth="1"/>
    <col min="4111" max="4111" width="9.28515625" customWidth="1"/>
    <col min="4112" max="4112" width="4.7109375" customWidth="1"/>
    <col min="4113" max="4113" width="9.28515625" customWidth="1"/>
    <col min="4114" max="4114" width="4.7109375" customWidth="1"/>
    <col min="4115" max="4115" width="9.28515625" customWidth="1"/>
    <col min="4116" max="4116" width="10.85546875" customWidth="1"/>
    <col min="4117" max="4117" width="6.7109375" customWidth="1"/>
    <col min="4118" max="4118" width="10" customWidth="1"/>
    <col min="4119" max="4119" width="10.5703125" customWidth="1"/>
    <col min="4120" max="4127" width="0" hidden="1" customWidth="1"/>
    <col min="4353" max="4353" width="5.140625" customWidth="1"/>
    <col min="4354" max="4354" width="21.85546875" bestFit="1" customWidth="1"/>
    <col min="4355" max="4355" width="19.85546875" customWidth="1"/>
    <col min="4356" max="4356" width="4.7109375" customWidth="1"/>
    <col min="4357" max="4357" width="7.85546875" customWidth="1"/>
    <col min="4358" max="4358" width="4.7109375" customWidth="1"/>
    <col min="4359" max="4359" width="9.28515625" customWidth="1"/>
    <col min="4360" max="4360" width="4.7109375" customWidth="1"/>
    <col min="4361" max="4361" width="9.28515625" customWidth="1"/>
    <col min="4362" max="4362" width="4.7109375" customWidth="1"/>
    <col min="4363" max="4363" width="9.28515625" customWidth="1"/>
    <col min="4364" max="4364" width="4.7109375" customWidth="1"/>
    <col min="4365" max="4365" width="9.28515625" customWidth="1"/>
    <col min="4366" max="4366" width="4.7109375" customWidth="1"/>
    <col min="4367" max="4367" width="9.28515625" customWidth="1"/>
    <col min="4368" max="4368" width="4.7109375" customWidth="1"/>
    <col min="4369" max="4369" width="9.28515625" customWidth="1"/>
    <col min="4370" max="4370" width="4.7109375" customWidth="1"/>
    <col min="4371" max="4371" width="9.28515625" customWidth="1"/>
    <col min="4372" max="4372" width="10.85546875" customWidth="1"/>
    <col min="4373" max="4373" width="6.7109375" customWidth="1"/>
    <col min="4374" max="4374" width="10" customWidth="1"/>
    <col min="4375" max="4375" width="10.5703125" customWidth="1"/>
    <col min="4376" max="4383" width="0" hidden="1" customWidth="1"/>
    <col min="4609" max="4609" width="5.140625" customWidth="1"/>
    <col min="4610" max="4610" width="21.85546875" bestFit="1" customWidth="1"/>
    <col min="4611" max="4611" width="19.85546875" customWidth="1"/>
    <col min="4612" max="4612" width="4.7109375" customWidth="1"/>
    <col min="4613" max="4613" width="7.85546875" customWidth="1"/>
    <col min="4614" max="4614" width="4.7109375" customWidth="1"/>
    <col min="4615" max="4615" width="9.28515625" customWidth="1"/>
    <col min="4616" max="4616" width="4.7109375" customWidth="1"/>
    <col min="4617" max="4617" width="9.28515625" customWidth="1"/>
    <col min="4618" max="4618" width="4.7109375" customWidth="1"/>
    <col min="4619" max="4619" width="9.28515625" customWidth="1"/>
    <col min="4620" max="4620" width="4.7109375" customWidth="1"/>
    <col min="4621" max="4621" width="9.28515625" customWidth="1"/>
    <col min="4622" max="4622" width="4.7109375" customWidth="1"/>
    <col min="4623" max="4623" width="9.28515625" customWidth="1"/>
    <col min="4624" max="4624" width="4.7109375" customWidth="1"/>
    <col min="4625" max="4625" width="9.28515625" customWidth="1"/>
    <col min="4626" max="4626" width="4.7109375" customWidth="1"/>
    <col min="4627" max="4627" width="9.28515625" customWidth="1"/>
    <col min="4628" max="4628" width="10.85546875" customWidth="1"/>
    <col min="4629" max="4629" width="6.7109375" customWidth="1"/>
    <col min="4630" max="4630" width="10" customWidth="1"/>
    <col min="4631" max="4631" width="10.5703125" customWidth="1"/>
    <col min="4632" max="4639" width="0" hidden="1" customWidth="1"/>
    <col min="4865" max="4865" width="5.140625" customWidth="1"/>
    <col min="4866" max="4866" width="21.85546875" bestFit="1" customWidth="1"/>
    <col min="4867" max="4867" width="19.85546875" customWidth="1"/>
    <col min="4868" max="4868" width="4.7109375" customWidth="1"/>
    <col min="4869" max="4869" width="7.85546875" customWidth="1"/>
    <col min="4870" max="4870" width="4.7109375" customWidth="1"/>
    <col min="4871" max="4871" width="9.28515625" customWidth="1"/>
    <col min="4872" max="4872" width="4.7109375" customWidth="1"/>
    <col min="4873" max="4873" width="9.28515625" customWidth="1"/>
    <col min="4874" max="4874" width="4.7109375" customWidth="1"/>
    <col min="4875" max="4875" width="9.28515625" customWidth="1"/>
    <col min="4876" max="4876" width="4.7109375" customWidth="1"/>
    <col min="4877" max="4877" width="9.28515625" customWidth="1"/>
    <col min="4878" max="4878" width="4.7109375" customWidth="1"/>
    <col min="4879" max="4879" width="9.28515625" customWidth="1"/>
    <col min="4880" max="4880" width="4.7109375" customWidth="1"/>
    <col min="4881" max="4881" width="9.28515625" customWidth="1"/>
    <col min="4882" max="4882" width="4.7109375" customWidth="1"/>
    <col min="4883" max="4883" width="9.28515625" customWidth="1"/>
    <col min="4884" max="4884" width="10.85546875" customWidth="1"/>
    <col min="4885" max="4885" width="6.7109375" customWidth="1"/>
    <col min="4886" max="4886" width="10" customWidth="1"/>
    <col min="4887" max="4887" width="10.5703125" customWidth="1"/>
    <col min="4888" max="4895" width="0" hidden="1" customWidth="1"/>
    <col min="5121" max="5121" width="5.140625" customWidth="1"/>
    <col min="5122" max="5122" width="21.85546875" bestFit="1" customWidth="1"/>
    <col min="5123" max="5123" width="19.85546875" customWidth="1"/>
    <col min="5124" max="5124" width="4.7109375" customWidth="1"/>
    <col min="5125" max="5125" width="7.85546875" customWidth="1"/>
    <col min="5126" max="5126" width="4.7109375" customWidth="1"/>
    <col min="5127" max="5127" width="9.28515625" customWidth="1"/>
    <col min="5128" max="5128" width="4.7109375" customWidth="1"/>
    <col min="5129" max="5129" width="9.28515625" customWidth="1"/>
    <col min="5130" max="5130" width="4.7109375" customWidth="1"/>
    <col min="5131" max="5131" width="9.28515625" customWidth="1"/>
    <col min="5132" max="5132" width="4.7109375" customWidth="1"/>
    <col min="5133" max="5133" width="9.28515625" customWidth="1"/>
    <col min="5134" max="5134" width="4.7109375" customWidth="1"/>
    <col min="5135" max="5135" width="9.28515625" customWidth="1"/>
    <col min="5136" max="5136" width="4.7109375" customWidth="1"/>
    <col min="5137" max="5137" width="9.28515625" customWidth="1"/>
    <col min="5138" max="5138" width="4.7109375" customWidth="1"/>
    <col min="5139" max="5139" width="9.28515625" customWidth="1"/>
    <col min="5140" max="5140" width="10.85546875" customWidth="1"/>
    <col min="5141" max="5141" width="6.7109375" customWidth="1"/>
    <col min="5142" max="5142" width="10" customWidth="1"/>
    <col min="5143" max="5143" width="10.5703125" customWidth="1"/>
    <col min="5144" max="5151" width="0" hidden="1" customWidth="1"/>
    <col min="5377" max="5377" width="5.140625" customWidth="1"/>
    <col min="5378" max="5378" width="21.85546875" bestFit="1" customWidth="1"/>
    <col min="5379" max="5379" width="19.85546875" customWidth="1"/>
    <col min="5380" max="5380" width="4.7109375" customWidth="1"/>
    <col min="5381" max="5381" width="7.85546875" customWidth="1"/>
    <col min="5382" max="5382" width="4.7109375" customWidth="1"/>
    <col min="5383" max="5383" width="9.28515625" customWidth="1"/>
    <col min="5384" max="5384" width="4.7109375" customWidth="1"/>
    <col min="5385" max="5385" width="9.28515625" customWidth="1"/>
    <col min="5386" max="5386" width="4.7109375" customWidth="1"/>
    <col min="5387" max="5387" width="9.28515625" customWidth="1"/>
    <col min="5388" max="5388" width="4.7109375" customWidth="1"/>
    <col min="5389" max="5389" width="9.28515625" customWidth="1"/>
    <col min="5390" max="5390" width="4.7109375" customWidth="1"/>
    <col min="5391" max="5391" width="9.28515625" customWidth="1"/>
    <col min="5392" max="5392" width="4.7109375" customWidth="1"/>
    <col min="5393" max="5393" width="9.28515625" customWidth="1"/>
    <col min="5394" max="5394" width="4.7109375" customWidth="1"/>
    <col min="5395" max="5395" width="9.28515625" customWidth="1"/>
    <col min="5396" max="5396" width="10.85546875" customWidth="1"/>
    <col min="5397" max="5397" width="6.7109375" customWidth="1"/>
    <col min="5398" max="5398" width="10" customWidth="1"/>
    <col min="5399" max="5399" width="10.5703125" customWidth="1"/>
    <col min="5400" max="5407" width="0" hidden="1" customWidth="1"/>
    <col min="5633" max="5633" width="5.140625" customWidth="1"/>
    <col min="5634" max="5634" width="21.85546875" bestFit="1" customWidth="1"/>
    <col min="5635" max="5635" width="19.85546875" customWidth="1"/>
    <col min="5636" max="5636" width="4.7109375" customWidth="1"/>
    <col min="5637" max="5637" width="7.85546875" customWidth="1"/>
    <col min="5638" max="5638" width="4.7109375" customWidth="1"/>
    <col min="5639" max="5639" width="9.28515625" customWidth="1"/>
    <col min="5640" max="5640" width="4.7109375" customWidth="1"/>
    <col min="5641" max="5641" width="9.28515625" customWidth="1"/>
    <col min="5642" max="5642" width="4.7109375" customWidth="1"/>
    <col min="5643" max="5643" width="9.28515625" customWidth="1"/>
    <col min="5644" max="5644" width="4.7109375" customWidth="1"/>
    <col min="5645" max="5645" width="9.28515625" customWidth="1"/>
    <col min="5646" max="5646" width="4.7109375" customWidth="1"/>
    <col min="5647" max="5647" width="9.28515625" customWidth="1"/>
    <col min="5648" max="5648" width="4.7109375" customWidth="1"/>
    <col min="5649" max="5649" width="9.28515625" customWidth="1"/>
    <col min="5650" max="5650" width="4.7109375" customWidth="1"/>
    <col min="5651" max="5651" width="9.28515625" customWidth="1"/>
    <col min="5652" max="5652" width="10.85546875" customWidth="1"/>
    <col min="5653" max="5653" width="6.7109375" customWidth="1"/>
    <col min="5654" max="5654" width="10" customWidth="1"/>
    <col min="5655" max="5655" width="10.5703125" customWidth="1"/>
    <col min="5656" max="5663" width="0" hidden="1" customWidth="1"/>
    <col min="5889" max="5889" width="5.140625" customWidth="1"/>
    <col min="5890" max="5890" width="21.85546875" bestFit="1" customWidth="1"/>
    <col min="5891" max="5891" width="19.85546875" customWidth="1"/>
    <col min="5892" max="5892" width="4.7109375" customWidth="1"/>
    <col min="5893" max="5893" width="7.85546875" customWidth="1"/>
    <col min="5894" max="5894" width="4.7109375" customWidth="1"/>
    <col min="5895" max="5895" width="9.28515625" customWidth="1"/>
    <col min="5896" max="5896" width="4.7109375" customWidth="1"/>
    <col min="5897" max="5897" width="9.28515625" customWidth="1"/>
    <col min="5898" max="5898" width="4.7109375" customWidth="1"/>
    <col min="5899" max="5899" width="9.28515625" customWidth="1"/>
    <col min="5900" max="5900" width="4.7109375" customWidth="1"/>
    <col min="5901" max="5901" width="9.28515625" customWidth="1"/>
    <col min="5902" max="5902" width="4.7109375" customWidth="1"/>
    <col min="5903" max="5903" width="9.28515625" customWidth="1"/>
    <col min="5904" max="5904" width="4.7109375" customWidth="1"/>
    <col min="5905" max="5905" width="9.28515625" customWidth="1"/>
    <col min="5906" max="5906" width="4.7109375" customWidth="1"/>
    <col min="5907" max="5907" width="9.28515625" customWidth="1"/>
    <col min="5908" max="5908" width="10.85546875" customWidth="1"/>
    <col min="5909" max="5909" width="6.7109375" customWidth="1"/>
    <col min="5910" max="5910" width="10" customWidth="1"/>
    <col min="5911" max="5911" width="10.5703125" customWidth="1"/>
    <col min="5912" max="5919" width="0" hidden="1" customWidth="1"/>
    <col min="6145" max="6145" width="5.140625" customWidth="1"/>
    <col min="6146" max="6146" width="21.85546875" bestFit="1" customWidth="1"/>
    <col min="6147" max="6147" width="19.85546875" customWidth="1"/>
    <col min="6148" max="6148" width="4.7109375" customWidth="1"/>
    <col min="6149" max="6149" width="7.85546875" customWidth="1"/>
    <col min="6150" max="6150" width="4.7109375" customWidth="1"/>
    <col min="6151" max="6151" width="9.28515625" customWidth="1"/>
    <col min="6152" max="6152" width="4.7109375" customWidth="1"/>
    <col min="6153" max="6153" width="9.28515625" customWidth="1"/>
    <col min="6154" max="6154" width="4.7109375" customWidth="1"/>
    <col min="6155" max="6155" width="9.28515625" customWidth="1"/>
    <col min="6156" max="6156" width="4.7109375" customWidth="1"/>
    <col min="6157" max="6157" width="9.28515625" customWidth="1"/>
    <col min="6158" max="6158" width="4.7109375" customWidth="1"/>
    <col min="6159" max="6159" width="9.28515625" customWidth="1"/>
    <col min="6160" max="6160" width="4.7109375" customWidth="1"/>
    <col min="6161" max="6161" width="9.28515625" customWidth="1"/>
    <col min="6162" max="6162" width="4.7109375" customWidth="1"/>
    <col min="6163" max="6163" width="9.28515625" customWidth="1"/>
    <col min="6164" max="6164" width="10.85546875" customWidth="1"/>
    <col min="6165" max="6165" width="6.7109375" customWidth="1"/>
    <col min="6166" max="6166" width="10" customWidth="1"/>
    <col min="6167" max="6167" width="10.5703125" customWidth="1"/>
    <col min="6168" max="6175" width="0" hidden="1" customWidth="1"/>
    <col min="6401" max="6401" width="5.140625" customWidth="1"/>
    <col min="6402" max="6402" width="21.85546875" bestFit="1" customWidth="1"/>
    <col min="6403" max="6403" width="19.85546875" customWidth="1"/>
    <col min="6404" max="6404" width="4.7109375" customWidth="1"/>
    <col min="6405" max="6405" width="7.85546875" customWidth="1"/>
    <col min="6406" max="6406" width="4.7109375" customWidth="1"/>
    <col min="6407" max="6407" width="9.28515625" customWidth="1"/>
    <col min="6408" max="6408" width="4.7109375" customWidth="1"/>
    <col min="6409" max="6409" width="9.28515625" customWidth="1"/>
    <col min="6410" max="6410" width="4.7109375" customWidth="1"/>
    <col min="6411" max="6411" width="9.28515625" customWidth="1"/>
    <col min="6412" max="6412" width="4.7109375" customWidth="1"/>
    <col min="6413" max="6413" width="9.28515625" customWidth="1"/>
    <col min="6414" max="6414" width="4.7109375" customWidth="1"/>
    <col min="6415" max="6415" width="9.28515625" customWidth="1"/>
    <col min="6416" max="6416" width="4.7109375" customWidth="1"/>
    <col min="6417" max="6417" width="9.28515625" customWidth="1"/>
    <col min="6418" max="6418" width="4.7109375" customWidth="1"/>
    <col min="6419" max="6419" width="9.28515625" customWidth="1"/>
    <col min="6420" max="6420" width="10.85546875" customWidth="1"/>
    <col min="6421" max="6421" width="6.7109375" customWidth="1"/>
    <col min="6422" max="6422" width="10" customWidth="1"/>
    <col min="6423" max="6423" width="10.5703125" customWidth="1"/>
    <col min="6424" max="6431" width="0" hidden="1" customWidth="1"/>
    <col min="6657" max="6657" width="5.140625" customWidth="1"/>
    <col min="6658" max="6658" width="21.85546875" bestFit="1" customWidth="1"/>
    <col min="6659" max="6659" width="19.85546875" customWidth="1"/>
    <col min="6660" max="6660" width="4.7109375" customWidth="1"/>
    <col min="6661" max="6661" width="7.85546875" customWidth="1"/>
    <col min="6662" max="6662" width="4.7109375" customWidth="1"/>
    <col min="6663" max="6663" width="9.28515625" customWidth="1"/>
    <col min="6664" max="6664" width="4.7109375" customWidth="1"/>
    <col min="6665" max="6665" width="9.28515625" customWidth="1"/>
    <col min="6666" max="6666" width="4.7109375" customWidth="1"/>
    <col min="6667" max="6667" width="9.28515625" customWidth="1"/>
    <col min="6668" max="6668" width="4.7109375" customWidth="1"/>
    <col min="6669" max="6669" width="9.28515625" customWidth="1"/>
    <col min="6670" max="6670" width="4.7109375" customWidth="1"/>
    <col min="6671" max="6671" width="9.28515625" customWidth="1"/>
    <col min="6672" max="6672" width="4.7109375" customWidth="1"/>
    <col min="6673" max="6673" width="9.28515625" customWidth="1"/>
    <col min="6674" max="6674" width="4.7109375" customWidth="1"/>
    <col min="6675" max="6675" width="9.28515625" customWidth="1"/>
    <col min="6676" max="6676" width="10.85546875" customWidth="1"/>
    <col min="6677" max="6677" width="6.7109375" customWidth="1"/>
    <col min="6678" max="6678" width="10" customWidth="1"/>
    <col min="6679" max="6679" width="10.5703125" customWidth="1"/>
    <col min="6680" max="6687" width="0" hidden="1" customWidth="1"/>
    <col min="6913" max="6913" width="5.140625" customWidth="1"/>
    <col min="6914" max="6914" width="21.85546875" bestFit="1" customWidth="1"/>
    <col min="6915" max="6915" width="19.85546875" customWidth="1"/>
    <col min="6916" max="6916" width="4.7109375" customWidth="1"/>
    <col min="6917" max="6917" width="7.85546875" customWidth="1"/>
    <col min="6918" max="6918" width="4.7109375" customWidth="1"/>
    <col min="6919" max="6919" width="9.28515625" customWidth="1"/>
    <col min="6920" max="6920" width="4.7109375" customWidth="1"/>
    <col min="6921" max="6921" width="9.28515625" customWidth="1"/>
    <col min="6922" max="6922" width="4.7109375" customWidth="1"/>
    <col min="6923" max="6923" width="9.28515625" customWidth="1"/>
    <col min="6924" max="6924" width="4.7109375" customWidth="1"/>
    <col min="6925" max="6925" width="9.28515625" customWidth="1"/>
    <col min="6926" max="6926" width="4.7109375" customWidth="1"/>
    <col min="6927" max="6927" width="9.28515625" customWidth="1"/>
    <col min="6928" max="6928" width="4.7109375" customWidth="1"/>
    <col min="6929" max="6929" width="9.28515625" customWidth="1"/>
    <col min="6930" max="6930" width="4.7109375" customWidth="1"/>
    <col min="6931" max="6931" width="9.28515625" customWidth="1"/>
    <col min="6932" max="6932" width="10.85546875" customWidth="1"/>
    <col min="6933" max="6933" width="6.7109375" customWidth="1"/>
    <col min="6934" max="6934" width="10" customWidth="1"/>
    <col min="6935" max="6935" width="10.5703125" customWidth="1"/>
    <col min="6936" max="6943" width="0" hidden="1" customWidth="1"/>
    <col min="7169" max="7169" width="5.140625" customWidth="1"/>
    <col min="7170" max="7170" width="21.85546875" bestFit="1" customWidth="1"/>
    <col min="7171" max="7171" width="19.85546875" customWidth="1"/>
    <col min="7172" max="7172" width="4.7109375" customWidth="1"/>
    <col min="7173" max="7173" width="7.85546875" customWidth="1"/>
    <col min="7174" max="7174" width="4.7109375" customWidth="1"/>
    <col min="7175" max="7175" width="9.28515625" customWidth="1"/>
    <col min="7176" max="7176" width="4.7109375" customWidth="1"/>
    <col min="7177" max="7177" width="9.28515625" customWidth="1"/>
    <col min="7178" max="7178" width="4.7109375" customWidth="1"/>
    <col min="7179" max="7179" width="9.28515625" customWidth="1"/>
    <col min="7180" max="7180" width="4.7109375" customWidth="1"/>
    <col min="7181" max="7181" width="9.28515625" customWidth="1"/>
    <col min="7182" max="7182" width="4.7109375" customWidth="1"/>
    <col min="7183" max="7183" width="9.28515625" customWidth="1"/>
    <col min="7184" max="7184" width="4.7109375" customWidth="1"/>
    <col min="7185" max="7185" width="9.28515625" customWidth="1"/>
    <col min="7186" max="7186" width="4.7109375" customWidth="1"/>
    <col min="7187" max="7187" width="9.28515625" customWidth="1"/>
    <col min="7188" max="7188" width="10.85546875" customWidth="1"/>
    <col min="7189" max="7189" width="6.7109375" customWidth="1"/>
    <col min="7190" max="7190" width="10" customWidth="1"/>
    <col min="7191" max="7191" width="10.5703125" customWidth="1"/>
    <col min="7192" max="7199" width="0" hidden="1" customWidth="1"/>
    <col min="7425" max="7425" width="5.140625" customWidth="1"/>
    <col min="7426" max="7426" width="21.85546875" bestFit="1" customWidth="1"/>
    <col min="7427" max="7427" width="19.85546875" customWidth="1"/>
    <col min="7428" max="7428" width="4.7109375" customWidth="1"/>
    <col min="7429" max="7429" width="7.85546875" customWidth="1"/>
    <col min="7430" max="7430" width="4.7109375" customWidth="1"/>
    <col min="7431" max="7431" width="9.28515625" customWidth="1"/>
    <col min="7432" max="7432" width="4.7109375" customWidth="1"/>
    <col min="7433" max="7433" width="9.28515625" customWidth="1"/>
    <col min="7434" max="7434" width="4.7109375" customWidth="1"/>
    <col min="7435" max="7435" width="9.28515625" customWidth="1"/>
    <col min="7436" max="7436" width="4.7109375" customWidth="1"/>
    <col min="7437" max="7437" width="9.28515625" customWidth="1"/>
    <col min="7438" max="7438" width="4.7109375" customWidth="1"/>
    <col min="7439" max="7439" width="9.28515625" customWidth="1"/>
    <col min="7440" max="7440" width="4.7109375" customWidth="1"/>
    <col min="7441" max="7441" width="9.28515625" customWidth="1"/>
    <col min="7442" max="7442" width="4.7109375" customWidth="1"/>
    <col min="7443" max="7443" width="9.28515625" customWidth="1"/>
    <col min="7444" max="7444" width="10.85546875" customWidth="1"/>
    <col min="7445" max="7445" width="6.7109375" customWidth="1"/>
    <col min="7446" max="7446" width="10" customWidth="1"/>
    <col min="7447" max="7447" width="10.5703125" customWidth="1"/>
    <col min="7448" max="7455" width="0" hidden="1" customWidth="1"/>
    <col min="7681" max="7681" width="5.140625" customWidth="1"/>
    <col min="7682" max="7682" width="21.85546875" bestFit="1" customWidth="1"/>
    <col min="7683" max="7683" width="19.85546875" customWidth="1"/>
    <col min="7684" max="7684" width="4.7109375" customWidth="1"/>
    <col min="7685" max="7685" width="7.85546875" customWidth="1"/>
    <col min="7686" max="7686" width="4.7109375" customWidth="1"/>
    <col min="7687" max="7687" width="9.28515625" customWidth="1"/>
    <col min="7688" max="7688" width="4.7109375" customWidth="1"/>
    <col min="7689" max="7689" width="9.28515625" customWidth="1"/>
    <col min="7690" max="7690" width="4.7109375" customWidth="1"/>
    <col min="7691" max="7691" width="9.28515625" customWidth="1"/>
    <col min="7692" max="7692" width="4.7109375" customWidth="1"/>
    <col min="7693" max="7693" width="9.28515625" customWidth="1"/>
    <col min="7694" max="7694" width="4.7109375" customWidth="1"/>
    <col min="7695" max="7695" width="9.28515625" customWidth="1"/>
    <col min="7696" max="7696" width="4.7109375" customWidth="1"/>
    <col min="7697" max="7697" width="9.28515625" customWidth="1"/>
    <col min="7698" max="7698" width="4.7109375" customWidth="1"/>
    <col min="7699" max="7699" width="9.28515625" customWidth="1"/>
    <col min="7700" max="7700" width="10.85546875" customWidth="1"/>
    <col min="7701" max="7701" width="6.7109375" customWidth="1"/>
    <col min="7702" max="7702" width="10" customWidth="1"/>
    <col min="7703" max="7703" width="10.5703125" customWidth="1"/>
    <col min="7704" max="7711" width="0" hidden="1" customWidth="1"/>
    <col min="7937" max="7937" width="5.140625" customWidth="1"/>
    <col min="7938" max="7938" width="21.85546875" bestFit="1" customWidth="1"/>
    <col min="7939" max="7939" width="19.85546875" customWidth="1"/>
    <col min="7940" max="7940" width="4.7109375" customWidth="1"/>
    <col min="7941" max="7941" width="7.85546875" customWidth="1"/>
    <col min="7942" max="7942" width="4.7109375" customWidth="1"/>
    <col min="7943" max="7943" width="9.28515625" customWidth="1"/>
    <col min="7944" max="7944" width="4.7109375" customWidth="1"/>
    <col min="7945" max="7945" width="9.28515625" customWidth="1"/>
    <col min="7946" max="7946" width="4.7109375" customWidth="1"/>
    <col min="7947" max="7947" width="9.28515625" customWidth="1"/>
    <col min="7948" max="7948" width="4.7109375" customWidth="1"/>
    <col min="7949" max="7949" width="9.28515625" customWidth="1"/>
    <col min="7950" max="7950" width="4.7109375" customWidth="1"/>
    <col min="7951" max="7951" width="9.28515625" customWidth="1"/>
    <col min="7952" max="7952" width="4.7109375" customWidth="1"/>
    <col min="7953" max="7953" width="9.28515625" customWidth="1"/>
    <col min="7954" max="7954" width="4.7109375" customWidth="1"/>
    <col min="7955" max="7955" width="9.28515625" customWidth="1"/>
    <col min="7956" max="7956" width="10.85546875" customWidth="1"/>
    <col min="7957" max="7957" width="6.7109375" customWidth="1"/>
    <col min="7958" max="7958" width="10" customWidth="1"/>
    <col min="7959" max="7959" width="10.5703125" customWidth="1"/>
    <col min="7960" max="7967" width="0" hidden="1" customWidth="1"/>
    <col min="8193" max="8193" width="5.140625" customWidth="1"/>
    <col min="8194" max="8194" width="21.85546875" bestFit="1" customWidth="1"/>
    <col min="8195" max="8195" width="19.85546875" customWidth="1"/>
    <col min="8196" max="8196" width="4.7109375" customWidth="1"/>
    <col min="8197" max="8197" width="7.85546875" customWidth="1"/>
    <col min="8198" max="8198" width="4.7109375" customWidth="1"/>
    <col min="8199" max="8199" width="9.28515625" customWidth="1"/>
    <col min="8200" max="8200" width="4.7109375" customWidth="1"/>
    <col min="8201" max="8201" width="9.28515625" customWidth="1"/>
    <col min="8202" max="8202" width="4.7109375" customWidth="1"/>
    <col min="8203" max="8203" width="9.28515625" customWidth="1"/>
    <col min="8204" max="8204" width="4.7109375" customWidth="1"/>
    <col min="8205" max="8205" width="9.28515625" customWidth="1"/>
    <col min="8206" max="8206" width="4.7109375" customWidth="1"/>
    <col min="8207" max="8207" width="9.28515625" customWidth="1"/>
    <col min="8208" max="8208" width="4.7109375" customWidth="1"/>
    <col min="8209" max="8209" width="9.28515625" customWidth="1"/>
    <col min="8210" max="8210" width="4.7109375" customWidth="1"/>
    <col min="8211" max="8211" width="9.28515625" customWidth="1"/>
    <col min="8212" max="8212" width="10.85546875" customWidth="1"/>
    <col min="8213" max="8213" width="6.7109375" customWidth="1"/>
    <col min="8214" max="8214" width="10" customWidth="1"/>
    <col min="8215" max="8215" width="10.5703125" customWidth="1"/>
    <col min="8216" max="8223" width="0" hidden="1" customWidth="1"/>
    <col min="8449" max="8449" width="5.140625" customWidth="1"/>
    <col min="8450" max="8450" width="21.85546875" bestFit="1" customWidth="1"/>
    <col min="8451" max="8451" width="19.85546875" customWidth="1"/>
    <col min="8452" max="8452" width="4.7109375" customWidth="1"/>
    <col min="8453" max="8453" width="7.85546875" customWidth="1"/>
    <col min="8454" max="8454" width="4.7109375" customWidth="1"/>
    <col min="8455" max="8455" width="9.28515625" customWidth="1"/>
    <col min="8456" max="8456" width="4.7109375" customWidth="1"/>
    <col min="8457" max="8457" width="9.28515625" customWidth="1"/>
    <col min="8458" max="8458" width="4.7109375" customWidth="1"/>
    <col min="8459" max="8459" width="9.28515625" customWidth="1"/>
    <col min="8460" max="8460" width="4.7109375" customWidth="1"/>
    <col min="8461" max="8461" width="9.28515625" customWidth="1"/>
    <col min="8462" max="8462" width="4.7109375" customWidth="1"/>
    <col min="8463" max="8463" width="9.28515625" customWidth="1"/>
    <col min="8464" max="8464" width="4.7109375" customWidth="1"/>
    <col min="8465" max="8465" width="9.28515625" customWidth="1"/>
    <col min="8466" max="8466" width="4.7109375" customWidth="1"/>
    <col min="8467" max="8467" width="9.28515625" customWidth="1"/>
    <col min="8468" max="8468" width="10.85546875" customWidth="1"/>
    <col min="8469" max="8469" width="6.7109375" customWidth="1"/>
    <col min="8470" max="8470" width="10" customWidth="1"/>
    <col min="8471" max="8471" width="10.5703125" customWidth="1"/>
    <col min="8472" max="8479" width="0" hidden="1" customWidth="1"/>
    <col min="8705" max="8705" width="5.140625" customWidth="1"/>
    <col min="8706" max="8706" width="21.85546875" bestFit="1" customWidth="1"/>
    <col min="8707" max="8707" width="19.85546875" customWidth="1"/>
    <col min="8708" max="8708" width="4.7109375" customWidth="1"/>
    <col min="8709" max="8709" width="7.85546875" customWidth="1"/>
    <col min="8710" max="8710" width="4.7109375" customWidth="1"/>
    <col min="8711" max="8711" width="9.28515625" customWidth="1"/>
    <col min="8712" max="8712" width="4.7109375" customWidth="1"/>
    <col min="8713" max="8713" width="9.28515625" customWidth="1"/>
    <col min="8714" max="8714" width="4.7109375" customWidth="1"/>
    <col min="8715" max="8715" width="9.28515625" customWidth="1"/>
    <col min="8716" max="8716" width="4.7109375" customWidth="1"/>
    <col min="8717" max="8717" width="9.28515625" customWidth="1"/>
    <col min="8718" max="8718" width="4.7109375" customWidth="1"/>
    <col min="8719" max="8719" width="9.28515625" customWidth="1"/>
    <col min="8720" max="8720" width="4.7109375" customWidth="1"/>
    <col min="8721" max="8721" width="9.28515625" customWidth="1"/>
    <col min="8722" max="8722" width="4.7109375" customWidth="1"/>
    <col min="8723" max="8723" width="9.28515625" customWidth="1"/>
    <col min="8724" max="8724" width="10.85546875" customWidth="1"/>
    <col min="8725" max="8725" width="6.7109375" customWidth="1"/>
    <col min="8726" max="8726" width="10" customWidth="1"/>
    <col min="8727" max="8727" width="10.5703125" customWidth="1"/>
    <col min="8728" max="8735" width="0" hidden="1" customWidth="1"/>
    <col min="8961" max="8961" width="5.140625" customWidth="1"/>
    <col min="8962" max="8962" width="21.85546875" bestFit="1" customWidth="1"/>
    <col min="8963" max="8963" width="19.85546875" customWidth="1"/>
    <col min="8964" max="8964" width="4.7109375" customWidth="1"/>
    <col min="8965" max="8965" width="7.85546875" customWidth="1"/>
    <col min="8966" max="8966" width="4.7109375" customWidth="1"/>
    <col min="8967" max="8967" width="9.28515625" customWidth="1"/>
    <col min="8968" max="8968" width="4.7109375" customWidth="1"/>
    <col min="8969" max="8969" width="9.28515625" customWidth="1"/>
    <col min="8970" max="8970" width="4.7109375" customWidth="1"/>
    <col min="8971" max="8971" width="9.28515625" customWidth="1"/>
    <col min="8972" max="8972" width="4.7109375" customWidth="1"/>
    <col min="8973" max="8973" width="9.28515625" customWidth="1"/>
    <col min="8974" max="8974" width="4.7109375" customWidth="1"/>
    <col min="8975" max="8975" width="9.28515625" customWidth="1"/>
    <col min="8976" max="8976" width="4.7109375" customWidth="1"/>
    <col min="8977" max="8977" width="9.28515625" customWidth="1"/>
    <col min="8978" max="8978" width="4.7109375" customWidth="1"/>
    <col min="8979" max="8979" width="9.28515625" customWidth="1"/>
    <col min="8980" max="8980" width="10.85546875" customWidth="1"/>
    <col min="8981" max="8981" width="6.7109375" customWidth="1"/>
    <col min="8982" max="8982" width="10" customWidth="1"/>
    <col min="8983" max="8983" width="10.5703125" customWidth="1"/>
    <col min="8984" max="8991" width="0" hidden="1" customWidth="1"/>
    <col min="9217" max="9217" width="5.140625" customWidth="1"/>
    <col min="9218" max="9218" width="21.85546875" bestFit="1" customWidth="1"/>
    <col min="9219" max="9219" width="19.85546875" customWidth="1"/>
    <col min="9220" max="9220" width="4.7109375" customWidth="1"/>
    <col min="9221" max="9221" width="7.85546875" customWidth="1"/>
    <col min="9222" max="9222" width="4.7109375" customWidth="1"/>
    <col min="9223" max="9223" width="9.28515625" customWidth="1"/>
    <col min="9224" max="9224" width="4.7109375" customWidth="1"/>
    <col min="9225" max="9225" width="9.28515625" customWidth="1"/>
    <col min="9226" max="9226" width="4.7109375" customWidth="1"/>
    <col min="9227" max="9227" width="9.28515625" customWidth="1"/>
    <col min="9228" max="9228" width="4.7109375" customWidth="1"/>
    <col min="9229" max="9229" width="9.28515625" customWidth="1"/>
    <col min="9230" max="9230" width="4.7109375" customWidth="1"/>
    <col min="9231" max="9231" width="9.28515625" customWidth="1"/>
    <col min="9232" max="9232" width="4.7109375" customWidth="1"/>
    <col min="9233" max="9233" width="9.28515625" customWidth="1"/>
    <col min="9234" max="9234" width="4.7109375" customWidth="1"/>
    <col min="9235" max="9235" width="9.28515625" customWidth="1"/>
    <col min="9236" max="9236" width="10.85546875" customWidth="1"/>
    <col min="9237" max="9237" width="6.7109375" customWidth="1"/>
    <col min="9238" max="9238" width="10" customWidth="1"/>
    <col min="9239" max="9239" width="10.5703125" customWidth="1"/>
    <col min="9240" max="9247" width="0" hidden="1" customWidth="1"/>
    <col min="9473" max="9473" width="5.140625" customWidth="1"/>
    <col min="9474" max="9474" width="21.85546875" bestFit="1" customWidth="1"/>
    <col min="9475" max="9475" width="19.85546875" customWidth="1"/>
    <col min="9476" max="9476" width="4.7109375" customWidth="1"/>
    <col min="9477" max="9477" width="7.85546875" customWidth="1"/>
    <col min="9478" max="9478" width="4.7109375" customWidth="1"/>
    <col min="9479" max="9479" width="9.28515625" customWidth="1"/>
    <col min="9480" max="9480" width="4.7109375" customWidth="1"/>
    <col min="9481" max="9481" width="9.28515625" customWidth="1"/>
    <col min="9482" max="9482" width="4.7109375" customWidth="1"/>
    <col min="9483" max="9483" width="9.28515625" customWidth="1"/>
    <col min="9484" max="9484" width="4.7109375" customWidth="1"/>
    <col min="9485" max="9485" width="9.28515625" customWidth="1"/>
    <col min="9486" max="9486" width="4.7109375" customWidth="1"/>
    <col min="9487" max="9487" width="9.28515625" customWidth="1"/>
    <col min="9488" max="9488" width="4.7109375" customWidth="1"/>
    <col min="9489" max="9489" width="9.28515625" customWidth="1"/>
    <col min="9490" max="9490" width="4.7109375" customWidth="1"/>
    <col min="9491" max="9491" width="9.28515625" customWidth="1"/>
    <col min="9492" max="9492" width="10.85546875" customWidth="1"/>
    <col min="9493" max="9493" width="6.7109375" customWidth="1"/>
    <col min="9494" max="9494" width="10" customWidth="1"/>
    <col min="9495" max="9495" width="10.5703125" customWidth="1"/>
    <col min="9496" max="9503" width="0" hidden="1" customWidth="1"/>
    <col min="9729" max="9729" width="5.140625" customWidth="1"/>
    <col min="9730" max="9730" width="21.85546875" bestFit="1" customWidth="1"/>
    <col min="9731" max="9731" width="19.85546875" customWidth="1"/>
    <col min="9732" max="9732" width="4.7109375" customWidth="1"/>
    <col min="9733" max="9733" width="7.85546875" customWidth="1"/>
    <col min="9734" max="9734" width="4.7109375" customWidth="1"/>
    <col min="9735" max="9735" width="9.28515625" customWidth="1"/>
    <col min="9736" max="9736" width="4.7109375" customWidth="1"/>
    <col min="9737" max="9737" width="9.28515625" customWidth="1"/>
    <col min="9738" max="9738" width="4.7109375" customWidth="1"/>
    <col min="9739" max="9739" width="9.28515625" customWidth="1"/>
    <col min="9740" max="9740" width="4.7109375" customWidth="1"/>
    <col min="9741" max="9741" width="9.28515625" customWidth="1"/>
    <col min="9742" max="9742" width="4.7109375" customWidth="1"/>
    <col min="9743" max="9743" width="9.28515625" customWidth="1"/>
    <col min="9744" max="9744" width="4.7109375" customWidth="1"/>
    <col min="9745" max="9745" width="9.28515625" customWidth="1"/>
    <col min="9746" max="9746" width="4.7109375" customWidth="1"/>
    <col min="9747" max="9747" width="9.28515625" customWidth="1"/>
    <col min="9748" max="9748" width="10.85546875" customWidth="1"/>
    <col min="9749" max="9749" width="6.7109375" customWidth="1"/>
    <col min="9750" max="9750" width="10" customWidth="1"/>
    <col min="9751" max="9751" width="10.5703125" customWidth="1"/>
    <col min="9752" max="9759" width="0" hidden="1" customWidth="1"/>
    <col min="9985" max="9985" width="5.140625" customWidth="1"/>
    <col min="9986" max="9986" width="21.85546875" bestFit="1" customWidth="1"/>
    <col min="9987" max="9987" width="19.85546875" customWidth="1"/>
    <col min="9988" max="9988" width="4.7109375" customWidth="1"/>
    <col min="9989" max="9989" width="7.85546875" customWidth="1"/>
    <col min="9990" max="9990" width="4.7109375" customWidth="1"/>
    <col min="9991" max="9991" width="9.28515625" customWidth="1"/>
    <col min="9992" max="9992" width="4.7109375" customWidth="1"/>
    <col min="9993" max="9993" width="9.28515625" customWidth="1"/>
    <col min="9994" max="9994" width="4.7109375" customWidth="1"/>
    <col min="9995" max="9995" width="9.28515625" customWidth="1"/>
    <col min="9996" max="9996" width="4.7109375" customWidth="1"/>
    <col min="9997" max="9997" width="9.28515625" customWidth="1"/>
    <col min="9998" max="9998" width="4.7109375" customWidth="1"/>
    <col min="9999" max="9999" width="9.28515625" customWidth="1"/>
    <col min="10000" max="10000" width="4.7109375" customWidth="1"/>
    <col min="10001" max="10001" width="9.28515625" customWidth="1"/>
    <col min="10002" max="10002" width="4.7109375" customWidth="1"/>
    <col min="10003" max="10003" width="9.28515625" customWidth="1"/>
    <col min="10004" max="10004" width="10.85546875" customWidth="1"/>
    <col min="10005" max="10005" width="6.7109375" customWidth="1"/>
    <col min="10006" max="10006" width="10" customWidth="1"/>
    <col min="10007" max="10007" width="10.5703125" customWidth="1"/>
    <col min="10008" max="10015" width="0" hidden="1" customWidth="1"/>
    <col min="10241" max="10241" width="5.140625" customWidth="1"/>
    <col min="10242" max="10242" width="21.85546875" bestFit="1" customWidth="1"/>
    <col min="10243" max="10243" width="19.85546875" customWidth="1"/>
    <col min="10244" max="10244" width="4.7109375" customWidth="1"/>
    <col min="10245" max="10245" width="7.85546875" customWidth="1"/>
    <col min="10246" max="10246" width="4.7109375" customWidth="1"/>
    <col min="10247" max="10247" width="9.28515625" customWidth="1"/>
    <col min="10248" max="10248" width="4.7109375" customWidth="1"/>
    <col min="10249" max="10249" width="9.28515625" customWidth="1"/>
    <col min="10250" max="10250" width="4.7109375" customWidth="1"/>
    <col min="10251" max="10251" width="9.28515625" customWidth="1"/>
    <col min="10252" max="10252" width="4.7109375" customWidth="1"/>
    <col min="10253" max="10253" width="9.28515625" customWidth="1"/>
    <col min="10254" max="10254" width="4.7109375" customWidth="1"/>
    <col min="10255" max="10255" width="9.28515625" customWidth="1"/>
    <col min="10256" max="10256" width="4.7109375" customWidth="1"/>
    <col min="10257" max="10257" width="9.28515625" customWidth="1"/>
    <col min="10258" max="10258" width="4.7109375" customWidth="1"/>
    <col min="10259" max="10259" width="9.28515625" customWidth="1"/>
    <col min="10260" max="10260" width="10.85546875" customWidth="1"/>
    <col min="10261" max="10261" width="6.7109375" customWidth="1"/>
    <col min="10262" max="10262" width="10" customWidth="1"/>
    <col min="10263" max="10263" width="10.5703125" customWidth="1"/>
    <col min="10264" max="10271" width="0" hidden="1" customWidth="1"/>
    <col min="10497" max="10497" width="5.140625" customWidth="1"/>
    <col min="10498" max="10498" width="21.85546875" bestFit="1" customWidth="1"/>
    <col min="10499" max="10499" width="19.85546875" customWidth="1"/>
    <col min="10500" max="10500" width="4.7109375" customWidth="1"/>
    <col min="10501" max="10501" width="7.85546875" customWidth="1"/>
    <col min="10502" max="10502" width="4.7109375" customWidth="1"/>
    <col min="10503" max="10503" width="9.28515625" customWidth="1"/>
    <col min="10504" max="10504" width="4.7109375" customWidth="1"/>
    <col min="10505" max="10505" width="9.28515625" customWidth="1"/>
    <col min="10506" max="10506" width="4.7109375" customWidth="1"/>
    <col min="10507" max="10507" width="9.28515625" customWidth="1"/>
    <col min="10508" max="10508" width="4.7109375" customWidth="1"/>
    <col min="10509" max="10509" width="9.28515625" customWidth="1"/>
    <col min="10510" max="10510" width="4.7109375" customWidth="1"/>
    <col min="10511" max="10511" width="9.28515625" customWidth="1"/>
    <col min="10512" max="10512" width="4.7109375" customWidth="1"/>
    <col min="10513" max="10513" width="9.28515625" customWidth="1"/>
    <col min="10514" max="10514" width="4.7109375" customWidth="1"/>
    <col min="10515" max="10515" width="9.28515625" customWidth="1"/>
    <col min="10516" max="10516" width="10.85546875" customWidth="1"/>
    <col min="10517" max="10517" width="6.7109375" customWidth="1"/>
    <col min="10518" max="10518" width="10" customWidth="1"/>
    <col min="10519" max="10519" width="10.5703125" customWidth="1"/>
    <col min="10520" max="10527" width="0" hidden="1" customWidth="1"/>
    <col min="10753" max="10753" width="5.140625" customWidth="1"/>
    <col min="10754" max="10754" width="21.85546875" bestFit="1" customWidth="1"/>
    <col min="10755" max="10755" width="19.85546875" customWidth="1"/>
    <col min="10756" max="10756" width="4.7109375" customWidth="1"/>
    <col min="10757" max="10757" width="7.85546875" customWidth="1"/>
    <col min="10758" max="10758" width="4.7109375" customWidth="1"/>
    <col min="10759" max="10759" width="9.28515625" customWidth="1"/>
    <col min="10760" max="10760" width="4.7109375" customWidth="1"/>
    <col min="10761" max="10761" width="9.28515625" customWidth="1"/>
    <col min="10762" max="10762" width="4.7109375" customWidth="1"/>
    <col min="10763" max="10763" width="9.28515625" customWidth="1"/>
    <col min="10764" max="10764" width="4.7109375" customWidth="1"/>
    <col min="10765" max="10765" width="9.28515625" customWidth="1"/>
    <col min="10766" max="10766" width="4.7109375" customWidth="1"/>
    <col min="10767" max="10767" width="9.28515625" customWidth="1"/>
    <col min="10768" max="10768" width="4.7109375" customWidth="1"/>
    <col min="10769" max="10769" width="9.28515625" customWidth="1"/>
    <col min="10770" max="10770" width="4.7109375" customWidth="1"/>
    <col min="10771" max="10771" width="9.28515625" customWidth="1"/>
    <col min="10772" max="10772" width="10.85546875" customWidth="1"/>
    <col min="10773" max="10773" width="6.7109375" customWidth="1"/>
    <col min="10774" max="10774" width="10" customWidth="1"/>
    <col min="10775" max="10775" width="10.5703125" customWidth="1"/>
    <col min="10776" max="10783" width="0" hidden="1" customWidth="1"/>
    <col min="11009" max="11009" width="5.140625" customWidth="1"/>
    <col min="11010" max="11010" width="21.85546875" bestFit="1" customWidth="1"/>
    <col min="11011" max="11011" width="19.85546875" customWidth="1"/>
    <col min="11012" max="11012" width="4.7109375" customWidth="1"/>
    <col min="11013" max="11013" width="7.85546875" customWidth="1"/>
    <col min="11014" max="11014" width="4.7109375" customWidth="1"/>
    <col min="11015" max="11015" width="9.28515625" customWidth="1"/>
    <col min="11016" max="11016" width="4.7109375" customWidth="1"/>
    <col min="11017" max="11017" width="9.28515625" customWidth="1"/>
    <col min="11018" max="11018" width="4.7109375" customWidth="1"/>
    <col min="11019" max="11019" width="9.28515625" customWidth="1"/>
    <col min="11020" max="11020" width="4.7109375" customWidth="1"/>
    <col min="11021" max="11021" width="9.28515625" customWidth="1"/>
    <col min="11022" max="11022" width="4.7109375" customWidth="1"/>
    <col min="11023" max="11023" width="9.28515625" customWidth="1"/>
    <col min="11024" max="11024" width="4.7109375" customWidth="1"/>
    <col min="11025" max="11025" width="9.28515625" customWidth="1"/>
    <col min="11026" max="11026" width="4.7109375" customWidth="1"/>
    <col min="11027" max="11027" width="9.28515625" customWidth="1"/>
    <col min="11028" max="11028" width="10.85546875" customWidth="1"/>
    <col min="11029" max="11029" width="6.7109375" customWidth="1"/>
    <col min="11030" max="11030" width="10" customWidth="1"/>
    <col min="11031" max="11031" width="10.5703125" customWidth="1"/>
    <col min="11032" max="11039" width="0" hidden="1" customWidth="1"/>
    <col min="11265" max="11265" width="5.140625" customWidth="1"/>
    <col min="11266" max="11266" width="21.85546875" bestFit="1" customWidth="1"/>
    <col min="11267" max="11267" width="19.85546875" customWidth="1"/>
    <col min="11268" max="11268" width="4.7109375" customWidth="1"/>
    <col min="11269" max="11269" width="7.85546875" customWidth="1"/>
    <col min="11270" max="11270" width="4.7109375" customWidth="1"/>
    <col min="11271" max="11271" width="9.28515625" customWidth="1"/>
    <col min="11272" max="11272" width="4.7109375" customWidth="1"/>
    <col min="11273" max="11273" width="9.28515625" customWidth="1"/>
    <col min="11274" max="11274" width="4.7109375" customWidth="1"/>
    <col min="11275" max="11275" width="9.28515625" customWidth="1"/>
    <col min="11276" max="11276" width="4.7109375" customWidth="1"/>
    <col min="11277" max="11277" width="9.28515625" customWidth="1"/>
    <col min="11278" max="11278" width="4.7109375" customWidth="1"/>
    <col min="11279" max="11279" width="9.28515625" customWidth="1"/>
    <col min="11280" max="11280" width="4.7109375" customWidth="1"/>
    <col min="11281" max="11281" width="9.28515625" customWidth="1"/>
    <col min="11282" max="11282" width="4.7109375" customWidth="1"/>
    <col min="11283" max="11283" width="9.28515625" customWidth="1"/>
    <col min="11284" max="11284" width="10.85546875" customWidth="1"/>
    <col min="11285" max="11285" width="6.7109375" customWidth="1"/>
    <col min="11286" max="11286" width="10" customWidth="1"/>
    <col min="11287" max="11287" width="10.5703125" customWidth="1"/>
    <col min="11288" max="11295" width="0" hidden="1" customWidth="1"/>
    <col min="11521" max="11521" width="5.140625" customWidth="1"/>
    <col min="11522" max="11522" width="21.85546875" bestFit="1" customWidth="1"/>
    <col min="11523" max="11523" width="19.85546875" customWidth="1"/>
    <col min="11524" max="11524" width="4.7109375" customWidth="1"/>
    <col min="11525" max="11525" width="7.85546875" customWidth="1"/>
    <col min="11526" max="11526" width="4.7109375" customWidth="1"/>
    <col min="11527" max="11527" width="9.28515625" customWidth="1"/>
    <col min="11528" max="11528" width="4.7109375" customWidth="1"/>
    <col min="11529" max="11529" width="9.28515625" customWidth="1"/>
    <col min="11530" max="11530" width="4.7109375" customWidth="1"/>
    <col min="11531" max="11531" width="9.28515625" customWidth="1"/>
    <col min="11532" max="11532" width="4.7109375" customWidth="1"/>
    <col min="11533" max="11533" width="9.28515625" customWidth="1"/>
    <col min="11534" max="11534" width="4.7109375" customWidth="1"/>
    <col min="11535" max="11535" width="9.28515625" customWidth="1"/>
    <col min="11536" max="11536" width="4.7109375" customWidth="1"/>
    <col min="11537" max="11537" width="9.28515625" customWidth="1"/>
    <col min="11538" max="11538" width="4.7109375" customWidth="1"/>
    <col min="11539" max="11539" width="9.28515625" customWidth="1"/>
    <col min="11540" max="11540" width="10.85546875" customWidth="1"/>
    <col min="11541" max="11541" width="6.7109375" customWidth="1"/>
    <col min="11542" max="11542" width="10" customWidth="1"/>
    <col min="11543" max="11543" width="10.5703125" customWidth="1"/>
    <col min="11544" max="11551" width="0" hidden="1" customWidth="1"/>
    <col min="11777" max="11777" width="5.140625" customWidth="1"/>
    <col min="11778" max="11778" width="21.85546875" bestFit="1" customWidth="1"/>
    <col min="11779" max="11779" width="19.85546875" customWidth="1"/>
    <col min="11780" max="11780" width="4.7109375" customWidth="1"/>
    <col min="11781" max="11781" width="7.85546875" customWidth="1"/>
    <col min="11782" max="11782" width="4.7109375" customWidth="1"/>
    <col min="11783" max="11783" width="9.28515625" customWidth="1"/>
    <col min="11784" max="11784" width="4.7109375" customWidth="1"/>
    <col min="11785" max="11785" width="9.28515625" customWidth="1"/>
    <col min="11786" max="11786" width="4.7109375" customWidth="1"/>
    <col min="11787" max="11787" width="9.28515625" customWidth="1"/>
    <col min="11788" max="11788" width="4.7109375" customWidth="1"/>
    <col min="11789" max="11789" width="9.28515625" customWidth="1"/>
    <col min="11790" max="11790" width="4.7109375" customWidth="1"/>
    <col min="11791" max="11791" width="9.28515625" customWidth="1"/>
    <col min="11792" max="11792" width="4.7109375" customWidth="1"/>
    <col min="11793" max="11793" width="9.28515625" customWidth="1"/>
    <col min="11794" max="11794" width="4.7109375" customWidth="1"/>
    <col min="11795" max="11795" width="9.28515625" customWidth="1"/>
    <col min="11796" max="11796" width="10.85546875" customWidth="1"/>
    <col min="11797" max="11797" width="6.7109375" customWidth="1"/>
    <col min="11798" max="11798" width="10" customWidth="1"/>
    <col min="11799" max="11799" width="10.5703125" customWidth="1"/>
    <col min="11800" max="11807" width="0" hidden="1" customWidth="1"/>
    <col min="12033" max="12033" width="5.140625" customWidth="1"/>
    <col min="12034" max="12034" width="21.85546875" bestFit="1" customWidth="1"/>
    <col min="12035" max="12035" width="19.85546875" customWidth="1"/>
    <col min="12036" max="12036" width="4.7109375" customWidth="1"/>
    <col min="12037" max="12037" width="7.85546875" customWidth="1"/>
    <col min="12038" max="12038" width="4.7109375" customWidth="1"/>
    <col min="12039" max="12039" width="9.28515625" customWidth="1"/>
    <col min="12040" max="12040" width="4.7109375" customWidth="1"/>
    <col min="12041" max="12041" width="9.28515625" customWidth="1"/>
    <col min="12042" max="12042" width="4.7109375" customWidth="1"/>
    <col min="12043" max="12043" width="9.28515625" customWidth="1"/>
    <col min="12044" max="12044" width="4.7109375" customWidth="1"/>
    <col min="12045" max="12045" width="9.28515625" customWidth="1"/>
    <col min="12046" max="12046" width="4.7109375" customWidth="1"/>
    <col min="12047" max="12047" width="9.28515625" customWidth="1"/>
    <col min="12048" max="12048" width="4.7109375" customWidth="1"/>
    <col min="12049" max="12049" width="9.28515625" customWidth="1"/>
    <col min="12050" max="12050" width="4.7109375" customWidth="1"/>
    <col min="12051" max="12051" width="9.28515625" customWidth="1"/>
    <col min="12052" max="12052" width="10.85546875" customWidth="1"/>
    <col min="12053" max="12053" width="6.7109375" customWidth="1"/>
    <col min="12054" max="12054" width="10" customWidth="1"/>
    <col min="12055" max="12055" width="10.5703125" customWidth="1"/>
    <col min="12056" max="12063" width="0" hidden="1" customWidth="1"/>
    <col min="12289" max="12289" width="5.140625" customWidth="1"/>
    <col min="12290" max="12290" width="21.85546875" bestFit="1" customWidth="1"/>
    <col min="12291" max="12291" width="19.85546875" customWidth="1"/>
    <col min="12292" max="12292" width="4.7109375" customWidth="1"/>
    <col min="12293" max="12293" width="7.85546875" customWidth="1"/>
    <col min="12294" max="12294" width="4.7109375" customWidth="1"/>
    <col min="12295" max="12295" width="9.28515625" customWidth="1"/>
    <col min="12296" max="12296" width="4.7109375" customWidth="1"/>
    <col min="12297" max="12297" width="9.28515625" customWidth="1"/>
    <col min="12298" max="12298" width="4.7109375" customWidth="1"/>
    <col min="12299" max="12299" width="9.28515625" customWidth="1"/>
    <col min="12300" max="12300" width="4.7109375" customWidth="1"/>
    <col min="12301" max="12301" width="9.28515625" customWidth="1"/>
    <col min="12302" max="12302" width="4.7109375" customWidth="1"/>
    <col min="12303" max="12303" width="9.28515625" customWidth="1"/>
    <col min="12304" max="12304" width="4.7109375" customWidth="1"/>
    <col min="12305" max="12305" width="9.28515625" customWidth="1"/>
    <col min="12306" max="12306" width="4.7109375" customWidth="1"/>
    <col min="12307" max="12307" width="9.28515625" customWidth="1"/>
    <col min="12308" max="12308" width="10.85546875" customWidth="1"/>
    <col min="12309" max="12309" width="6.7109375" customWidth="1"/>
    <col min="12310" max="12310" width="10" customWidth="1"/>
    <col min="12311" max="12311" width="10.5703125" customWidth="1"/>
    <col min="12312" max="12319" width="0" hidden="1" customWidth="1"/>
    <col min="12545" max="12545" width="5.140625" customWidth="1"/>
    <col min="12546" max="12546" width="21.85546875" bestFit="1" customWidth="1"/>
    <col min="12547" max="12547" width="19.85546875" customWidth="1"/>
    <col min="12548" max="12548" width="4.7109375" customWidth="1"/>
    <col min="12549" max="12549" width="7.85546875" customWidth="1"/>
    <col min="12550" max="12550" width="4.7109375" customWidth="1"/>
    <col min="12551" max="12551" width="9.28515625" customWidth="1"/>
    <col min="12552" max="12552" width="4.7109375" customWidth="1"/>
    <col min="12553" max="12553" width="9.28515625" customWidth="1"/>
    <col min="12554" max="12554" width="4.7109375" customWidth="1"/>
    <col min="12555" max="12555" width="9.28515625" customWidth="1"/>
    <col min="12556" max="12556" width="4.7109375" customWidth="1"/>
    <col min="12557" max="12557" width="9.28515625" customWidth="1"/>
    <col min="12558" max="12558" width="4.7109375" customWidth="1"/>
    <col min="12559" max="12559" width="9.28515625" customWidth="1"/>
    <col min="12560" max="12560" width="4.7109375" customWidth="1"/>
    <col min="12561" max="12561" width="9.28515625" customWidth="1"/>
    <col min="12562" max="12562" width="4.7109375" customWidth="1"/>
    <col min="12563" max="12563" width="9.28515625" customWidth="1"/>
    <col min="12564" max="12564" width="10.85546875" customWidth="1"/>
    <col min="12565" max="12565" width="6.7109375" customWidth="1"/>
    <col min="12566" max="12566" width="10" customWidth="1"/>
    <col min="12567" max="12567" width="10.5703125" customWidth="1"/>
    <col min="12568" max="12575" width="0" hidden="1" customWidth="1"/>
    <col min="12801" max="12801" width="5.140625" customWidth="1"/>
    <col min="12802" max="12802" width="21.85546875" bestFit="1" customWidth="1"/>
    <col min="12803" max="12803" width="19.85546875" customWidth="1"/>
    <col min="12804" max="12804" width="4.7109375" customWidth="1"/>
    <col min="12805" max="12805" width="7.85546875" customWidth="1"/>
    <col min="12806" max="12806" width="4.7109375" customWidth="1"/>
    <col min="12807" max="12807" width="9.28515625" customWidth="1"/>
    <col min="12808" max="12808" width="4.7109375" customWidth="1"/>
    <col min="12809" max="12809" width="9.28515625" customWidth="1"/>
    <col min="12810" max="12810" width="4.7109375" customWidth="1"/>
    <col min="12811" max="12811" width="9.28515625" customWidth="1"/>
    <col min="12812" max="12812" width="4.7109375" customWidth="1"/>
    <col min="12813" max="12813" width="9.28515625" customWidth="1"/>
    <col min="12814" max="12814" width="4.7109375" customWidth="1"/>
    <col min="12815" max="12815" width="9.28515625" customWidth="1"/>
    <col min="12816" max="12816" width="4.7109375" customWidth="1"/>
    <col min="12817" max="12817" width="9.28515625" customWidth="1"/>
    <col min="12818" max="12818" width="4.7109375" customWidth="1"/>
    <col min="12819" max="12819" width="9.28515625" customWidth="1"/>
    <col min="12820" max="12820" width="10.85546875" customWidth="1"/>
    <col min="12821" max="12821" width="6.7109375" customWidth="1"/>
    <col min="12822" max="12822" width="10" customWidth="1"/>
    <col min="12823" max="12823" width="10.5703125" customWidth="1"/>
    <col min="12824" max="12831" width="0" hidden="1" customWidth="1"/>
    <col min="13057" max="13057" width="5.140625" customWidth="1"/>
    <col min="13058" max="13058" width="21.85546875" bestFit="1" customWidth="1"/>
    <col min="13059" max="13059" width="19.85546875" customWidth="1"/>
    <col min="13060" max="13060" width="4.7109375" customWidth="1"/>
    <col min="13061" max="13061" width="7.85546875" customWidth="1"/>
    <col min="13062" max="13062" width="4.7109375" customWidth="1"/>
    <col min="13063" max="13063" width="9.28515625" customWidth="1"/>
    <col min="13064" max="13064" width="4.7109375" customWidth="1"/>
    <col min="13065" max="13065" width="9.28515625" customWidth="1"/>
    <col min="13066" max="13066" width="4.7109375" customWidth="1"/>
    <col min="13067" max="13067" width="9.28515625" customWidth="1"/>
    <col min="13068" max="13068" width="4.7109375" customWidth="1"/>
    <col min="13069" max="13069" width="9.28515625" customWidth="1"/>
    <col min="13070" max="13070" width="4.7109375" customWidth="1"/>
    <col min="13071" max="13071" width="9.28515625" customWidth="1"/>
    <col min="13072" max="13072" width="4.7109375" customWidth="1"/>
    <col min="13073" max="13073" width="9.28515625" customWidth="1"/>
    <col min="13074" max="13074" width="4.7109375" customWidth="1"/>
    <col min="13075" max="13075" width="9.28515625" customWidth="1"/>
    <col min="13076" max="13076" width="10.85546875" customWidth="1"/>
    <col min="13077" max="13077" width="6.7109375" customWidth="1"/>
    <col min="13078" max="13078" width="10" customWidth="1"/>
    <col min="13079" max="13079" width="10.5703125" customWidth="1"/>
    <col min="13080" max="13087" width="0" hidden="1" customWidth="1"/>
    <col min="13313" max="13313" width="5.140625" customWidth="1"/>
    <col min="13314" max="13314" width="21.85546875" bestFit="1" customWidth="1"/>
    <col min="13315" max="13315" width="19.85546875" customWidth="1"/>
    <col min="13316" max="13316" width="4.7109375" customWidth="1"/>
    <col min="13317" max="13317" width="7.85546875" customWidth="1"/>
    <col min="13318" max="13318" width="4.7109375" customWidth="1"/>
    <col min="13319" max="13319" width="9.28515625" customWidth="1"/>
    <col min="13320" max="13320" width="4.7109375" customWidth="1"/>
    <col min="13321" max="13321" width="9.28515625" customWidth="1"/>
    <col min="13322" max="13322" width="4.7109375" customWidth="1"/>
    <col min="13323" max="13323" width="9.28515625" customWidth="1"/>
    <col min="13324" max="13324" width="4.7109375" customWidth="1"/>
    <col min="13325" max="13325" width="9.28515625" customWidth="1"/>
    <col min="13326" max="13326" width="4.7109375" customWidth="1"/>
    <col min="13327" max="13327" width="9.28515625" customWidth="1"/>
    <col min="13328" max="13328" width="4.7109375" customWidth="1"/>
    <col min="13329" max="13329" width="9.28515625" customWidth="1"/>
    <col min="13330" max="13330" width="4.7109375" customWidth="1"/>
    <col min="13331" max="13331" width="9.28515625" customWidth="1"/>
    <col min="13332" max="13332" width="10.85546875" customWidth="1"/>
    <col min="13333" max="13333" width="6.7109375" customWidth="1"/>
    <col min="13334" max="13334" width="10" customWidth="1"/>
    <col min="13335" max="13335" width="10.5703125" customWidth="1"/>
    <col min="13336" max="13343" width="0" hidden="1" customWidth="1"/>
    <col min="13569" max="13569" width="5.140625" customWidth="1"/>
    <col min="13570" max="13570" width="21.85546875" bestFit="1" customWidth="1"/>
    <col min="13571" max="13571" width="19.85546875" customWidth="1"/>
    <col min="13572" max="13572" width="4.7109375" customWidth="1"/>
    <col min="13573" max="13573" width="7.85546875" customWidth="1"/>
    <col min="13574" max="13574" width="4.7109375" customWidth="1"/>
    <col min="13575" max="13575" width="9.28515625" customWidth="1"/>
    <col min="13576" max="13576" width="4.7109375" customWidth="1"/>
    <col min="13577" max="13577" width="9.28515625" customWidth="1"/>
    <col min="13578" max="13578" width="4.7109375" customWidth="1"/>
    <col min="13579" max="13579" width="9.28515625" customWidth="1"/>
    <col min="13580" max="13580" width="4.7109375" customWidth="1"/>
    <col min="13581" max="13581" width="9.28515625" customWidth="1"/>
    <col min="13582" max="13582" width="4.7109375" customWidth="1"/>
    <col min="13583" max="13583" width="9.28515625" customWidth="1"/>
    <col min="13584" max="13584" width="4.7109375" customWidth="1"/>
    <col min="13585" max="13585" width="9.28515625" customWidth="1"/>
    <col min="13586" max="13586" width="4.7109375" customWidth="1"/>
    <col min="13587" max="13587" width="9.28515625" customWidth="1"/>
    <col min="13588" max="13588" width="10.85546875" customWidth="1"/>
    <col min="13589" max="13589" width="6.7109375" customWidth="1"/>
    <col min="13590" max="13590" width="10" customWidth="1"/>
    <col min="13591" max="13591" width="10.5703125" customWidth="1"/>
    <col min="13592" max="13599" width="0" hidden="1" customWidth="1"/>
    <col min="13825" max="13825" width="5.140625" customWidth="1"/>
    <col min="13826" max="13826" width="21.85546875" bestFit="1" customWidth="1"/>
    <col min="13827" max="13827" width="19.85546875" customWidth="1"/>
    <col min="13828" max="13828" width="4.7109375" customWidth="1"/>
    <col min="13829" max="13829" width="7.85546875" customWidth="1"/>
    <col min="13830" max="13830" width="4.7109375" customWidth="1"/>
    <col min="13831" max="13831" width="9.28515625" customWidth="1"/>
    <col min="13832" max="13832" width="4.7109375" customWidth="1"/>
    <col min="13833" max="13833" width="9.28515625" customWidth="1"/>
    <col min="13834" max="13834" width="4.7109375" customWidth="1"/>
    <col min="13835" max="13835" width="9.28515625" customWidth="1"/>
    <col min="13836" max="13836" width="4.7109375" customWidth="1"/>
    <col min="13837" max="13837" width="9.28515625" customWidth="1"/>
    <col min="13838" max="13838" width="4.7109375" customWidth="1"/>
    <col min="13839" max="13839" width="9.28515625" customWidth="1"/>
    <col min="13840" max="13840" width="4.7109375" customWidth="1"/>
    <col min="13841" max="13841" width="9.28515625" customWidth="1"/>
    <col min="13842" max="13842" width="4.7109375" customWidth="1"/>
    <col min="13843" max="13843" width="9.28515625" customWidth="1"/>
    <col min="13844" max="13844" width="10.85546875" customWidth="1"/>
    <col min="13845" max="13845" width="6.7109375" customWidth="1"/>
    <col min="13846" max="13846" width="10" customWidth="1"/>
    <col min="13847" max="13847" width="10.5703125" customWidth="1"/>
    <col min="13848" max="13855" width="0" hidden="1" customWidth="1"/>
    <col min="14081" max="14081" width="5.140625" customWidth="1"/>
    <col min="14082" max="14082" width="21.85546875" bestFit="1" customWidth="1"/>
    <col min="14083" max="14083" width="19.85546875" customWidth="1"/>
    <col min="14084" max="14084" width="4.7109375" customWidth="1"/>
    <col min="14085" max="14085" width="7.85546875" customWidth="1"/>
    <col min="14086" max="14086" width="4.7109375" customWidth="1"/>
    <col min="14087" max="14087" width="9.28515625" customWidth="1"/>
    <col min="14088" max="14088" width="4.7109375" customWidth="1"/>
    <col min="14089" max="14089" width="9.28515625" customWidth="1"/>
    <col min="14090" max="14090" width="4.7109375" customWidth="1"/>
    <col min="14091" max="14091" width="9.28515625" customWidth="1"/>
    <col min="14092" max="14092" width="4.7109375" customWidth="1"/>
    <col min="14093" max="14093" width="9.28515625" customWidth="1"/>
    <col min="14094" max="14094" width="4.7109375" customWidth="1"/>
    <col min="14095" max="14095" width="9.28515625" customWidth="1"/>
    <col min="14096" max="14096" width="4.7109375" customWidth="1"/>
    <col min="14097" max="14097" width="9.28515625" customWidth="1"/>
    <col min="14098" max="14098" width="4.7109375" customWidth="1"/>
    <col min="14099" max="14099" width="9.28515625" customWidth="1"/>
    <col min="14100" max="14100" width="10.85546875" customWidth="1"/>
    <col min="14101" max="14101" width="6.7109375" customWidth="1"/>
    <col min="14102" max="14102" width="10" customWidth="1"/>
    <col min="14103" max="14103" width="10.5703125" customWidth="1"/>
    <col min="14104" max="14111" width="0" hidden="1" customWidth="1"/>
    <col min="14337" max="14337" width="5.140625" customWidth="1"/>
    <col min="14338" max="14338" width="21.85546875" bestFit="1" customWidth="1"/>
    <col min="14339" max="14339" width="19.85546875" customWidth="1"/>
    <col min="14340" max="14340" width="4.7109375" customWidth="1"/>
    <col min="14341" max="14341" width="7.85546875" customWidth="1"/>
    <col min="14342" max="14342" width="4.7109375" customWidth="1"/>
    <col min="14343" max="14343" width="9.28515625" customWidth="1"/>
    <col min="14344" max="14344" width="4.7109375" customWidth="1"/>
    <col min="14345" max="14345" width="9.28515625" customWidth="1"/>
    <col min="14346" max="14346" width="4.7109375" customWidth="1"/>
    <col min="14347" max="14347" width="9.28515625" customWidth="1"/>
    <col min="14348" max="14348" width="4.7109375" customWidth="1"/>
    <col min="14349" max="14349" width="9.28515625" customWidth="1"/>
    <col min="14350" max="14350" width="4.7109375" customWidth="1"/>
    <col min="14351" max="14351" width="9.28515625" customWidth="1"/>
    <col min="14352" max="14352" width="4.7109375" customWidth="1"/>
    <col min="14353" max="14353" width="9.28515625" customWidth="1"/>
    <col min="14354" max="14354" width="4.7109375" customWidth="1"/>
    <col min="14355" max="14355" width="9.28515625" customWidth="1"/>
    <col min="14356" max="14356" width="10.85546875" customWidth="1"/>
    <col min="14357" max="14357" width="6.7109375" customWidth="1"/>
    <col min="14358" max="14358" width="10" customWidth="1"/>
    <col min="14359" max="14359" width="10.5703125" customWidth="1"/>
    <col min="14360" max="14367" width="0" hidden="1" customWidth="1"/>
    <col min="14593" max="14593" width="5.140625" customWidth="1"/>
    <col min="14594" max="14594" width="21.85546875" bestFit="1" customWidth="1"/>
    <col min="14595" max="14595" width="19.85546875" customWidth="1"/>
    <col min="14596" max="14596" width="4.7109375" customWidth="1"/>
    <col min="14597" max="14597" width="7.85546875" customWidth="1"/>
    <col min="14598" max="14598" width="4.7109375" customWidth="1"/>
    <col min="14599" max="14599" width="9.28515625" customWidth="1"/>
    <col min="14600" max="14600" width="4.7109375" customWidth="1"/>
    <col min="14601" max="14601" width="9.28515625" customWidth="1"/>
    <col min="14602" max="14602" width="4.7109375" customWidth="1"/>
    <col min="14603" max="14603" width="9.28515625" customWidth="1"/>
    <col min="14604" max="14604" width="4.7109375" customWidth="1"/>
    <col min="14605" max="14605" width="9.28515625" customWidth="1"/>
    <col min="14606" max="14606" width="4.7109375" customWidth="1"/>
    <col min="14607" max="14607" width="9.28515625" customWidth="1"/>
    <col min="14608" max="14608" width="4.7109375" customWidth="1"/>
    <col min="14609" max="14609" width="9.28515625" customWidth="1"/>
    <col min="14610" max="14610" width="4.7109375" customWidth="1"/>
    <col min="14611" max="14611" width="9.28515625" customWidth="1"/>
    <col min="14612" max="14612" width="10.85546875" customWidth="1"/>
    <col min="14613" max="14613" width="6.7109375" customWidth="1"/>
    <col min="14614" max="14614" width="10" customWidth="1"/>
    <col min="14615" max="14615" width="10.5703125" customWidth="1"/>
    <col min="14616" max="14623" width="0" hidden="1" customWidth="1"/>
    <col min="14849" max="14849" width="5.140625" customWidth="1"/>
    <col min="14850" max="14850" width="21.85546875" bestFit="1" customWidth="1"/>
    <col min="14851" max="14851" width="19.85546875" customWidth="1"/>
    <col min="14852" max="14852" width="4.7109375" customWidth="1"/>
    <col min="14853" max="14853" width="7.85546875" customWidth="1"/>
    <col min="14854" max="14854" width="4.7109375" customWidth="1"/>
    <col min="14855" max="14855" width="9.28515625" customWidth="1"/>
    <col min="14856" max="14856" width="4.7109375" customWidth="1"/>
    <col min="14857" max="14857" width="9.28515625" customWidth="1"/>
    <col min="14858" max="14858" width="4.7109375" customWidth="1"/>
    <col min="14859" max="14859" width="9.28515625" customWidth="1"/>
    <col min="14860" max="14860" width="4.7109375" customWidth="1"/>
    <col min="14861" max="14861" width="9.28515625" customWidth="1"/>
    <col min="14862" max="14862" width="4.7109375" customWidth="1"/>
    <col min="14863" max="14863" width="9.28515625" customWidth="1"/>
    <col min="14864" max="14864" width="4.7109375" customWidth="1"/>
    <col min="14865" max="14865" width="9.28515625" customWidth="1"/>
    <col min="14866" max="14866" width="4.7109375" customWidth="1"/>
    <col min="14867" max="14867" width="9.28515625" customWidth="1"/>
    <col min="14868" max="14868" width="10.85546875" customWidth="1"/>
    <col min="14869" max="14869" width="6.7109375" customWidth="1"/>
    <col min="14870" max="14870" width="10" customWidth="1"/>
    <col min="14871" max="14871" width="10.5703125" customWidth="1"/>
    <col min="14872" max="14879" width="0" hidden="1" customWidth="1"/>
    <col min="15105" max="15105" width="5.140625" customWidth="1"/>
    <col min="15106" max="15106" width="21.85546875" bestFit="1" customWidth="1"/>
    <col min="15107" max="15107" width="19.85546875" customWidth="1"/>
    <col min="15108" max="15108" width="4.7109375" customWidth="1"/>
    <col min="15109" max="15109" width="7.85546875" customWidth="1"/>
    <col min="15110" max="15110" width="4.7109375" customWidth="1"/>
    <col min="15111" max="15111" width="9.28515625" customWidth="1"/>
    <col min="15112" max="15112" width="4.7109375" customWidth="1"/>
    <col min="15113" max="15113" width="9.28515625" customWidth="1"/>
    <col min="15114" max="15114" width="4.7109375" customWidth="1"/>
    <col min="15115" max="15115" width="9.28515625" customWidth="1"/>
    <col min="15116" max="15116" width="4.7109375" customWidth="1"/>
    <col min="15117" max="15117" width="9.28515625" customWidth="1"/>
    <col min="15118" max="15118" width="4.7109375" customWidth="1"/>
    <col min="15119" max="15119" width="9.28515625" customWidth="1"/>
    <col min="15120" max="15120" width="4.7109375" customWidth="1"/>
    <col min="15121" max="15121" width="9.28515625" customWidth="1"/>
    <col min="15122" max="15122" width="4.7109375" customWidth="1"/>
    <col min="15123" max="15123" width="9.28515625" customWidth="1"/>
    <col min="15124" max="15124" width="10.85546875" customWidth="1"/>
    <col min="15125" max="15125" width="6.7109375" customWidth="1"/>
    <col min="15126" max="15126" width="10" customWidth="1"/>
    <col min="15127" max="15127" width="10.5703125" customWidth="1"/>
    <col min="15128" max="15135" width="0" hidden="1" customWidth="1"/>
    <col min="15361" max="15361" width="5.140625" customWidth="1"/>
    <col min="15362" max="15362" width="21.85546875" bestFit="1" customWidth="1"/>
    <col min="15363" max="15363" width="19.85546875" customWidth="1"/>
    <col min="15364" max="15364" width="4.7109375" customWidth="1"/>
    <col min="15365" max="15365" width="7.85546875" customWidth="1"/>
    <col min="15366" max="15366" width="4.7109375" customWidth="1"/>
    <col min="15367" max="15367" width="9.28515625" customWidth="1"/>
    <col min="15368" max="15368" width="4.7109375" customWidth="1"/>
    <col min="15369" max="15369" width="9.28515625" customWidth="1"/>
    <col min="15370" max="15370" width="4.7109375" customWidth="1"/>
    <col min="15371" max="15371" width="9.28515625" customWidth="1"/>
    <col min="15372" max="15372" width="4.7109375" customWidth="1"/>
    <col min="15373" max="15373" width="9.28515625" customWidth="1"/>
    <col min="15374" max="15374" width="4.7109375" customWidth="1"/>
    <col min="15375" max="15375" width="9.28515625" customWidth="1"/>
    <col min="15376" max="15376" width="4.7109375" customWidth="1"/>
    <col min="15377" max="15377" width="9.28515625" customWidth="1"/>
    <col min="15378" max="15378" width="4.7109375" customWidth="1"/>
    <col min="15379" max="15379" width="9.28515625" customWidth="1"/>
    <col min="15380" max="15380" width="10.85546875" customWidth="1"/>
    <col min="15381" max="15381" width="6.7109375" customWidth="1"/>
    <col min="15382" max="15382" width="10" customWidth="1"/>
    <col min="15383" max="15383" width="10.5703125" customWidth="1"/>
    <col min="15384" max="15391" width="0" hidden="1" customWidth="1"/>
    <col min="15617" max="15617" width="5.140625" customWidth="1"/>
    <col min="15618" max="15618" width="21.85546875" bestFit="1" customWidth="1"/>
    <col min="15619" max="15619" width="19.85546875" customWidth="1"/>
    <col min="15620" max="15620" width="4.7109375" customWidth="1"/>
    <col min="15621" max="15621" width="7.85546875" customWidth="1"/>
    <col min="15622" max="15622" width="4.7109375" customWidth="1"/>
    <col min="15623" max="15623" width="9.28515625" customWidth="1"/>
    <col min="15624" max="15624" width="4.7109375" customWidth="1"/>
    <col min="15625" max="15625" width="9.28515625" customWidth="1"/>
    <col min="15626" max="15626" width="4.7109375" customWidth="1"/>
    <col min="15627" max="15627" width="9.28515625" customWidth="1"/>
    <col min="15628" max="15628" width="4.7109375" customWidth="1"/>
    <col min="15629" max="15629" width="9.28515625" customWidth="1"/>
    <col min="15630" max="15630" width="4.7109375" customWidth="1"/>
    <col min="15631" max="15631" width="9.28515625" customWidth="1"/>
    <col min="15632" max="15632" width="4.7109375" customWidth="1"/>
    <col min="15633" max="15633" width="9.28515625" customWidth="1"/>
    <col min="15634" max="15634" width="4.7109375" customWidth="1"/>
    <col min="15635" max="15635" width="9.28515625" customWidth="1"/>
    <col min="15636" max="15636" width="10.85546875" customWidth="1"/>
    <col min="15637" max="15637" width="6.7109375" customWidth="1"/>
    <col min="15638" max="15638" width="10" customWidth="1"/>
    <col min="15639" max="15639" width="10.5703125" customWidth="1"/>
    <col min="15640" max="15647" width="0" hidden="1" customWidth="1"/>
    <col min="15873" max="15873" width="5.140625" customWidth="1"/>
    <col min="15874" max="15874" width="21.85546875" bestFit="1" customWidth="1"/>
    <col min="15875" max="15875" width="19.85546875" customWidth="1"/>
    <col min="15876" max="15876" width="4.7109375" customWidth="1"/>
    <col min="15877" max="15877" width="7.85546875" customWidth="1"/>
    <col min="15878" max="15878" width="4.7109375" customWidth="1"/>
    <col min="15879" max="15879" width="9.28515625" customWidth="1"/>
    <col min="15880" max="15880" width="4.7109375" customWidth="1"/>
    <col min="15881" max="15881" width="9.28515625" customWidth="1"/>
    <col min="15882" max="15882" width="4.7109375" customWidth="1"/>
    <col min="15883" max="15883" width="9.28515625" customWidth="1"/>
    <col min="15884" max="15884" width="4.7109375" customWidth="1"/>
    <col min="15885" max="15885" width="9.28515625" customWidth="1"/>
    <col min="15886" max="15886" width="4.7109375" customWidth="1"/>
    <col min="15887" max="15887" width="9.28515625" customWidth="1"/>
    <col min="15888" max="15888" width="4.7109375" customWidth="1"/>
    <col min="15889" max="15889" width="9.28515625" customWidth="1"/>
    <col min="15890" max="15890" width="4.7109375" customWidth="1"/>
    <col min="15891" max="15891" width="9.28515625" customWidth="1"/>
    <col min="15892" max="15892" width="10.85546875" customWidth="1"/>
    <col min="15893" max="15893" width="6.7109375" customWidth="1"/>
    <col min="15894" max="15894" width="10" customWidth="1"/>
    <col min="15895" max="15895" width="10.5703125" customWidth="1"/>
    <col min="15896" max="15903" width="0" hidden="1" customWidth="1"/>
    <col min="16129" max="16129" width="5.140625" customWidth="1"/>
    <col min="16130" max="16130" width="21.85546875" bestFit="1" customWidth="1"/>
    <col min="16131" max="16131" width="19.85546875" customWidth="1"/>
    <col min="16132" max="16132" width="4.7109375" customWidth="1"/>
    <col min="16133" max="16133" width="7.85546875" customWidth="1"/>
    <col min="16134" max="16134" width="4.7109375" customWidth="1"/>
    <col min="16135" max="16135" width="9.28515625" customWidth="1"/>
    <col min="16136" max="16136" width="4.7109375" customWidth="1"/>
    <col min="16137" max="16137" width="9.28515625" customWidth="1"/>
    <col min="16138" max="16138" width="4.7109375" customWidth="1"/>
    <col min="16139" max="16139" width="9.28515625" customWidth="1"/>
    <col min="16140" max="16140" width="4.7109375" customWidth="1"/>
    <col min="16141" max="16141" width="9.28515625" customWidth="1"/>
    <col min="16142" max="16142" width="4.7109375" customWidth="1"/>
    <col min="16143" max="16143" width="9.28515625" customWidth="1"/>
    <col min="16144" max="16144" width="4.7109375" customWidth="1"/>
    <col min="16145" max="16145" width="9.28515625" customWidth="1"/>
    <col min="16146" max="16146" width="4.7109375" customWidth="1"/>
    <col min="16147" max="16147" width="9.28515625" customWidth="1"/>
    <col min="16148" max="16148" width="10.85546875" customWidth="1"/>
    <col min="16149" max="16149" width="6.7109375" customWidth="1"/>
    <col min="16150" max="16150" width="10" customWidth="1"/>
    <col min="16151" max="16151" width="10.5703125" customWidth="1"/>
    <col min="16152" max="16159" width="0" hidden="1" customWidth="1"/>
  </cols>
  <sheetData>
    <row r="1" spans="1:31" ht="23.25" x14ac:dyDescent="0.35">
      <c r="B1" s="1515" t="s">
        <v>0</v>
      </c>
      <c r="C1" s="1515"/>
      <c r="K1" s="575" t="s">
        <v>1</v>
      </c>
      <c r="Q1"/>
    </row>
    <row r="2" spans="1:31" ht="23.25" x14ac:dyDescent="0.35">
      <c r="B2" s="1516" t="s">
        <v>2</v>
      </c>
      <c r="C2" s="1516"/>
      <c r="K2" s="575" t="s">
        <v>571</v>
      </c>
      <c r="Z2" s="576"/>
    </row>
    <row r="3" spans="1:31" ht="23.25" x14ac:dyDescent="0.35">
      <c r="K3" s="575" t="s">
        <v>47</v>
      </c>
      <c r="AA3" s="583"/>
    </row>
    <row r="4" spans="1:31" ht="15.75" thickBot="1" x14ac:dyDescent="0.25">
      <c r="B4" s="578"/>
      <c r="D4" s="579"/>
      <c r="E4" s="580"/>
      <c r="H4" s="579"/>
      <c r="I4" s="580"/>
      <c r="L4" s="579"/>
      <c r="M4" s="580"/>
      <c r="P4" s="579"/>
      <c r="Q4" s="580"/>
    </row>
    <row r="5" spans="1:31" s="581" customFormat="1" ht="27.75" customHeight="1" thickTop="1" x14ac:dyDescent="0.2">
      <c r="A5" s="1517" t="s">
        <v>4</v>
      </c>
      <c r="B5" s="1519" t="s">
        <v>48</v>
      </c>
      <c r="C5" s="1521" t="s">
        <v>5</v>
      </c>
      <c r="D5" s="1513" t="s">
        <v>6</v>
      </c>
      <c r="E5" s="1514"/>
      <c r="F5" s="1499" t="s">
        <v>7</v>
      </c>
      <c r="G5" s="1500"/>
      <c r="H5" s="1513" t="s">
        <v>8</v>
      </c>
      <c r="I5" s="1514"/>
      <c r="J5" s="1499" t="s">
        <v>9</v>
      </c>
      <c r="K5" s="1500"/>
      <c r="L5" s="1513" t="s">
        <v>10</v>
      </c>
      <c r="M5" s="1514"/>
      <c r="N5" s="1499" t="s">
        <v>11</v>
      </c>
      <c r="O5" s="1500"/>
      <c r="P5" s="1513" t="s">
        <v>12</v>
      </c>
      <c r="Q5" s="1514"/>
      <c r="R5" s="1499" t="s">
        <v>13</v>
      </c>
      <c r="S5" s="1500"/>
      <c r="T5" s="1233" t="s">
        <v>467</v>
      </c>
      <c r="U5" s="1501" t="s">
        <v>18</v>
      </c>
      <c r="V5" s="1502"/>
      <c r="W5" s="1503"/>
    </row>
    <row r="6" spans="1:31" s="581" customFormat="1" ht="27.75" customHeight="1" x14ac:dyDescent="0.2">
      <c r="A6" s="1518"/>
      <c r="B6" s="1520"/>
      <c r="C6" s="1522"/>
      <c r="D6" s="1509" t="s">
        <v>508</v>
      </c>
      <c r="E6" s="1510"/>
      <c r="F6" s="1511" t="s">
        <v>509</v>
      </c>
      <c r="G6" s="1512"/>
      <c r="H6" s="1509" t="s">
        <v>510</v>
      </c>
      <c r="I6" s="1510"/>
      <c r="J6" s="1509" t="s">
        <v>511</v>
      </c>
      <c r="K6" s="1510"/>
      <c r="L6" s="1509" t="s">
        <v>512</v>
      </c>
      <c r="M6" s="1510"/>
      <c r="N6" s="1509" t="s">
        <v>513</v>
      </c>
      <c r="O6" s="1510"/>
      <c r="P6" s="1511" t="s">
        <v>854</v>
      </c>
      <c r="Q6" s="1510"/>
      <c r="R6" s="1511" t="s">
        <v>853</v>
      </c>
      <c r="S6" s="1510"/>
      <c r="T6" s="1234">
        <v>-0.5</v>
      </c>
      <c r="U6" s="1504"/>
      <c r="V6" s="1505"/>
      <c r="W6" s="1506"/>
    </row>
    <row r="7" spans="1:31" s="581" customFormat="1" ht="12.75" customHeight="1" x14ac:dyDescent="0.2">
      <c r="A7" s="1518"/>
      <c r="B7" s="1520"/>
      <c r="C7" s="1522"/>
      <c r="D7" s="1177"/>
      <c r="E7" s="1178"/>
      <c r="F7" s="1177"/>
      <c r="G7" s="1179"/>
      <c r="H7" s="1180"/>
      <c r="I7" s="1178"/>
      <c r="J7" s="1177"/>
      <c r="K7" s="1179"/>
      <c r="L7" s="1180"/>
      <c r="M7" s="1178"/>
      <c r="N7" s="1177"/>
      <c r="O7" s="1181"/>
      <c r="P7" s="1180"/>
      <c r="Q7" s="1181"/>
      <c r="R7" s="1180"/>
      <c r="S7" s="1179"/>
      <c r="T7" s="1235"/>
      <c r="U7" s="1180"/>
      <c r="V7" s="1182"/>
      <c r="W7" s="1183"/>
      <c r="X7" s="582"/>
      <c r="Y7" s="583"/>
      <c r="Z7" s="583"/>
      <c r="AA7" s="583"/>
      <c r="AB7" s="583"/>
    </row>
    <row r="8" spans="1:31" s="581" customFormat="1" ht="12.75" customHeight="1" x14ac:dyDescent="0.2">
      <c r="A8" s="1184"/>
      <c r="B8" s="1185"/>
      <c r="C8" s="1186"/>
      <c r="D8" s="1187" t="s">
        <v>31</v>
      </c>
      <c r="E8" s="1188" t="s">
        <v>32</v>
      </c>
      <c r="F8" s="1187" t="s">
        <v>31</v>
      </c>
      <c r="G8" s="1189" t="s">
        <v>32</v>
      </c>
      <c r="H8" s="1190" t="s">
        <v>31</v>
      </c>
      <c r="I8" s="1188" t="s">
        <v>32</v>
      </c>
      <c r="J8" s="1187" t="s">
        <v>31</v>
      </c>
      <c r="K8" s="1189" t="s">
        <v>32</v>
      </c>
      <c r="L8" s="1190" t="s">
        <v>31</v>
      </c>
      <c r="M8" s="1188" t="s">
        <v>32</v>
      </c>
      <c r="N8" s="1187" t="s">
        <v>31</v>
      </c>
      <c r="O8" s="1191" t="s">
        <v>32</v>
      </c>
      <c r="P8" s="1190" t="s">
        <v>31</v>
      </c>
      <c r="Q8" s="1188" t="s">
        <v>32</v>
      </c>
      <c r="R8" s="1187" t="s">
        <v>31</v>
      </c>
      <c r="S8" s="1189" t="s">
        <v>32</v>
      </c>
      <c r="T8" s="1236"/>
      <c r="U8" s="1190" t="s">
        <v>31</v>
      </c>
      <c r="V8" s="1192" t="s">
        <v>33</v>
      </c>
      <c r="W8" s="1193" t="s">
        <v>34</v>
      </c>
      <c r="X8" s="584"/>
      <c r="Y8" s="583"/>
      <c r="Z8" s="583"/>
      <c r="AA8" s="583"/>
      <c r="AB8" s="583"/>
    </row>
    <row r="9" spans="1:31" s="581" customFormat="1" ht="12.75" customHeight="1" thickBot="1" x14ac:dyDescent="0.25">
      <c r="A9" s="1194"/>
      <c r="B9" s="1195"/>
      <c r="C9" s="1196"/>
      <c r="D9" s="1197"/>
      <c r="E9" s="1198"/>
      <c r="F9" s="1197"/>
      <c r="G9" s="1199"/>
      <c r="H9" s="1197"/>
      <c r="I9" s="1198"/>
      <c r="J9" s="1197"/>
      <c r="K9" s="1199"/>
      <c r="L9" s="1197"/>
      <c r="M9" s="1198"/>
      <c r="N9" s="1197"/>
      <c r="O9" s="1199"/>
      <c r="P9" s="1197"/>
      <c r="Q9" s="1198"/>
      <c r="R9" s="1197"/>
      <c r="S9" s="1199"/>
      <c r="T9" s="1237"/>
      <c r="U9" s="1238"/>
      <c r="V9" s="1200"/>
      <c r="W9" s="1201"/>
      <c r="X9" s="584"/>
      <c r="Y9" s="583"/>
      <c r="Z9" s="583"/>
      <c r="AA9" s="583"/>
      <c r="AB9" s="583"/>
      <c r="AD9" s="760" t="s">
        <v>468</v>
      </c>
      <c r="AE9" s="759">
        <v>0.5</v>
      </c>
    </row>
    <row r="10" spans="1:31" s="598" customFormat="1" ht="15" customHeight="1" thickTop="1" x14ac:dyDescent="0.2">
      <c r="A10" s="585">
        <v>1</v>
      </c>
      <c r="B10" s="616" t="s">
        <v>573</v>
      </c>
      <c r="C10" s="617" t="s">
        <v>574</v>
      </c>
      <c r="D10" s="592">
        <v>4</v>
      </c>
      <c r="E10" s="593">
        <v>3429</v>
      </c>
      <c r="F10" s="590">
        <v>2</v>
      </c>
      <c r="G10" s="591">
        <v>3519</v>
      </c>
      <c r="H10" s="592">
        <v>1</v>
      </c>
      <c r="I10" s="593">
        <v>10690</v>
      </c>
      <c r="J10" s="590">
        <v>1</v>
      </c>
      <c r="K10" s="594">
        <v>9620</v>
      </c>
      <c r="L10" s="592">
        <v>1</v>
      </c>
      <c r="M10" s="593">
        <v>2720</v>
      </c>
      <c r="N10" s="590">
        <v>6</v>
      </c>
      <c r="O10" s="594">
        <v>2000</v>
      </c>
      <c r="P10" s="592">
        <v>2</v>
      </c>
      <c r="Q10" s="593">
        <v>5115</v>
      </c>
      <c r="R10" s="590">
        <v>1</v>
      </c>
      <c r="S10" s="594">
        <v>5315</v>
      </c>
      <c r="T10" s="755">
        <f t="shared" ref="T10:T49" si="0">IF( ISNUMBER(AE10)=TRUE,AE10,"")</f>
        <v>3</v>
      </c>
      <c r="U10" s="1300">
        <f t="shared" ref="U10:U49" si="1">IF(ISNUMBER(D10)=TRUE,SUM(D10,F10,H10,J10,L10,N10,P10,R10)-T10,"")</f>
        <v>15</v>
      </c>
      <c r="V10" s="1301">
        <f t="shared" ref="V10:V49" si="2">IF(ISNUMBER(E10)=TRUE,SUM(E10,G10,I10,K10,M10,O10,Q10,S10),"")</f>
        <v>42408</v>
      </c>
      <c r="W10" s="1286">
        <f t="shared" ref="W10:W49" si="3">IF(ISNUMBER(AC10)=TRUE,AC10,"")</f>
        <v>1</v>
      </c>
      <c r="X10" s="598">
        <f t="shared" ref="X10:X49" si="4">IF(ISNUMBER(W10)=TRUE,1,"")</f>
        <v>1</v>
      </c>
      <c r="Y10" s="598">
        <f>IF(ISNUMBER(U10)=TRUE,U10,"")</f>
        <v>15</v>
      </c>
      <c r="Z10" s="598">
        <f>IF(ISNUMBER(V10)=TRUE,V10,"")</f>
        <v>42408</v>
      </c>
      <c r="AA10" s="599">
        <f>MAX(E10,G10,I10,K10,M10,O10,Q10,S10)</f>
        <v>10690</v>
      </c>
      <c r="AB10" s="598">
        <f>IF(ISNUMBER(Y10)=TRUE,Y10-Z10/100000-AA10/1000000000,"")</f>
        <v>14.57590931</v>
      </c>
      <c r="AC10" s="598">
        <f t="shared" ref="AC10:AC49" si="5">IF(ISNUMBER(AB10)=TRUE,RANK(AB10,$AB$10:$AB$49,1),"")</f>
        <v>1</v>
      </c>
      <c r="AD10" s="598">
        <f>IF(OR(ISNUMBER(D10)=TRUE,ISNUMBER(F10)=TRUE,ISNUMBER(H10)=TRUE,ISNUMBER(J10)=TRUE,ISNUMBER(L10)=TRUE,ISNUMBER(N10)=TRUE,ISNUMBER(P10)=TRUE,ISNUMBER(R10)=TRUE),MAX(D10,F10,H10,J10,L10,N10,P10,R10),"")</f>
        <v>6</v>
      </c>
      <c r="AE10" s="598">
        <f>IF(ISNUMBER(AD10),AD10*50%,"")</f>
        <v>3</v>
      </c>
    </row>
    <row r="11" spans="1:31" s="598" customFormat="1" ht="15" customHeight="1" x14ac:dyDescent="0.2">
      <c r="A11" s="600">
        <v>2</v>
      </c>
      <c r="B11" s="619" t="s">
        <v>572</v>
      </c>
      <c r="C11" s="620" t="s">
        <v>529</v>
      </c>
      <c r="D11" s="605">
        <v>2</v>
      </c>
      <c r="E11" s="607">
        <v>4071</v>
      </c>
      <c r="F11" s="608">
        <v>1</v>
      </c>
      <c r="G11" s="606">
        <v>4097</v>
      </c>
      <c r="H11" s="605">
        <v>3</v>
      </c>
      <c r="I11" s="607">
        <v>5870</v>
      </c>
      <c r="J11" s="608">
        <v>2</v>
      </c>
      <c r="K11" s="606">
        <v>7910</v>
      </c>
      <c r="L11" s="605">
        <v>2</v>
      </c>
      <c r="M11" s="607">
        <v>2390</v>
      </c>
      <c r="N11" s="608">
        <v>1</v>
      </c>
      <c r="O11" s="606">
        <v>9280</v>
      </c>
      <c r="P11" s="605">
        <v>6</v>
      </c>
      <c r="Q11" s="607">
        <v>710</v>
      </c>
      <c r="R11" s="608">
        <v>7</v>
      </c>
      <c r="S11" s="606">
        <v>105</v>
      </c>
      <c r="T11" s="755">
        <f t="shared" si="0"/>
        <v>3.5</v>
      </c>
      <c r="U11" s="1300">
        <f t="shared" si="1"/>
        <v>20.5</v>
      </c>
      <c r="V11" s="1301">
        <f t="shared" si="2"/>
        <v>34433</v>
      </c>
      <c r="W11" s="1286">
        <f t="shared" si="3"/>
        <v>2</v>
      </c>
      <c r="X11" s="598">
        <f t="shared" si="4"/>
        <v>1</v>
      </c>
      <c r="Y11" s="598">
        <f t="shared" ref="Y11:Z49" si="6">IF(ISNUMBER(U11)=TRUE,U11,"")</f>
        <v>20.5</v>
      </c>
      <c r="Z11" s="598">
        <f t="shared" si="6"/>
        <v>34433</v>
      </c>
      <c r="AA11" s="599">
        <f t="shared" ref="AA11:AA49" si="7">MAX(E11,G11,I11,K11,M11,O11,Q11,S11)</f>
        <v>9280</v>
      </c>
      <c r="AB11" s="598">
        <f t="shared" ref="AB11:AB49" si="8">IF(ISNUMBER(Y11)=TRUE,Y11-Z11/100000-AA11/1000000000,"")</f>
        <v>20.15566072</v>
      </c>
      <c r="AC11" s="598">
        <f t="shared" si="5"/>
        <v>2</v>
      </c>
      <c r="AD11" s="598">
        <f t="shared" ref="AD11:AD49" si="9">IF(OR(ISNUMBER(D11)=TRUE,ISNUMBER(F11)=TRUE,ISNUMBER(H11)=TRUE,ISNUMBER(J11)=TRUE,ISNUMBER(L11)=TRUE,ISNUMBER(N11)=TRUE,ISNUMBER(P11)=TRUE,ISNUMBER(R11)=TRUE),MAX(D11,F11,H11,J11,L11,N11,P11,R11),"")</f>
        <v>7</v>
      </c>
      <c r="AE11" s="598">
        <f t="shared" ref="AE11:AE49" si="10">IF(ISNUMBER(AD11),AD11*50%,"")</f>
        <v>3.5</v>
      </c>
    </row>
    <row r="12" spans="1:31" s="598" customFormat="1" ht="15" customHeight="1" x14ac:dyDescent="0.2">
      <c r="A12" s="600">
        <v>3</v>
      </c>
      <c r="B12" s="619" t="s">
        <v>575</v>
      </c>
      <c r="C12" s="620" t="s">
        <v>525</v>
      </c>
      <c r="D12" s="605">
        <v>1</v>
      </c>
      <c r="E12" s="607">
        <v>5681</v>
      </c>
      <c r="F12" s="608">
        <v>3</v>
      </c>
      <c r="G12" s="606">
        <v>2922</v>
      </c>
      <c r="H12" s="605">
        <v>6</v>
      </c>
      <c r="I12" s="607">
        <v>3160</v>
      </c>
      <c r="J12" s="608">
        <v>4</v>
      </c>
      <c r="K12" s="606">
        <v>5190</v>
      </c>
      <c r="L12" s="605">
        <v>5</v>
      </c>
      <c r="M12" s="607">
        <v>1430</v>
      </c>
      <c r="N12" s="608">
        <v>5</v>
      </c>
      <c r="O12" s="606">
        <v>2430</v>
      </c>
      <c r="P12" s="605">
        <v>4</v>
      </c>
      <c r="Q12" s="607">
        <v>1890</v>
      </c>
      <c r="R12" s="608">
        <v>4</v>
      </c>
      <c r="S12" s="606">
        <v>2225</v>
      </c>
      <c r="T12" s="755">
        <f t="shared" si="0"/>
        <v>3</v>
      </c>
      <c r="U12" s="1300">
        <f t="shared" si="1"/>
        <v>29</v>
      </c>
      <c r="V12" s="1301">
        <f t="shared" si="2"/>
        <v>24928</v>
      </c>
      <c r="W12" s="1286">
        <f t="shared" si="3"/>
        <v>3</v>
      </c>
      <c r="X12" s="598">
        <f t="shared" si="4"/>
        <v>1</v>
      </c>
      <c r="Y12" s="598">
        <f t="shared" si="6"/>
        <v>29</v>
      </c>
      <c r="Z12" s="598">
        <f t="shared" si="6"/>
        <v>24928</v>
      </c>
      <c r="AA12" s="599">
        <f t="shared" si="7"/>
        <v>5681</v>
      </c>
      <c r="AB12" s="598">
        <f t="shared" si="8"/>
        <v>28.750714319</v>
      </c>
      <c r="AC12" s="598">
        <f t="shared" si="5"/>
        <v>3</v>
      </c>
      <c r="AD12" s="598">
        <f t="shared" si="9"/>
        <v>6</v>
      </c>
      <c r="AE12" s="598">
        <f t="shared" si="10"/>
        <v>3</v>
      </c>
    </row>
    <row r="13" spans="1:31" s="598" customFormat="1" ht="15" customHeight="1" x14ac:dyDescent="0.2">
      <c r="A13" s="585">
        <v>4</v>
      </c>
      <c r="B13" s="619" t="s">
        <v>577</v>
      </c>
      <c r="C13" s="620" t="s">
        <v>578</v>
      </c>
      <c r="D13" s="605">
        <v>6</v>
      </c>
      <c r="E13" s="607">
        <v>3064</v>
      </c>
      <c r="F13" s="608">
        <v>6</v>
      </c>
      <c r="G13" s="606">
        <v>2504</v>
      </c>
      <c r="H13" s="605">
        <v>2</v>
      </c>
      <c r="I13" s="607">
        <v>7650</v>
      </c>
      <c r="J13" s="608">
        <v>6</v>
      </c>
      <c r="K13" s="606">
        <v>4320</v>
      </c>
      <c r="L13" s="605">
        <v>4</v>
      </c>
      <c r="M13" s="607">
        <v>1440</v>
      </c>
      <c r="N13" s="608">
        <v>3</v>
      </c>
      <c r="O13" s="606">
        <v>4470</v>
      </c>
      <c r="P13" s="605">
        <v>1</v>
      </c>
      <c r="Q13" s="607">
        <v>6860</v>
      </c>
      <c r="R13" s="608">
        <v>5</v>
      </c>
      <c r="S13" s="606">
        <v>1595</v>
      </c>
      <c r="T13" s="755">
        <f t="shared" si="0"/>
        <v>3</v>
      </c>
      <c r="U13" s="1300">
        <f t="shared" si="1"/>
        <v>30</v>
      </c>
      <c r="V13" s="1301">
        <f t="shared" si="2"/>
        <v>31903</v>
      </c>
      <c r="W13" s="1286">
        <f t="shared" si="3"/>
        <v>4</v>
      </c>
      <c r="X13" s="598">
        <f t="shared" si="4"/>
        <v>1</v>
      </c>
      <c r="Y13" s="598">
        <f t="shared" si="6"/>
        <v>30</v>
      </c>
      <c r="Z13" s="598">
        <f t="shared" si="6"/>
        <v>31903</v>
      </c>
      <c r="AA13" s="599">
        <f t="shared" si="7"/>
        <v>7650</v>
      </c>
      <c r="AB13" s="598">
        <f t="shared" si="8"/>
        <v>29.680962349999998</v>
      </c>
      <c r="AC13" s="598">
        <f t="shared" si="5"/>
        <v>4</v>
      </c>
      <c r="AD13" s="598">
        <f t="shared" si="9"/>
        <v>6</v>
      </c>
      <c r="AE13" s="598">
        <f t="shared" si="10"/>
        <v>3</v>
      </c>
    </row>
    <row r="14" spans="1:31" s="598" customFormat="1" ht="15" customHeight="1" x14ac:dyDescent="0.2">
      <c r="A14" s="600">
        <v>5</v>
      </c>
      <c r="B14" s="619" t="s">
        <v>576</v>
      </c>
      <c r="C14" s="620" t="s">
        <v>521</v>
      </c>
      <c r="D14" s="605">
        <v>5</v>
      </c>
      <c r="E14" s="607">
        <v>3261</v>
      </c>
      <c r="F14" s="608">
        <v>4</v>
      </c>
      <c r="G14" s="606">
        <v>2797</v>
      </c>
      <c r="H14" s="605">
        <v>5</v>
      </c>
      <c r="I14" s="607">
        <v>3600</v>
      </c>
      <c r="J14" s="608">
        <v>3</v>
      </c>
      <c r="K14" s="606">
        <v>5700</v>
      </c>
      <c r="L14" s="605">
        <v>8</v>
      </c>
      <c r="M14" s="607">
        <v>340</v>
      </c>
      <c r="N14" s="608">
        <v>2</v>
      </c>
      <c r="O14" s="606">
        <v>6400</v>
      </c>
      <c r="P14" s="605">
        <v>5</v>
      </c>
      <c r="Q14" s="607">
        <v>1735</v>
      </c>
      <c r="R14" s="608">
        <v>2</v>
      </c>
      <c r="S14" s="606">
        <v>4675</v>
      </c>
      <c r="T14" s="755">
        <f t="shared" si="0"/>
        <v>4</v>
      </c>
      <c r="U14" s="1300">
        <f t="shared" si="1"/>
        <v>30</v>
      </c>
      <c r="V14" s="1301">
        <f t="shared" si="2"/>
        <v>28508</v>
      </c>
      <c r="W14" s="1286">
        <f t="shared" si="3"/>
        <v>5</v>
      </c>
      <c r="X14" s="598">
        <f t="shared" si="4"/>
        <v>1</v>
      </c>
      <c r="Y14" s="598">
        <f t="shared" si="6"/>
        <v>30</v>
      </c>
      <c r="Z14" s="598">
        <f t="shared" si="6"/>
        <v>28508</v>
      </c>
      <c r="AA14" s="599">
        <f t="shared" si="7"/>
        <v>6400</v>
      </c>
      <c r="AB14" s="598">
        <f t="shared" si="8"/>
        <v>29.714913599999999</v>
      </c>
      <c r="AC14" s="598">
        <f t="shared" si="5"/>
        <v>5</v>
      </c>
      <c r="AD14" s="598">
        <f t="shared" si="9"/>
        <v>8</v>
      </c>
      <c r="AE14" s="598">
        <f t="shared" si="10"/>
        <v>4</v>
      </c>
    </row>
    <row r="15" spans="1:31" s="598" customFormat="1" ht="15" customHeight="1" x14ac:dyDescent="0.2">
      <c r="A15" s="600">
        <v>6</v>
      </c>
      <c r="B15" s="619" t="s">
        <v>579</v>
      </c>
      <c r="C15" s="620" t="s">
        <v>521</v>
      </c>
      <c r="D15" s="605">
        <v>3</v>
      </c>
      <c r="E15" s="607">
        <v>3904</v>
      </c>
      <c r="F15" s="608">
        <v>5</v>
      </c>
      <c r="G15" s="606">
        <v>2719</v>
      </c>
      <c r="H15" s="605">
        <v>4</v>
      </c>
      <c r="I15" s="607">
        <v>5410</v>
      </c>
      <c r="J15" s="608">
        <v>10</v>
      </c>
      <c r="K15" s="606">
        <v>0</v>
      </c>
      <c r="L15" s="605">
        <v>3</v>
      </c>
      <c r="M15" s="607">
        <v>1600</v>
      </c>
      <c r="N15" s="608">
        <v>4</v>
      </c>
      <c r="O15" s="606">
        <v>2480</v>
      </c>
      <c r="P15" s="605">
        <v>3</v>
      </c>
      <c r="Q15" s="607">
        <v>3655</v>
      </c>
      <c r="R15" s="608">
        <v>6</v>
      </c>
      <c r="S15" s="606">
        <v>675</v>
      </c>
      <c r="T15" s="755">
        <f t="shared" si="0"/>
        <v>5</v>
      </c>
      <c r="U15" s="1300">
        <f t="shared" si="1"/>
        <v>33</v>
      </c>
      <c r="V15" s="1301">
        <f t="shared" si="2"/>
        <v>20443</v>
      </c>
      <c r="W15" s="1286">
        <f t="shared" si="3"/>
        <v>6</v>
      </c>
      <c r="X15" s="598">
        <f t="shared" si="4"/>
        <v>1</v>
      </c>
      <c r="Y15" s="598">
        <f t="shared" si="6"/>
        <v>33</v>
      </c>
      <c r="Z15" s="598">
        <f t="shared" si="6"/>
        <v>20443</v>
      </c>
      <c r="AA15" s="599">
        <f t="shared" si="7"/>
        <v>5410</v>
      </c>
      <c r="AB15" s="598">
        <f t="shared" si="8"/>
        <v>32.795564589999998</v>
      </c>
      <c r="AC15" s="598">
        <f t="shared" si="5"/>
        <v>6</v>
      </c>
      <c r="AD15" s="598">
        <f t="shared" si="9"/>
        <v>10</v>
      </c>
      <c r="AE15" s="598">
        <f t="shared" si="10"/>
        <v>5</v>
      </c>
    </row>
    <row r="16" spans="1:31" s="598" customFormat="1" ht="15" customHeight="1" x14ac:dyDescent="0.2">
      <c r="A16" s="585">
        <v>7</v>
      </c>
      <c r="B16" s="619" t="s">
        <v>580</v>
      </c>
      <c r="C16" s="620" t="s">
        <v>567</v>
      </c>
      <c r="D16" s="605">
        <v>8</v>
      </c>
      <c r="E16" s="607">
        <v>2197</v>
      </c>
      <c r="F16" s="608">
        <v>7</v>
      </c>
      <c r="G16" s="606">
        <v>2203</v>
      </c>
      <c r="H16" s="605">
        <v>7</v>
      </c>
      <c r="I16" s="607">
        <v>2540</v>
      </c>
      <c r="J16" s="608">
        <v>7</v>
      </c>
      <c r="K16" s="606">
        <v>3420</v>
      </c>
      <c r="L16" s="605">
        <v>6</v>
      </c>
      <c r="M16" s="607">
        <v>600</v>
      </c>
      <c r="N16" s="608">
        <v>7</v>
      </c>
      <c r="O16" s="606">
        <v>1700</v>
      </c>
      <c r="P16" s="605">
        <v>7</v>
      </c>
      <c r="Q16" s="607">
        <v>90</v>
      </c>
      <c r="R16" s="608">
        <v>3</v>
      </c>
      <c r="S16" s="606">
        <v>2900</v>
      </c>
      <c r="T16" s="755">
        <f t="shared" si="0"/>
        <v>4</v>
      </c>
      <c r="U16" s="1300">
        <f t="shared" si="1"/>
        <v>48</v>
      </c>
      <c r="V16" s="1301">
        <f t="shared" si="2"/>
        <v>15650</v>
      </c>
      <c r="W16" s="1286">
        <f t="shared" si="3"/>
        <v>7</v>
      </c>
      <c r="X16" s="598">
        <f t="shared" si="4"/>
        <v>1</v>
      </c>
      <c r="Y16" s="598">
        <f t="shared" si="6"/>
        <v>48</v>
      </c>
      <c r="Z16" s="598">
        <f t="shared" si="6"/>
        <v>15650</v>
      </c>
      <c r="AA16" s="599">
        <f t="shared" si="7"/>
        <v>3420</v>
      </c>
      <c r="AB16" s="598">
        <f t="shared" si="8"/>
        <v>47.84349658</v>
      </c>
      <c r="AC16" s="598">
        <f t="shared" si="5"/>
        <v>7</v>
      </c>
      <c r="AD16" s="598">
        <f t="shared" si="9"/>
        <v>8</v>
      </c>
      <c r="AE16" s="598">
        <f t="shared" si="10"/>
        <v>4</v>
      </c>
    </row>
    <row r="17" spans="1:31" s="598" customFormat="1" ht="15" customHeight="1" x14ac:dyDescent="0.2">
      <c r="A17" s="600">
        <v>8</v>
      </c>
      <c r="B17" s="619" t="s">
        <v>581</v>
      </c>
      <c r="C17" s="620" t="s">
        <v>552</v>
      </c>
      <c r="D17" s="605">
        <v>7</v>
      </c>
      <c r="E17" s="607">
        <v>2635</v>
      </c>
      <c r="F17" s="608">
        <v>8</v>
      </c>
      <c r="G17" s="606">
        <v>2065</v>
      </c>
      <c r="H17" s="605">
        <v>8</v>
      </c>
      <c r="I17" s="607">
        <v>2190</v>
      </c>
      <c r="J17" s="608">
        <v>5</v>
      </c>
      <c r="K17" s="606">
        <v>4500</v>
      </c>
      <c r="L17" s="605">
        <v>7</v>
      </c>
      <c r="M17" s="607">
        <v>430</v>
      </c>
      <c r="N17" s="608">
        <v>10</v>
      </c>
      <c r="O17" s="606">
        <v>0</v>
      </c>
      <c r="P17" s="605">
        <v>10</v>
      </c>
      <c r="Q17" s="607">
        <v>0</v>
      </c>
      <c r="R17" s="608">
        <v>10</v>
      </c>
      <c r="S17" s="606">
        <v>0</v>
      </c>
      <c r="T17" s="755">
        <f t="shared" si="0"/>
        <v>5</v>
      </c>
      <c r="U17" s="1300">
        <f t="shared" si="1"/>
        <v>60</v>
      </c>
      <c r="V17" s="1301">
        <f t="shared" si="2"/>
        <v>11820</v>
      </c>
      <c r="W17" s="1286">
        <f t="shared" si="3"/>
        <v>8</v>
      </c>
      <c r="X17" s="598">
        <f t="shared" si="4"/>
        <v>1</v>
      </c>
      <c r="Y17" s="598">
        <f t="shared" si="6"/>
        <v>60</v>
      </c>
      <c r="Z17" s="598">
        <f t="shared" si="6"/>
        <v>11820</v>
      </c>
      <c r="AA17" s="599">
        <f t="shared" si="7"/>
        <v>4500</v>
      </c>
      <c r="AB17" s="598">
        <f t="shared" si="8"/>
        <v>59.881795499999996</v>
      </c>
      <c r="AC17" s="598">
        <f t="shared" si="5"/>
        <v>8</v>
      </c>
      <c r="AD17" s="598">
        <f t="shared" si="9"/>
        <v>10</v>
      </c>
      <c r="AE17" s="598">
        <f t="shared" si="10"/>
        <v>5</v>
      </c>
    </row>
    <row r="18" spans="1:31" s="598" customFormat="1" ht="15" customHeight="1" x14ac:dyDescent="0.2">
      <c r="A18" s="600">
        <v>9</v>
      </c>
      <c r="B18" s="619" t="s">
        <v>582</v>
      </c>
      <c r="C18" s="620" t="s">
        <v>583</v>
      </c>
      <c r="D18" s="605">
        <v>9</v>
      </c>
      <c r="E18" s="607">
        <v>1631</v>
      </c>
      <c r="F18" s="608">
        <v>9</v>
      </c>
      <c r="G18" s="606">
        <v>1263</v>
      </c>
      <c r="H18" s="605">
        <v>10</v>
      </c>
      <c r="I18" s="607">
        <v>0</v>
      </c>
      <c r="J18" s="608">
        <v>10</v>
      </c>
      <c r="K18" s="606">
        <v>0</v>
      </c>
      <c r="L18" s="605">
        <v>10</v>
      </c>
      <c r="M18" s="607">
        <v>0</v>
      </c>
      <c r="N18" s="608">
        <v>10</v>
      </c>
      <c r="O18" s="606">
        <v>0</v>
      </c>
      <c r="P18" s="605">
        <v>10</v>
      </c>
      <c r="Q18" s="607">
        <v>0</v>
      </c>
      <c r="R18" s="608">
        <v>10</v>
      </c>
      <c r="S18" s="606">
        <v>0</v>
      </c>
      <c r="T18" s="755">
        <f t="shared" si="0"/>
        <v>5</v>
      </c>
      <c r="U18" s="1300">
        <f t="shared" si="1"/>
        <v>73</v>
      </c>
      <c r="V18" s="1301">
        <f t="shared" si="2"/>
        <v>2894</v>
      </c>
      <c r="W18" s="1286">
        <f t="shared" si="3"/>
        <v>9</v>
      </c>
      <c r="X18" s="598">
        <f t="shared" si="4"/>
        <v>1</v>
      </c>
      <c r="Y18" s="598">
        <f t="shared" si="6"/>
        <v>73</v>
      </c>
      <c r="Z18" s="598">
        <f t="shared" si="6"/>
        <v>2894</v>
      </c>
      <c r="AA18" s="599">
        <f t="shared" si="7"/>
        <v>1631</v>
      </c>
      <c r="AB18" s="598">
        <f t="shared" si="8"/>
        <v>72.971058368999991</v>
      </c>
      <c r="AC18" s="598">
        <f t="shared" si="5"/>
        <v>9</v>
      </c>
      <c r="AD18" s="598">
        <f t="shared" si="9"/>
        <v>10</v>
      </c>
      <c r="AE18" s="598">
        <f t="shared" si="10"/>
        <v>5</v>
      </c>
    </row>
    <row r="19" spans="1:31" s="598" customFormat="1" ht="15" customHeight="1" x14ac:dyDescent="0.2">
      <c r="A19" s="585">
        <v>10</v>
      </c>
      <c r="B19" s="619"/>
      <c r="C19" s="620"/>
      <c r="D19" s="605"/>
      <c r="E19" s="607"/>
      <c r="F19" s="608"/>
      <c r="G19" s="606"/>
      <c r="H19" s="605"/>
      <c r="I19" s="607"/>
      <c r="J19" s="608"/>
      <c r="K19" s="606"/>
      <c r="L19" s="605"/>
      <c r="M19" s="607"/>
      <c r="N19" s="608"/>
      <c r="O19" s="606"/>
      <c r="P19" s="605"/>
      <c r="Q19" s="607"/>
      <c r="R19" s="608"/>
      <c r="S19" s="606"/>
      <c r="T19" s="755" t="str">
        <f t="shared" si="0"/>
        <v/>
      </c>
      <c r="U19" s="595" t="str">
        <f t="shared" si="1"/>
        <v/>
      </c>
      <c r="V19" s="596" t="str">
        <f t="shared" si="2"/>
        <v/>
      </c>
      <c r="W19" s="597" t="str">
        <f t="shared" si="3"/>
        <v/>
      </c>
      <c r="X19" s="598" t="str">
        <f t="shared" si="4"/>
        <v/>
      </c>
      <c r="Y19" s="598" t="str">
        <f t="shared" si="6"/>
        <v/>
      </c>
      <c r="Z19" s="598" t="str">
        <f t="shared" si="6"/>
        <v/>
      </c>
      <c r="AA19" s="599">
        <f t="shared" si="7"/>
        <v>0</v>
      </c>
      <c r="AB19" s="598" t="str">
        <f t="shared" si="8"/>
        <v/>
      </c>
      <c r="AC19" s="598" t="str">
        <f t="shared" si="5"/>
        <v/>
      </c>
      <c r="AD19" s="598" t="str">
        <f t="shared" si="9"/>
        <v/>
      </c>
      <c r="AE19" s="598" t="str">
        <f t="shared" si="10"/>
        <v/>
      </c>
    </row>
    <row r="20" spans="1:31" s="598" customFormat="1" ht="15" customHeight="1" x14ac:dyDescent="0.2">
      <c r="A20" s="600">
        <v>11</v>
      </c>
      <c r="B20" s="619"/>
      <c r="C20" s="620"/>
      <c r="D20" s="605"/>
      <c r="E20" s="607"/>
      <c r="F20" s="608"/>
      <c r="G20" s="606"/>
      <c r="H20" s="605"/>
      <c r="I20" s="607"/>
      <c r="J20" s="608"/>
      <c r="K20" s="606"/>
      <c r="L20" s="605"/>
      <c r="M20" s="607"/>
      <c r="N20" s="608"/>
      <c r="O20" s="606"/>
      <c r="P20" s="605"/>
      <c r="Q20" s="607"/>
      <c r="R20" s="608"/>
      <c r="S20" s="606"/>
      <c r="T20" s="755" t="str">
        <f t="shared" si="0"/>
        <v/>
      </c>
      <c r="U20" s="595" t="str">
        <f t="shared" si="1"/>
        <v/>
      </c>
      <c r="V20" s="596" t="str">
        <f t="shared" si="2"/>
        <v/>
      </c>
      <c r="W20" s="597" t="str">
        <f t="shared" si="3"/>
        <v/>
      </c>
      <c r="X20" s="598" t="str">
        <f t="shared" si="4"/>
        <v/>
      </c>
      <c r="Y20" s="598" t="str">
        <f t="shared" si="6"/>
        <v/>
      </c>
      <c r="Z20" s="598" t="str">
        <f t="shared" si="6"/>
        <v/>
      </c>
      <c r="AA20" s="599">
        <f t="shared" si="7"/>
        <v>0</v>
      </c>
      <c r="AB20" s="598" t="str">
        <f t="shared" si="8"/>
        <v/>
      </c>
      <c r="AC20" s="598" t="str">
        <f t="shared" si="5"/>
        <v/>
      </c>
      <c r="AD20" s="598" t="str">
        <f t="shared" si="9"/>
        <v/>
      </c>
      <c r="AE20" s="598" t="str">
        <f t="shared" si="10"/>
        <v/>
      </c>
    </row>
    <row r="21" spans="1:31" s="598" customFormat="1" ht="15" customHeight="1" x14ac:dyDescent="0.2">
      <c r="A21" s="600">
        <v>12</v>
      </c>
      <c r="B21" s="619"/>
      <c r="C21" s="620"/>
      <c r="D21" s="605"/>
      <c r="E21" s="607"/>
      <c r="F21" s="608"/>
      <c r="G21" s="606"/>
      <c r="H21" s="605"/>
      <c r="I21" s="607"/>
      <c r="J21" s="608"/>
      <c r="K21" s="606"/>
      <c r="L21" s="605"/>
      <c r="M21" s="607"/>
      <c r="N21" s="608"/>
      <c r="O21" s="606"/>
      <c r="P21" s="605"/>
      <c r="Q21" s="607"/>
      <c r="R21" s="608"/>
      <c r="S21" s="606"/>
      <c r="T21" s="755" t="str">
        <f t="shared" si="0"/>
        <v/>
      </c>
      <c r="U21" s="595" t="str">
        <f t="shared" si="1"/>
        <v/>
      </c>
      <c r="V21" s="596" t="str">
        <f t="shared" si="2"/>
        <v/>
      </c>
      <c r="W21" s="597" t="str">
        <f t="shared" si="3"/>
        <v/>
      </c>
      <c r="X21" s="598" t="str">
        <f t="shared" si="4"/>
        <v/>
      </c>
      <c r="Y21" s="598" t="str">
        <f t="shared" si="6"/>
        <v/>
      </c>
      <c r="Z21" s="598" t="str">
        <f t="shared" si="6"/>
        <v/>
      </c>
      <c r="AA21" s="599">
        <f t="shared" si="7"/>
        <v>0</v>
      </c>
      <c r="AB21" s="598" t="str">
        <f t="shared" si="8"/>
        <v/>
      </c>
      <c r="AC21" s="598" t="str">
        <f t="shared" si="5"/>
        <v/>
      </c>
      <c r="AD21" s="598" t="str">
        <f t="shared" si="9"/>
        <v/>
      </c>
      <c r="AE21" s="598" t="str">
        <f t="shared" si="10"/>
        <v/>
      </c>
    </row>
    <row r="22" spans="1:31" ht="15" customHeight="1" x14ac:dyDescent="0.2">
      <c r="A22" s="585">
        <v>13</v>
      </c>
      <c r="B22" s="619"/>
      <c r="C22" s="620"/>
      <c r="D22" s="605"/>
      <c r="E22" s="607"/>
      <c r="F22" s="608"/>
      <c r="G22" s="606"/>
      <c r="H22" s="605"/>
      <c r="I22" s="607"/>
      <c r="J22" s="608"/>
      <c r="K22" s="606"/>
      <c r="L22" s="605"/>
      <c r="M22" s="607"/>
      <c r="N22" s="608"/>
      <c r="O22" s="606"/>
      <c r="P22" s="605"/>
      <c r="Q22" s="607"/>
      <c r="R22" s="608"/>
      <c r="S22" s="606"/>
      <c r="T22" s="755" t="str">
        <f t="shared" si="0"/>
        <v/>
      </c>
      <c r="U22" s="595" t="str">
        <f t="shared" si="1"/>
        <v/>
      </c>
      <c r="V22" s="596" t="str">
        <f t="shared" si="2"/>
        <v/>
      </c>
      <c r="W22" s="597" t="str">
        <f t="shared" si="3"/>
        <v/>
      </c>
      <c r="X22" s="598" t="str">
        <f t="shared" si="4"/>
        <v/>
      </c>
      <c r="Y22" s="598" t="str">
        <f t="shared" si="6"/>
        <v/>
      </c>
      <c r="Z22" s="598" t="str">
        <f t="shared" si="6"/>
        <v/>
      </c>
      <c r="AA22" s="599">
        <f t="shared" si="7"/>
        <v>0</v>
      </c>
      <c r="AB22" s="598" t="str">
        <f t="shared" si="8"/>
        <v/>
      </c>
      <c r="AC22" s="598" t="str">
        <f t="shared" si="5"/>
        <v/>
      </c>
      <c r="AD22" s="598" t="str">
        <f t="shared" si="9"/>
        <v/>
      </c>
      <c r="AE22" s="598" t="str">
        <f t="shared" si="10"/>
        <v/>
      </c>
    </row>
    <row r="23" spans="1:31" ht="15.75" customHeight="1" x14ac:dyDescent="0.2">
      <c r="A23" s="600">
        <v>14</v>
      </c>
      <c r="B23" s="619"/>
      <c r="C23" s="620"/>
      <c r="D23" s="605"/>
      <c r="E23" s="607"/>
      <c r="F23" s="608"/>
      <c r="G23" s="606"/>
      <c r="H23" s="605"/>
      <c r="I23" s="607"/>
      <c r="J23" s="608"/>
      <c r="K23" s="606"/>
      <c r="L23" s="605"/>
      <c r="M23" s="607"/>
      <c r="N23" s="608"/>
      <c r="O23" s="606"/>
      <c r="P23" s="605"/>
      <c r="Q23" s="607"/>
      <c r="R23" s="608"/>
      <c r="S23" s="606"/>
      <c r="T23" s="755" t="str">
        <f t="shared" si="0"/>
        <v/>
      </c>
      <c r="U23" s="595" t="str">
        <f t="shared" si="1"/>
        <v/>
      </c>
      <c r="V23" s="596" t="str">
        <f t="shared" si="2"/>
        <v/>
      </c>
      <c r="W23" s="597" t="str">
        <f t="shared" si="3"/>
        <v/>
      </c>
      <c r="X23" s="598" t="str">
        <f t="shared" si="4"/>
        <v/>
      </c>
      <c r="Y23" s="598" t="str">
        <f t="shared" si="6"/>
        <v/>
      </c>
      <c r="Z23" s="598" t="str">
        <f t="shared" si="6"/>
        <v/>
      </c>
      <c r="AA23" s="599">
        <f t="shared" si="7"/>
        <v>0</v>
      </c>
      <c r="AB23" s="598" t="str">
        <f t="shared" si="8"/>
        <v/>
      </c>
      <c r="AC23" s="598" t="str">
        <f t="shared" si="5"/>
        <v/>
      </c>
      <c r="AD23" s="598" t="str">
        <f t="shared" si="9"/>
        <v/>
      </c>
      <c r="AE23" s="598" t="str">
        <f t="shared" si="10"/>
        <v/>
      </c>
    </row>
    <row r="24" spans="1:31" ht="16.5" x14ac:dyDescent="0.2">
      <c r="A24" s="600">
        <v>15</v>
      </c>
      <c r="B24" s="619"/>
      <c r="C24" s="620"/>
      <c r="D24" s="605"/>
      <c r="E24" s="607"/>
      <c r="F24" s="608"/>
      <c r="G24" s="606"/>
      <c r="H24" s="605"/>
      <c r="I24" s="607"/>
      <c r="J24" s="608"/>
      <c r="K24" s="606"/>
      <c r="L24" s="605"/>
      <c r="M24" s="607"/>
      <c r="N24" s="608"/>
      <c r="O24" s="606"/>
      <c r="P24" s="605"/>
      <c r="Q24" s="607"/>
      <c r="R24" s="608"/>
      <c r="S24" s="606"/>
      <c r="T24" s="755" t="str">
        <f t="shared" si="0"/>
        <v/>
      </c>
      <c r="U24" s="595" t="str">
        <f t="shared" si="1"/>
        <v/>
      </c>
      <c r="V24" s="596" t="str">
        <f t="shared" si="2"/>
        <v/>
      </c>
      <c r="W24" s="597" t="str">
        <f t="shared" si="3"/>
        <v/>
      </c>
      <c r="X24" s="598" t="str">
        <f t="shared" si="4"/>
        <v/>
      </c>
      <c r="Y24" s="598" t="str">
        <f t="shared" si="6"/>
        <v/>
      </c>
      <c r="Z24" s="598" t="str">
        <f t="shared" si="6"/>
        <v/>
      </c>
      <c r="AA24" s="599">
        <f t="shared" si="7"/>
        <v>0</v>
      </c>
      <c r="AB24" s="598" t="str">
        <f t="shared" si="8"/>
        <v/>
      </c>
      <c r="AC24" s="598" t="str">
        <f t="shared" si="5"/>
        <v/>
      </c>
      <c r="AD24" s="598" t="str">
        <f t="shared" si="9"/>
        <v/>
      </c>
      <c r="AE24" s="598" t="str">
        <f t="shared" si="10"/>
        <v/>
      </c>
    </row>
    <row r="25" spans="1:31" ht="16.5" x14ac:dyDescent="0.2">
      <c r="A25" s="585">
        <v>16</v>
      </c>
      <c r="B25" s="619"/>
      <c r="C25" s="620"/>
      <c r="D25" s="605"/>
      <c r="E25" s="607"/>
      <c r="F25" s="608"/>
      <c r="G25" s="606"/>
      <c r="H25" s="605"/>
      <c r="I25" s="607"/>
      <c r="J25" s="608"/>
      <c r="K25" s="606"/>
      <c r="L25" s="605"/>
      <c r="M25" s="607"/>
      <c r="N25" s="608"/>
      <c r="O25" s="606"/>
      <c r="P25" s="605"/>
      <c r="Q25" s="607"/>
      <c r="R25" s="608"/>
      <c r="S25" s="606"/>
      <c r="T25" s="755" t="str">
        <f t="shared" si="0"/>
        <v/>
      </c>
      <c r="U25" s="595" t="str">
        <f t="shared" si="1"/>
        <v/>
      </c>
      <c r="V25" s="596" t="str">
        <f t="shared" si="2"/>
        <v/>
      </c>
      <c r="W25" s="597" t="str">
        <f t="shared" si="3"/>
        <v/>
      </c>
      <c r="X25" s="598" t="str">
        <f t="shared" si="4"/>
        <v/>
      </c>
      <c r="Y25" s="598" t="str">
        <f t="shared" si="6"/>
        <v/>
      </c>
      <c r="Z25" s="598" t="str">
        <f t="shared" si="6"/>
        <v/>
      </c>
      <c r="AA25" s="599">
        <f t="shared" si="7"/>
        <v>0</v>
      </c>
      <c r="AB25" s="598" t="str">
        <f t="shared" si="8"/>
        <v/>
      </c>
      <c r="AC25" s="598" t="str">
        <f t="shared" si="5"/>
        <v/>
      </c>
      <c r="AD25" s="598" t="str">
        <f t="shared" si="9"/>
        <v/>
      </c>
      <c r="AE25" s="598" t="str">
        <f t="shared" si="10"/>
        <v/>
      </c>
    </row>
    <row r="26" spans="1:31" ht="16.5" x14ac:dyDescent="0.2">
      <c r="A26" s="600">
        <v>17</v>
      </c>
      <c r="B26" s="619"/>
      <c r="C26" s="620"/>
      <c r="D26" s="605"/>
      <c r="E26" s="607"/>
      <c r="F26" s="608"/>
      <c r="G26" s="606"/>
      <c r="H26" s="605"/>
      <c r="I26" s="607"/>
      <c r="J26" s="608"/>
      <c r="K26" s="606"/>
      <c r="L26" s="605"/>
      <c r="M26" s="607"/>
      <c r="N26" s="608"/>
      <c r="O26" s="606"/>
      <c r="P26" s="605"/>
      <c r="Q26" s="607"/>
      <c r="R26" s="608"/>
      <c r="S26" s="606"/>
      <c r="T26" s="755" t="str">
        <f t="shared" si="0"/>
        <v/>
      </c>
      <c r="U26" s="595" t="str">
        <f t="shared" si="1"/>
        <v/>
      </c>
      <c r="V26" s="596" t="str">
        <f t="shared" si="2"/>
        <v/>
      </c>
      <c r="W26" s="597" t="str">
        <f t="shared" si="3"/>
        <v/>
      </c>
      <c r="X26" s="598" t="str">
        <f t="shared" si="4"/>
        <v/>
      </c>
      <c r="Y26" s="598" t="str">
        <f t="shared" si="6"/>
        <v/>
      </c>
      <c r="Z26" s="598" t="str">
        <f t="shared" si="6"/>
        <v/>
      </c>
      <c r="AA26" s="599">
        <f t="shared" si="7"/>
        <v>0</v>
      </c>
      <c r="AB26" s="598" t="str">
        <f t="shared" si="8"/>
        <v/>
      </c>
      <c r="AC26" s="598" t="str">
        <f t="shared" si="5"/>
        <v/>
      </c>
      <c r="AD26" s="598" t="str">
        <f t="shared" si="9"/>
        <v/>
      </c>
      <c r="AE26" s="598" t="str">
        <f t="shared" si="10"/>
        <v/>
      </c>
    </row>
    <row r="27" spans="1:31" ht="16.5" x14ac:dyDescent="0.2">
      <c r="A27" s="600">
        <v>18</v>
      </c>
      <c r="B27" s="619"/>
      <c r="C27" s="620"/>
      <c r="D27" s="605"/>
      <c r="E27" s="607"/>
      <c r="F27" s="608"/>
      <c r="G27" s="606"/>
      <c r="H27" s="605"/>
      <c r="I27" s="607"/>
      <c r="J27" s="608"/>
      <c r="K27" s="606"/>
      <c r="L27" s="605"/>
      <c r="M27" s="607"/>
      <c r="N27" s="608"/>
      <c r="O27" s="606"/>
      <c r="P27" s="605"/>
      <c r="Q27" s="607"/>
      <c r="R27" s="608"/>
      <c r="S27" s="606"/>
      <c r="T27" s="755" t="str">
        <f t="shared" si="0"/>
        <v/>
      </c>
      <c r="U27" s="595" t="str">
        <f t="shared" si="1"/>
        <v/>
      </c>
      <c r="V27" s="596" t="str">
        <f t="shared" si="2"/>
        <v/>
      </c>
      <c r="W27" s="597" t="str">
        <f t="shared" si="3"/>
        <v/>
      </c>
      <c r="X27" s="598" t="str">
        <f t="shared" si="4"/>
        <v/>
      </c>
      <c r="Y27" s="598" t="str">
        <f t="shared" si="6"/>
        <v/>
      </c>
      <c r="Z27" s="598" t="str">
        <f t="shared" si="6"/>
        <v/>
      </c>
      <c r="AA27" s="599">
        <f t="shared" si="7"/>
        <v>0</v>
      </c>
      <c r="AB27" s="598" t="str">
        <f t="shared" si="8"/>
        <v/>
      </c>
      <c r="AC27" s="598" t="str">
        <f t="shared" si="5"/>
        <v/>
      </c>
      <c r="AD27" s="598" t="str">
        <f t="shared" si="9"/>
        <v/>
      </c>
      <c r="AE27" s="598" t="str">
        <f t="shared" si="10"/>
        <v/>
      </c>
    </row>
    <row r="28" spans="1:31" ht="16.5" x14ac:dyDescent="0.2">
      <c r="A28" s="585">
        <v>19</v>
      </c>
      <c r="B28" s="619"/>
      <c r="C28" s="620"/>
      <c r="D28" s="605"/>
      <c r="E28" s="607"/>
      <c r="F28" s="608"/>
      <c r="G28" s="606"/>
      <c r="H28" s="605"/>
      <c r="I28" s="607"/>
      <c r="J28" s="608"/>
      <c r="K28" s="606"/>
      <c r="L28" s="605"/>
      <c r="M28" s="607"/>
      <c r="N28" s="608"/>
      <c r="O28" s="606"/>
      <c r="P28" s="605"/>
      <c r="Q28" s="607"/>
      <c r="R28" s="608"/>
      <c r="S28" s="606"/>
      <c r="T28" s="755" t="str">
        <f t="shared" si="0"/>
        <v/>
      </c>
      <c r="U28" s="595" t="str">
        <f t="shared" si="1"/>
        <v/>
      </c>
      <c r="V28" s="596" t="str">
        <f t="shared" si="2"/>
        <v/>
      </c>
      <c r="W28" s="597" t="str">
        <f t="shared" si="3"/>
        <v/>
      </c>
      <c r="X28" s="598" t="str">
        <f t="shared" si="4"/>
        <v/>
      </c>
      <c r="Y28" s="598" t="str">
        <f t="shared" si="6"/>
        <v/>
      </c>
      <c r="Z28" s="598" t="str">
        <f t="shared" si="6"/>
        <v/>
      </c>
      <c r="AA28" s="599">
        <f t="shared" si="7"/>
        <v>0</v>
      </c>
      <c r="AB28" s="598" t="str">
        <f t="shared" si="8"/>
        <v/>
      </c>
      <c r="AC28" s="598" t="str">
        <f t="shared" si="5"/>
        <v/>
      </c>
      <c r="AD28" s="598" t="str">
        <f t="shared" si="9"/>
        <v/>
      </c>
      <c r="AE28" s="598" t="str">
        <f t="shared" si="10"/>
        <v/>
      </c>
    </row>
    <row r="29" spans="1:31" ht="16.5" x14ac:dyDescent="0.2">
      <c r="A29" s="600">
        <v>20</v>
      </c>
      <c r="B29" s="619"/>
      <c r="C29" s="620"/>
      <c r="D29" s="605"/>
      <c r="E29" s="607"/>
      <c r="F29" s="608"/>
      <c r="G29" s="606"/>
      <c r="H29" s="605"/>
      <c r="I29" s="607"/>
      <c r="J29" s="608"/>
      <c r="K29" s="606"/>
      <c r="L29" s="605"/>
      <c r="M29" s="607"/>
      <c r="N29" s="608"/>
      <c r="O29" s="606"/>
      <c r="P29" s="605"/>
      <c r="Q29" s="607"/>
      <c r="R29" s="608"/>
      <c r="S29" s="606"/>
      <c r="T29" s="755" t="str">
        <f t="shared" si="0"/>
        <v/>
      </c>
      <c r="U29" s="595" t="str">
        <f t="shared" si="1"/>
        <v/>
      </c>
      <c r="V29" s="596" t="str">
        <f t="shared" si="2"/>
        <v/>
      </c>
      <c r="W29" s="597" t="str">
        <f t="shared" si="3"/>
        <v/>
      </c>
      <c r="X29" s="598" t="str">
        <f t="shared" si="4"/>
        <v/>
      </c>
      <c r="Y29" s="598" t="str">
        <f t="shared" si="6"/>
        <v/>
      </c>
      <c r="Z29" s="598" t="str">
        <f t="shared" si="6"/>
        <v/>
      </c>
      <c r="AA29" s="599">
        <f t="shared" si="7"/>
        <v>0</v>
      </c>
      <c r="AB29" s="598" t="str">
        <f t="shared" si="8"/>
        <v/>
      </c>
      <c r="AC29" s="598" t="str">
        <f t="shared" si="5"/>
        <v/>
      </c>
      <c r="AD29" s="598" t="str">
        <f t="shared" si="9"/>
        <v/>
      </c>
      <c r="AE29" s="598" t="str">
        <f t="shared" si="10"/>
        <v/>
      </c>
    </row>
    <row r="30" spans="1:31" ht="16.5" x14ac:dyDescent="0.2">
      <c r="A30" s="600">
        <v>21</v>
      </c>
      <c r="B30" s="619"/>
      <c r="C30" s="620"/>
      <c r="D30" s="605"/>
      <c r="E30" s="607"/>
      <c r="F30" s="608"/>
      <c r="G30" s="606"/>
      <c r="H30" s="605"/>
      <c r="I30" s="607"/>
      <c r="J30" s="608"/>
      <c r="K30" s="606"/>
      <c r="L30" s="605"/>
      <c r="M30" s="607"/>
      <c r="N30" s="608"/>
      <c r="O30" s="606"/>
      <c r="P30" s="605"/>
      <c r="Q30" s="607"/>
      <c r="R30" s="608"/>
      <c r="S30" s="606"/>
      <c r="T30" s="755" t="str">
        <f t="shared" si="0"/>
        <v/>
      </c>
      <c r="U30" s="595" t="str">
        <f t="shared" si="1"/>
        <v/>
      </c>
      <c r="V30" s="596" t="str">
        <f t="shared" si="2"/>
        <v/>
      </c>
      <c r="W30" s="597" t="str">
        <f t="shared" si="3"/>
        <v/>
      </c>
      <c r="X30" s="598" t="str">
        <f t="shared" si="4"/>
        <v/>
      </c>
      <c r="Y30" s="598" t="str">
        <f t="shared" si="6"/>
        <v/>
      </c>
      <c r="Z30" s="598" t="str">
        <f t="shared" si="6"/>
        <v/>
      </c>
      <c r="AA30" s="599">
        <f t="shared" si="7"/>
        <v>0</v>
      </c>
      <c r="AB30" s="598" t="str">
        <f t="shared" si="8"/>
        <v/>
      </c>
      <c r="AC30" s="598" t="str">
        <f t="shared" si="5"/>
        <v/>
      </c>
      <c r="AD30" s="598" t="str">
        <f t="shared" si="9"/>
        <v/>
      </c>
      <c r="AE30" s="598" t="str">
        <f t="shared" si="10"/>
        <v/>
      </c>
    </row>
    <row r="31" spans="1:31" ht="16.5" x14ac:dyDescent="0.2">
      <c r="A31" s="585">
        <v>22</v>
      </c>
      <c r="B31" s="619"/>
      <c r="C31" s="620"/>
      <c r="D31" s="605"/>
      <c r="E31" s="607"/>
      <c r="F31" s="608"/>
      <c r="G31" s="606"/>
      <c r="H31" s="605"/>
      <c r="I31" s="607"/>
      <c r="J31" s="608"/>
      <c r="K31" s="606"/>
      <c r="L31" s="605"/>
      <c r="M31" s="607"/>
      <c r="N31" s="608"/>
      <c r="O31" s="606"/>
      <c r="P31" s="605"/>
      <c r="Q31" s="607"/>
      <c r="R31" s="608"/>
      <c r="S31" s="606"/>
      <c r="T31" s="755" t="str">
        <f t="shared" si="0"/>
        <v/>
      </c>
      <c r="U31" s="595" t="str">
        <f t="shared" si="1"/>
        <v/>
      </c>
      <c r="V31" s="596" t="str">
        <f t="shared" si="2"/>
        <v/>
      </c>
      <c r="W31" s="597" t="str">
        <f t="shared" si="3"/>
        <v/>
      </c>
      <c r="X31" s="598" t="str">
        <f t="shared" si="4"/>
        <v/>
      </c>
      <c r="Y31" s="598" t="str">
        <f t="shared" si="6"/>
        <v/>
      </c>
      <c r="Z31" s="598" t="str">
        <f t="shared" si="6"/>
        <v/>
      </c>
      <c r="AA31" s="599">
        <f t="shared" si="7"/>
        <v>0</v>
      </c>
      <c r="AB31" s="598" t="str">
        <f t="shared" si="8"/>
        <v/>
      </c>
      <c r="AC31" s="598" t="str">
        <f t="shared" si="5"/>
        <v/>
      </c>
      <c r="AD31" s="598" t="str">
        <f t="shared" si="9"/>
        <v/>
      </c>
      <c r="AE31" s="598" t="str">
        <f t="shared" si="10"/>
        <v/>
      </c>
    </row>
    <row r="32" spans="1:31" ht="16.5" x14ac:dyDescent="0.2">
      <c r="A32" s="600">
        <v>23</v>
      </c>
      <c r="B32" s="619"/>
      <c r="C32" s="620"/>
      <c r="D32" s="605"/>
      <c r="E32" s="607"/>
      <c r="F32" s="608"/>
      <c r="G32" s="606"/>
      <c r="H32" s="605"/>
      <c r="I32" s="607"/>
      <c r="J32" s="608"/>
      <c r="K32" s="606"/>
      <c r="L32" s="605"/>
      <c r="M32" s="607"/>
      <c r="N32" s="608"/>
      <c r="O32" s="606"/>
      <c r="P32" s="605"/>
      <c r="Q32" s="607"/>
      <c r="R32" s="608"/>
      <c r="S32" s="606"/>
      <c r="T32" s="755" t="str">
        <f t="shared" si="0"/>
        <v/>
      </c>
      <c r="U32" s="595" t="str">
        <f t="shared" si="1"/>
        <v/>
      </c>
      <c r="V32" s="596" t="str">
        <f t="shared" si="2"/>
        <v/>
      </c>
      <c r="W32" s="597" t="str">
        <f t="shared" si="3"/>
        <v/>
      </c>
      <c r="X32" s="598" t="str">
        <f t="shared" si="4"/>
        <v/>
      </c>
      <c r="Y32" s="598" t="str">
        <f t="shared" si="6"/>
        <v/>
      </c>
      <c r="Z32" s="598" t="str">
        <f t="shared" si="6"/>
        <v/>
      </c>
      <c r="AA32" s="599">
        <f t="shared" si="7"/>
        <v>0</v>
      </c>
      <c r="AB32" s="598" t="str">
        <f t="shared" si="8"/>
        <v/>
      </c>
      <c r="AC32" s="598" t="str">
        <f t="shared" si="5"/>
        <v/>
      </c>
      <c r="AD32" s="598" t="str">
        <f t="shared" si="9"/>
        <v/>
      </c>
      <c r="AE32" s="598" t="str">
        <f t="shared" si="10"/>
        <v/>
      </c>
    </row>
    <row r="33" spans="1:31" ht="16.5" x14ac:dyDescent="0.2">
      <c r="A33" s="600">
        <v>24</v>
      </c>
      <c r="B33" s="619"/>
      <c r="C33" s="620"/>
      <c r="D33" s="605"/>
      <c r="E33" s="607"/>
      <c r="F33" s="608"/>
      <c r="G33" s="606"/>
      <c r="H33" s="605"/>
      <c r="I33" s="607"/>
      <c r="J33" s="608"/>
      <c r="K33" s="606"/>
      <c r="L33" s="605"/>
      <c r="M33" s="607"/>
      <c r="N33" s="608"/>
      <c r="O33" s="606"/>
      <c r="P33" s="605"/>
      <c r="Q33" s="607"/>
      <c r="R33" s="608"/>
      <c r="S33" s="606"/>
      <c r="T33" s="755" t="str">
        <f t="shared" si="0"/>
        <v/>
      </c>
      <c r="U33" s="595" t="str">
        <f t="shared" si="1"/>
        <v/>
      </c>
      <c r="V33" s="596" t="str">
        <f t="shared" si="2"/>
        <v/>
      </c>
      <c r="W33" s="597" t="str">
        <f t="shared" si="3"/>
        <v/>
      </c>
      <c r="X33" s="598" t="str">
        <f t="shared" si="4"/>
        <v/>
      </c>
      <c r="Y33" s="598" t="str">
        <f t="shared" si="6"/>
        <v/>
      </c>
      <c r="Z33" s="598" t="str">
        <f t="shared" si="6"/>
        <v/>
      </c>
      <c r="AA33" s="599">
        <f t="shared" si="7"/>
        <v>0</v>
      </c>
      <c r="AB33" s="598" t="str">
        <f t="shared" si="8"/>
        <v/>
      </c>
      <c r="AC33" s="598" t="str">
        <f t="shared" si="5"/>
        <v/>
      </c>
      <c r="AD33" s="598" t="str">
        <f t="shared" si="9"/>
        <v/>
      </c>
      <c r="AE33" s="598" t="str">
        <f t="shared" si="10"/>
        <v/>
      </c>
    </row>
    <row r="34" spans="1:31" ht="16.5" x14ac:dyDescent="0.2">
      <c r="A34" s="585">
        <v>25</v>
      </c>
      <c r="B34" s="619"/>
      <c r="C34" s="620"/>
      <c r="D34" s="605"/>
      <c r="E34" s="607"/>
      <c r="F34" s="608"/>
      <c r="G34" s="606"/>
      <c r="H34" s="605"/>
      <c r="I34" s="607"/>
      <c r="J34" s="608"/>
      <c r="K34" s="606"/>
      <c r="L34" s="605"/>
      <c r="M34" s="607"/>
      <c r="N34" s="608"/>
      <c r="O34" s="606"/>
      <c r="P34" s="605"/>
      <c r="Q34" s="607"/>
      <c r="R34" s="608"/>
      <c r="S34" s="606"/>
      <c r="T34" s="755" t="str">
        <f t="shared" si="0"/>
        <v/>
      </c>
      <c r="U34" s="595" t="str">
        <f t="shared" si="1"/>
        <v/>
      </c>
      <c r="V34" s="596" t="str">
        <f t="shared" si="2"/>
        <v/>
      </c>
      <c r="W34" s="597" t="str">
        <f t="shared" si="3"/>
        <v/>
      </c>
      <c r="X34" s="598" t="str">
        <f t="shared" si="4"/>
        <v/>
      </c>
      <c r="Y34" s="598" t="str">
        <f t="shared" si="6"/>
        <v/>
      </c>
      <c r="Z34" s="598" t="str">
        <f t="shared" si="6"/>
        <v/>
      </c>
      <c r="AA34" s="599">
        <f t="shared" si="7"/>
        <v>0</v>
      </c>
      <c r="AB34" s="598" t="str">
        <f t="shared" si="8"/>
        <v/>
      </c>
      <c r="AC34" s="598" t="str">
        <f t="shared" si="5"/>
        <v/>
      </c>
      <c r="AD34" s="598" t="str">
        <f t="shared" si="9"/>
        <v/>
      </c>
      <c r="AE34" s="598" t="str">
        <f t="shared" si="10"/>
        <v/>
      </c>
    </row>
    <row r="35" spans="1:31" ht="16.5" x14ac:dyDescent="0.2">
      <c r="A35" s="600">
        <v>26</v>
      </c>
      <c r="B35" s="619"/>
      <c r="C35" s="620"/>
      <c r="D35" s="605"/>
      <c r="E35" s="607"/>
      <c r="F35" s="608"/>
      <c r="G35" s="606"/>
      <c r="H35" s="605"/>
      <c r="I35" s="607"/>
      <c r="J35" s="608"/>
      <c r="K35" s="606"/>
      <c r="L35" s="605"/>
      <c r="M35" s="607"/>
      <c r="N35" s="608"/>
      <c r="O35" s="606"/>
      <c r="P35" s="605"/>
      <c r="Q35" s="607"/>
      <c r="R35" s="608"/>
      <c r="S35" s="606"/>
      <c r="T35" s="755" t="str">
        <f t="shared" si="0"/>
        <v/>
      </c>
      <c r="U35" s="595" t="str">
        <f t="shared" si="1"/>
        <v/>
      </c>
      <c r="V35" s="596" t="str">
        <f t="shared" si="2"/>
        <v/>
      </c>
      <c r="W35" s="597" t="str">
        <f t="shared" si="3"/>
        <v/>
      </c>
      <c r="X35" s="598" t="str">
        <f t="shared" si="4"/>
        <v/>
      </c>
      <c r="Y35" s="598" t="str">
        <f t="shared" si="6"/>
        <v/>
      </c>
      <c r="Z35" s="598" t="str">
        <f t="shared" si="6"/>
        <v/>
      </c>
      <c r="AA35" s="599">
        <f t="shared" si="7"/>
        <v>0</v>
      </c>
      <c r="AB35" s="598" t="str">
        <f t="shared" si="8"/>
        <v/>
      </c>
      <c r="AC35" s="598" t="str">
        <f t="shared" si="5"/>
        <v/>
      </c>
      <c r="AD35" s="598" t="str">
        <f t="shared" si="9"/>
        <v/>
      </c>
      <c r="AE35" s="598" t="str">
        <f t="shared" si="10"/>
        <v/>
      </c>
    </row>
    <row r="36" spans="1:31" ht="16.5" x14ac:dyDescent="0.2">
      <c r="A36" s="600">
        <v>27</v>
      </c>
      <c r="B36" s="619"/>
      <c r="C36" s="620"/>
      <c r="D36" s="605"/>
      <c r="E36" s="607"/>
      <c r="F36" s="608"/>
      <c r="G36" s="606"/>
      <c r="H36" s="605"/>
      <c r="I36" s="607"/>
      <c r="J36" s="608"/>
      <c r="K36" s="606"/>
      <c r="L36" s="605"/>
      <c r="M36" s="607"/>
      <c r="N36" s="608"/>
      <c r="O36" s="606"/>
      <c r="P36" s="605"/>
      <c r="Q36" s="607"/>
      <c r="R36" s="608"/>
      <c r="S36" s="606"/>
      <c r="T36" s="755" t="str">
        <f t="shared" si="0"/>
        <v/>
      </c>
      <c r="U36" s="595" t="str">
        <f t="shared" si="1"/>
        <v/>
      </c>
      <c r="V36" s="596" t="str">
        <f t="shared" si="2"/>
        <v/>
      </c>
      <c r="W36" s="597" t="str">
        <f t="shared" si="3"/>
        <v/>
      </c>
      <c r="X36" s="598" t="str">
        <f t="shared" si="4"/>
        <v/>
      </c>
      <c r="Y36" s="598" t="str">
        <f t="shared" si="6"/>
        <v/>
      </c>
      <c r="Z36" s="598" t="str">
        <f t="shared" si="6"/>
        <v/>
      </c>
      <c r="AA36" s="599">
        <f t="shared" si="7"/>
        <v>0</v>
      </c>
      <c r="AB36" s="598" t="str">
        <f t="shared" si="8"/>
        <v/>
      </c>
      <c r="AC36" s="598" t="str">
        <f t="shared" si="5"/>
        <v/>
      </c>
      <c r="AD36" s="598" t="str">
        <f t="shared" si="9"/>
        <v/>
      </c>
      <c r="AE36" s="598" t="str">
        <f t="shared" si="10"/>
        <v/>
      </c>
    </row>
    <row r="37" spans="1:31" ht="16.5" x14ac:dyDescent="0.2">
      <c r="A37" s="585">
        <v>28</v>
      </c>
      <c r="B37" s="619"/>
      <c r="C37" s="620"/>
      <c r="D37" s="605"/>
      <c r="E37" s="607"/>
      <c r="F37" s="608"/>
      <c r="G37" s="606"/>
      <c r="H37" s="605"/>
      <c r="I37" s="607"/>
      <c r="J37" s="608"/>
      <c r="K37" s="606"/>
      <c r="L37" s="605"/>
      <c r="M37" s="607"/>
      <c r="N37" s="608"/>
      <c r="O37" s="606"/>
      <c r="P37" s="605"/>
      <c r="Q37" s="607"/>
      <c r="R37" s="608"/>
      <c r="S37" s="606"/>
      <c r="T37" s="755" t="str">
        <f t="shared" si="0"/>
        <v/>
      </c>
      <c r="U37" s="595" t="str">
        <f t="shared" si="1"/>
        <v/>
      </c>
      <c r="V37" s="596" t="str">
        <f t="shared" si="2"/>
        <v/>
      </c>
      <c r="W37" s="597" t="str">
        <f t="shared" si="3"/>
        <v/>
      </c>
      <c r="X37" s="598" t="str">
        <f t="shared" si="4"/>
        <v/>
      </c>
      <c r="Y37" s="598" t="str">
        <f t="shared" si="6"/>
        <v/>
      </c>
      <c r="Z37" s="598" t="str">
        <f t="shared" si="6"/>
        <v/>
      </c>
      <c r="AA37" s="599">
        <f t="shared" si="7"/>
        <v>0</v>
      </c>
      <c r="AB37" s="598" t="str">
        <f t="shared" si="8"/>
        <v/>
      </c>
      <c r="AC37" s="598" t="str">
        <f t="shared" si="5"/>
        <v/>
      </c>
      <c r="AD37" s="598" t="str">
        <f t="shared" si="9"/>
        <v/>
      </c>
      <c r="AE37" s="598" t="str">
        <f t="shared" si="10"/>
        <v/>
      </c>
    </row>
    <row r="38" spans="1:31" ht="16.5" x14ac:dyDescent="0.2">
      <c r="A38" s="600">
        <v>29</v>
      </c>
      <c r="B38" s="619"/>
      <c r="C38" s="620"/>
      <c r="D38" s="605"/>
      <c r="E38" s="607"/>
      <c r="F38" s="608"/>
      <c r="G38" s="606"/>
      <c r="H38" s="605"/>
      <c r="I38" s="607"/>
      <c r="J38" s="608"/>
      <c r="K38" s="606"/>
      <c r="L38" s="605"/>
      <c r="M38" s="607"/>
      <c r="N38" s="608"/>
      <c r="O38" s="606"/>
      <c r="P38" s="605"/>
      <c r="Q38" s="607"/>
      <c r="R38" s="608"/>
      <c r="S38" s="606"/>
      <c r="T38" s="755" t="str">
        <f t="shared" si="0"/>
        <v/>
      </c>
      <c r="U38" s="595" t="str">
        <f t="shared" si="1"/>
        <v/>
      </c>
      <c r="V38" s="596" t="str">
        <f t="shared" si="2"/>
        <v/>
      </c>
      <c r="W38" s="597" t="str">
        <f t="shared" si="3"/>
        <v/>
      </c>
      <c r="X38" s="598" t="str">
        <f t="shared" si="4"/>
        <v/>
      </c>
      <c r="Y38" s="598" t="str">
        <f t="shared" si="6"/>
        <v/>
      </c>
      <c r="Z38" s="598" t="str">
        <f t="shared" si="6"/>
        <v/>
      </c>
      <c r="AA38" s="599">
        <f t="shared" si="7"/>
        <v>0</v>
      </c>
      <c r="AB38" s="598" t="str">
        <f t="shared" si="8"/>
        <v/>
      </c>
      <c r="AC38" s="598" t="str">
        <f t="shared" si="5"/>
        <v/>
      </c>
      <c r="AD38" s="598" t="str">
        <f t="shared" si="9"/>
        <v/>
      </c>
      <c r="AE38" s="598" t="str">
        <f t="shared" si="10"/>
        <v/>
      </c>
    </row>
    <row r="39" spans="1:31" ht="16.5" x14ac:dyDescent="0.2">
      <c r="A39" s="600">
        <v>30</v>
      </c>
      <c r="B39" s="619"/>
      <c r="C39" s="620"/>
      <c r="D39" s="605"/>
      <c r="E39" s="607"/>
      <c r="F39" s="608"/>
      <c r="G39" s="606"/>
      <c r="H39" s="605"/>
      <c r="I39" s="607"/>
      <c r="J39" s="608"/>
      <c r="K39" s="606"/>
      <c r="L39" s="605"/>
      <c r="M39" s="607"/>
      <c r="N39" s="608"/>
      <c r="O39" s="606"/>
      <c r="P39" s="605"/>
      <c r="Q39" s="607"/>
      <c r="R39" s="608"/>
      <c r="S39" s="606"/>
      <c r="T39" s="755" t="str">
        <f t="shared" si="0"/>
        <v/>
      </c>
      <c r="U39" s="595" t="str">
        <f t="shared" si="1"/>
        <v/>
      </c>
      <c r="V39" s="596" t="str">
        <f t="shared" si="2"/>
        <v/>
      </c>
      <c r="W39" s="597" t="str">
        <f t="shared" si="3"/>
        <v/>
      </c>
      <c r="X39" s="598" t="str">
        <f t="shared" si="4"/>
        <v/>
      </c>
      <c r="Y39" s="598" t="str">
        <f t="shared" si="6"/>
        <v/>
      </c>
      <c r="Z39" s="598" t="str">
        <f t="shared" si="6"/>
        <v/>
      </c>
      <c r="AA39" s="599">
        <f t="shared" si="7"/>
        <v>0</v>
      </c>
      <c r="AB39" s="598" t="str">
        <f t="shared" si="8"/>
        <v/>
      </c>
      <c r="AC39" s="598" t="str">
        <f t="shared" si="5"/>
        <v/>
      </c>
      <c r="AD39" s="598" t="str">
        <f t="shared" si="9"/>
        <v/>
      </c>
      <c r="AE39" s="598" t="str">
        <f t="shared" si="10"/>
        <v/>
      </c>
    </row>
    <row r="40" spans="1:31" ht="16.5" x14ac:dyDescent="0.2">
      <c r="A40" s="585">
        <v>31</v>
      </c>
      <c r="B40" s="619"/>
      <c r="C40" s="620"/>
      <c r="D40" s="605"/>
      <c r="E40" s="607"/>
      <c r="F40" s="608"/>
      <c r="G40" s="606"/>
      <c r="H40" s="605"/>
      <c r="I40" s="607"/>
      <c r="J40" s="608"/>
      <c r="K40" s="606"/>
      <c r="L40" s="605"/>
      <c r="M40" s="607"/>
      <c r="N40" s="608"/>
      <c r="O40" s="606"/>
      <c r="P40" s="605"/>
      <c r="Q40" s="607"/>
      <c r="R40" s="608"/>
      <c r="S40" s="606"/>
      <c r="T40" s="755" t="str">
        <f t="shared" si="0"/>
        <v/>
      </c>
      <c r="U40" s="595" t="str">
        <f t="shared" si="1"/>
        <v/>
      </c>
      <c r="V40" s="596" t="str">
        <f t="shared" si="2"/>
        <v/>
      </c>
      <c r="W40" s="597" t="str">
        <f t="shared" si="3"/>
        <v/>
      </c>
      <c r="X40" s="598" t="str">
        <f t="shared" si="4"/>
        <v/>
      </c>
      <c r="Y40" s="598" t="str">
        <f t="shared" si="6"/>
        <v/>
      </c>
      <c r="Z40" s="598" t="str">
        <f t="shared" si="6"/>
        <v/>
      </c>
      <c r="AA40" s="599">
        <f t="shared" si="7"/>
        <v>0</v>
      </c>
      <c r="AB40" s="598" t="str">
        <f t="shared" si="8"/>
        <v/>
      </c>
      <c r="AC40" s="598" t="str">
        <f t="shared" si="5"/>
        <v/>
      </c>
      <c r="AD40" s="598" t="str">
        <f t="shared" si="9"/>
        <v/>
      </c>
      <c r="AE40" s="598" t="str">
        <f t="shared" si="10"/>
        <v/>
      </c>
    </row>
    <row r="41" spans="1:31" ht="16.5" x14ac:dyDescent="0.2">
      <c r="A41" s="600">
        <v>32</v>
      </c>
      <c r="B41" s="619"/>
      <c r="C41" s="620"/>
      <c r="D41" s="605"/>
      <c r="E41" s="607"/>
      <c r="F41" s="608"/>
      <c r="G41" s="606"/>
      <c r="H41" s="605"/>
      <c r="I41" s="607"/>
      <c r="J41" s="608"/>
      <c r="K41" s="606"/>
      <c r="L41" s="605"/>
      <c r="M41" s="607"/>
      <c r="N41" s="608"/>
      <c r="O41" s="606"/>
      <c r="P41" s="605"/>
      <c r="Q41" s="607"/>
      <c r="R41" s="608"/>
      <c r="S41" s="606"/>
      <c r="T41" s="755" t="str">
        <f t="shared" si="0"/>
        <v/>
      </c>
      <c r="U41" s="595" t="str">
        <f t="shared" si="1"/>
        <v/>
      </c>
      <c r="V41" s="596" t="str">
        <f t="shared" si="2"/>
        <v/>
      </c>
      <c r="W41" s="597" t="str">
        <f t="shared" si="3"/>
        <v/>
      </c>
      <c r="X41" s="598" t="str">
        <f t="shared" si="4"/>
        <v/>
      </c>
      <c r="Y41" s="598" t="str">
        <f t="shared" si="6"/>
        <v/>
      </c>
      <c r="Z41" s="598" t="str">
        <f t="shared" si="6"/>
        <v/>
      </c>
      <c r="AA41" s="599">
        <f t="shared" si="7"/>
        <v>0</v>
      </c>
      <c r="AB41" s="598" t="str">
        <f t="shared" si="8"/>
        <v/>
      </c>
      <c r="AC41" s="598" t="str">
        <f t="shared" si="5"/>
        <v/>
      </c>
      <c r="AD41" s="598" t="str">
        <f t="shared" si="9"/>
        <v/>
      </c>
      <c r="AE41" s="598" t="str">
        <f t="shared" si="10"/>
        <v/>
      </c>
    </row>
    <row r="42" spans="1:31" ht="16.5" x14ac:dyDescent="0.2">
      <c r="A42" s="600">
        <v>33</v>
      </c>
      <c r="B42" s="619"/>
      <c r="C42" s="620"/>
      <c r="D42" s="605"/>
      <c r="E42" s="607"/>
      <c r="F42" s="608"/>
      <c r="G42" s="606"/>
      <c r="H42" s="605"/>
      <c r="I42" s="607"/>
      <c r="J42" s="608"/>
      <c r="K42" s="606"/>
      <c r="L42" s="605"/>
      <c r="M42" s="607"/>
      <c r="N42" s="608"/>
      <c r="O42" s="606"/>
      <c r="P42" s="605"/>
      <c r="Q42" s="607"/>
      <c r="R42" s="608"/>
      <c r="S42" s="606"/>
      <c r="T42" s="755" t="str">
        <f t="shared" si="0"/>
        <v/>
      </c>
      <c r="U42" s="595" t="str">
        <f t="shared" si="1"/>
        <v/>
      </c>
      <c r="V42" s="596" t="str">
        <f t="shared" si="2"/>
        <v/>
      </c>
      <c r="W42" s="597" t="str">
        <f t="shared" si="3"/>
        <v/>
      </c>
      <c r="X42" s="598" t="str">
        <f t="shared" si="4"/>
        <v/>
      </c>
      <c r="Y42" s="598" t="str">
        <f t="shared" si="6"/>
        <v/>
      </c>
      <c r="Z42" s="598" t="str">
        <f t="shared" si="6"/>
        <v/>
      </c>
      <c r="AA42" s="599">
        <f t="shared" si="7"/>
        <v>0</v>
      </c>
      <c r="AB42" s="598" t="str">
        <f t="shared" si="8"/>
        <v/>
      </c>
      <c r="AC42" s="598" t="str">
        <f t="shared" si="5"/>
        <v/>
      </c>
      <c r="AD42" s="598" t="str">
        <f t="shared" si="9"/>
        <v/>
      </c>
      <c r="AE42" s="598" t="str">
        <f t="shared" si="10"/>
        <v/>
      </c>
    </row>
    <row r="43" spans="1:31" ht="16.5" x14ac:dyDescent="0.2">
      <c r="A43" s="585">
        <v>34</v>
      </c>
      <c r="B43" s="619"/>
      <c r="C43" s="620"/>
      <c r="D43" s="605"/>
      <c r="E43" s="607"/>
      <c r="F43" s="608"/>
      <c r="G43" s="606"/>
      <c r="H43" s="605"/>
      <c r="I43" s="607"/>
      <c r="J43" s="608"/>
      <c r="K43" s="606"/>
      <c r="L43" s="605"/>
      <c r="M43" s="607"/>
      <c r="N43" s="608"/>
      <c r="O43" s="606"/>
      <c r="P43" s="605"/>
      <c r="Q43" s="607"/>
      <c r="R43" s="608"/>
      <c r="S43" s="606"/>
      <c r="T43" s="755" t="str">
        <f t="shared" si="0"/>
        <v/>
      </c>
      <c r="U43" s="595" t="str">
        <f t="shared" si="1"/>
        <v/>
      </c>
      <c r="V43" s="596" t="str">
        <f t="shared" si="2"/>
        <v/>
      </c>
      <c r="W43" s="597" t="str">
        <f t="shared" si="3"/>
        <v/>
      </c>
      <c r="X43" s="598" t="str">
        <f t="shared" si="4"/>
        <v/>
      </c>
      <c r="Y43" s="598" t="str">
        <f t="shared" si="6"/>
        <v/>
      </c>
      <c r="Z43" s="598" t="str">
        <f t="shared" si="6"/>
        <v/>
      </c>
      <c r="AA43" s="599">
        <f t="shared" si="7"/>
        <v>0</v>
      </c>
      <c r="AB43" s="598" t="str">
        <f t="shared" si="8"/>
        <v/>
      </c>
      <c r="AC43" s="598" t="str">
        <f t="shared" si="5"/>
        <v/>
      </c>
      <c r="AD43" s="598" t="str">
        <f t="shared" si="9"/>
        <v/>
      </c>
      <c r="AE43" s="598" t="str">
        <f t="shared" si="10"/>
        <v/>
      </c>
    </row>
    <row r="44" spans="1:31" ht="16.5" x14ac:dyDescent="0.2">
      <c r="A44" s="600">
        <v>35</v>
      </c>
      <c r="B44" s="619"/>
      <c r="C44" s="620"/>
      <c r="D44" s="605"/>
      <c r="E44" s="607"/>
      <c r="F44" s="608"/>
      <c r="G44" s="606"/>
      <c r="H44" s="605"/>
      <c r="I44" s="607"/>
      <c r="J44" s="608"/>
      <c r="K44" s="606"/>
      <c r="L44" s="605"/>
      <c r="M44" s="607"/>
      <c r="N44" s="608"/>
      <c r="O44" s="606"/>
      <c r="P44" s="605"/>
      <c r="Q44" s="607"/>
      <c r="R44" s="608"/>
      <c r="S44" s="606"/>
      <c r="T44" s="755" t="str">
        <f t="shared" si="0"/>
        <v/>
      </c>
      <c r="U44" s="595" t="str">
        <f t="shared" si="1"/>
        <v/>
      </c>
      <c r="V44" s="596" t="str">
        <f t="shared" si="2"/>
        <v/>
      </c>
      <c r="W44" s="597" t="str">
        <f t="shared" si="3"/>
        <v/>
      </c>
      <c r="X44" s="598" t="str">
        <f t="shared" si="4"/>
        <v/>
      </c>
      <c r="Y44" s="598" t="str">
        <f t="shared" si="6"/>
        <v/>
      </c>
      <c r="Z44" s="598" t="str">
        <f t="shared" si="6"/>
        <v/>
      </c>
      <c r="AA44" s="599">
        <f t="shared" si="7"/>
        <v>0</v>
      </c>
      <c r="AB44" s="598" t="str">
        <f t="shared" si="8"/>
        <v/>
      </c>
      <c r="AC44" s="598" t="str">
        <f t="shared" si="5"/>
        <v/>
      </c>
      <c r="AD44" s="598" t="str">
        <f t="shared" si="9"/>
        <v/>
      </c>
      <c r="AE44" s="598" t="str">
        <f t="shared" si="10"/>
        <v/>
      </c>
    </row>
    <row r="45" spans="1:31" ht="16.5" x14ac:dyDescent="0.2">
      <c r="A45" s="600">
        <v>36</v>
      </c>
      <c r="B45" s="619"/>
      <c r="C45" s="620"/>
      <c r="D45" s="605"/>
      <c r="E45" s="607"/>
      <c r="F45" s="608"/>
      <c r="G45" s="606"/>
      <c r="H45" s="605"/>
      <c r="I45" s="607"/>
      <c r="J45" s="608"/>
      <c r="K45" s="606"/>
      <c r="L45" s="605"/>
      <c r="M45" s="607"/>
      <c r="N45" s="608"/>
      <c r="O45" s="606"/>
      <c r="P45" s="605"/>
      <c r="Q45" s="607"/>
      <c r="R45" s="608"/>
      <c r="S45" s="606"/>
      <c r="T45" s="755" t="str">
        <f t="shared" si="0"/>
        <v/>
      </c>
      <c r="U45" s="595" t="str">
        <f t="shared" si="1"/>
        <v/>
      </c>
      <c r="V45" s="596" t="str">
        <f t="shared" si="2"/>
        <v/>
      </c>
      <c r="W45" s="597" t="str">
        <f t="shared" si="3"/>
        <v/>
      </c>
      <c r="X45" s="598" t="str">
        <f t="shared" si="4"/>
        <v/>
      </c>
      <c r="Y45" s="598" t="str">
        <f t="shared" si="6"/>
        <v/>
      </c>
      <c r="Z45" s="598" t="str">
        <f t="shared" si="6"/>
        <v/>
      </c>
      <c r="AA45" s="599">
        <f t="shared" si="7"/>
        <v>0</v>
      </c>
      <c r="AB45" s="598" t="str">
        <f t="shared" si="8"/>
        <v/>
      </c>
      <c r="AC45" s="598" t="str">
        <f t="shared" si="5"/>
        <v/>
      </c>
      <c r="AD45" s="598" t="str">
        <f t="shared" si="9"/>
        <v/>
      </c>
      <c r="AE45" s="598" t="str">
        <f t="shared" si="10"/>
        <v/>
      </c>
    </row>
    <row r="46" spans="1:31" ht="16.5" x14ac:dyDescent="0.2">
      <c r="A46" s="585">
        <v>37</v>
      </c>
      <c r="B46" s="619"/>
      <c r="C46" s="620"/>
      <c r="D46" s="605"/>
      <c r="E46" s="607"/>
      <c r="F46" s="608"/>
      <c r="G46" s="606"/>
      <c r="H46" s="605"/>
      <c r="I46" s="607"/>
      <c r="J46" s="608"/>
      <c r="K46" s="606"/>
      <c r="L46" s="605"/>
      <c r="M46" s="607"/>
      <c r="N46" s="608"/>
      <c r="O46" s="606"/>
      <c r="P46" s="605"/>
      <c r="Q46" s="607"/>
      <c r="R46" s="608"/>
      <c r="S46" s="606"/>
      <c r="T46" s="755" t="str">
        <f t="shared" si="0"/>
        <v/>
      </c>
      <c r="U46" s="595" t="str">
        <f t="shared" si="1"/>
        <v/>
      </c>
      <c r="V46" s="596" t="str">
        <f t="shared" si="2"/>
        <v/>
      </c>
      <c r="W46" s="597" t="str">
        <f t="shared" si="3"/>
        <v/>
      </c>
      <c r="X46" s="598" t="str">
        <f t="shared" si="4"/>
        <v/>
      </c>
      <c r="Y46" s="598" t="str">
        <f t="shared" si="6"/>
        <v/>
      </c>
      <c r="Z46" s="598" t="str">
        <f t="shared" si="6"/>
        <v/>
      </c>
      <c r="AA46" s="599">
        <f t="shared" si="7"/>
        <v>0</v>
      </c>
      <c r="AB46" s="598" t="str">
        <f t="shared" si="8"/>
        <v/>
      </c>
      <c r="AC46" s="598" t="str">
        <f t="shared" si="5"/>
        <v/>
      </c>
      <c r="AD46" s="598" t="str">
        <f t="shared" si="9"/>
        <v/>
      </c>
      <c r="AE46" s="598" t="str">
        <f t="shared" si="10"/>
        <v/>
      </c>
    </row>
    <row r="47" spans="1:31" ht="16.5" x14ac:dyDescent="0.2">
      <c r="A47" s="600">
        <v>38</v>
      </c>
      <c r="B47" s="619"/>
      <c r="C47" s="620"/>
      <c r="D47" s="605"/>
      <c r="E47" s="607"/>
      <c r="F47" s="608"/>
      <c r="G47" s="606"/>
      <c r="H47" s="605"/>
      <c r="I47" s="607"/>
      <c r="J47" s="608"/>
      <c r="K47" s="606"/>
      <c r="L47" s="605"/>
      <c r="M47" s="607"/>
      <c r="N47" s="608"/>
      <c r="O47" s="606"/>
      <c r="P47" s="605"/>
      <c r="Q47" s="607"/>
      <c r="R47" s="608"/>
      <c r="S47" s="606"/>
      <c r="T47" s="755" t="str">
        <f t="shared" si="0"/>
        <v/>
      </c>
      <c r="U47" s="595" t="str">
        <f t="shared" si="1"/>
        <v/>
      </c>
      <c r="V47" s="596" t="str">
        <f t="shared" si="2"/>
        <v/>
      </c>
      <c r="W47" s="597" t="str">
        <f t="shared" si="3"/>
        <v/>
      </c>
      <c r="X47" s="598" t="str">
        <f t="shared" si="4"/>
        <v/>
      </c>
      <c r="Y47" s="598" t="str">
        <f t="shared" si="6"/>
        <v/>
      </c>
      <c r="Z47" s="598" t="str">
        <f t="shared" si="6"/>
        <v/>
      </c>
      <c r="AA47" s="599">
        <f t="shared" si="7"/>
        <v>0</v>
      </c>
      <c r="AB47" s="598" t="str">
        <f t="shared" si="8"/>
        <v/>
      </c>
      <c r="AC47" s="598" t="str">
        <f t="shared" si="5"/>
        <v/>
      </c>
      <c r="AD47" s="598" t="str">
        <f t="shared" si="9"/>
        <v/>
      </c>
      <c r="AE47" s="598" t="str">
        <f t="shared" si="10"/>
        <v/>
      </c>
    </row>
    <row r="48" spans="1:31" ht="16.5" x14ac:dyDescent="0.2">
      <c r="A48" s="600">
        <v>39</v>
      </c>
      <c r="B48" s="619"/>
      <c r="C48" s="620"/>
      <c r="D48" s="605"/>
      <c r="E48" s="607"/>
      <c r="F48" s="608"/>
      <c r="G48" s="606"/>
      <c r="H48" s="605"/>
      <c r="I48" s="607"/>
      <c r="J48" s="608"/>
      <c r="K48" s="606"/>
      <c r="L48" s="605"/>
      <c r="M48" s="607"/>
      <c r="N48" s="608"/>
      <c r="O48" s="606"/>
      <c r="P48" s="605"/>
      <c r="Q48" s="607"/>
      <c r="R48" s="608"/>
      <c r="S48" s="606"/>
      <c r="T48" s="755" t="str">
        <f t="shared" si="0"/>
        <v/>
      </c>
      <c r="U48" s="595" t="str">
        <f t="shared" si="1"/>
        <v/>
      </c>
      <c r="V48" s="596" t="str">
        <f t="shared" si="2"/>
        <v/>
      </c>
      <c r="W48" s="597" t="str">
        <f t="shared" si="3"/>
        <v/>
      </c>
      <c r="X48" s="598" t="str">
        <f t="shared" si="4"/>
        <v/>
      </c>
      <c r="Y48" s="598" t="str">
        <f t="shared" si="6"/>
        <v/>
      </c>
      <c r="Z48" s="598" t="str">
        <f t="shared" si="6"/>
        <v/>
      </c>
      <c r="AA48" s="599">
        <f t="shared" si="7"/>
        <v>0</v>
      </c>
      <c r="AB48" s="598" t="str">
        <f t="shared" si="8"/>
        <v/>
      </c>
      <c r="AC48" s="598" t="str">
        <f t="shared" si="5"/>
        <v/>
      </c>
      <c r="AD48" s="598" t="str">
        <f t="shared" si="9"/>
        <v/>
      </c>
      <c r="AE48" s="598" t="str">
        <f t="shared" si="10"/>
        <v/>
      </c>
    </row>
    <row r="49" spans="1:31" ht="17.25" thickBot="1" x14ac:dyDescent="0.25">
      <c r="A49" s="622">
        <v>40</v>
      </c>
      <c r="B49" s="623"/>
      <c r="C49" s="624"/>
      <c r="D49" s="625"/>
      <c r="E49" s="626"/>
      <c r="F49" s="627"/>
      <c r="G49" s="628"/>
      <c r="H49" s="625"/>
      <c r="I49" s="626"/>
      <c r="J49" s="627"/>
      <c r="K49" s="628"/>
      <c r="L49" s="625"/>
      <c r="M49" s="626"/>
      <c r="N49" s="627"/>
      <c r="O49" s="628"/>
      <c r="P49" s="625"/>
      <c r="Q49" s="626"/>
      <c r="R49" s="627"/>
      <c r="S49" s="628"/>
      <c r="T49" s="754" t="str">
        <f t="shared" si="0"/>
        <v/>
      </c>
      <c r="U49" s="753" t="str">
        <f t="shared" si="1"/>
        <v/>
      </c>
      <c r="V49" s="630" t="str">
        <f t="shared" si="2"/>
        <v/>
      </c>
      <c r="W49" s="631" t="str">
        <f t="shared" si="3"/>
        <v/>
      </c>
      <c r="X49" s="598" t="str">
        <f t="shared" si="4"/>
        <v/>
      </c>
      <c r="Y49" s="598" t="str">
        <f t="shared" si="6"/>
        <v/>
      </c>
      <c r="Z49" s="598" t="str">
        <f t="shared" si="6"/>
        <v/>
      </c>
      <c r="AA49" s="599">
        <f t="shared" si="7"/>
        <v>0</v>
      </c>
      <c r="AB49" s="598" t="str">
        <f t="shared" si="8"/>
        <v/>
      </c>
      <c r="AC49" s="598" t="str">
        <f t="shared" si="5"/>
        <v/>
      </c>
      <c r="AD49" s="598" t="str">
        <f t="shared" si="9"/>
        <v/>
      </c>
      <c r="AE49" s="598" t="str">
        <f t="shared" si="10"/>
        <v/>
      </c>
    </row>
    <row r="50" spans="1:31" ht="16.5" thickTop="1" x14ac:dyDescent="0.2">
      <c r="B50" s="633"/>
      <c r="C50" s="634"/>
      <c r="D50" s="635"/>
      <c r="E50" s="636"/>
      <c r="F50" s="635"/>
      <c r="G50" s="636"/>
      <c r="H50" s="635"/>
      <c r="I50" s="636"/>
      <c r="J50" s="635"/>
      <c r="K50" s="636"/>
      <c r="L50" s="635"/>
      <c r="M50" s="636"/>
      <c r="N50" s="635"/>
      <c r="O50" s="636"/>
      <c r="P50" s="635"/>
      <c r="Q50" s="636"/>
      <c r="R50" s="635"/>
      <c r="S50" s="636"/>
      <c r="T50" s="636"/>
      <c r="U50" s="635"/>
      <c r="V50" s="636"/>
      <c r="W50" s="637"/>
    </row>
    <row r="51" spans="1:31" ht="15.75" x14ac:dyDescent="0.2">
      <c r="B51" s="633"/>
      <c r="C51" s="634"/>
      <c r="D51" s="635"/>
      <c r="E51" s="636"/>
      <c r="F51" s="635"/>
      <c r="G51" s="636"/>
      <c r="H51" s="635"/>
      <c r="I51" s="636"/>
      <c r="J51" s="635"/>
      <c r="K51" s="636"/>
      <c r="L51" s="635"/>
      <c r="M51" s="636"/>
      <c r="N51" s="635"/>
      <c r="O51" s="636"/>
      <c r="P51" s="635"/>
      <c r="Q51" s="636"/>
      <c r="R51" s="635"/>
      <c r="S51" s="636"/>
      <c r="T51" s="636"/>
      <c r="U51" s="635"/>
      <c r="V51" s="636"/>
      <c r="W51" s="637"/>
    </row>
    <row r="52" spans="1:31" ht="15.75" x14ac:dyDescent="0.2">
      <c r="B52" s="633"/>
      <c r="C52" s="634"/>
      <c r="D52" s="635"/>
      <c r="E52" s="636"/>
      <c r="F52" s="635"/>
      <c r="G52" s="636"/>
      <c r="H52" s="635"/>
      <c r="I52" s="636"/>
      <c r="J52" s="635"/>
      <c r="K52" s="636"/>
      <c r="L52" s="635"/>
      <c r="M52" s="636"/>
      <c r="N52" s="635"/>
      <c r="O52" s="636"/>
      <c r="P52" s="635"/>
      <c r="Q52" s="636"/>
      <c r="R52" s="635"/>
      <c r="S52" s="636"/>
      <c r="T52" s="636"/>
      <c r="U52" s="635"/>
      <c r="V52" s="636"/>
      <c r="W52" s="637"/>
    </row>
    <row r="53" spans="1:31" ht="15.75" x14ac:dyDescent="0.2">
      <c r="B53" s="633"/>
      <c r="C53" s="634"/>
      <c r="D53" s="635"/>
      <c r="E53" s="636"/>
      <c r="F53" s="635"/>
      <c r="G53" s="636"/>
      <c r="H53" s="635"/>
      <c r="I53" s="636"/>
      <c r="J53" s="635"/>
      <c r="K53" s="636"/>
      <c r="L53" s="635"/>
      <c r="M53" s="636"/>
      <c r="N53" s="635"/>
      <c r="O53" s="636"/>
      <c r="P53" s="635"/>
      <c r="Q53" s="636"/>
      <c r="R53" s="635"/>
      <c r="S53" s="636"/>
      <c r="T53" s="636"/>
      <c r="U53" s="635"/>
      <c r="V53" s="636"/>
      <c r="W53" s="637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 JQ10:JQ49 TM10:TM49 ADI10:ADI49 ANE10:ANE49 AXA10:AXA49 BGW10:BGW49 BQS10:BQS49 CAO10:CAO49 CKK10:CKK49 CUG10:CUG49 DEC10:DEC49 DNY10:DNY49 DXU10:DXU49 EHQ10:EHQ49 ERM10:ERM49 FBI10:FBI49 FLE10:FLE49 FVA10:FVA49 GEW10:GEW49 GOS10:GOS49 GYO10:GYO49 HIK10:HIK49 HSG10:HSG49 ICC10:ICC49 ILY10:ILY49 IVU10:IVU49 JFQ10:JFQ49 JPM10:JPM49 JZI10:JZI49 KJE10:KJE49 KTA10:KTA49 LCW10:LCW49 LMS10:LMS49 LWO10:LWO49 MGK10:MGK49 MQG10:MQG49 NAC10:NAC49 NJY10:NJY49 NTU10:NTU49 ODQ10:ODQ49 ONM10:ONM49 OXI10:OXI49 PHE10:PHE49 PRA10:PRA49 QAW10:QAW49 QKS10:QKS49 QUO10:QUO49 REK10:REK49 ROG10:ROG49 RYC10:RYC49 SHY10:SHY49 SRU10:SRU49 TBQ10:TBQ49 TLM10:TLM49 TVI10:TVI49 UFE10:UFE49 UPA10:UPA49 UYW10:UYW49 VIS10:VIS49 VSO10:VSO49 WCK10:WCK49 WMG10:WMG49 WWC10:WWC49 U65546:U65585 JQ65546:JQ65585 TM65546:TM65585 ADI65546:ADI65585 ANE65546:ANE65585 AXA65546:AXA65585 BGW65546:BGW65585 BQS65546:BQS65585 CAO65546:CAO65585 CKK65546:CKK65585 CUG65546:CUG65585 DEC65546:DEC65585 DNY65546:DNY65585 DXU65546:DXU65585 EHQ65546:EHQ65585 ERM65546:ERM65585 FBI65546:FBI65585 FLE65546:FLE65585 FVA65546:FVA65585 GEW65546:GEW65585 GOS65546:GOS65585 GYO65546:GYO65585 HIK65546:HIK65585 HSG65546:HSG65585 ICC65546:ICC65585 ILY65546:ILY65585 IVU65546:IVU65585 JFQ65546:JFQ65585 JPM65546:JPM65585 JZI65546:JZI65585 KJE65546:KJE65585 KTA65546:KTA65585 LCW65546:LCW65585 LMS65546:LMS65585 LWO65546:LWO65585 MGK65546:MGK65585 MQG65546:MQG65585 NAC65546:NAC65585 NJY65546:NJY65585 NTU65546:NTU65585 ODQ65546:ODQ65585 ONM65546:ONM65585 OXI65546:OXI65585 PHE65546:PHE65585 PRA65546:PRA65585 QAW65546:QAW65585 QKS65546:QKS65585 QUO65546:QUO65585 REK65546:REK65585 ROG65546:ROG65585 RYC65546:RYC65585 SHY65546:SHY65585 SRU65546:SRU65585 TBQ65546:TBQ65585 TLM65546:TLM65585 TVI65546:TVI65585 UFE65546:UFE65585 UPA65546:UPA65585 UYW65546:UYW65585 VIS65546:VIS65585 VSO65546:VSO65585 WCK65546:WCK65585 WMG65546:WMG65585 WWC65546:WWC65585 U131082:U131121 JQ131082:JQ131121 TM131082:TM131121 ADI131082:ADI131121 ANE131082:ANE131121 AXA131082:AXA131121 BGW131082:BGW131121 BQS131082:BQS131121 CAO131082:CAO131121 CKK131082:CKK131121 CUG131082:CUG131121 DEC131082:DEC131121 DNY131082:DNY131121 DXU131082:DXU131121 EHQ131082:EHQ131121 ERM131082:ERM131121 FBI131082:FBI131121 FLE131082:FLE131121 FVA131082:FVA131121 GEW131082:GEW131121 GOS131082:GOS131121 GYO131082:GYO131121 HIK131082:HIK131121 HSG131082:HSG131121 ICC131082:ICC131121 ILY131082:ILY131121 IVU131082:IVU131121 JFQ131082:JFQ131121 JPM131082:JPM131121 JZI131082:JZI131121 KJE131082:KJE131121 KTA131082:KTA131121 LCW131082:LCW131121 LMS131082:LMS131121 LWO131082:LWO131121 MGK131082:MGK131121 MQG131082:MQG131121 NAC131082:NAC131121 NJY131082:NJY131121 NTU131082:NTU131121 ODQ131082:ODQ131121 ONM131082:ONM131121 OXI131082:OXI131121 PHE131082:PHE131121 PRA131082:PRA131121 QAW131082:QAW131121 QKS131082:QKS131121 QUO131082:QUO131121 REK131082:REK131121 ROG131082:ROG131121 RYC131082:RYC131121 SHY131082:SHY131121 SRU131082:SRU131121 TBQ131082:TBQ131121 TLM131082:TLM131121 TVI131082:TVI131121 UFE131082:UFE131121 UPA131082:UPA131121 UYW131082:UYW131121 VIS131082:VIS131121 VSO131082:VSO131121 WCK131082:WCK131121 WMG131082:WMG131121 WWC131082:WWC131121 U196618:U196657 JQ196618:JQ196657 TM196618:TM196657 ADI196618:ADI196657 ANE196618:ANE196657 AXA196618:AXA196657 BGW196618:BGW196657 BQS196618:BQS196657 CAO196618:CAO196657 CKK196618:CKK196657 CUG196618:CUG196657 DEC196618:DEC196657 DNY196618:DNY196657 DXU196618:DXU196657 EHQ196618:EHQ196657 ERM196618:ERM196657 FBI196618:FBI196657 FLE196618:FLE196657 FVA196618:FVA196657 GEW196618:GEW196657 GOS196618:GOS196657 GYO196618:GYO196657 HIK196618:HIK196657 HSG196618:HSG196657 ICC196618:ICC196657 ILY196618:ILY196657 IVU196618:IVU196657 JFQ196618:JFQ196657 JPM196618:JPM196657 JZI196618:JZI196657 KJE196618:KJE196657 KTA196618:KTA196657 LCW196618:LCW196657 LMS196618:LMS196657 LWO196618:LWO196657 MGK196618:MGK196657 MQG196618:MQG196657 NAC196618:NAC196657 NJY196618:NJY196657 NTU196618:NTU196657 ODQ196618:ODQ196657 ONM196618:ONM196657 OXI196618:OXI196657 PHE196618:PHE196657 PRA196618:PRA196657 QAW196618:QAW196657 QKS196618:QKS196657 QUO196618:QUO196657 REK196618:REK196657 ROG196618:ROG196657 RYC196618:RYC196657 SHY196618:SHY196657 SRU196618:SRU196657 TBQ196618:TBQ196657 TLM196618:TLM196657 TVI196618:TVI196657 UFE196618:UFE196657 UPA196618:UPA196657 UYW196618:UYW196657 VIS196618:VIS196657 VSO196618:VSO196657 WCK196618:WCK196657 WMG196618:WMG196657 WWC196618:WWC196657 U262154:U262193 JQ262154:JQ262193 TM262154:TM262193 ADI262154:ADI262193 ANE262154:ANE262193 AXA262154:AXA262193 BGW262154:BGW262193 BQS262154:BQS262193 CAO262154:CAO262193 CKK262154:CKK262193 CUG262154:CUG262193 DEC262154:DEC262193 DNY262154:DNY262193 DXU262154:DXU262193 EHQ262154:EHQ262193 ERM262154:ERM262193 FBI262154:FBI262193 FLE262154:FLE262193 FVA262154:FVA262193 GEW262154:GEW262193 GOS262154:GOS262193 GYO262154:GYO262193 HIK262154:HIK262193 HSG262154:HSG262193 ICC262154:ICC262193 ILY262154:ILY262193 IVU262154:IVU262193 JFQ262154:JFQ262193 JPM262154:JPM262193 JZI262154:JZI262193 KJE262154:KJE262193 KTA262154:KTA262193 LCW262154:LCW262193 LMS262154:LMS262193 LWO262154:LWO262193 MGK262154:MGK262193 MQG262154:MQG262193 NAC262154:NAC262193 NJY262154:NJY262193 NTU262154:NTU262193 ODQ262154:ODQ262193 ONM262154:ONM262193 OXI262154:OXI262193 PHE262154:PHE262193 PRA262154:PRA262193 QAW262154:QAW262193 QKS262154:QKS262193 QUO262154:QUO262193 REK262154:REK262193 ROG262154:ROG262193 RYC262154:RYC262193 SHY262154:SHY262193 SRU262154:SRU262193 TBQ262154:TBQ262193 TLM262154:TLM262193 TVI262154:TVI262193 UFE262154:UFE262193 UPA262154:UPA262193 UYW262154:UYW262193 VIS262154:VIS262193 VSO262154:VSO262193 WCK262154:WCK262193 WMG262154:WMG262193 WWC262154:WWC262193 U327690:U327729 JQ327690:JQ327729 TM327690:TM327729 ADI327690:ADI327729 ANE327690:ANE327729 AXA327690:AXA327729 BGW327690:BGW327729 BQS327690:BQS327729 CAO327690:CAO327729 CKK327690:CKK327729 CUG327690:CUG327729 DEC327690:DEC327729 DNY327690:DNY327729 DXU327690:DXU327729 EHQ327690:EHQ327729 ERM327690:ERM327729 FBI327690:FBI327729 FLE327690:FLE327729 FVA327690:FVA327729 GEW327690:GEW327729 GOS327690:GOS327729 GYO327690:GYO327729 HIK327690:HIK327729 HSG327690:HSG327729 ICC327690:ICC327729 ILY327690:ILY327729 IVU327690:IVU327729 JFQ327690:JFQ327729 JPM327690:JPM327729 JZI327690:JZI327729 KJE327690:KJE327729 KTA327690:KTA327729 LCW327690:LCW327729 LMS327690:LMS327729 LWO327690:LWO327729 MGK327690:MGK327729 MQG327690:MQG327729 NAC327690:NAC327729 NJY327690:NJY327729 NTU327690:NTU327729 ODQ327690:ODQ327729 ONM327690:ONM327729 OXI327690:OXI327729 PHE327690:PHE327729 PRA327690:PRA327729 QAW327690:QAW327729 QKS327690:QKS327729 QUO327690:QUO327729 REK327690:REK327729 ROG327690:ROG327729 RYC327690:RYC327729 SHY327690:SHY327729 SRU327690:SRU327729 TBQ327690:TBQ327729 TLM327690:TLM327729 TVI327690:TVI327729 UFE327690:UFE327729 UPA327690:UPA327729 UYW327690:UYW327729 VIS327690:VIS327729 VSO327690:VSO327729 WCK327690:WCK327729 WMG327690:WMG327729 WWC327690:WWC327729 U393226:U393265 JQ393226:JQ393265 TM393226:TM393265 ADI393226:ADI393265 ANE393226:ANE393265 AXA393226:AXA393265 BGW393226:BGW393265 BQS393226:BQS393265 CAO393226:CAO393265 CKK393226:CKK393265 CUG393226:CUG393265 DEC393226:DEC393265 DNY393226:DNY393265 DXU393226:DXU393265 EHQ393226:EHQ393265 ERM393226:ERM393265 FBI393226:FBI393265 FLE393226:FLE393265 FVA393226:FVA393265 GEW393226:GEW393265 GOS393226:GOS393265 GYO393226:GYO393265 HIK393226:HIK393265 HSG393226:HSG393265 ICC393226:ICC393265 ILY393226:ILY393265 IVU393226:IVU393265 JFQ393226:JFQ393265 JPM393226:JPM393265 JZI393226:JZI393265 KJE393226:KJE393265 KTA393226:KTA393265 LCW393226:LCW393265 LMS393226:LMS393265 LWO393226:LWO393265 MGK393226:MGK393265 MQG393226:MQG393265 NAC393226:NAC393265 NJY393226:NJY393265 NTU393226:NTU393265 ODQ393226:ODQ393265 ONM393226:ONM393265 OXI393226:OXI393265 PHE393226:PHE393265 PRA393226:PRA393265 QAW393226:QAW393265 QKS393226:QKS393265 QUO393226:QUO393265 REK393226:REK393265 ROG393226:ROG393265 RYC393226:RYC393265 SHY393226:SHY393265 SRU393226:SRU393265 TBQ393226:TBQ393265 TLM393226:TLM393265 TVI393226:TVI393265 UFE393226:UFE393265 UPA393226:UPA393265 UYW393226:UYW393265 VIS393226:VIS393265 VSO393226:VSO393265 WCK393226:WCK393265 WMG393226:WMG393265 WWC393226:WWC393265 U458762:U458801 JQ458762:JQ458801 TM458762:TM458801 ADI458762:ADI458801 ANE458762:ANE458801 AXA458762:AXA458801 BGW458762:BGW458801 BQS458762:BQS458801 CAO458762:CAO458801 CKK458762:CKK458801 CUG458762:CUG458801 DEC458762:DEC458801 DNY458762:DNY458801 DXU458762:DXU458801 EHQ458762:EHQ458801 ERM458762:ERM458801 FBI458762:FBI458801 FLE458762:FLE458801 FVA458762:FVA458801 GEW458762:GEW458801 GOS458762:GOS458801 GYO458762:GYO458801 HIK458762:HIK458801 HSG458762:HSG458801 ICC458762:ICC458801 ILY458762:ILY458801 IVU458762:IVU458801 JFQ458762:JFQ458801 JPM458762:JPM458801 JZI458762:JZI458801 KJE458762:KJE458801 KTA458762:KTA458801 LCW458762:LCW458801 LMS458762:LMS458801 LWO458762:LWO458801 MGK458762:MGK458801 MQG458762:MQG458801 NAC458762:NAC458801 NJY458762:NJY458801 NTU458762:NTU458801 ODQ458762:ODQ458801 ONM458762:ONM458801 OXI458762:OXI458801 PHE458762:PHE458801 PRA458762:PRA458801 QAW458762:QAW458801 QKS458762:QKS458801 QUO458762:QUO458801 REK458762:REK458801 ROG458762:ROG458801 RYC458762:RYC458801 SHY458762:SHY458801 SRU458762:SRU458801 TBQ458762:TBQ458801 TLM458762:TLM458801 TVI458762:TVI458801 UFE458762:UFE458801 UPA458762:UPA458801 UYW458762:UYW458801 VIS458762:VIS458801 VSO458762:VSO458801 WCK458762:WCK458801 WMG458762:WMG458801 WWC458762:WWC458801 U524298:U524337 JQ524298:JQ524337 TM524298:TM524337 ADI524298:ADI524337 ANE524298:ANE524337 AXA524298:AXA524337 BGW524298:BGW524337 BQS524298:BQS524337 CAO524298:CAO524337 CKK524298:CKK524337 CUG524298:CUG524337 DEC524298:DEC524337 DNY524298:DNY524337 DXU524298:DXU524337 EHQ524298:EHQ524337 ERM524298:ERM524337 FBI524298:FBI524337 FLE524298:FLE524337 FVA524298:FVA524337 GEW524298:GEW524337 GOS524298:GOS524337 GYO524298:GYO524337 HIK524298:HIK524337 HSG524298:HSG524337 ICC524298:ICC524337 ILY524298:ILY524337 IVU524298:IVU524337 JFQ524298:JFQ524337 JPM524298:JPM524337 JZI524298:JZI524337 KJE524298:KJE524337 KTA524298:KTA524337 LCW524298:LCW524337 LMS524298:LMS524337 LWO524298:LWO524337 MGK524298:MGK524337 MQG524298:MQG524337 NAC524298:NAC524337 NJY524298:NJY524337 NTU524298:NTU524337 ODQ524298:ODQ524337 ONM524298:ONM524337 OXI524298:OXI524337 PHE524298:PHE524337 PRA524298:PRA524337 QAW524298:QAW524337 QKS524298:QKS524337 QUO524298:QUO524337 REK524298:REK524337 ROG524298:ROG524337 RYC524298:RYC524337 SHY524298:SHY524337 SRU524298:SRU524337 TBQ524298:TBQ524337 TLM524298:TLM524337 TVI524298:TVI524337 UFE524298:UFE524337 UPA524298:UPA524337 UYW524298:UYW524337 VIS524298:VIS524337 VSO524298:VSO524337 WCK524298:WCK524337 WMG524298:WMG524337 WWC524298:WWC524337 U589834:U589873 JQ589834:JQ589873 TM589834:TM589873 ADI589834:ADI589873 ANE589834:ANE589873 AXA589834:AXA589873 BGW589834:BGW589873 BQS589834:BQS589873 CAO589834:CAO589873 CKK589834:CKK589873 CUG589834:CUG589873 DEC589834:DEC589873 DNY589834:DNY589873 DXU589834:DXU589873 EHQ589834:EHQ589873 ERM589834:ERM589873 FBI589834:FBI589873 FLE589834:FLE589873 FVA589834:FVA589873 GEW589834:GEW589873 GOS589834:GOS589873 GYO589834:GYO589873 HIK589834:HIK589873 HSG589834:HSG589873 ICC589834:ICC589873 ILY589834:ILY589873 IVU589834:IVU589873 JFQ589834:JFQ589873 JPM589834:JPM589873 JZI589834:JZI589873 KJE589834:KJE589873 KTA589834:KTA589873 LCW589834:LCW589873 LMS589834:LMS589873 LWO589834:LWO589873 MGK589834:MGK589873 MQG589834:MQG589873 NAC589834:NAC589873 NJY589834:NJY589873 NTU589834:NTU589873 ODQ589834:ODQ589873 ONM589834:ONM589873 OXI589834:OXI589873 PHE589834:PHE589873 PRA589834:PRA589873 QAW589834:QAW589873 QKS589834:QKS589873 QUO589834:QUO589873 REK589834:REK589873 ROG589834:ROG589873 RYC589834:RYC589873 SHY589834:SHY589873 SRU589834:SRU589873 TBQ589834:TBQ589873 TLM589834:TLM589873 TVI589834:TVI589873 UFE589834:UFE589873 UPA589834:UPA589873 UYW589834:UYW589873 VIS589834:VIS589873 VSO589834:VSO589873 WCK589834:WCK589873 WMG589834:WMG589873 WWC589834:WWC589873 U655370:U655409 JQ655370:JQ655409 TM655370:TM655409 ADI655370:ADI655409 ANE655370:ANE655409 AXA655370:AXA655409 BGW655370:BGW655409 BQS655370:BQS655409 CAO655370:CAO655409 CKK655370:CKK655409 CUG655370:CUG655409 DEC655370:DEC655409 DNY655370:DNY655409 DXU655370:DXU655409 EHQ655370:EHQ655409 ERM655370:ERM655409 FBI655370:FBI655409 FLE655370:FLE655409 FVA655370:FVA655409 GEW655370:GEW655409 GOS655370:GOS655409 GYO655370:GYO655409 HIK655370:HIK655409 HSG655370:HSG655409 ICC655370:ICC655409 ILY655370:ILY655409 IVU655370:IVU655409 JFQ655370:JFQ655409 JPM655370:JPM655409 JZI655370:JZI655409 KJE655370:KJE655409 KTA655370:KTA655409 LCW655370:LCW655409 LMS655370:LMS655409 LWO655370:LWO655409 MGK655370:MGK655409 MQG655370:MQG655409 NAC655370:NAC655409 NJY655370:NJY655409 NTU655370:NTU655409 ODQ655370:ODQ655409 ONM655370:ONM655409 OXI655370:OXI655409 PHE655370:PHE655409 PRA655370:PRA655409 QAW655370:QAW655409 QKS655370:QKS655409 QUO655370:QUO655409 REK655370:REK655409 ROG655370:ROG655409 RYC655370:RYC655409 SHY655370:SHY655409 SRU655370:SRU655409 TBQ655370:TBQ655409 TLM655370:TLM655409 TVI655370:TVI655409 UFE655370:UFE655409 UPA655370:UPA655409 UYW655370:UYW655409 VIS655370:VIS655409 VSO655370:VSO655409 WCK655370:WCK655409 WMG655370:WMG655409 WWC655370:WWC655409 U720906:U720945 JQ720906:JQ720945 TM720906:TM720945 ADI720906:ADI720945 ANE720906:ANE720945 AXA720906:AXA720945 BGW720906:BGW720945 BQS720906:BQS720945 CAO720906:CAO720945 CKK720906:CKK720945 CUG720906:CUG720945 DEC720906:DEC720945 DNY720906:DNY720945 DXU720906:DXU720945 EHQ720906:EHQ720945 ERM720906:ERM720945 FBI720906:FBI720945 FLE720906:FLE720945 FVA720906:FVA720945 GEW720906:GEW720945 GOS720906:GOS720945 GYO720906:GYO720945 HIK720906:HIK720945 HSG720906:HSG720945 ICC720906:ICC720945 ILY720906:ILY720945 IVU720906:IVU720945 JFQ720906:JFQ720945 JPM720906:JPM720945 JZI720906:JZI720945 KJE720906:KJE720945 KTA720906:KTA720945 LCW720906:LCW720945 LMS720906:LMS720945 LWO720906:LWO720945 MGK720906:MGK720945 MQG720906:MQG720945 NAC720906:NAC720945 NJY720906:NJY720945 NTU720906:NTU720945 ODQ720906:ODQ720945 ONM720906:ONM720945 OXI720906:OXI720945 PHE720906:PHE720945 PRA720906:PRA720945 QAW720906:QAW720945 QKS720906:QKS720945 QUO720906:QUO720945 REK720906:REK720945 ROG720906:ROG720945 RYC720906:RYC720945 SHY720906:SHY720945 SRU720906:SRU720945 TBQ720906:TBQ720945 TLM720906:TLM720945 TVI720906:TVI720945 UFE720906:UFE720945 UPA720906:UPA720945 UYW720906:UYW720945 VIS720906:VIS720945 VSO720906:VSO720945 WCK720906:WCK720945 WMG720906:WMG720945 WWC720906:WWC720945 U786442:U786481 JQ786442:JQ786481 TM786442:TM786481 ADI786442:ADI786481 ANE786442:ANE786481 AXA786442:AXA786481 BGW786442:BGW786481 BQS786442:BQS786481 CAO786442:CAO786481 CKK786442:CKK786481 CUG786442:CUG786481 DEC786442:DEC786481 DNY786442:DNY786481 DXU786442:DXU786481 EHQ786442:EHQ786481 ERM786442:ERM786481 FBI786442:FBI786481 FLE786442:FLE786481 FVA786442:FVA786481 GEW786442:GEW786481 GOS786442:GOS786481 GYO786442:GYO786481 HIK786442:HIK786481 HSG786442:HSG786481 ICC786442:ICC786481 ILY786442:ILY786481 IVU786442:IVU786481 JFQ786442:JFQ786481 JPM786442:JPM786481 JZI786442:JZI786481 KJE786442:KJE786481 KTA786442:KTA786481 LCW786442:LCW786481 LMS786442:LMS786481 LWO786442:LWO786481 MGK786442:MGK786481 MQG786442:MQG786481 NAC786442:NAC786481 NJY786442:NJY786481 NTU786442:NTU786481 ODQ786442:ODQ786481 ONM786442:ONM786481 OXI786442:OXI786481 PHE786442:PHE786481 PRA786442:PRA786481 QAW786442:QAW786481 QKS786442:QKS786481 QUO786442:QUO786481 REK786442:REK786481 ROG786442:ROG786481 RYC786442:RYC786481 SHY786442:SHY786481 SRU786442:SRU786481 TBQ786442:TBQ786481 TLM786442:TLM786481 TVI786442:TVI786481 UFE786442:UFE786481 UPA786442:UPA786481 UYW786442:UYW786481 VIS786442:VIS786481 VSO786442:VSO786481 WCK786442:WCK786481 WMG786442:WMG786481 WWC786442:WWC786481 U851978:U852017 JQ851978:JQ852017 TM851978:TM852017 ADI851978:ADI852017 ANE851978:ANE852017 AXA851978:AXA852017 BGW851978:BGW852017 BQS851978:BQS852017 CAO851978:CAO852017 CKK851978:CKK852017 CUG851978:CUG852017 DEC851978:DEC852017 DNY851978:DNY852017 DXU851978:DXU852017 EHQ851978:EHQ852017 ERM851978:ERM852017 FBI851978:FBI852017 FLE851978:FLE852017 FVA851978:FVA852017 GEW851978:GEW852017 GOS851978:GOS852017 GYO851978:GYO852017 HIK851978:HIK852017 HSG851978:HSG852017 ICC851978:ICC852017 ILY851978:ILY852017 IVU851978:IVU852017 JFQ851978:JFQ852017 JPM851978:JPM852017 JZI851978:JZI852017 KJE851978:KJE852017 KTA851978:KTA852017 LCW851978:LCW852017 LMS851978:LMS852017 LWO851978:LWO852017 MGK851978:MGK852017 MQG851978:MQG852017 NAC851978:NAC852017 NJY851978:NJY852017 NTU851978:NTU852017 ODQ851978:ODQ852017 ONM851978:ONM852017 OXI851978:OXI852017 PHE851978:PHE852017 PRA851978:PRA852017 QAW851978:QAW852017 QKS851978:QKS852017 QUO851978:QUO852017 REK851978:REK852017 ROG851978:ROG852017 RYC851978:RYC852017 SHY851978:SHY852017 SRU851978:SRU852017 TBQ851978:TBQ852017 TLM851978:TLM852017 TVI851978:TVI852017 UFE851978:UFE852017 UPA851978:UPA852017 UYW851978:UYW852017 VIS851978:VIS852017 VSO851978:VSO852017 WCK851978:WCK852017 WMG851978:WMG852017 WWC851978:WWC852017 U917514:U917553 JQ917514:JQ917553 TM917514:TM917553 ADI917514:ADI917553 ANE917514:ANE917553 AXA917514:AXA917553 BGW917514:BGW917553 BQS917514:BQS917553 CAO917514:CAO917553 CKK917514:CKK917553 CUG917514:CUG917553 DEC917514:DEC917553 DNY917514:DNY917553 DXU917514:DXU917553 EHQ917514:EHQ917553 ERM917514:ERM917553 FBI917514:FBI917553 FLE917514:FLE917553 FVA917514:FVA917553 GEW917514:GEW917553 GOS917514:GOS917553 GYO917514:GYO917553 HIK917514:HIK917553 HSG917514:HSG917553 ICC917514:ICC917553 ILY917514:ILY917553 IVU917514:IVU917553 JFQ917514:JFQ917553 JPM917514:JPM917553 JZI917514:JZI917553 KJE917514:KJE917553 KTA917514:KTA917553 LCW917514:LCW917553 LMS917514:LMS917553 LWO917514:LWO917553 MGK917514:MGK917553 MQG917514:MQG917553 NAC917514:NAC917553 NJY917514:NJY917553 NTU917514:NTU917553 ODQ917514:ODQ917553 ONM917514:ONM917553 OXI917514:OXI917553 PHE917514:PHE917553 PRA917514:PRA917553 QAW917514:QAW917553 QKS917514:QKS917553 QUO917514:QUO917553 REK917514:REK917553 ROG917514:ROG917553 RYC917514:RYC917553 SHY917514:SHY917553 SRU917514:SRU917553 TBQ917514:TBQ917553 TLM917514:TLM917553 TVI917514:TVI917553 UFE917514:UFE917553 UPA917514:UPA917553 UYW917514:UYW917553 VIS917514:VIS917553 VSO917514:VSO917553 WCK917514:WCK917553 WMG917514:WMG917553 WWC917514:WWC917553 U983050:U983089 JQ983050:JQ983089 TM983050:TM983089 ADI983050:ADI983089 ANE983050:ANE983089 AXA983050:AXA983089 BGW983050:BGW983089 BQS983050:BQS983089 CAO983050:CAO983089 CKK983050:CKK983089 CUG983050:CUG983089 DEC983050:DEC983089 DNY983050:DNY983089 DXU983050:DXU983089 EHQ983050:EHQ983089 ERM983050:ERM983089 FBI983050:FBI983089 FLE983050:FLE983089 FVA983050:FVA983089 GEW983050:GEW983089 GOS983050:GOS983089 GYO983050:GYO983089 HIK983050:HIK983089 HSG983050:HSG983089 ICC983050:ICC983089 ILY983050:ILY983089 IVU983050:IVU983089 JFQ983050:JFQ983089 JPM983050:JPM983089 JZI983050:JZI983089 KJE983050:KJE983089 KTA983050:KTA983089 LCW983050:LCW983089 LMS983050:LMS983089 LWO983050:LWO983089 MGK983050:MGK983089 MQG983050:MQG983089 NAC983050:NAC983089 NJY983050:NJY983089 NTU983050:NTU983089 ODQ983050:ODQ983089 ONM983050:ONM983089 OXI983050:OXI983089 PHE983050:PHE983089 PRA983050:PRA983089 QAW983050:QAW983089 QKS983050:QKS983089 QUO983050:QUO983089 REK983050:REK983089 ROG983050:ROG983089 RYC983050:RYC983089 SHY983050:SHY983089 SRU983050:SRU983089 TBQ983050:TBQ983089 TLM983050:TLM983089 TVI983050:TVI983089 UFE983050:UFE983089 UPA983050:UPA983089 UYW983050:UYW983089 VIS983050:VIS983089 VSO983050:VSO983089 WCK983050:WCK983089 WMG983050:WMG983089 WWC983050:WWC983089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5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R27"/>
  <sheetViews>
    <sheetView showRowColHeaders="0" zoomScaleNormal="100" workbookViewId="0">
      <selection activeCell="P11" sqref="P11:Q19"/>
    </sheetView>
  </sheetViews>
  <sheetFormatPr defaultRowHeight="12.75" x14ac:dyDescent="0.2"/>
  <cols>
    <col min="1" max="1" width="5"/>
    <col min="2" max="2" width="16.140625"/>
    <col min="3" max="3" width="13.7109375"/>
    <col min="4" max="15" width="5.7109375"/>
  </cols>
  <sheetData>
    <row r="1" spans="1:18" ht="18" x14ac:dyDescent="0.25">
      <c r="A1" s="1546" t="s">
        <v>584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</row>
    <row r="2" spans="1:18" x14ac:dyDescent="0.2">
      <c r="A2" s="414"/>
      <c r="B2" s="415"/>
      <c r="C2" s="416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8"/>
      <c r="Q2" s="417"/>
      <c r="R2" s="419"/>
    </row>
    <row r="3" spans="1:18" x14ac:dyDescent="0.2">
      <c r="A3" s="414"/>
      <c r="B3" s="415"/>
      <c r="C3" s="416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9"/>
    </row>
    <row r="4" spans="1:18" ht="18" x14ac:dyDescent="0.2">
      <c r="A4" s="1547" t="s">
        <v>585</v>
      </c>
      <c r="B4" s="1547"/>
      <c r="C4" s="1547"/>
      <c r="D4" s="1547"/>
      <c r="E4" s="1547"/>
      <c r="F4" s="1547"/>
      <c r="G4" s="1547"/>
      <c r="H4" s="1547"/>
      <c r="I4" s="1547"/>
      <c r="J4" s="1547"/>
      <c r="K4" s="1547"/>
      <c r="L4" s="1547"/>
      <c r="M4" s="1547"/>
      <c r="N4" s="1547"/>
      <c r="O4" s="1547"/>
      <c r="P4" s="1547"/>
      <c r="Q4" s="1547"/>
      <c r="R4" s="1547"/>
    </row>
    <row r="5" spans="1:18" ht="26.25" x14ac:dyDescent="0.4">
      <c r="A5" s="414"/>
      <c r="B5" s="420"/>
      <c r="C5" s="416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8"/>
      <c r="Q5" s="417"/>
      <c r="R5" s="419"/>
    </row>
    <row r="6" spans="1:18" x14ac:dyDescent="0.2">
      <c r="A6" s="414"/>
      <c r="B6" s="415"/>
      <c r="C6" s="416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8"/>
      <c r="Q6" s="417"/>
      <c r="R6" s="419"/>
    </row>
    <row r="7" spans="1:18" x14ac:dyDescent="0.2">
      <c r="A7" s="1548" t="s">
        <v>586</v>
      </c>
      <c r="B7" s="1549" t="s">
        <v>587</v>
      </c>
      <c r="C7" s="1550" t="s">
        <v>588</v>
      </c>
      <c r="D7" s="1551" t="s">
        <v>6</v>
      </c>
      <c r="E7" s="1551"/>
      <c r="F7" s="1552" t="s">
        <v>7</v>
      </c>
      <c r="G7" s="1552"/>
      <c r="H7" s="1551" t="s">
        <v>8</v>
      </c>
      <c r="I7" s="1551"/>
      <c r="J7" s="1553" t="s">
        <v>9</v>
      </c>
      <c r="K7" s="1553"/>
      <c r="L7" s="1553" t="s">
        <v>10</v>
      </c>
      <c r="M7" s="1553"/>
      <c r="N7" s="1553" t="s">
        <v>11</v>
      </c>
      <c r="O7" s="1553"/>
      <c r="P7" s="1551" t="s">
        <v>589</v>
      </c>
      <c r="Q7" s="1551"/>
      <c r="R7" s="1551"/>
    </row>
    <row r="8" spans="1:18" x14ac:dyDescent="0.2">
      <c r="A8" s="1548"/>
      <c r="B8" s="1549"/>
      <c r="C8" s="1550"/>
      <c r="D8" s="1554" t="s">
        <v>767</v>
      </c>
      <c r="E8" s="1554"/>
      <c r="F8" s="1554" t="s">
        <v>767</v>
      </c>
      <c r="G8" s="1554"/>
      <c r="H8" s="1554" t="s">
        <v>767</v>
      </c>
      <c r="I8" s="1554"/>
      <c r="J8" s="1555" t="s">
        <v>767</v>
      </c>
      <c r="K8" s="1555"/>
      <c r="L8" s="1555" t="s">
        <v>766</v>
      </c>
      <c r="M8" s="1555"/>
      <c r="N8" s="1555" t="s">
        <v>766</v>
      </c>
      <c r="O8" s="1555"/>
      <c r="P8" s="1551"/>
      <c r="Q8" s="1551"/>
      <c r="R8" s="1551"/>
    </row>
    <row r="9" spans="1:18" ht="12.75" customHeight="1" x14ac:dyDescent="0.2">
      <c r="A9" s="1548"/>
      <c r="B9" s="1549"/>
      <c r="C9" s="1550"/>
      <c r="D9" s="1556"/>
      <c r="E9" s="1556"/>
      <c r="F9" s="1556"/>
      <c r="G9" s="1556"/>
      <c r="H9" s="1556"/>
      <c r="I9" s="1556"/>
      <c r="J9" s="1556"/>
      <c r="K9" s="1556"/>
      <c r="L9" s="1556" t="s">
        <v>766</v>
      </c>
      <c r="M9" s="1556"/>
      <c r="N9" s="1556" t="s">
        <v>766</v>
      </c>
      <c r="O9" s="1556"/>
      <c r="P9" s="1551"/>
      <c r="Q9" s="1551"/>
      <c r="R9" s="1551"/>
    </row>
    <row r="10" spans="1:18" x14ac:dyDescent="0.2">
      <c r="A10" s="1548"/>
      <c r="B10" s="1549"/>
      <c r="C10" s="1550"/>
      <c r="D10" s="1239" t="s">
        <v>590</v>
      </c>
      <c r="E10" s="1240" t="s">
        <v>591</v>
      </c>
      <c r="F10" s="1241" t="s">
        <v>590</v>
      </c>
      <c r="G10" s="1242" t="s">
        <v>591</v>
      </c>
      <c r="H10" s="1239" t="s">
        <v>590</v>
      </c>
      <c r="I10" s="1240" t="s">
        <v>591</v>
      </c>
      <c r="J10" s="1241" t="s">
        <v>590</v>
      </c>
      <c r="K10" s="1240" t="s">
        <v>591</v>
      </c>
      <c r="L10" s="1239" t="s">
        <v>590</v>
      </c>
      <c r="M10" s="1240" t="s">
        <v>591</v>
      </c>
      <c r="N10" s="1241" t="s">
        <v>590</v>
      </c>
      <c r="O10" s="1242" t="s">
        <v>591</v>
      </c>
      <c r="P10" s="943" t="s">
        <v>590</v>
      </c>
      <c r="Q10" s="1243" t="s">
        <v>591</v>
      </c>
      <c r="R10" s="944" t="s">
        <v>592</v>
      </c>
    </row>
    <row r="11" spans="1:18" x14ac:dyDescent="0.2">
      <c r="A11" s="421">
        <v>1</v>
      </c>
      <c r="B11" s="422" t="s">
        <v>593</v>
      </c>
      <c r="C11" s="423" t="s">
        <v>594</v>
      </c>
      <c r="D11" s="424"/>
      <c r="E11" s="425"/>
      <c r="F11" s="426"/>
      <c r="G11" s="427"/>
      <c r="H11" s="424"/>
      <c r="I11" s="425"/>
      <c r="J11" s="426"/>
      <c r="K11" s="428"/>
      <c r="L11" s="429"/>
      <c r="M11" s="430"/>
      <c r="N11" s="431"/>
      <c r="O11" s="427"/>
      <c r="P11" s="1296"/>
      <c r="Q11" s="1297"/>
      <c r="R11" s="1288">
        <v>1</v>
      </c>
    </row>
    <row r="12" spans="1:18" x14ac:dyDescent="0.2">
      <c r="A12" s="432">
        <v>2</v>
      </c>
      <c r="B12" s="433" t="s">
        <v>140</v>
      </c>
      <c r="C12" s="434" t="s">
        <v>595</v>
      </c>
      <c r="D12" s="435"/>
      <c r="E12" s="436"/>
      <c r="F12" s="437"/>
      <c r="G12" s="438"/>
      <c r="H12" s="435"/>
      <c r="I12" s="436"/>
      <c r="J12" s="437"/>
      <c r="K12" s="436"/>
      <c r="L12" s="429"/>
      <c r="M12" s="439"/>
      <c r="N12" s="437"/>
      <c r="O12" s="427"/>
      <c r="P12" s="1298"/>
      <c r="Q12" s="1299"/>
      <c r="R12" s="1289">
        <v>2</v>
      </c>
    </row>
    <row r="13" spans="1:18" x14ac:dyDescent="0.2">
      <c r="A13" s="432">
        <v>3</v>
      </c>
      <c r="B13" s="433" t="s">
        <v>139</v>
      </c>
      <c r="C13" s="434" t="s">
        <v>152</v>
      </c>
      <c r="D13" s="435"/>
      <c r="E13" s="436"/>
      <c r="F13" s="437"/>
      <c r="G13" s="438"/>
      <c r="H13" s="435"/>
      <c r="I13" s="436"/>
      <c r="J13" s="437"/>
      <c r="K13" s="436"/>
      <c r="L13" s="429"/>
      <c r="M13" s="439"/>
      <c r="N13" s="426"/>
      <c r="O13" s="427"/>
      <c r="P13" s="1298"/>
      <c r="Q13" s="1299"/>
      <c r="R13" s="1289">
        <v>3</v>
      </c>
    </row>
    <row r="14" spans="1:18" x14ac:dyDescent="0.2">
      <c r="A14" s="432">
        <v>4</v>
      </c>
      <c r="B14" s="433" t="s">
        <v>155</v>
      </c>
      <c r="C14" s="434" t="s">
        <v>152</v>
      </c>
      <c r="D14" s="435"/>
      <c r="E14" s="436"/>
      <c r="F14" s="437"/>
      <c r="G14" s="438"/>
      <c r="H14" s="435"/>
      <c r="I14" s="436"/>
      <c r="J14" s="437"/>
      <c r="K14" s="436"/>
      <c r="L14" s="429"/>
      <c r="M14" s="436"/>
      <c r="N14" s="426"/>
      <c r="O14" s="427"/>
      <c r="P14" s="1298"/>
      <c r="Q14" s="1299"/>
      <c r="R14" s="1289">
        <v>4</v>
      </c>
    </row>
    <row r="15" spans="1:18" x14ac:dyDescent="0.2">
      <c r="A15" s="432">
        <v>5</v>
      </c>
      <c r="B15" s="433" t="s">
        <v>596</v>
      </c>
      <c r="C15" s="434" t="s">
        <v>597</v>
      </c>
      <c r="D15" s="435"/>
      <c r="E15" s="436"/>
      <c r="F15" s="437"/>
      <c r="G15" s="438"/>
      <c r="H15" s="435"/>
      <c r="I15" s="436"/>
      <c r="J15" s="437"/>
      <c r="K15" s="436"/>
      <c r="L15" s="429"/>
      <c r="M15" s="425"/>
      <c r="N15" s="426"/>
      <c r="O15" s="427"/>
      <c r="P15" s="1298"/>
      <c r="Q15" s="1299"/>
      <c r="R15" s="1289">
        <v>5</v>
      </c>
    </row>
    <row r="16" spans="1:18" x14ac:dyDescent="0.2">
      <c r="A16" s="432">
        <v>6</v>
      </c>
      <c r="B16" s="433" t="s">
        <v>598</v>
      </c>
      <c r="C16" s="434" t="s">
        <v>599</v>
      </c>
      <c r="D16" s="435"/>
      <c r="E16" s="436"/>
      <c r="F16" s="437"/>
      <c r="G16" s="438"/>
      <c r="H16" s="435"/>
      <c r="I16" s="436"/>
      <c r="J16" s="437"/>
      <c r="K16" s="436"/>
      <c r="L16" s="429"/>
      <c r="M16" s="436"/>
      <c r="N16" s="426"/>
      <c r="O16" s="427"/>
      <c r="P16" s="1298"/>
      <c r="Q16" s="1299"/>
      <c r="R16" s="1289">
        <v>6</v>
      </c>
    </row>
    <row r="17" spans="1:18" x14ac:dyDescent="0.2">
      <c r="A17" s="432">
        <v>7</v>
      </c>
      <c r="B17" s="433" t="s">
        <v>600</v>
      </c>
      <c r="C17" s="434" t="s">
        <v>125</v>
      </c>
      <c r="D17" s="435"/>
      <c r="E17" s="436"/>
      <c r="F17" s="437"/>
      <c r="G17" s="438"/>
      <c r="H17" s="435"/>
      <c r="I17" s="436"/>
      <c r="J17" s="437"/>
      <c r="K17" s="436"/>
      <c r="L17" s="429"/>
      <c r="M17" s="425"/>
      <c r="N17" s="426"/>
      <c r="O17" s="427"/>
      <c r="P17" s="1298"/>
      <c r="Q17" s="1299"/>
      <c r="R17" s="1289">
        <v>7</v>
      </c>
    </row>
    <row r="18" spans="1:18" x14ac:dyDescent="0.2">
      <c r="A18" s="432">
        <v>8</v>
      </c>
      <c r="B18" s="433" t="s">
        <v>601</v>
      </c>
      <c r="C18" s="434" t="s">
        <v>594</v>
      </c>
      <c r="D18" s="435"/>
      <c r="E18" s="436"/>
      <c r="F18" s="437"/>
      <c r="G18" s="438"/>
      <c r="H18" s="435"/>
      <c r="I18" s="436"/>
      <c r="J18" s="437"/>
      <c r="K18" s="436"/>
      <c r="L18" s="429"/>
      <c r="M18" s="436"/>
      <c r="N18" s="426"/>
      <c r="O18" s="427"/>
      <c r="P18" s="1298"/>
      <c r="Q18" s="1299"/>
      <c r="R18" s="1289">
        <v>8</v>
      </c>
    </row>
    <row r="19" spans="1:18" x14ac:dyDescent="0.2">
      <c r="A19" s="432">
        <v>9</v>
      </c>
      <c r="B19" s="433" t="s">
        <v>602</v>
      </c>
      <c r="C19" s="434" t="s">
        <v>418</v>
      </c>
      <c r="D19" s="435"/>
      <c r="E19" s="436"/>
      <c r="F19" s="437"/>
      <c r="G19" s="438"/>
      <c r="H19" s="435"/>
      <c r="I19" s="436"/>
      <c r="J19" s="437"/>
      <c r="K19" s="436"/>
      <c r="L19" s="429"/>
      <c r="M19" s="430"/>
      <c r="N19" s="426"/>
      <c r="O19" s="427"/>
      <c r="P19" s="1298"/>
      <c r="Q19" s="1299"/>
      <c r="R19" s="1289">
        <v>9</v>
      </c>
    </row>
    <row r="20" spans="1:18" x14ac:dyDescent="0.2">
      <c r="A20" s="432"/>
      <c r="B20" s="433"/>
      <c r="C20" s="434"/>
      <c r="D20" s="435"/>
      <c r="E20" s="436"/>
      <c r="F20" s="437"/>
      <c r="G20" s="438"/>
      <c r="H20" s="435"/>
      <c r="I20" s="436"/>
      <c r="J20" s="437"/>
      <c r="K20" s="436"/>
      <c r="L20" s="429"/>
      <c r="M20" s="436"/>
      <c r="N20" s="426"/>
      <c r="O20" s="427"/>
      <c r="P20" s="435"/>
      <c r="Q20" s="440"/>
      <c r="R20" s="441"/>
    </row>
    <row r="21" spans="1:18" x14ac:dyDescent="0.2">
      <c r="A21" s="432"/>
      <c r="B21" s="433"/>
      <c r="C21" s="434"/>
      <c r="D21" s="435"/>
      <c r="E21" s="436"/>
      <c r="F21" s="437"/>
      <c r="G21" s="438"/>
      <c r="H21" s="435"/>
      <c r="I21" s="436"/>
      <c r="J21" s="437"/>
      <c r="K21" s="436"/>
      <c r="L21" s="429"/>
      <c r="M21" s="436"/>
      <c r="N21" s="426"/>
      <c r="O21" s="427"/>
      <c r="P21" s="435"/>
      <c r="Q21" s="440"/>
      <c r="R21" s="441"/>
    </row>
    <row r="22" spans="1:18" x14ac:dyDescent="0.2">
      <c r="A22" s="432"/>
      <c r="B22" s="433"/>
      <c r="C22" s="434"/>
      <c r="D22" s="435"/>
      <c r="E22" s="436"/>
      <c r="F22" s="437"/>
      <c r="G22" s="438"/>
      <c r="H22" s="435"/>
      <c r="I22" s="436"/>
      <c r="J22" s="437"/>
      <c r="K22" s="436"/>
      <c r="L22" s="429"/>
      <c r="M22" s="439"/>
      <c r="N22" s="426"/>
      <c r="O22" s="427"/>
      <c r="P22" s="435"/>
      <c r="Q22" s="440"/>
      <c r="R22" s="441"/>
    </row>
    <row r="23" spans="1:18" x14ac:dyDescent="0.2">
      <c r="A23" s="442"/>
      <c r="B23" s="433"/>
      <c r="C23" s="434"/>
      <c r="D23" s="435"/>
      <c r="E23" s="436"/>
      <c r="F23" s="437"/>
      <c r="G23" s="438"/>
      <c r="H23" s="435"/>
      <c r="I23" s="436"/>
      <c r="J23" s="437"/>
      <c r="K23" s="436"/>
      <c r="L23" s="429"/>
      <c r="M23" s="436"/>
      <c r="N23" s="426"/>
      <c r="O23" s="427"/>
      <c r="P23" s="435"/>
      <c r="Q23" s="440"/>
      <c r="R23" s="441"/>
    </row>
    <row r="24" spans="1:18" x14ac:dyDescent="0.2">
      <c r="A24" s="442"/>
      <c r="B24" s="433"/>
      <c r="C24" s="434"/>
      <c r="D24" s="435"/>
      <c r="E24" s="436"/>
      <c r="F24" s="437"/>
      <c r="G24" s="438"/>
      <c r="H24" s="435"/>
      <c r="I24" s="436"/>
      <c r="J24" s="437"/>
      <c r="K24" s="436"/>
      <c r="L24" s="429"/>
      <c r="M24" s="439"/>
      <c r="N24" s="426"/>
      <c r="O24" s="427"/>
      <c r="P24" s="435"/>
      <c r="Q24" s="440"/>
      <c r="R24" s="441"/>
    </row>
    <row r="25" spans="1:18" x14ac:dyDescent="0.2">
      <c r="A25" s="442"/>
      <c r="B25" s="433"/>
      <c r="C25" s="434"/>
      <c r="D25" s="435"/>
      <c r="E25" s="436"/>
      <c r="F25" s="437"/>
      <c r="G25" s="438"/>
      <c r="H25" s="435"/>
      <c r="I25" s="436"/>
      <c r="J25" s="437"/>
      <c r="K25" s="436"/>
      <c r="L25" s="429"/>
      <c r="M25" s="436"/>
      <c r="N25" s="426"/>
      <c r="O25" s="427"/>
      <c r="P25" s="435"/>
      <c r="Q25" s="440"/>
      <c r="R25" s="441"/>
    </row>
    <row r="26" spans="1:18" x14ac:dyDescent="0.2">
      <c r="A26" s="442"/>
      <c r="B26" s="433"/>
      <c r="C26" s="434"/>
      <c r="D26" s="435"/>
      <c r="E26" s="436"/>
      <c r="F26" s="437"/>
      <c r="G26" s="438"/>
      <c r="H26" s="435"/>
      <c r="I26" s="436"/>
      <c r="J26" s="437"/>
      <c r="K26" s="436"/>
      <c r="L26" s="429"/>
      <c r="M26" s="439"/>
      <c r="N26" s="426"/>
      <c r="O26" s="427"/>
      <c r="P26" s="435"/>
      <c r="Q26" s="440"/>
      <c r="R26" s="441"/>
    </row>
    <row r="27" spans="1:18" x14ac:dyDescent="0.2">
      <c r="A27" s="443"/>
      <c r="B27" s="444"/>
      <c r="C27" s="445"/>
      <c r="D27" s="446"/>
      <c r="E27" s="447"/>
      <c r="F27" s="448"/>
      <c r="G27" s="449"/>
      <c r="H27" s="446"/>
      <c r="I27" s="447"/>
      <c r="J27" s="448"/>
      <c r="K27" s="447"/>
      <c r="L27" s="450"/>
      <c r="M27" s="447"/>
      <c r="N27" s="448"/>
      <c r="O27" s="447"/>
      <c r="P27" s="446"/>
      <c r="Q27" s="451"/>
      <c r="R27" s="452"/>
    </row>
  </sheetData>
  <mergeCells count="24">
    <mergeCell ref="L8:M8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35"/>
  <sheetViews>
    <sheetView showRowColHeaders="0" zoomScale="80" zoomScaleNormal="80" workbookViewId="0">
      <selection activeCell="W14" sqref="W14"/>
    </sheetView>
  </sheetViews>
  <sheetFormatPr defaultRowHeight="15" x14ac:dyDescent="0.2"/>
  <cols>
    <col min="1" max="1" width="5.85546875" style="763"/>
    <col min="2" max="2" width="28.5703125" style="764"/>
    <col min="3" max="14" width="7.7109375" style="765"/>
    <col min="15" max="15" width="10.28515625" style="765"/>
    <col min="16" max="17" width="11.140625" style="765"/>
    <col min="18" max="18" width="10.28515625" style="765"/>
    <col min="19" max="19" width="8" style="766"/>
    <col min="20" max="257" width="9.140625" style="761"/>
    <col min="258" max="16384" width="9.140625" style="762"/>
  </cols>
  <sheetData>
    <row r="1" spans="1:20" ht="18" x14ac:dyDescent="0.25">
      <c r="A1" s="1560" t="s">
        <v>603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  <c r="P1" s="1560"/>
      <c r="Q1" s="1560"/>
      <c r="R1" s="1560"/>
      <c r="S1" s="1560"/>
    </row>
    <row r="4" spans="1:20" ht="15.75" customHeight="1" x14ac:dyDescent="0.2">
      <c r="A4" s="1561" t="s">
        <v>585</v>
      </c>
      <c r="B4" s="1561"/>
      <c r="C4" s="1561"/>
      <c r="D4" s="1561"/>
      <c r="E4" s="1561"/>
      <c r="F4" s="1561"/>
      <c r="G4" s="1561"/>
      <c r="H4" s="1561"/>
      <c r="I4" s="1561"/>
      <c r="J4" s="1561"/>
      <c r="K4" s="1561"/>
      <c r="L4" s="1561"/>
      <c r="M4" s="1561"/>
      <c r="N4" s="1561"/>
      <c r="O4" s="1561"/>
      <c r="P4" s="1561"/>
      <c r="Q4" s="1561"/>
      <c r="R4" s="1561"/>
      <c r="S4" s="1561"/>
    </row>
    <row r="5" spans="1:20" x14ac:dyDescent="0.2"/>
    <row r="7" spans="1:20" s="767" customFormat="1" ht="21.75" customHeight="1" x14ac:dyDescent="0.2">
      <c r="A7" s="1562" t="s">
        <v>586</v>
      </c>
      <c r="B7" s="1563" t="s">
        <v>604</v>
      </c>
      <c r="C7" s="1564" t="s">
        <v>6</v>
      </c>
      <c r="D7" s="1564"/>
      <c r="E7" s="1564"/>
      <c r="F7" s="1564" t="s">
        <v>7</v>
      </c>
      <c r="G7" s="1564"/>
      <c r="H7" s="1564"/>
      <c r="I7" s="1564" t="s">
        <v>8</v>
      </c>
      <c r="J7" s="1564"/>
      <c r="K7" s="1564"/>
      <c r="L7" s="1564" t="s">
        <v>9</v>
      </c>
      <c r="M7" s="1564"/>
      <c r="N7" s="1564"/>
      <c r="O7" s="1565" t="s">
        <v>18</v>
      </c>
      <c r="P7" s="1565"/>
      <c r="Q7" s="1565"/>
      <c r="R7" s="1565"/>
      <c r="S7" s="1565"/>
    </row>
    <row r="8" spans="1:20" s="765" customFormat="1" ht="18" customHeight="1" x14ac:dyDescent="0.2">
      <c r="A8" s="1562"/>
      <c r="B8" s="1563"/>
      <c r="C8" s="1566" t="s">
        <v>605</v>
      </c>
      <c r="D8" s="1566"/>
      <c r="E8" s="1566"/>
      <c r="F8" s="1557" t="s">
        <v>606</v>
      </c>
      <c r="G8" s="1557"/>
      <c r="H8" s="1557"/>
      <c r="I8" s="1557" t="s">
        <v>607</v>
      </c>
      <c r="J8" s="1557"/>
      <c r="K8" s="1557"/>
      <c r="L8" s="1557" t="s">
        <v>608</v>
      </c>
      <c r="M8" s="1557" t="s">
        <v>766</v>
      </c>
      <c r="N8" s="1557" t="s">
        <v>766</v>
      </c>
      <c r="O8" s="1565"/>
      <c r="P8" s="1565"/>
      <c r="Q8" s="1565"/>
      <c r="R8" s="1565"/>
      <c r="S8" s="1565"/>
    </row>
    <row r="9" spans="1:20" s="765" customFormat="1" ht="25.5" x14ac:dyDescent="0.2">
      <c r="A9" s="1562"/>
      <c r="B9" s="1563"/>
      <c r="C9" s="1244" t="s">
        <v>590</v>
      </c>
      <c r="D9" s="1245" t="s">
        <v>609</v>
      </c>
      <c r="E9" s="1246" t="s">
        <v>610</v>
      </c>
      <c r="F9" s="1244" t="s">
        <v>590</v>
      </c>
      <c r="G9" s="1245" t="s">
        <v>609</v>
      </c>
      <c r="H9" s="1246" t="s">
        <v>610</v>
      </c>
      <c r="I9" s="1244" t="s">
        <v>590</v>
      </c>
      <c r="J9" s="1245" t="s">
        <v>609</v>
      </c>
      <c r="K9" s="1246" t="s">
        <v>610</v>
      </c>
      <c r="L9" s="1244" t="s">
        <v>590</v>
      </c>
      <c r="M9" s="1245" t="s">
        <v>609</v>
      </c>
      <c r="N9" s="1246" t="s">
        <v>610</v>
      </c>
      <c r="O9" s="1244" t="s">
        <v>590</v>
      </c>
      <c r="P9" s="1245" t="s">
        <v>609</v>
      </c>
      <c r="Q9" s="1246" t="s">
        <v>610</v>
      </c>
      <c r="R9" s="1247" t="s">
        <v>34</v>
      </c>
      <c r="S9" s="1248" t="s">
        <v>611</v>
      </c>
    </row>
    <row r="10" spans="1:20" s="765" customFormat="1" ht="3" customHeight="1" x14ac:dyDescent="0.2">
      <c r="A10" s="768"/>
      <c r="B10" s="769"/>
      <c r="C10" s="770"/>
      <c r="D10" s="771"/>
      <c r="E10" s="772"/>
      <c r="F10" s="770"/>
      <c r="G10" s="771"/>
      <c r="H10" s="772"/>
      <c r="I10" s="770"/>
      <c r="J10" s="771"/>
      <c r="K10" s="772"/>
      <c r="L10" s="770"/>
      <c r="M10" s="771"/>
      <c r="N10" s="772"/>
      <c r="O10" s="770"/>
      <c r="P10" s="773"/>
      <c r="Q10" s="774"/>
      <c r="R10" s="775" t="s">
        <v>766</v>
      </c>
      <c r="S10" s="776"/>
    </row>
    <row r="11" spans="1:20" ht="23.25" customHeight="1" x14ac:dyDescent="0.2">
      <c r="A11" s="777">
        <v>1</v>
      </c>
      <c r="B11" s="778" t="s">
        <v>612</v>
      </c>
      <c r="C11" s="779">
        <v>9</v>
      </c>
      <c r="D11" s="780">
        <v>6.27</v>
      </c>
      <c r="E11" s="781">
        <v>6.27</v>
      </c>
      <c r="F11" s="782">
        <v>3</v>
      </c>
      <c r="G11" s="780">
        <v>261.51</v>
      </c>
      <c r="H11" s="781">
        <v>23.53</v>
      </c>
      <c r="I11" s="782">
        <v>4</v>
      </c>
      <c r="J11" s="780">
        <v>173.44</v>
      </c>
      <c r="K11" s="781">
        <v>16.72</v>
      </c>
      <c r="L11" s="782">
        <v>1</v>
      </c>
      <c r="M11" s="780">
        <v>247.7</v>
      </c>
      <c r="N11" s="781">
        <v>16.649999999999999</v>
      </c>
      <c r="O11" s="783">
        <f t="shared" ref="O11:O24" si="0">(C11+F11+I11+L11)</f>
        <v>17</v>
      </c>
      <c r="P11" s="780">
        <f t="shared" ref="P11:P24" si="1">(D11+G11+J11+M11)</f>
        <v>688.92</v>
      </c>
      <c r="Q11" s="780">
        <v>23.53</v>
      </c>
      <c r="R11" s="1290">
        <v>1</v>
      </c>
      <c r="S11" s="785"/>
    </row>
    <row r="12" spans="1:20" ht="23.25" customHeight="1" x14ac:dyDescent="0.2">
      <c r="A12" s="786">
        <v>2</v>
      </c>
      <c r="B12" s="778" t="s">
        <v>613</v>
      </c>
      <c r="C12" s="779">
        <v>5</v>
      </c>
      <c r="D12" s="780">
        <v>16.5</v>
      </c>
      <c r="E12" s="781">
        <v>8.83</v>
      </c>
      <c r="F12" s="782">
        <v>2</v>
      </c>
      <c r="G12" s="780">
        <v>265.19</v>
      </c>
      <c r="H12" s="781">
        <v>20.59</v>
      </c>
      <c r="I12" s="782">
        <v>8</v>
      </c>
      <c r="J12" s="780">
        <v>61.54</v>
      </c>
      <c r="K12" s="781">
        <v>13.61</v>
      </c>
      <c r="L12" s="782">
        <v>2</v>
      </c>
      <c r="M12" s="780">
        <v>143.56</v>
      </c>
      <c r="N12" s="781">
        <v>18.82</v>
      </c>
      <c r="O12" s="783">
        <f t="shared" si="0"/>
        <v>17</v>
      </c>
      <c r="P12" s="780">
        <f t="shared" si="1"/>
        <v>486.79</v>
      </c>
      <c r="Q12" s="780">
        <v>20.59</v>
      </c>
      <c r="R12" s="1290">
        <v>2</v>
      </c>
      <c r="S12" s="785"/>
    </row>
    <row r="13" spans="1:20" ht="23.25" customHeight="1" x14ac:dyDescent="0.2">
      <c r="A13" s="786">
        <v>3</v>
      </c>
      <c r="B13" s="778" t="s">
        <v>614</v>
      </c>
      <c r="C13" s="779">
        <v>3</v>
      </c>
      <c r="D13" s="780">
        <v>28.32</v>
      </c>
      <c r="E13" s="781">
        <v>9.06</v>
      </c>
      <c r="F13" s="782">
        <v>8</v>
      </c>
      <c r="G13" s="780">
        <v>166.35</v>
      </c>
      <c r="H13" s="781">
        <v>17.8</v>
      </c>
      <c r="I13" s="782">
        <v>1</v>
      </c>
      <c r="J13" s="780">
        <v>534.86</v>
      </c>
      <c r="K13" s="781">
        <v>20.56</v>
      </c>
      <c r="L13" s="782">
        <v>7</v>
      </c>
      <c r="M13" s="780">
        <v>71.989999999999995</v>
      </c>
      <c r="N13" s="781">
        <v>8.44</v>
      </c>
      <c r="O13" s="783">
        <f t="shared" si="0"/>
        <v>19</v>
      </c>
      <c r="P13" s="780">
        <f t="shared" si="1"/>
        <v>801.52</v>
      </c>
      <c r="Q13" s="780">
        <v>20.56</v>
      </c>
      <c r="R13" s="1290">
        <v>3</v>
      </c>
      <c r="S13" s="785"/>
    </row>
    <row r="14" spans="1:20" ht="23.25" customHeight="1" x14ac:dyDescent="0.2">
      <c r="A14" s="786">
        <v>4</v>
      </c>
      <c r="B14" s="778" t="s">
        <v>615</v>
      </c>
      <c r="C14" s="779">
        <v>8</v>
      </c>
      <c r="D14" s="780">
        <v>7.23</v>
      </c>
      <c r="E14" s="781">
        <v>7.23</v>
      </c>
      <c r="F14" s="782">
        <v>5</v>
      </c>
      <c r="G14" s="780">
        <v>234.3</v>
      </c>
      <c r="H14" s="787">
        <v>24.91</v>
      </c>
      <c r="I14" s="782">
        <v>5</v>
      </c>
      <c r="J14" s="780">
        <v>101.56</v>
      </c>
      <c r="K14" s="781">
        <v>14.72</v>
      </c>
      <c r="L14" s="782">
        <v>4</v>
      </c>
      <c r="M14" s="780">
        <v>104.17</v>
      </c>
      <c r="N14" s="781">
        <v>14.67</v>
      </c>
      <c r="O14" s="783">
        <f t="shared" si="0"/>
        <v>22</v>
      </c>
      <c r="P14" s="780">
        <f t="shared" si="1"/>
        <v>447.26000000000005</v>
      </c>
      <c r="Q14" s="788">
        <v>24.91</v>
      </c>
      <c r="R14" s="1290">
        <v>4</v>
      </c>
      <c r="S14" s="785"/>
    </row>
    <row r="15" spans="1:20" ht="23.25" customHeight="1" x14ac:dyDescent="0.2">
      <c r="A15" s="786">
        <v>5</v>
      </c>
      <c r="B15" s="778" t="s">
        <v>616</v>
      </c>
      <c r="C15" s="783">
        <v>13.5</v>
      </c>
      <c r="D15" s="780">
        <v>0</v>
      </c>
      <c r="E15" s="781">
        <v>0</v>
      </c>
      <c r="F15" s="782">
        <v>6</v>
      </c>
      <c r="G15" s="780">
        <v>233.54</v>
      </c>
      <c r="H15" s="781">
        <v>22.47</v>
      </c>
      <c r="I15" s="782">
        <v>2</v>
      </c>
      <c r="J15" s="780">
        <v>237.94</v>
      </c>
      <c r="K15" s="781">
        <v>14.14</v>
      </c>
      <c r="L15" s="782">
        <v>6</v>
      </c>
      <c r="M15" s="780">
        <v>78.290000000000006</v>
      </c>
      <c r="N15" s="781">
        <v>9.06</v>
      </c>
      <c r="O15" s="783">
        <f t="shared" si="0"/>
        <v>27.5</v>
      </c>
      <c r="P15" s="780">
        <f t="shared" si="1"/>
        <v>549.77</v>
      </c>
      <c r="Q15" s="780">
        <v>22.47</v>
      </c>
      <c r="R15" s="1290">
        <v>5</v>
      </c>
      <c r="S15" s="785"/>
    </row>
    <row r="16" spans="1:20" ht="23.25" customHeight="1" x14ac:dyDescent="0.2">
      <c r="A16" s="786">
        <v>6</v>
      </c>
      <c r="B16" s="778" t="s">
        <v>617</v>
      </c>
      <c r="C16" s="779">
        <v>10</v>
      </c>
      <c r="D16" s="780">
        <v>5.0999999999999996</v>
      </c>
      <c r="E16" s="781">
        <v>5.0999999999999996</v>
      </c>
      <c r="F16" s="782">
        <v>1</v>
      </c>
      <c r="G16" s="780">
        <v>370.2</v>
      </c>
      <c r="H16" s="781">
        <v>17.260000000000002</v>
      </c>
      <c r="I16" s="782">
        <v>10</v>
      </c>
      <c r="J16" s="780">
        <v>59.33</v>
      </c>
      <c r="K16" s="781">
        <v>18.559999999999999</v>
      </c>
      <c r="L16" s="782">
        <v>8</v>
      </c>
      <c r="M16" s="780">
        <v>51</v>
      </c>
      <c r="N16" s="781">
        <v>17.760000000000002</v>
      </c>
      <c r="O16" s="783">
        <f t="shared" si="0"/>
        <v>29</v>
      </c>
      <c r="P16" s="780">
        <f t="shared" si="1"/>
        <v>485.63</v>
      </c>
      <c r="Q16" s="780">
        <v>18.559999999999999</v>
      </c>
      <c r="R16" s="1290">
        <v>6</v>
      </c>
      <c r="S16" s="785"/>
    </row>
    <row r="17" spans="1:20" ht="23.25" customHeight="1" x14ac:dyDescent="0.2">
      <c r="A17" s="786">
        <v>7</v>
      </c>
      <c r="B17" s="778" t="s">
        <v>618</v>
      </c>
      <c r="C17" s="779">
        <v>7</v>
      </c>
      <c r="D17" s="780">
        <v>8</v>
      </c>
      <c r="E17" s="781">
        <v>8</v>
      </c>
      <c r="F17" s="782">
        <v>4</v>
      </c>
      <c r="G17" s="780">
        <v>259.43</v>
      </c>
      <c r="H17" s="781">
        <v>15.4</v>
      </c>
      <c r="I17" s="782">
        <v>13</v>
      </c>
      <c r="J17" s="780">
        <v>33.520000000000003</v>
      </c>
      <c r="K17" s="781">
        <v>13.23</v>
      </c>
      <c r="L17" s="782">
        <v>5</v>
      </c>
      <c r="M17" s="780">
        <v>80.41</v>
      </c>
      <c r="N17" s="781">
        <v>13.33</v>
      </c>
      <c r="O17" s="783">
        <f t="shared" si="0"/>
        <v>29</v>
      </c>
      <c r="P17" s="780">
        <f t="shared" si="1"/>
        <v>381.36</v>
      </c>
      <c r="Q17" s="780">
        <v>15.4</v>
      </c>
      <c r="R17" s="1290">
        <v>7</v>
      </c>
      <c r="S17" s="785"/>
    </row>
    <row r="18" spans="1:20" ht="23.25" customHeight="1" x14ac:dyDescent="0.2">
      <c r="A18" s="777">
        <v>8</v>
      </c>
      <c r="B18" s="778" t="s">
        <v>619</v>
      </c>
      <c r="C18" s="779">
        <v>1</v>
      </c>
      <c r="D18" s="780">
        <v>44.98</v>
      </c>
      <c r="E18" s="781">
        <v>12.03</v>
      </c>
      <c r="F18" s="782">
        <v>12</v>
      </c>
      <c r="G18" s="780">
        <v>96.63</v>
      </c>
      <c r="H18" s="781">
        <v>21.81</v>
      </c>
      <c r="I18" s="782">
        <v>3</v>
      </c>
      <c r="J18" s="780">
        <v>207.08</v>
      </c>
      <c r="K18" s="781">
        <v>16.14</v>
      </c>
      <c r="L18" s="782">
        <v>13</v>
      </c>
      <c r="M18" s="780">
        <v>20.45</v>
      </c>
      <c r="N18" s="781">
        <v>8.75</v>
      </c>
      <c r="O18" s="783">
        <f t="shared" si="0"/>
        <v>29</v>
      </c>
      <c r="P18" s="780">
        <f t="shared" si="1"/>
        <v>369.14</v>
      </c>
      <c r="Q18" s="780">
        <v>21.81</v>
      </c>
      <c r="R18" s="1290">
        <v>8</v>
      </c>
      <c r="S18" s="785"/>
    </row>
    <row r="19" spans="1:20" ht="23.25" customHeight="1" x14ac:dyDescent="0.2">
      <c r="A19" s="786">
        <v>9</v>
      </c>
      <c r="B19" s="778" t="s">
        <v>620</v>
      </c>
      <c r="C19" s="779">
        <v>6</v>
      </c>
      <c r="D19" s="780">
        <v>9.9</v>
      </c>
      <c r="E19" s="781">
        <v>6.53</v>
      </c>
      <c r="F19" s="782">
        <v>9</v>
      </c>
      <c r="G19" s="780">
        <v>141.18</v>
      </c>
      <c r="H19" s="781">
        <v>15.32</v>
      </c>
      <c r="I19" s="782">
        <v>7</v>
      </c>
      <c r="J19" s="780">
        <v>90.77</v>
      </c>
      <c r="K19" s="781">
        <v>16.82</v>
      </c>
      <c r="L19" s="782">
        <v>9</v>
      </c>
      <c r="M19" s="780">
        <v>40.18</v>
      </c>
      <c r="N19" s="781">
        <v>7.15</v>
      </c>
      <c r="O19" s="783">
        <f t="shared" si="0"/>
        <v>31</v>
      </c>
      <c r="P19" s="780">
        <f t="shared" si="1"/>
        <v>282.03000000000003</v>
      </c>
      <c r="Q19" s="780">
        <v>16.82</v>
      </c>
      <c r="R19" s="1290">
        <v>9</v>
      </c>
      <c r="S19" s="785"/>
    </row>
    <row r="20" spans="1:20" ht="23.25" customHeight="1" x14ac:dyDescent="0.2">
      <c r="A20" s="786">
        <v>10</v>
      </c>
      <c r="B20" s="789" t="s">
        <v>621</v>
      </c>
      <c r="C20" s="779">
        <v>2</v>
      </c>
      <c r="D20" s="780">
        <v>44.01</v>
      </c>
      <c r="E20" s="781">
        <v>7.65</v>
      </c>
      <c r="F20" s="782">
        <v>13</v>
      </c>
      <c r="G20" s="780">
        <v>83.09</v>
      </c>
      <c r="H20" s="781">
        <v>14.92</v>
      </c>
      <c r="I20" s="782">
        <v>15</v>
      </c>
      <c r="J20" s="780">
        <v>0</v>
      </c>
      <c r="K20" s="781">
        <v>0</v>
      </c>
      <c r="L20" s="782">
        <v>3</v>
      </c>
      <c r="M20" s="780">
        <v>141.75</v>
      </c>
      <c r="N20" s="781">
        <v>13.57</v>
      </c>
      <c r="O20" s="783">
        <f t="shared" si="0"/>
        <v>33</v>
      </c>
      <c r="P20" s="780">
        <f t="shared" si="1"/>
        <v>268.85000000000002</v>
      </c>
      <c r="Q20" s="780">
        <v>14.92</v>
      </c>
      <c r="R20" s="1290">
        <v>10</v>
      </c>
      <c r="S20" s="785"/>
    </row>
    <row r="21" spans="1:20" ht="23.25" customHeight="1" x14ac:dyDescent="0.2">
      <c r="A21" s="786">
        <v>11</v>
      </c>
      <c r="B21" s="778" t="s">
        <v>622</v>
      </c>
      <c r="C21" s="779">
        <v>11</v>
      </c>
      <c r="D21" s="780">
        <v>3.78</v>
      </c>
      <c r="E21" s="781">
        <v>3.78</v>
      </c>
      <c r="F21" s="782">
        <v>7</v>
      </c>
      <c r="G21" s="780">
        <v>207.63</v>
      </c>
      <c r="H21" s="781">
        <v>24.55</v>
      </c>
      <c r="I21" s="782">
        <v>6</v>
      </c>
      <c r="J21" s="780">
        <v>92.73</v>
      </c>
      <c r="K21" s="781">
        <v>17.41</v>
      </c>
      <c r="L21" s="782">
        <v>11</v>
      </c>
      <c r="M21" s="780">
        <v>26.88</v>
      </c>
      <c r="N21" s="781">
        <v>13.93</v>
      </c>
      <c r="O21" s="783">
        <f t="shared" si="0"/>
        <v>35</v>
      </c>
      <c r="P21" s="780">
        <f t="shared" si="1"/>
        <v>331.02</v>
      </c>
      <c r="Q21" s="780">
        <v>24.55</v>
      </c>
      <c r="R21" s="1290">
        <v>11</v>
      </c>
      <c r="S21" s="785"/>
    </row>
    <row r="22" spans="1:20" ht="23.25" customHeight="1" x14ac:dyDescent="0.2">
      <c r="A22" s="786">
        <v>12</v>
      </c>
      <c r="B22" s="790" t="s">
        <v>623</v>
      </c>
      <c r="C22" s="779">
        <v>4</v>
      </c>
      <c r="D22" s="780">
        <v>23.17</v>
      </c>
      <c r="E22" s="781">
        <v>7.4</v>
      </c>
      <c r="F22" s="782">
        <v>11</v>
      </c>
      <c r="G22" s="780">
        <v>97.79</v>
      </c>
      <c r="H22" s="781">
        <v>22.39</v>
      </c>
      <c r="I22" s="782">
        <v>9</v>
      </c>
      <c r="J22" s="780">
        <v>60.71</v>
      </c>
      <c r="K22" s="781">
        <v>10.38</v>
      </c>
      <c r="L22" s="782">
        <v>14</v>
      </c>
      <c r="M22" s="780">
        <v>18.66</v>
      </c>
      <c r="N22" s="781">
        <v>11.48</v>
      </c>
      <c r="O22" s="783">
        <f t="shared" si="0"/>
        <v>38</v>
      </c>
      <c r="P22" s="780">
        <f t="shared" si="1"/>
        <v>200.33</v>
      </c>
      <c r="Q22" s="780">
        <v>22.39</v>
      </c>
      <c r="R22" s="1290">
        <v>12</v>
      </c>
      <c r="S22" s="785"/>
    </row>
    <row r="23" spans="1:20" ht="23.25" customHeight="1" x14ac:dyDescent="0.2">
      <c r="A23" s="786">
        <v>13</v>
      </c>
      <c r="B23" s="789" t="s">
        <v>624</v>
      </c>
      <c r="C23" s="779">
        <v>12</v>
      </c>
      <c r="D23" s="780">
        <v>3.11</v>
      </c>
      <c r="E23" s="781">
        <v>3.11</v>
      </c>
      <c r="F23" s="782">
        <v>14</v>
      </c>
      <c r="G23" s="780">
        <v>34.14</v>
      </c>
      <c r="H23" s="781">
        <v>17.48</v>
      </c>
      <c r="I23" s="782">
        <v>11</v>
      </c>
      <c r="J23" s="780">
        <v>54.01</v>
      </c>
      <c r="K23" s="781">
        <v>16.86</v>
      </c>
      <c r="L23" s="782">
        <v>10</v>
      </c>
      <c r="M23" s="780">
        <v>31.72</v>
      </c>
      <c r="N23" s="781">
        <v>10.64</v>
      </c>
      <c r="O23" s="783">
        <f t="shared" si="0"/>
        <v>47</v>
      </c>
      <c r="P23" s="780">
        <f t="shared" si="1"/>
        <v>122.97999999999999</v>
      </c>
      <c r="Q23" s="780">
        <v>17.48</v>
      </c>
      <c r="R23" s="1290">
        <v>13</v>
      </c>
      <c r="S23" s="785"/>
    </row>
    <row r="24" spans="1:20" ht="23.25" customHeight="1" x14ac:dyDescent="0.2">
      <c r="A24" s="786">
        <v>14</v>
      </c>
      <c r="B24" s="790" t="s">
        <v>625</v>
      </c>
      <c r="C24" s="783">
        <v>13.5</v>
      </c>
      <c r="D24" s="780">
        <v>0</v>
      </c>
      <c r="E24" s="781">
        <v>0</v>
      </c>
      <c r="F24" s="782">
        <v>10</v>
      </c>
      <c r="G24" s="780">
        <v>136.19999999999999</v>
      </c>
      <c r="H24" s="781">
        <v>12.91</v>
      </c>
      <c r="I24" s="782">
        <v>12</v>
      </c>
      <c r="J24" s="780">
        <v>47.4</v>
      </c>
      <c r="K24" s="781">
        <v>16.47</v>
      </c>
      <c r="L24" s="782">
        <v>12</v>
      </c>
      <c r="M24" s="780">
        <v>23.06</v>
      </c>
      <c r="N24" s="781">
        <v>5.87</v>
      </c>
      <c r="O24" s="783">
        <f t="shared" si="0"/>
        <v>47.5</v>
      </c>
      <c r="P24" s="780">
        <f t="shared" si="1"/>
        <v>206.66</v>
      </c>
      <c r="Q24" s="780">
        <v>16.47</v>
      </c>
      <c r="R24" s="1290">
        <v>14</v>
      </c>
      <c r="S24" s="785"/>
    </row>
    <row r="25" spans="1:20" ht="23.25" customHeight="1" x14ac:dyDescent="0.2">
      <c r="A25" s="777">
        <v>15</v>
      </c>
      <c r="B25" s="791" t="s">
        <v>766</v>
      </c>
      <c r="C25" s="782" t="s">
        <v>51</v>
      </c>
      <c r="D25" s="780" t="s">
        <v>51</v>
      </c>
      <c r="E25" s="781" t="s">
        <v>51</v>
      </c>
      <c r="F25" s="782" t="s">
        <v>766</v>
      </c>
      <c r="G25" s="780" t="s">
        <v>766</v>
      </c>
      <c r="H25" s="781" t="s">
        <v>766</v>
      </c>
      <c r="I25" s="782"/>
      <c r="J25" s="780"/>
      <c r="K25" s="781"/>
      <c r="L25" s="782"/>
      <c r="M25" s="780"/>
      <c r="N25" s="781"/>
      <c r="O25" s="782" t="s">
        <v>51</v>
      </c>
      <c r="P25" s="780" t="s">
        <v>51</v>
      </c>
      <c r="Q25" s="780" t="s">
        <v>51</v>
      </c>
      <c r="R25" s="784" t="s">
        <v>51</v>
      </c>
      <c r="S25" s="785"/>
    </row>
    <row r="26" spans="1:20" ht="23.25" customHeight="1" x14ac:dyDescent="0.2">
      <c r="A26" s="786">
        <v>16</v>
      </c>
      <c r="B26" s="791" t="s">
        <v>766</v>
      </c>
      <c r="C26" s="782" t="s">
        <v>51</v>
      </c>
      <c r="D26" s="780" t="s">
        <v>51</v>
      </c>
      <c r="E26" s="781" t="s">
        <v>51</v>
      </c>
      <c r="F26" s="782" t="s">
        <v>766</v>
      </c>
      <c r="G26" s="780" t="s">
        <v>766</v>
      </c>
      <c r="H26" s="781" t="s">
        <v>766</v>
      </c>
      <c r="I26" s="782" t="s">
        <v>766</v>
      </c>
      <c r="J26" s="780" t="s">
        <v>766</v>
      </c>
      <c r="K26" s="781" t="s">
        <v>766</v>
      </c>
      <c r="L26" s="782"/>
      <c r="M26" s="780"/>
      <c r="N26" s="781"/>
      <c r="O26" s="782" t="s">
        <v>51</v>
      </c>
      <c r="P26" s="780" t="s">
        <v>51</v>
      </c>
      <c r="Q26" s="780" t="s">
        <v>51</v>
      </c>
      <c r="R26" s="761"/>
      <c r="S26" s="792"/>
    </row>
    <row r="27" spans="1:20" ht="23.25" customHeight="1" x14ac:dyDescent="0.2">
      <c r="A27" s="786">
        <v>17</v>
      </c>
      <c r="B27" s="791" t="s">
        <v>766</v>
      </c>
      <c r="C27" s="782" t="s">
        <v>781</v>
      </c>
      <c r="D27" s="780" t="s">
        <v>51</v>
      </c>
      <c r="E27" s="781" t="s">
        <v>51</v>
      </c>
      <c r="F27" s="782" t="s">
        <v>766</v>
      </c>
      <c r="G27" s="780" t="s">
        <v>766</v>
      </c>
      <c r="H27" s="781" t="s">
        <v>766</v>
      </c>
      <c r="I27" s="782" t="s">
        <v>766</v>
      </c>
      <c r="J27" s="780" t="s">
        <v>766</v>
      </c>
      <c r="K27" s="781" t="s">
        <v>766</v>
      </c>
      <c r="L27" s="782" t="s">
        <v>766</v>
      </c>
      <c r="M27" s="780" t="s">
        <v>766</v>
      </c>
      <c r="N27" s="781" t="s">
        <v>766</v>
      </c>
      <c r="O27" s="782" t="s">
        <v>51</v>
      </c>
      <c r="P27" s="780" t="s">
        <v>51</v>
      </c>
      <c r="Q27" s="780" t="s">
        <v>51</v>
      </c>
      <c r="R27" s="793" t="s">
        <v>51</v>
      </c>
      <c r="S27" s="792"/>
    </row>
    <row r="28" spans="1:20" ht="23.25" customHeight="1" x14ac:dyDescent="0.2">
      <c r="A28" s="786">
        <v>18</v>
      </c>
      <c r="B28" s="791" t="s">
        <v>766</v>
      </c>
      <c r="C28" s="782" t="s">
        <v>51</v>
      </c>
      <c r="D28" s="780" t="s">
        <v>51</v>
      </c>
      <c r="E28" s="781" t="s">
        <v>51</v>
      </c>
      <c r="F28" s="782" t="s">
        <v>766</v>
      </c>
      <c r="G28" s="780" t="s">
        <v>766</v>
      </c>
      <c r="H28" s="781" t="s">
        <v>766</v>
      </c>
      <c r="I28" s="782" t="s">
        <v>766</v>
      </c>
      <c r="J28" s="780" t="s">
        <v>766</v>
      </c>
      <c r="K28" s="781" t="s">
        <v>766</v>
      </c>
      <c r="L28" s="782" t="s">
        <v>766</v>
      </c>
      <c r="M28" s="780" t="s">
        <v>766</v>
      </c>
      <c r="N28" s="781" t="s">
        <v>766</v>
      </c>
      <c r="O28" s="782" t="s">
        <v>51</v>
      </c>
      <c r="P28" s="780" t="s">
        <v>51</v>
      </c>
      <c r="Q28" s="780" t="s">
        <v>51</v>
      </c>
      <c r="R28" s="793" t="s">
        <v>51</v>
      </c>
      <c r="S28" s="792"/>
    </row>
    <row r="29" spans="1:20" ht="23.25" customHeight="1" x14ac:dyDescent="0.2">
      <c r="A29" s="786">
        <v>19</v>
      </c>
      <c r="B29" s="791" t="s">
        <v>766</v>
      </c>
      <c r="C29" s="782" t="s">
        <v>51</v>
      </c>
      <c r="D29" s="780" t="s">
        <v>51</v>
      </c>
      <c r="E29" s="781" t="s">
        <v>51</v>
      </c>
      <c r="F29" s="782" t="s">
        <v>766</v>
      </c>
      <c r="G29" s="780" t="s">
        <v>766</v>
      </c>
      <c r="H29" s="781" t="s">
        <v>766</v>
      </c>
      <c r="I29" s="782" t="s">
        <v>766</v>
      </c>
      <c r="J29" s="780" t="s">
        <v>766</v>
      </c>
      <c r="K29" s="781" t="s">
        <v>766</v>
      </c>
      <c r="L29" s="782" t="s">
        <v>766</v>
      </c>
      <c r="M29" s="780" t="s">
        <v>766</v>
      </c>
      <c r="N29" s="781" t="s">
        <v>766</v>
      </c>
      <c r="O29" s="782" t="s">
        <v>51</v>
      </c>
      <c r="P29" s="780" t="s">
        <v>51</v>
      </c>
      <c r="Q29" s="780" t="s">
        <v>51</v>
      </c>
      <c r="R29" s="793" t="s">
        <v>51</v>
      </c>
      <c r="S29" s="792"/>
    </row>
    <row r="30" spans="1:20" ht="23.25" customHeight="1" x14ac:dyDescent="0.2">
      <c r="A30" s="794">
        <v>20</v>
      </c>
      <c r="B30" s="795" t="s">
        <v>766</v>
      </c>
      <c r="C30" s="796" t="s">
        <v>51</v>
      </c>
      <c r="D30" s="797" t="s">
        <v>51</v>
      </c>
      <c r="E30" s="798" t="s">
        <v>51</v>
      </c>
      <c r="F30" s="796" t="s">
        <v>766</v>
      </c>
      <c r="G30" s="797">
        <f>SUM(G11:G29)</f>
        <v>2587.1799999999998</v>
      </c>
      <c r="H30" s="798" t="s">
        <v>766</v>
      </c>
      <c r="I30" s="796" t="s">
        <v>766</v>
      </c>
      <c r="J30" s="797">
        <f>SUM(J11:J29)</f>
        <v>1754.89</v>
      </c>
      <c r="K30" s="798" t="s">
        <v>766</v>
      </c>
      <c r="L30" s="796" t="s">
        <v>766</v>
      </c>
      <c r="M30" s="797">
        <f>SUM(M11:M29)</f>
        <v>1079.82</v>
      </c>
      <c r="N30" s="798" t="s">
        <v>766</v>
      </c>
      <c r="O30" s="796" t="s">
        <v>51</v>
      </c>
      <c r="P30" s="797" t="s">
        <v>51</v>
      </c>
      <c r="Q30" s="797" t="s">
        <v>51</v>
      </c>
      <c r="R30" s="799" t="s">
        <v>51</v>
      </c>
      <c r="S30" s="800"/>
    </row>
    <row r="31" spans="1:20" ht="30" x14ac:dyDescent="0.2">
      <c r="M31" s="801"/>
      <c r="R31" s="802"/>
    </row>
    <row r="32" spans="1:20" x14ac:dyDescent="0.2">
      <c r="T32" s="803">
        <f>SUM(D30:M30)</f>
        <v>5421.8899999999994</v>
      </c>
    </row>
    <row r="33" spans="2:20" x14ac:dyDescent="0.2">
      <c r="B33" s="764" t="s">
        <v>626</v>
      </c>
      <c r="C33" s="804"/>
      <c r="D33" s="1558" t="s">
        <v>627</v>
      </c>
      <c r="E33" s="1558"/>
      <c r="F33" s="1558"/>
      <c r="G33" s="804"/>
      <c r="K33" s="804"/>
      <c r="L33" s="804"/>
      <c r="M33" s="1559" t="s">
        <v>628</v>
      </c>
      <c r="N33" s="1559"/>
      <c r="O33" s="1559"/>
      <c r="T33" s="803"/>
    </row>
    <row r="34" spans="2:20" x14ac:dyDescent="0.2">
      <c r="C34" s="804"/>
      <c r="D34" s="805"/>
      <c r="E34" s="805"/>
      <c r="F34" s="805"/>
      <c r="G34" s="804"/>
      <c r="K34" s="804"/>
      <c r="L34" s="804"/>
      <c r="M34" s="764"/>
      <c r="N34" s="804"/>
      <c r="O34" s="804"/>
    </row>
    <row r="35" spans="2:20" x14ac:dyDescent="0.2">
      <c r="C35" s="804"/>
      <c r="D35" s="1558" t="s">
        <v>629</v>
      </c>
      <c r="E35" s="1558"/>
      <c r="F35" s="1558"/>
      <c r="G35" s="804"/>
      <c r="K35" s="804"/>
      <c r="L35" s="804"/>
      <c r="M35" s="1559" t="s">
        <v>630</v>
      </c>
      <c r="N35" s="1559"/>
      <c r="O35" s="1559"/>
    </row>
  </sheetData>
  <mergeCells count="17">
    <mergeCell ref="A1:S1"/>
    <mergeCell ref="A4:S4"/>
    <mergeCell ref="A7:A9"/>
    <mergeCell ref="B7:B9"/>
    <mergeCell ref="C7:E7"/>
    <mergeCell ref="F7:H7"/>
    <mergeCell ref="I7:K7"/>
    <mergeCell ref="L7:N7"/>
    <mergeCell ref="O7:S8"/>
    <mergeCell ref="C8:E8"/>
    <mergeCell ref="F8:H8"/>
    <mergeCell ref="I8:K8"/>
    <mergeCell ref="L8:N8"/>
    <mergeCell ref="D33:F33"/>
    <mergeCell ref="M33:O33"/>
    <mergeCell ref="D35:F35"/>
    <mergeCell ref="M35:O35"/>
  </mergeCells>
  <printOptions horizontalCentered="1"/>
  <pageMargins left="0.78749999999999998" right="0.78749999999999998" top="0.98402777777777795" bottom="0.43333333333333302" header="0.51180555555555496" footer="0.27569444444444402"/>
  <pageSetup paperSize="0" scale="0" firstPageNumber="0" orientation="portrait" usePrinterDefaults="0" horizontalDpi="0" verticalDpi="0" copies="0"/>
  <headerFooter>
    <oddFooter>&amp;R&amp;D  &amp;T</oddFooter>
  </headerFooter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4"/>
  <sheetViews>
    <sheetView showRowColHeaders="0" zoomScaleNormal="100" workbookViewId="0">
      <selection activeCell="G38" sqref="G38"/>
    </sheetView>
  </sheetViews>
  <sheetFormatPr defaultRowHeight="12.75" x14ac:dyDescent="0.2"/>
  <cols>
    <col min="1" max="1" width="4.85546875"/>
    <col min="2" max="2" width="22.5703125"/>
    <col min="3" max="3" width="21.140625"/>
    <col min="4" max="10" width="5.7109375"/>
    <col min="11" max="11" width="5.5703125"/>
    <col min="12" max="14" width="0" hidden="1"/>
    <col min="15" max="15" width="0.140625"/>
    <col min="16" max="16" width="8.85546875"/>
    <col min="17" max="17" width="8.5703125"/>
    <col min="18" max="18" width="10.28515625"/>
  </cols>
  <sheetData>
    <row r="1" spans="1:18" ht="18" x14ac:dyDescent="0.25">
      <c r="A1" s="1546" t="s">
        <v>631</v>
      </c>
      <c r="B1" s="1546"/>
      <c r="C1" s="1546"/>
      <c r="D1" s="1546"/>
      <c r="E1" s="1546"/>
      <c r="F1" s="1546"/>
      <c r="G1" s="1546"/>
      <c r="H1" s="1546"/>
      <c r="I1" s="1546"/>
      <c r="J1" s="1546"/>
      <c r="K1" s="1546"/>
      <c r="L1" s="1546"/>
      <c r="M1" s="1546"/>
      <c r="N1" s="1546"/>
      <c r="O1" s="1546"/>
      <c r="P1" s="1546"/>
      <c r="Q1" s="1546"/>
      <c r="R1" s="1546"/>
    </row>
    <row r="2" spans="1:18" x14ac:dyDescent="0.2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</row>
    <row r="3" spans="1:18" x14ac:dyDescent="0.2">
      <c r="A3" s="414"/>
      <c r="B3" s="415"/>
      <c r="C3" s="416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9"/>
    </row>
    <row r="4" spans="1:18" ht="18" x14ac:dyDescent="0.2">
      <c r="A4" s="1547" t="s">
        <v>632</v>
      </c>
      <c r="B4" s="1547"/>
      <c r="C4" s="1547"/>
      <c r="D4" s="1547"/>
      <c r="E4" s="1547"/>
      <c r="F4" s="1547"/>
      <c r="G4" s="1547"/>
      <c r="H4" s="1547"/>
      <c r="I4" s="1547"/>
      <c r="J4" s="1547"/>
      <c r="K4" s="1547"/>
      <c r="L4" s="1547"/>
      <c r="M4" s="1547"/>
      <c r="N4" s="1547"/>
      <c r="O4" s="1547"/>
      <c r="P4" s="1547"/>
      <c r="Q4" s="1547"/>
      <c r="R4" s="1547"/>
    </row>
    <row r="5" spans="1:18" ht="26.25" x14ac:dyDescent="0.4">
      <c r="A5" s="414"/>
      <c r="B5" s="420"/>
      <c r="C5" s="416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8"/>
      <c r="Q5" s="417"/>
      <c r="R5" s="419"/>
    </row>
    <row r="6" spans="1:18" x14ac:dyDescent="0.2">
      <c r="A6" s="414"/>
      <c r="B6" s="415"/>
      <c r="C6" s="416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8"/>
      <c r="Q6" s="417"/>
      <c r="R6" s="419"/>
    </row>
    <row r="7" spans="1:18" x14ac:dyDescent="0.2">
      <c r="A7" s="1548" t="s">
        <v>586</v>
      </c>
      <c r="B7" s="1549" t="s">
        <v>587</v>
      </c>
      <c r="C7" s="1550" t="s">
        <v>588</v>
      </c>
      <c r="D7" s="1551" t="s">
        <v>6</v>
      </c>
      <c r="E7" s="1551"/>
      <c r="F7" s="1552" t="s">
        <v>7</v>
      </c>
      <c r="G7" s="1552"/>
      <c r="H7" s="1551" t="s">
        <v>8</v>
      </c>
      <c r="I7" s="1551"/>
      <c r="J7" s="1553" t="s">
        <v>9</v>
      </c>
      <c r="K7" s="1553"/>
      <c r="L7" s="1567" t="s">
        <v>10</v>
      </c>
      <c r="M7" s="1567"/>
      <c r="N7" s="1567" t="s">
        <v>11</v>
      </c>
      <c r="O7" s="1567"/>
      <c r="P7" s="1551" t="s">
        <v>589</v>
      </c>
      <c r="Q7" s="1551"/>
      <c r="R7" s="1551"/>
    </row>
    <row r="8" spans="1:18" x14ac:dyDescent="0.2">
      <c r="A8" s="1548"/>
      <c r="B8" s="1549"/>
      <c r="C8" s="1550"/>
      <c r="D8" s="1568" t="s">
        <v>633</v>
      </c>
      <c r="E8" s="1568"/>
      <c r="F8" s="1568" t="s">
        <v>633</v>
      </c>
      <c r="G8" s="1568"/>
      <c r="H8" s="1568" t="s">
        <v>633</v>
      </c>
      <c r="I8" s="1568"/>
      <c r="J8" s="1569" t="s">
        <v>633</v>
      </c>
      <c r="K8" s="1569"/>
      <c r="L8" s="1570"/>
      <c r="M8" s="1570"/>
      <c r="N8" s="1570"/>
      <c r="O8" s="1570"/>
      <c r="P8" s="1551"/>
      <c r="Q8" s="1551"/>
      <c r="R8" s="1551"/>
    </row>
    <row r="9" spans="1:18" ht="12.75" customHeight="1" x14ac:dyDescent="0.2">
      <c r="A9" s="1548"/>
      <c r="B9" s="1549"/>
      <c r="C9" s="1550"/>
      <c r="D9" s="1571" t="s">
        <v>634</v>
      </c>
      <c r="E9" s="1571"/>
      <c r="F9" s="1571" t="s">
        <v>635</v>
      </c>
      <c r="G9" s="1571"/>
      <c r="H9" s="1571" t="s">
        <v>636</v>
      </c>
      <c r="I9" s="1571"/>
      <c r="J9" s="1571" t="s">
        <v>637</v>
      </c>
      <c r="K9" s="1571"/>
      <c r="L9" s="1572"/>
      <c r="M9" s="1572"/>
      <c r="N9" s="1572"/>
      <c r="O9" s="1572"/>
      <c r="P9" s="1551"/>
      <c r="Q9" s="1551"/>
      <c r="R9" s="1551"/>
    </row>
    <row r="10" spans="1:18" x14ac:dyDescent="0.2">
      <c r="A10" s="1548"/>
      <c r="B10" s="1549"/>
      <c r="C10" s="1550"/>
      <c r="D10" s="1239" t="s">
        <v>590</v>
      </c>
      <c r="E10" s="1240" t="s">
        <v>591</v>
      </c>
      <c r="F10" s="1241" t="s">
        <v>590</v>
      </c>
      <c r="G10" s="1242" t="s">
        <v>591</v>
      </c>
      <c r="H10" s="1239" t="s">
        <v>590</v>
      </c>
      <c r="I10" s="1240" t="s">
        <v>591</v>
      </c>
      <c r="J10" s="1241" t="s">
        <v>590</v>
      </c>
      <c r="K10" s="1240" t="s">
        <v>591</v>
      </c>
      <c r="L10" s="1249" t="s">
        <v>590</v>
      </c>
      <c r="M10" s="1250" t="s">
        <v>591</v>
      </c>
      <c r="N10" s="1251" t="s">
        <v>590</v>
      </c>
      <c r="O10" s="1252" t="s">
        <v>591</v>
      </c>
      <c r="P10" s="943" t="s">
        <v>590</v>
      </c>
      <c r="Q10" s="1243" t="s">
        <v>591</v>
      </c>
      <c r="R10" s="944" t="s">
        <v>592</v>
      </c>
    </row>
    <row r="11" spans="1:18" x14ac:dyDescent="0.2">
      <c r="A11" s="421">
        <v>1</v>
      </c>
      <c r="B11" s="422" t="s">
        <v>593</v>
      </c>
      <c r="C11" s="423" t="s">
        <v>594</v>
      </c>
      <c r="D11" s="424">
        <v>1</v>
      </c>
      <c r="E11" s="425">
        <v>14</v>
      </c>
      <c r="F11" s="426">
        <v>2</v>
      </c>
      <c r="G11" s="427">
        <v>22</v>
      </c>
      <c r="H11" s="424">
        <v>1</v>
      </c>
      <c r="I11" s="425">
        <v>24</v>
      </c>
      <c r="J11" s="426">
        <v>2</v>
      </c>
      <c r="K11" s="428">
        <v>21</v>
      </c>
      <c r="L11" s="429"/>
      <c r="M11" s="430"/>
      <c r="N11" s="431"/>
      <c r="O11" s="427"/>
      <c r="P11" s="1296">
        <v>6</v>
      </c>
      <c r="Q11" s="1297">
        <v>81</v>
      </c>
      <c r="R11" s="1288">
        <v>1</v>
      </c>
    </row>
    <row r="12" spans="1:18" x14ac:dyDescent="0.2">
      <c r="A12" s="432">
        <v>2</v>
      </c>
      <c r="B12" s="433" t="s">
        <v>155</v>
      </c>
      <c r="C12" s="434" t="s">
        <v>638</v>
      </c>
      <c r="D12" s="435">
        <v>5</v>
      </c>
      <c r="E12" s="436">
        <v>12</v>
      </c>
      <c r="F12" s="437">
        <v>1</v>
      </c>
      <c r="G12" s="438">
        <v>19</v>
      </c>
      <c r="H12" s="435">
        <v>3</v>
      </c>
      <c r="I12" s="436">
        <v>15</v>
      </c>
      <c r="J12" s="437">
        <v>1</v>
      </c>
      <c r="K12" s="436">
        <v>24</v>
      </c>
      <c r="L12" s="429"/>
      <c r="M12" s="439"/>
      <c r="N12" s="437"/>
      <c r="O12" s="427"/>
      <c r="P12" s="1298">
        <v>10</v>
      </c>
      <c r="Q12" s="1299">
        <v>70</v>
      </c>
      <c r="R12" s="1289">
        <v>2</v>
      </c>
    </row>
    <row r="13" spans="1:18" x14ac:dyDescent="0.2">
      <c r="A13" s="432">
        <v>3</v>
      </c>
      <c r="B13" s="433" t="s">
        <v>151</v>
      </c>
      <c r="C13" s="434" t="s">
        <v>638</v>
      </c>
      <c r="D13" s="435">
        <v>2</v>
      </c>
      <c r="E13" s="436">
        <v>14</v>
      </c>
      <c r="F13" s="437">
        <v>10</v>
      </c>
      <c r="G13" s="438">
        <v>9</v>
      </c>
      <c r="H13" s="435">
        <v>2</v>
      </c>
      <c r="I13" s="436">
        <v>16</v>
      </c>
      <c r="J13" s="437">
        <v>3</v>
      </c>
      <c r="K13" s="436">
        <v>20</v>
      </c>
      <c r="L13" s="429"/>
      <c r="M13" s="439"/>
      <c r="N13" s="426"/>
      <c r="O13" s="427"/>
      <c r="P13" s="1298">
        <v>17</v>
      </c>
      <c r="Q13" s="1299">
        <v>59</v>
      </c>
      <c r="R13" s="1289">
        <v>3</v>
      </c>
    </row>
    <row r="14" spans="1:18" x14ac:dyDescent="0.2">
      <c r="A14" s="432">
        <v>4</v>
      </c>
      <c r="B14" s="433" t="s">
        <v>141</v>
      </c>
      <c r="C14" s="434" t="s">
        <v>638</v>
      </c>
      <c r="D14" s="435">
        <v>4</v>
      </c>
      <c r="E14" s="436">
        <v>9</v>
      </c>
      <c r="F14" s="437">
        <v>3</v>
      </c>
      <c r="G14" s="438">
        <v>13</v>
      </c>
      <c r="H14" s="435">
        <v>8</v>
      </c>
      <c r="I14" s="436">
        <v>9</v>
      </c>
      <c r="J14" s="437">
        <v>4</v>
      </c>
      <c r="K14" s="436">
        <v>17</v>
      </c>
      <c r="L14" s="429"/>
      <c r="M14" s="436"/>
      <c r="N14" s="426"/>
      <c r="O14" s="427"/>
      <c r="P14" s="1298">
        <v>19</v>
      </c>
      <c r="Q14" s="1299">
        <v>48</v>
      </c>
      <c r="R14" s="1289">
        <v>4</v>
      </c>
    </row>
    <row r="15" spans="1:18" x14ac:dyDescent="0.2">
      <c r="A15" s="432">
        <v>5</v>
      </c>
      <c r="B15" s="433" t="s">
        <v>140</v>
      </c>
      <c r="C15" s="434" t="s">
        <v>638</v>
      </c>
      <c r="D15" s="435">
        <v>8</v>
      </c>
      <c r="E15" s="436">
        <v>8</v>
      </c>
      <c r="F15" s="437">
        <v>4</v>
      </c>
      <c r="G15" s="438">
        <v>11</v>
      </c>
      <c r="H15" s="435">
        <v>7</v>
      </c>
      <c r="I15" s="436">
        <v>13</v>
      </c>
      <c r="J15" s="437">
        <v>5</v>
      </c>
      <c r="K15" s="436">
        <v>15</v>
      </c>
      <c r="L15" s="429"/>
      <c r="M15" s="425"/>
      <c r="N15" s="426"/>
      <c r="O15" s="427"/>
      <c r="P15" s="1298">
        <v>24</v>
      </c>
      <c r="Q15" s="1299">
        <v>47</v>
      </c>
      <c r="R15" s="1289">
        <v>5</v>
      </c>
    </row>
    <row r="16" spans="1:18" x14ac:dyDescent="0.2">
      <c r="A16" s="432">
        <v>6</v>
      </c>
      <c r="B16" s="433" t="s">
        <v>153</v>
      </c>
      <c r="C16" s="434" t="s">
        <v>638</v>
      </c>
      <c r="D16" s="435">
        <v>3</v>
      </c>
      <c r="E16" s="436">
        <v>10</v>
      </c>
      <c r="F16" s="437">
        <v>8</v>
      </c>
      <c r="G16" s="438">
        <v>9</v>
      </c>
      <c r="H16" s="435">
        <v>5</v>
      </c>
      <c r="I16" s="436">
        <v>13</v>
      </c>
      <c r="J16" s="437">
        <v>9</v>
      </c>
      <c r="K16" s="436">
        <v>11</v>
      </c>
      <c r="L16" s="429"/>
      <c r="M16" s="436"/>
      <c r="N16" s="426"/>
      <c r="O16" s="427"/>
      <c r="P16" s="1298">
        <v>25</v>
      </c>
      <c r="Q16" s="1299">
        <v>43</v>
      </c>
      <c r="R16" s="1289">
        <v>6</v>
      </c>
    </row>
    <row r="17" spans="1:18" x14ac:dyDescent="0.2">
      <c r="A17" s="432">
        <v>7</v>
      </c>
      <c r="B17" s="433" t="s">
        <v>639</v>
      </c>
      <c r="C17" s="434" t="s">
        <v>594</v>
      </c>
      <c r="D17" s="435">
        <v>12</v>
      </c>
      <c r="E17" s="436">
        <v>2</v>
      </c>
      <c r="F17" s="437">
        <v>5</v>
      </c>
      <c r="G17" s="438">
        <v>12</v>
      </c>
      <c r="H17" s="435">
        <v>4</v>
      </c>
      <c r="I17" s="436">
        <v>17</v>
      </c>
      <c r="J17" s="437">
        <v>7</v>
      </c>
      <c r="K17" s="436">
        <v>14</v>
      </c>
      <c r="L17" s="429"/>
      <c r="M17" s="425"/>
      <c r="N17" s="426"/>
      <c r="O17" s="427"/>
      <c r="P17" s="1298">
        <v>28</v>
      </c>
      <c r="Q17" s="1299">
        <v>45</v>
      </c>
      <c r="R17" s="1289">
        <v>7</v>
      </c>
    </row>
    <row r="18" spans="1:18" x14ac:dyDescent="0.2">
      <c r="A18" s="432">
        <v>8</v>
      </c>
      <c r="B18" s="433" t="s">
        <v>640</v>
      </c>
      <c r="C18" s="434" t="s">
        <v>594</v>
      </c>
      <c r="D18" s="435">
        <v>7</v>
      </c>
      <c r="E18" s="436">
        <v>10</v>
      </c>
      <c r="F18" s="437">
        <v>6</v>
      </c>
      <c r="G18" s="438">
        <v>11</v>
      </c>
      <c r="H18" s="435">
        <v>10</v>
      </c>
      <c r="I18" s="436">
        <v>8</v>
      </c>
      <c r="J18" s="437">
        <v>8</v>
      </c>
      <c r="K18" s="436">
        <v>12</v>
      </c>
      <c r="L18" s="429"/>
      <c r="M18" s="436"/>
      <c r="N18" s="426"/>
      <c r="O18" s="427"/>
      <c r="P18" s="1298">
        <v>31</v>
      </c>
      <c r="Q18" s="1299">
        <v>41</v>
      </c>
      <c r="R18" s="1289">
        <v>8</v>
      </c>
    </row>
    <row r="19" spans="1:18" x14ac:dyDescent="0.2">
      <c r="A19" s="432">
        <v>9</v>
      </c>
      <c r="B19" s="433" t="s">
        <v>641</v>
      </c>
      <c r="C19" s="434" t="s">
        <v>594</v>
      </c>
      <c r="D19" s="435">
        <v>11</v>
      </c>
      <c r="E19" s="436">
        <v>5</v>
      </c>
      <c r="F19" s="437">
        <v>7</v>
      </c>
      <c r="G19" s="438">
        <v>9</v>
      </c>
      <c r="H19" s="435">
        <v>6</v>
      </c>
      <c r="I19" s="436">
        <v>11</v>
      </c>
      <c r="J19" s="437">
        <v>11</v>
      </c>
      <c r="K19" s="436">
        <v>8</v>
      </c>
      <c r="L19" s="429"/>
      <c r="M19" s="430"/>
      <c r="N19" s="426"/>
      <c r="O19" s="427"/>
      <c r="P19" s="1298">
        <v>35</v>
      </c>
      <c r="Q19" s="1299">
        <v>33</v>
      </c>
      <c r="R19" s="1289">
        <v>9</v>
      </c>
    </row>
    <row r="20" spans="1:18" x14ac:dyDescent="0.2">
      <c r="A20" s="432">
        <v>10</v>
      </c>
      <c r="B20" s="433" t="s">
        <v>168</v>
      </c>
      <c r="C20" s="434" t="s">
        <v>642</v>
      </c>
      <c r="D20" s="435">
        <v>10</v>
      </c>
      <c r="E20" s="436">
        <v>5</v>
      </c>
      <c r="F20" s="437">
        <v>11</v>
      </c>
      <c r="G20" s="438">
        <v>6</v>
      </c>
      <c r="H20" s="435">
        <v>9</v>
      </c>
      <c r="I20" s="436">
        <v>6</v>
      </c>
      <c r="J20" s="437">
        <v>6</v>
      </c>
      <c r="K20" s="436">
        <v>15</v>
      </c>
      <c r="L20" s="429"/>
      <c r="M20" s="436"/>
      <c r="N20" s="426"/>
      <c r="O20" s="427"/>
      <c r="P20" s="1298">
        <v>36</v>
      </c>
      <c r="Q20" s="1299">
        <v>32</v>
      </c>
      <c r="R20" s="1289">
        <v>10</v>
      </c>
    </row>
    <row r="21" spans="1:18" x14ac:dyDescent="0.2">
      <c r="A21" s="432">
        <v>11</v>
      </c>
      <c r="B21" s="433" t="s">
        <v>172</v>
      </c>
      <c r="C21" s="434" t="s">
        <v>595</v>
      </c>
      <c r="D21" s="435">
        <v>6</v>
      </c>
      <c r="E21" s="436">
        <v>9</v>
      </c>
      <c r="F21" s="437">
        <v>12</v>
      </c>
      <c r="G21" s="438">
        <v>6</v>
      </c>
      <c r="H21" s="435">
        <v>12</v>
      </c>
      <c r="I21" s="436">
        <v>5</v>
      </c>
      <c r="J21" s="437">
        <v>10</v>
      </c>
      <c r="K21" s="436">
        <v>9</v>
      </c>
      <c r="L21" s="429"/>
      <c r="M21" s="436"/>
      <c r="N21" s="426"/>
      <c r="O21" s="427"/>
      <c r="P21" s="1298">
        <v>40</v>
      </c>
      <c r="Q21" s="1299">
        <v>29</v>
      </c>
      <c r="R21" s="1289">
        <v>11</v>
      </c>
    </row>
    <row r="22" spans="1:18" x14ac:dyDescent="0.2">
      <c r="A22" s="432">
        <v>12</v>
      </c>
      <c r="B22" s="433" t="s">
        <v>598</v>
      </c>
      <c r="C22" s="434" t="s">
        <v>643</v>
      </c>
      <c r="D22" s="435">
        <v>9</v>
      </c>
      <c r="E22" s="436">
        <v>7</v>
      </c>
      <c r="F22" s="437">
        <v>9</v>
      </c>
      <c r="G22" s="438">
        <v>8</v>
      </c>
      <c r="H22" s="435">
        <v>11</v>
      </c>
      <c r="I22" s="436">
        <v>7</v>
      </c>
      <c r="J22" s="437">
        <v>12</v>
      </c>
      <c r="K22" s="436">
        <v>4</v>
      </c>
      <c r="L22" s="429"/>
      <c r="M22" s="439"/>
      <c r="N22" s="426"/>
      <c r="O22" s="427"/>
      <c r="P22" s="1298">
        <v>41</v>
      </c>
      <c r="Q22" s="1299">
        <v>26</v>
      </c>
      <c r="R22" s="1289">
        <v>12</v>
      </c>
    </row>
    <row r="23" spans="1:18" x14ac:dyDescent="0.2">
      <c r="A23" s="432"/>
      <c r="B23" s="433"/>
      <c r="C23" s="434"/>
      <c r="D23" s="435"/>
      <c r="E23" s="436"/>
      <c r="F23" s="437"/>
      <c r="G23" s="438"/>
      <c r="H23" s="435"/>
      <c r="I23" s="436"/>
      <c r="J23" s="437"/>
      <c r="K23" s="436"/>
      <c r="L23" s="429"/>
      <c r="M23" s="436"/>
      <c r="N23" s="426"/>
      <c r="O23" s="427"/>
      <c r="P23" s="435"/>
      <c r="Q23" s="440"/>
      <c r="R23" s="441"/>
    </row>
    <row r="24" spans="1:18" x14ac:dyDescent="0.2">
      <c r="A24" s="432"/>
      <c r="B24" s="433"/>
      <c r="C24" s="434"/>
      <c r="D24" s="435"/>
      <c r="E24" s="436"/>
      <c r="F24" s="437"/>
      <c r="G24" s="438"/>
      <c r="H24" s="435"/>
      <c r="I24" s="436"/>
      <c r="J24" s="437"/>
      <c r="K24" s="436"/>
      <c r="L24" s="429"/>
      <c r="M24" s="439"/>
      <c r="N24" s="426"/>
      <c r="O24" s="427"/>
      <c r="P24" s="435"/>
      <c r="Q24" s="440"/>
      <c r="R24" s="441"/>
    </row>
    <row r="25" spans="1:18" x14ac:dyDescent="0.2">
      <c r="A25" s="432"/>
      <c r="B25" s="433"/>
      <c r="C25" s="434"/>
      <c r="D25" s="435"/>
      <c r="E25" s="436"/>
      <c r="F25" s="437"/>
      <c r="G25" s="438"/>
      <c r="H25" s="435"/>
      <c r="I25" s="436"/>
      <c r="J25" s="437"/>
      <c r="K25" s="436"/>
      <c r="L25" s="429"/>
      <c r="M25" s="436"/>
      <c r="N25" s="426"/>
      <c r="O25" s="427"/>
      <c r="P25" s="435"/>
      <c r="Q25" s="440"/>
      <c r="R25" s="441"/>
    </row>
    <row r="26" spans="1:18" x14ac:dyDescent="0.2">
      <c r="A26" s="432"/>
      <c r="B26" s="433"/>
      <c r="C26" s="434"/>
      <c r="D26" s="435"/>
      <c r="E26" s="436"/>
      <c r="F26" s="437"/>
      <c r="G26" s="438"/>
      <c r="H26" s="435"/>
      <c r="I26" s="436"/>
      <c r="J26" s="437"/>
      <c r="K26" s="436"/>
      <c r="L26" s="429"/>
      <c r="M26" s="430"/>
      <c r="N26" s="426"/>
      <c r="O26" s="427"/>
      <c r="P26" s="435"/>
      <c r="Q26" s="440"/>
      <c r="R26" s="441"/>
    </row>
    <row r="27" spans="1:18" x14ac:dyDescent="0.2">
      <c r="A27" s="442"/>
      <c r="B27" s="433"/>
      <c r="C27" s="434"/>
      <c r="D27" s="435"/>
      <c r="E27" s="436"/>
      <c r="F27" s="437"/>
      <c r="G27" s="438"/>
      <c r="H27" s="435"/>
      <c r="I27" s="436"/>
      <c r="J27" s="437"/>
      <c r="K27" s="436"/>
      <c r="L27" s="429"/>
      <c r="M27" s="436"/>
      <c r="N27" s="426"/>
      <c r="O27" s="427"/>
      <c r="P27" s="435"/>
      <c r="Q27" s="440"/>
      <c r="R27" s="441"/>
    </row>
    <row r="28" spans="1:18" x14ac:dyDescent="0.2">
      <c r="A28" s="442"/>
      <c r="B28" s="433"/>
      <c r="C28" s="434"/>
      <c r="D28" s="435"/>
      <c r="E28" s="436"/>
      <c r="F28" s="437"/>
      <c r="G28" s="438"/>
      <c r="H28" s="435"/>
      <c r="I28" s="436"/>
      <c r="J28" s="437"/>
      <c r="K28" s="436"/>
      <c r="L28" s="429"/>
      <c r="M28" s="430"/>
      <c r="N28" s="426"/>
      <c r="O28" s="427"/>
      <c r="P28" s="435"/>
      <c r="Q28" s="440"/>
      <c r="R28" s="441"/>
    </row>
    <row r="29" spans="1:18" x14ac:dyDescent="0.2">
      <c r="A29" s="442"/>
      <c r="B29" s="433"/>
      <c r="C29" s="434"/>
      <c r="D29" s="435"/>
      <c r="E29" s="436"/>
      <c r="F29" s="437"/>
      <c r="G29" s="438"/>
      <c r="H29" s="435"/>
      <c r="I29" s="436"/>
      <c r="J29" s="437"/>
      <c r="K29" s="436"/>
      <c r="L29" s="429"/>
      <c r="M29" s="436"/>
      <c r="N29" s="426"/>
      <c r="O29" s="427"/>
      <c r="P29" s="435"/>
      <c r="Q29" s="440"/>
      <c r="R29" s="441"/>
    </row>
    <row r="30" spans="1:18" x14ac:dyDescent="0.2">
      <c r="A30" s="442"/>
      <c r="B30" s="433"/>
      <c r="C30" s="434"/>
      <c r="D30" s="435"/>
      <c r="E30" s="436"/>
      <c r="F30" s="437"/>
      <c r="G30" s="438"/>
      <c r="H30" s="435"/>
      <c r="I30" s="436"/>
      <c r="J30" s="437"/>
      <c r="K30" s="436"/>
      <c r="L30" s="429"/>
      <c r="M30" s="439"/>
      <c r="N30" s="426"/>
      <c r="O30" s="427"/>
      <c r="P30" s="435"/>
      <c r="Q30" s="440"/>
      <c r="R30" s="441"/>
    </row>
    <row r="31" spans="1:18" x14ac:dyDescent="0.2">
      <c r="A31" s="443"/>
      <c r="B31" s="444"/>
      <c r="C31" s="445"/>
      <c r="D31" s="446"/>
      <c r="E31" s="447"/>
      <c r="F31" s="448"/>
      <c r="G31" s="449"/>
      <c r="H31" s="446"/>
      <c r="I31" s="447"/>
      <c r="J31" s="448"/>
      <c r="K31" s="447"/>
      <c r="L31" s="450"/>
      <c r="M31" s="447"/>
      <c r="N31" s="448"/>
      <c r="O31" s="447"/>
      <c r="P31" s="446"/>
      <c r="Q31" s="451"/>
      <c r="R31" s="452"/>
    </row>
    <row r="34" spans="3:13" x14ac:dyDescent="0.2">
      <c r="C34" t="s">
        <v>644</v>
      </c>
      <c r="F34" t="s">
        <v>645</v>
      </c>
      <c r="M34" t="s">
        <v>645</v>
      </c>
    </row>
  </sheetData>
  <mergeCells count="24">
    <mergeCell ref="L8:M8"/>
    <mergeCell ref="N8:O8"/>
    <mergeCell ref="D9:E9"/>
    <mergeCell ref="F9:G9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</mergeCells>
  <pageMargins left="0.75" right="0.75" top="0.77013888888888904" bottom="0.74027777777777803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3:R30"/>
  <sheetViews>
    <sheetView workbookViewId="0">
      <selection activeCell="C5" sqref="C5"/>
    </sheetView>
  </sheetViews>
  <sheetFormatPr defaultRowHeight="12.75" x14ac:dyDescent="0.2"/>
  <cols>
    <col min="1" max="1" width="6.85546875" customWidth="1"/>
    <col min="2" max="2" width="13" customWidth="1"/>
    <col min="3" max="3" width="14.42578125" customWidth="1"/>
    <col min="4" max="4" width="7.140625" customWidth="1"/>
    <col min="5" max="5" width="7.7109375" customWidth="1"/>
    <col min="6" max="6" width="7.28515625" customWidth="1"/>
    <col min="7" max="8" width="7.7109375" customWidth="1"/>
    <col min="9" max="9" width="7" customWidth="1"/>
    <col min="10" max="10" width="6.85546875" customWidth="1"/>
    <col min="11" max="11" width="7.140625" customWidth="1"/>
    <col min="12" max="12" width="7.7109375" customWidth="1"/>
    <col min="13" max="13" width="7" customWidth="1"/>
    <col min="14" max="14" width="7.7109375" customWidth="1"/>
    <col min="15" max="15" width="7.5703125" customWidth="1"/>
    <col min="16" max="16" width="7.140625" customWidth="1"/>
    <col min="17" max="17" width="8" customWidth="1"/>
    <col min="18" max="18" width="7.85546875" customWidth="1"/>
  </cols>
  <sheetData>
    <row r="3" spans="1:18" ht="18" x14ac:dyDescent="0.25">
      <c r="A3" s="1764" t="s">
        <v>584</v>
      </c>
      <c r="B3" s="1764"/>
      <c r="C3" s="1764"/>
      <c r="D3" s="1764"/>
      <c r="E3" s="1764"/>
      <c r="F3" s="1764"/>
      <c r="G3" s="1764"/>
      <c r="H3" s="1764"/>
      <c r="I3" s="1764"/>
      <c r="J3" s="1764"/>
      <c r="K3" s="1764"/>
      <c r="L3" s="1764"/>
      <c r="M3" s="1764"/>
      <c r="N3" s="1764"/>
      <c r="O3" s="1764"/>
      <c r="P3" s="1764"/>
      <c r="Q3" s="1764"/>
      <c r="R3" s="1764"/>
    </row>
    <row r="4" spans="1:18" x14ac:dyDescent="0.2">
      <c r="A4" s="1701"/>
      <c r="B4" s="1702"/>
      <c r="C4" s="1703"/>
      <c r="D4" s="1704"/>
      <c r="E4" s="1704"/>
      <c r="F4" s="1704"/>
      <c r="G4" s="1704"/>
      <c r="H4" s="1704"/>
      <c r="I4" s="1704"/>
      <c r="J4" s="1704"/>
      <c r="K4" s="1704"/>
      <c r="L4" s="1704"/>
      <c r="M4" s="1704"/>
      <c r="N4" s="1704"/>
      <c r="O4" s="1704"/>
      <c r="P4" s="1705"/>
      <c r="Q4" s="1704"/>
      <c r="R4" s="1706"/>
    </row>
    <row r="5" spans="1:18" x14ac:dyDescent="0.2">
      <c r="A5" s="1701"/>
      <c r="B5" s="1702"/>
      <c r="C5" s="1703"/>
      <c r="D5" s="1704"/>
      <c r="E5" s="1704"/>
      <c r="F5" s="1704"/>
      <c r="G5" s="1704"/>
      <c r="H5" s="1704"/>
      <c r="I5" s="1704"/>
      <c r="J5" s="1704"/>
      <c r="K5" s="1704"/>
      <c r="L5" s="1704"/>
      <c r="M5" s="1704"/>
      <c r="N5" s="1704"/>
      <c r="O5" s="1704"/>
      <c r="P5" s="1704"/>
      <c r="Q5" s="1704"/>
      <c r="R5" s="1706"/>
    </row>
    <row r="6" spans="1:18" ht="18" x14ac:dyDescent="0.2">
      <c r="A6" s="1765" t="s">
        <v>585</v>
      </c>
      <c r="B6" s="1765"/>
      <c r="C6" s="1765"/>
      <c r="D6" s="1765"/>
      <c r="E6" s="1765"/>
      <c r="F6" s="1765"/>
      <c r="G6" s="1765"/>
      <c r="H6" s="1765"/>
      <c r="I6" s="1765"/>
      <c r="J6" s="1765"/>
      <c r="K6" s="1765"/>
      <c r="L6" s="1765"/>
      <c r="M6" s="1765"/>
      <c r="N6" s="1765"/>
      <c r="O6" s="1765"/>
      <c r="P6" s="1765"/>
      <c r="Q6" s="1765"/>
      <c r="R6" s="1765"/>
    </row>
    <row r="7" spans="1:18" ht="27" x14ac:dyDescent="0.45">
      <c r="A7" s="1701"/>
      <c r="B7" s="1707"/>
      <c r="C7" s="1703"/>
      <c r="D7" s="1704"/>
      <c r="E7" s="1704"/>
      <c r="F7" s="1704"/>
      <c r="G7" s="1704"/>
      <c r="H7" s="1704"/>
      <c r="I7" s="1704"/>
      <c r="J7" s="1704"/>
      <c r="K7" s="1704"/>
      <c r="L7" s="1704"/>
      <c r="M7" s="1704"/>
      <c r="N7" s="1704"/>
      <c r="O7" s="1704"/>
      <c r="P7" s="1705"/>
      <c r="Q7" s="1704"/>
      <c r="R7" s="1706"/>
    </row>
    <row r="8" spans="1:18" ht="13.5" thickBot="1" x14ac:dyDescent="0.25">
      <c r="A8" s="1701"/>
      <c r="B8" s="1702"/>
      <c r="C8" s="1703"/>
      <c r="D8" s="1704"/>
      <c r="E8" s="1704"/>
      <c r="F8" s="1704"/>
      <c r="G8" s="1704"/>
      <c r="H8" s="1704"/>
      <c r="I8" s="1704"/>
      <c r="J8" s="1704"/>
      <c r="K8" s="1704"/>
      <c r="L8" s="1704"/>
      <c r="M8" s="1704"/>
      <c r="N8" s="1704"/>
      <c r="O8" s="1704"/>
      <c r="P8" s="1705"/>
      <c r="Q8" s="1704"/>
      <c r="R8" s="1706"/>
    </row>
    <row r="9" spans="1:18" ht="13.5" thickTop="1" x14ac:dyDescent="0.2">
      <c r="A9" s="1766" t="s">
        <v>586</v>
      </c>
      <c r="B9" s="1769" t="s">
        <v>587</v>
      </c>
      <c r="C9" s="1772" t="s">
        <v>588</v>
      </c>
      <c r="D9" s="1775" t="s">
        <v>6</v>
      </c>
      <c r="E9" s="1760"/>
      <c r="F9" s="1759" t="s">
        <v>7</v>
      </c>
      <c r="G9" s="1776"/>
      <c r="H9" s="1775" t="s">
        <v>8</v>
      </c>
      <c r="I9" s="1760"/>
      <c r="J9" s="1759" t="s">
        <v>9</v>
      </c>
      <c r="K9" s="1760"/>
      <c r="L9" s="1697" t="s">
        <v>10</v>
      </c>
      <c r="M9" s="1749"/>
      <c r="N9" s="1697" t="s">
        <v>11</v>
      </c>
      <c r="O9" s="1749"/>
      <c r="P9" s="1750" t="s">
        <v>589</v>
      </c>
      <c r="Q9" s="1751"/>
      <c r="R9" s="1752"/>
    </row>
    <row r="10" spans="1:18" x14ac:dyDescent="0.2">
      <c r="A10" s="1767"/>
      <c r="B10" s="1770"/>
      <c r="C10" s="1773"/>
      <c r="D10" s="1761" t="s">
        <v>767</v>
      </c>
      <c r="E10" s="1762"/>
      <c r="F10" s="1761" t="s">
        <v>767</v>
      </c>
      <c r="G10" s="1762"/>
      <c r="H10" s="1761" t="s">
        <v>767</v>
      </c>
      <c r="I10" s="1762"/>
      <c r="J10" s="1763" t="s">
        <v>767</v>
      </c>
      <c r="K10" s="1762"/>
      <c r="L10" s="1763" t="s">
        <v>766</v>
      </c>
      <c r="M10" s="1762"/>
      <c r="N10" s="1763" t="s">
        <v>766</v>
      </c>
      <c r="O10" s="1762"/>
      <c r="P10" s="1753"/>
      <c r="Q10" s="1754"/>
      <c r="R10" s="1755"/>
    </row>
    <row r="11" spans="1:18" x14ac:dyDescent="0.2">
      <c r="A11" s="1767"/>
      <c r="B11" s="1770"/>
      <c r="C11" s="1773"/>
      <c r="D11" s="1699" t="s">
        <v>978</v>
      </c>
      <c r="E11" s="1698"/>
      <c r="F11" s="1699" t="s">
        <v>979</v>
      </c>
      <c r="G11" s="1698"/>
      <c r="H11" s="1699" t="s">
        <v>980</v>
      </c>
      <c r="I11" s="1698"/>
      <c r="J11" s="1699" t="s">
        <v>981</v>
      </c>
      <c r="K11" s="1698"/>
      <c r="L11" s="1699" t="s">
        <v>766</v>
      </c>
      <c r="M11" s="1698"/>
      <c r="N11" s="1699" t="s">
        <v>766</v>
      </c>
      <c r="O11" s="1698"/>
      <c r="P11" s="1756"/>
      <c r="Q11" s="1757"/>
      <c r="R11" s="1758"/>
    </row>
    <row r="12" spans="1:18" ht="13.5" thickBot="1" x14ac:dyDescent="0.25">
      <c r="A12" s="1768"/>
      <c r="B12" s="1771"/>
      <c r="C12" s="1774"/>
      <c r="D12" s="1741" t="s">
        <v>590</v>
      </c>
      <c r="E12" s="1742" t="s">
        <v>591</v>
      </c>
      <c r="F12" s="1743" t="s">
        <v>590</v>
      </c>
      <c r="G12" s="1744" t="s">
        <v>591</v>
      </c>
      <c r="H12" s="1741" t="s">
        <v>590</v>
      </c>
      <c r="I12" s="1742" t="s">
        <v>591</v>
      </c>
      <c r="J12" s="1743" t="s">
        <v>590</v>
      </c>
      <c r="K12" s="1742" t="s">
        <v>591</v>
      </c>
      <c r="L12" s="1741" t="s">
        <v>590</v>
      </c>
      <c r="M12" s="1742" t="s">
        <v>591</v>
      </c>
      <c r="N12" s="1743" t="s">
        <v>590</v>
      </c>
      <c r="O12" s="1744" t="s">
        <v>591</v>
      </c>
      <c r="P12" s="1745" t="s">
        <v>590</v>
      </c>
      <c r="Q12" s="1748" t="s">
        <v>591</v>
      </c>
      <c r="R12" s="1708" t="s">
        <v>592</v>
      </c>
    </row>
    <row r="13" spans="1:18" ht="13.5" thickTop="1" x14ac:dyDescent="0.2">
      <c r="A13" s="1746">
        <v>1</v>
      </c>
      <c r="B13" s="1709" t="s">
        <v>155</v>
      </c>
      <c r="C13" s="1710" t="s">
        <v>152</v>
      </c>
      <c r="D13" s="1711">
        <v>1</v>
      </c>
      <c r="E13" s="1712">
        <v>37</v>
      </c>
      <c r="F13" s="1713">
        <v>2</v>
      </c>
      <c r="G13" s="1714">
        <v>28</v>
      </c>
      <c r="H13" s="1711">
        <v>1</v>
      </c>
      <c r="I13" s="1712">
        <v>37</v>
      </c>
      <c r="J13" s="1713">
        <v>3.5</v>
      </c>
      <c r="K13" s="1715">
        <v>28</v>
      </c>
      <c r="L13" s="1716" t="s">
        <v>766</v>
      </c>
      <c r="M13" s="1717" t="s">
        <v>766</v>
      </c>
      <c r="N13" s="1718" t="s">
        <v>766</v>
      </c>
      <c r="O13" s="1714" t="s">
        <v>766</v>
      </c>
      <c r="P13" s="1711">
        <v>7.5</v>
      </c>
      <c r="Q13" s="1719">
        <v>130</v>
      </c>
      <c r="R13" s="1720">
        <v>1</v>
      </c>
    </row>
    <row r="14" spans="1:18" x14ac:dyDescent="0.2">
      <c r="A14" s="1747">
        <v>2</v>
      </c>
      <c r="B14" s="1722" t="s">
        <v>593</v>
      </c>
      <c r="C14" s="1723" t="s">
        <v>594</v>
      </c>
      <c r="D14" s="1724">
        <v>2</v>
      </c>
      <c r="E14" s="1725">
        <v>35</v>
      </c>
      <c r="F14" s="1726">
        <v>1</v>
      </c>
      <c r="G14" s="1727">
        <v>30</v>
      </c>
      <c r="H14" s="1724">
        <v>2</v>
      </c>
      <c r="I14" s="1725">
        <v>36</v>
      </c>
      <c r="J14" s="1726">
        <v>3.5</v>
      </c>
      <c r="K14" s="1725">
        <v>28</v>
      </c>
      <c r="L14" s="1716" t="s">
        <v>766</v>
      </c>
      <c r="M14" s="1728" t="s">
        <v>766</v>
      </c>
      <c r="N14" s="1726" t="s">
        <v>766</v>
      </c>
      <c r="O14" s="1714" t="s">
        <v>766</v>
      </c>
      <c r="P14" s="1724">
        <v>8.5</v>
      </c>
      <c r="Q14" s="1729">
        <v>129</v>
      </c>
      <c r="R14" s="1730">
        <v>2</v>
      </c>
    </row>
    <row r="15" spans="1:18" x14ac:dyDescent="0.2">
      <c r="A15" s="1747">
        <v>3</v>
      </c>
      <c r="B15" s="1722" t="s">
        <v>598</v>
      </c>
      <c r="C15" s="1723" t="s">
        <v>643</v>
      </c>
      <c r="D15" s="1724">
        <v>5.5</v>
      </c>
      <c r="E15" s="1725">
        <v>25</v>
      </c>
      <c r="F15" s="1726">
        <v>3</v>
      </c>
      <c r="G15" s="1727">
        <v>21</v>
      </c>
      <c r="H15" s="1724">
        <v>6</v>
      </c>
      <c r="I15" s="1725">
        <v>26</v>
      </c>
      <c r="J15" s="1726">
        <v>1</v>
      </c>
      <c r="K15" s="1725">
        <v>31</v>
      </c>
      <c r="L15" s="1716" t="s">
        <v>766</v>
      </c>
      <c r="M15" s="1728" t="s">
        <v>766</v>
      </c>
      <c r="N15" s="1713" t="s">
        <v>766</v>
      </c>
      <c r="O15" s="1714" t="s">
        <v>766</v>
      </c>
      <c r="P15" s="1724">
        <v>15.5</v>
      </c>
      <c r="Q15" s="1729">
        <v>103</v>
      </c>
      <c r="R15" s="1730">
        <v>3</v>
      </c>
    </row>
    <row r="16" spans="1:18" x14ac:dyDescent="0.2">
      <c r="A16" s="1747">
        <v>4</v>
      </c>
      <c r="B16" s="1722" t="s">
        <v>139</v>
      </c>
      <c r="C16" s="1723" t="s">
        <v>638</v>
      </c>
      <c r="D16" s="1724">
        <v>3</v>
      </c>
      <c r="E16" s="1725">
        <v>30</v>
      </c>
      <c r="F16" s="1726">
        <v>4</v>
      </c>
      <c r="G16" s="1727">
        <v>19</v>
      </c>
      <c r="H16" s="1724">
        <v>4</v>
      </c>
      <c r="I16" s="1725">
        <v>30</v>
      </c>
      <c r="J16" s="1726">
        <v>6.5</v>
      </c>
      <c r="K16" s="1725">
        <v>25</v>
      </c>
      <c r="L16" s="1716" t="s">
        <v>766</v>
      </c>
      <c r="M16" s="1725" t="s">
        <v>766</v>
      </c>
      <c r="N16" s="1713" t="s">
        <v>766</v>
      </c>
      <c r="O16" s="1714" t="s">
        <v>766</v>
      </c>
      <c r="P16" s="1724">
        <v>17.5</v>
      </c>
      <c r="Q16" s="1729">
        <v>104</v>
      </c>
      <c r="R16" s="1730">
        <v>4</v>
      </c>
    </row>
    <row r="17" spans="1:18" x14ac:dyDescent="0.2">
      <c r="A17" s="1747">
        <v>5</v>
      </c>
      <c r="B17" s="1722" t="s">
        <v>639</v>
      </c>
      <c r="C17" s="1723" t="s">
        <v>594</v>
      </c>
      <c r="D17" s="1724">
        <v>5.5</v>
      </c>
      <c r="E17" s="1725">
        <v>25</v>
      </c>
      <c r="F17" s="1726">
        <v>5.5</v>
      </c>
      <c r="G17" s="1727">
        <v>18</v>
      </c>
      <c r="H17" s="1724">
        <v>3</v>
      </c>
      <c r="I17" s="1725">
        <v>34</v>
      </c>
      <c r="J17" s="1726">
        <v>6.5</v>
      </c>
      <c r="K17" s="1725">
        <v>25</v>
      </c>
      <c r="L17" s="1716" t="s">
        <v>766</v>
      </c>
      <c r="M17" s="1712" t="s">
        <v>766</v>
      </c>
      <c r="N17" s="1713" t="s">
        <v>766</v>
      </c>
      <c r="O17" s="1714" t="s">
        <v>766</v>
      </c>
      <c r="P17" s="1724">
        <v>20.5</v>
      </c>
      <c r="Q17" s="1729">
        <v>102</v>
      </c>
      <c r="R17" s="1730">
        <v>5</v>
      </c>
    </row>
    <row r="18" spans="1:18" x14ac:dyDescent="0.2">
      <c r="A18" s="1747">
        <v>6</v>
      </c>
      <c r="B18" s="1722" t="s">
        <v>151</v>
      </c>
      <c r="C18" s="1723" t="s">
        <v>152</v>
      </c>
      <c r="D18" s="1724">
        <v>4</v>
      </c>
      <c r="E18" s="1725">
        <v>26</v>
      </c>
      <c r="F18" s="1726">
        <v>7</v>
      </c>
      <c r="G18" s="1727">
        <v>13</v>
      </c>
      <c r="H18" s="1724">
        <v>7</v>
      </c>
      <c r="I18" s="1725">
        <v>18</v>
      </c>
      <c r="J18" s="1726">
        <v>5</v>
      </c>
      <c r="K18" s="1725">
        <v>26</v>
      </c>
      <c r="L18" s="1716" t="s">
        <v>766</v>
      </c>
      <c r="M18" s="1725" t="s">
        <v>766</v>
      </c>
      <c r="N18" s="1713" t="s">
        <v>766</v>
      </c>
      <c r="O18" s="1714" t="s">
        <v>766</v>
      </c>
      <c r="P18" s="1724">
        <v>23</v>
      </c>
      <c r="Q18" s="1729">
        <v>83</v>
      </c>
      <c r="R18" s="1730">
        <v>6</v>
      </c>
    </row>
    <row r="19" spans="1:18" x14ac:dyDescent="0.2">
      <c r="A19" s="1747">
        <v>7</v>
      </c>
      <c r="B19" s="1722" t="s">
        <v>600</v>
      </c>
      <c r="C19" s="1723" t="s">
        <v>125</v>
      </c>
      <c r="D19" s="1724">
        <v>9</v>
      </c>
      <c r="E19" s="1725">
        <v>0</v>
      </c>
      <c r="F19" s="1726">
        <v>9</v>
      </c>
      <c r="G19" s="1727">
        <v>0</v>
      </c>
      <c r="H19" s="1724">
        <v>5</v>
      </c>
      <c r="I19" s="1725">
        <v>28</v>
      </c>
      <c r="J19" s="1726">
        <v>2</v>
      </c>
      <c r="K19" s="1725">
        <v>29</v>
      </c>
      <c r="L19" s="1716" t="s">
        <v>766</v>
      </c>
      <c r="M19" s="1712" t="s">
        <v>766</v>
      </c>
      <c r="N19" s="1713" t="s">
        <v>766</v>
      </c>
      <c r="O19" s="1714" t="s">
        <v>766</v>
      </c>
      <c r="P19" s="1724">
        <v>25</v>
      </c>
      <c r="Q19" s="1729">
        <v>57</v>
      </c>
      <c r="R19" s="1730">
        <v>7</v>
      </c>
    </row>
    <row r="20" spans="1:18" x14ac:dyDescent="0.2">
      <c r="A20" s="1747">
        <v>8</v>
      </c>
      <c r="B20" s="1722" t="s">
        <v>982</v>
      </c>
      <c r="C20" s="1723" t="s">
        <v>418</v>
      </c>
      <c r="D20" s="1724">
        <v>7</v>
      </c>
      <c r="E20" s="1725">
        <v>23</v>
      </c>
      <c r="F20" s="1726">
        <v>5.5</v>
      </c>
      <c r="G20" s="1727">
        <v>18</v>
      </c>
      <c r="H20" s="1724">
        <v>9</v>
      </c>
      <c r="I20" s="1725">
        <v>0</v>
      </c>
      <c r="J20" s="1726">
        <v>9.5</v>
      </c>
      <c r="K20" s="1725">
        <v>0</v>
      </c>
      <c r="L20" s="1716" t="s">
        <v>766</v>
      </c>
      <c r="M20" s="1725" t="s">
        <v>766</v>
      </c>
      <c r="N20" s="1713" t="s">
        <v>766</v>
      </c>
      <c r="O20" s="1714" t="s">
        <v>766</v>
      </c>
      <c r="P20" s="1724">
        <v>31</v>
      </c>
      <c r="Q20" s="1729">
        <v>41</v>
      </c>
      <c r="R20" s="1730">
        <v>8</v>
      </c>
    </row>
    <row r="21" spans="1:18" x14ac:dyDescent="0.2">
      <c r="A21" s="1747">
        <v>9</v>
      </c>
      <c r="B21" s="1722" t="s">
        <v>640</v>
      </c>
      <c r="C21" s="1723" t="s">
        <v>594</v>
      </c>
      <c r="D21" s="1724">
        <v>9</v>
      </c>
      <c r="E21" s="1725">
        <v>0</v>
      </c>
      <c r="F21" s="1726">
        <v>9</v>
      </c>
      <c r="G21" s="1727">
        <v>0</v>
      </c>
      <c r="H21" s="1724">
        <v>9</v>
      </c>
      <c r="I21" s="1725">
        <v>0</v>
      </c>
      <c r="J21" s="1726">
        <v>8</v>
      </c>
      <c r="K21" s="1725">
        <v>16</v>
      </c>
      <c r="L21" s="1716" t="s">
        <v>766</v>
      </c>
      <c r="M21" s="1717" t="s">
        <v>766</v>
      </c>
      <c r="N21" s="1713" t="s">
        <v>766</v>
      </c>
      <c r="O21" s="1714" t="s">
        <v>766</v>
      </c>
      <c r="P21" s="1724">
        <v>35</v>
      </c>
      <c r="Q21" s="1729">
        <v>16</v>
      </c>
      <c r="R21" s="1730">
        <v>9</v>
      </c>
    </row>
    <row r="22" spans="1:18" x14ac:dyDescent="0.2">
      <c r="A22" s="1747">
        <v>10</v>
      </c>
      <c r="B22" s="1722" t="s">
        <v>140</v>
      </c>
      <c r="C22" s="1723" t="s">
        <v>595</v>
      </c>
      <c r="D22" s="1724">
        <v>9</v>
      </c>
      <c r="E22" s="1725">
        <v>0</v>
      </c>
      <c r="F22" s="1726">
        <v>9</v>
      </c>
      <c r="G22" s="1727">
        <v>0</v>
      </c>
      <c r="H22" s="1724">
        <v>9</v>
      </c>
      <c r="I22" s="1725">
        <v>0</v>
      </c>
      <c r="J22" s="1726">
        <v>9.5</v>
      </c>
      <c r="K22" s="1725">
        <v>0</v>
      </c>
      <c r="L22" s="1716" t="s">
        <v>766</v>
      </c>
      <c r="M22" s="1725" t="s">
        <v>766</v>
      </c>
      <c r="N22" s="1713" t="s">
        <v>766</v>
      </c>
      <c r="O22" s="1714" t="s">
        <v>766</v>
      </c>
      <c r="P22" s="1724">
        <v>36.5</v>
      </c>
      <c r="Q22" s="1729">
        <v>0</v>
      </c>
      <c r="R22" s="1730">
        <v>10</v>
      </c>
    </row>
    <row r="23" spans="1:18" x14ac:dyDescent="0.2">
      <c r="A23" s="1747" t="s">
        <v>766</v>
      </c>
      <c r="B23" s="1722" t="s">
        <v>766</v>
      </c>
      <c r="C23" s="1723" t="s">
        <v>766</v>
      </c>
      <c r="D23" s="1724" t="s">
        <v>766</v>
      </c>
      <c r="E23" s="1725" t="s">
        <v>766</v>
      </c>
      <c r="F23" s="1726" t="s">
        <v>766</v>
      </c>
      <c r="G23" s="1727" t="s">
        <v>766</v>
      </c>
      <c r="H23" s="1724" t="s">
        <v>766</v>
      </c>
      <c r="I23" s="1725" t="s">
        <v>766</v>
      </c>
      <c r="J23" s="1726" t="s">
        <v>766</v>
      </c>
      <c r="K23" s="1725" t="s">
        <v>766</v>
      </c>
      <c r="L23" s="1716" t="s">
        <v>766</v>
      </c>
      <c r="M23" s="1725" t="s">
        <v>766</v>
      </c>
      <c r="N23" s="1713" t="s">
        <v>766</v>
      </c>
      <c r="O23" s="1714" t="s">
        <v>766</v>
      </c>
      <c r="P23" s="1724" t="s">
        <v>766</v>
      </c>
      <c r="Q23" s="1729" t="s">
        <v>766</v>
      </c>
      <c r="R23" s="1730" t="s">
        <v>766</v>
      </c>
    </row>
    <row r="24" spans="1:18" x14ac:dyDescent="0.2">
      <c r="A24" s="1747" t="s">
        <v>766</v>
      </c>
      <c r="B24" s="1722" t="s">
        <v>766</v>
      </c>
      <c r="C24" s="1723" t="s">
        <v>766</v>
      </c>
      <c r="D24" s="1724" t="s">
        <v>766</v>
      </c>
      <c r="E24" s="1725" t="s">
        <v>766</v>
      </c>
      <c r="F24" s="1726" t="s">
        <v>766</v>
      </c>
      <c r="G24" s="1727" t="s">
        <v>766</v>
      </c>
      <c r="H24" s="1724" t="s">
        <v>766</v>
      </c>
      <c r="I24" s="1725" t="s">
        <v>766</v>
      </c>
      <c r="J24" s="1726" t="s">
        <v>766</v>
      </c>
      <c r="K24" s="1725" t="s">
        <v>766</v>
      </c>
      <c r="L24" s="1716" t="s">
        <v>766</v>
      </c>
      <c r="M24" s="1728" t="s">
        <v>766</v>
      </c>
      <c r="N24" s="1713" t="s">
        <v>766</v>
      </c>
      <c r="O24" s="1714" t="s">
        <v>766</v>
      </c>
      <c r="P24" s="1724" t="s">
        <v>766</v>
      </c>
      <c r="Q24" s="1729" t="s">
        <v>766</v>
      </c>
      <c r="R24" s="1730" t="s">
        <v>766</v>
      </c>
    </row>
    <row r="25" spans="1:18" x14ac:dyDescent="0.2">
      <c r="A25" s="1747" t="s">
        <v>766</v>
      </c>
      <c r="B25" s="1722" t="s">
        <v>766</v>
      </c>
      <c r="C25" s="1723" t="s">
        <v>766</v>
      </c>
      <c r="D25" s="1724" t="s">
        <v>766</v>
      </c>
      <c r="E25" s="1725" t="s">
        <v>766</v>
      </c>
      <c r="F25" s="1726" t="s">
        <v>766</v>
      </c>
      <c r="G25" s="1727" t="s">
        <v>766</v>
      </c>
      <c r="H25" s="1724" t="s">
        <v>766</v>
      </c>
      <c r="I25" s="1725" t="s">
        <v>766</v>
      </c>
      <c r="J25" s="1726" t="s">
        <v>766</v>
      </c>
      <c r="K25" s="1725" t="s">
        <v>766</v>
      </c>
      <c r="L25" s="1716" t="s">
        <v>766</v>
      </c>
      <c r="M25" s="1725" t="s">
        <v>766</v>
      </c>
      <c r="N25" s="1713" t="s">
        <v>766</v>
      </c>
      <c r="O25" s="1714" t="s">
        <v>766</v>
      </c>
      <c r="P25" s="1724" t="s">
        <v>766</v>
      </c>
      <c r="Q25" s="1729" t="s">
        <v>766</v>
      </c>
      <c r="R25" s="1730" t="s">
        <v>766</v>
      </c>
    </row>
    <row r="26" spans="1:18" x14ac:dyDescent="0.2">
      <c r="A26" s="1721" t="s">
        <v>766</v>
      </c>
      <c r="B26" s="1722" t="s">
        <v>766</v>
      </c>
      <c r="C26" s="1723" t="s">
        <v>766</v>
      </c>
      <c r="D26" s="1724" t="s">
        <v>766</v>
      </c>
      <c r="E26" s="1725" t="s">
        <v>766</v>
      </c>
      <c r="F26" s="1726" t="s">
        <v>766</v>
      </c>
      <c r="G26" s="1727" t="s">
        <v>766</v>
      </c>
      <c r="H26" s="1724" t="s">
        <v>766</v>
      </c>
      <c r="I26" s="1725" t="s">
        <v>766</v>
      </c>
      <c r="J26" s="1726" t="s">
        <v>766</v>
      </c>
      <c r="K26" s="1725" t="s">
        <v>766</v>
      </c>
      <c r="L26" s="1716" t="s">
        <v>766</v>
      </c>
      <c r="M26" s="1728" t="s">
        <v>766</v>
      </c>
      <c r="N26" s="1713" t="s">
        <v>766</v>
      </c>
      <c r="O26" s="1714" t="s">
        <v>766</v>
      </c>
      <c r="P26" s="1724" t="s">
        <v>766</v>
      </c>
      <c r="Q26" s="1729" t="s">
        <v>766</v>
      </c>
      <c r="R26" s="1730" t="s">
        <v>766</v>
      </c>
    </row>
    <row r="27" spans="1:18" x14ac:dyDescent="0.2">
      <c r="A27" s="1721" t="s">
        <v>766</v>
      </c>
      <c r="B27" s="1722" t="s">
        <v>766</v>
      </c>
      <c r="C27" s="1723" t="s">
        <v>766</v>
      </c>
      <c r="D27" s="1724" t="s">
        <v>766</v>
      </c>
      <c r="E27" s="1725" t="s">
        <v>766</v>
      </c>
      <c r="F27" s="1726" t="s">
        <v>766</v>
      </c>
      <c r="G27" s="1727" t="s">
        <v>766</v>
      </c>
      <c r="H27" s="1724" t="s">
        <v>766</v>
      </c>
      <c r="I27" s="1725" t="s">
        <v>766</v>
      </c>
      <c r="J27" s="1726" t="s">
        <v>766</v>
      </c>
      <c r="K27" s="1725" t="s">
        <v>766</v>
      </c>
      <c r="L27" s="1716" t="s">
        <v>766</v>
      </c>
      <c r="M27" s="1725" t="s">
        <v>766</v>
      </c>
      <c r="N27" s="1713" t="s">
        <v>766</v>
      </c>
      <c r="O27" s="1714" t="s">
        <v>766</v>
      </c>
      <c r="P27" s="1724" t="s">
        <v>766</v>
      </c>
      <c r="Q27" s="1729" t="s">
        <v>766</v>
      </c>
      <c r="R27" s="1730" t="s">
        <v>766</v>
      </c>
    </row>
    <row r="28" spans="1:18" x14ac:dyDescent="0.2">
      <c r="A28" s="1721" t="s">
        <v>766</v>
      </c>
      <c r="B28" s="1722" t="s">
        <v>766</v>
      </c>
      <c r="C28" s="1723" t="s">
        <v>766</v>
      </c>
      <c r="D28" s="1724" t="s">
        <v>766</v>
      </c>
      <c r="E28" s="1725" t="s">
        <v>766</v>
      </c>
      <c r="F28" s="1726" t="s">
        <v>766</v>
      </c>
      <c r="G28" s="1727" t="s">
        <v>766</v>
      </c>
      <c r="H28" s="1724" t="s">
        <v>766</v>
      </c>
      <c r="I28" s="1725" t="s">
        <v>766</v>
      </c>
      <c r="J28" s="1726" t="s">
        <v>766</v>
      </c>
      <c r="K28" s="1725" t="s">
        <v>766</v>
      </c>
      <c r="L28" s="1716" t="s">
        <v>766</v>
      </c>
      <c r="M28" s="1728" t="s">
        <v>766</v>
      </c>
      <c r="N28" s="1713" t="s">
        <v>766</v>
      </c>
      <c r="O28" s="1714" t="s">
        <v>766</v>
      </c>
      <c r="P28" s="1724" t="s">
        <v>766</v>
      </c>
      <c r="Q28" s="1729" t="s">
        <v>766</v>
      </c>
      <c r="R28" s="1730" t="s">
        <v>766</v>
      </c>
    </row>
    <row r="29" spans="1:18" ht="13.5" thickBot="1" x14ac:dyDescent="0.25">
      <c r="A29" s="1731" t="s">
        <v>766</v>
      </c>
      <c r="B29" s="1732" t="s">
        <v>766</v>
      </c>
      <c r="C29" s="1733" t="s">
        <v>766</v>
      </c>
      <c r="D29" s="1734" t="s">
        <v>766</v>
      </c>
      <c r="E29" s="1735" t="s">
        <v>766</v>
      </c>
      <c r="F29" s="1736" t="s">
        <v>766</v>
      </c>
      <c r="G29" s="1737" t="s">
        <v>766</v>
      </c>
      <c r="H29" s="1734" t="s">
        <v>766</v>
      </c>
      <c r="I29" s="1735" t="s">
        <v>766</v>
      </c>
      <c r="J29" s="1736" t="s">
        <v>766</v>
      </c>
      <c r="K29" s="1735" t="s">
        <v>766</v>
      </c>
      <c r="L29" s="1738" t="s">
        <v>766</v>
      </c>
      <c r="M29" s="1735" t="s">
        <v>766</v>
      </c>
      <c r="N29" s="1736" t="s">
        <v>766</v>
      </c>
      <c r="O29" s="1735" t="s">
        <v>766</v>
      </c>
      <c r="P29" s="1734" t="s">
        <v>766</v>
      </c>
      <c r="Q29" s="1739" t="s">
        <v>766</v>
      </c>
      <c r="R29" s="1740" t="s">
        <v>766</v>
      </c>
    </row>
    <row r="30" spans="1:18" ht="13.5" thickTop="1" x14ac:dyDescent="0.2">
      <c r="A30" s="1700"/>
      <c r="B30" s="1700"/>
      <c r="C30" s="1700"/>
      <c r="D30" s="1700"/>
      <c r="E30" s="1700"/>
      <c r="F30" s="1700"/>
      <c r="G30" s="1700"/>
      <c r="H30" s="1700"/>
      <c r="I30" s="1700"/>
      <c r="J30" s="1700"/>
      <c r="K30" s="1700"/>
      <c r="L30" s="1700"/>
      <c r="M30" s="1700"/>
      <c r="N30" s="1700"/>
      <c r="O30" s="1700"/>
      <c r="P30" s="1700"/>
      <c r="Q30" s="1700"/>
      <c r="R30" s="1700"/>
    </row>
  </sheetData>
  <mergeCells count="24">
    <mergeCell ref="A3:R3"/>
    <mergeCell ref="A6:R6"/>
    <mergeCell ref="A9:A12"/>
    <mergeCell ref="B9:B12"/>
    <mergeCell ref="C9:C12"/>
    <mergeCell ref="D9:E9"/>
    <mergeCell ref="F9:G9"/>
    <mergeCell ref="H9:I9"/>
    <mergeCell ref="P9:R11"/>
    <mergeCell ref="J9:K9"/>
    <mergeCell ref="L9:M9"/>
    <mergeCell ref="D10:E10"/>
    <mergeCell ref="F10:G10"/>
    <mergeCell ref="H10:I10"/>
    <mergeCell ref="J10:K10"/>
    <mergeCell ref="L10:M10"/>
    <mergeCell ref="N10:O10"/>
    <mergeCell ref="D11:E11"/>
    <mergeCell ref="F11:G11"/>
    <mergeCell ref="H11:I11"/>
    <mergeCell ref="J11:K11"/>
    <mergeCell ref="L11:M11"/>
    <mergeCell ref="N11:O11"/>
    <mergeCell ref="N9:O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autoPageBreaks="0" fitToPage="1"/>
  </sheetPr>
  <dimension ref="A1:AC42"/>
  <sheetViews>
    <sheetView zoomScale="85" workbookViewId="0">
      <selection activeCell="C3" sqref="C3"/>
    </sheetView>
  </sheetViews>
  <sheetFormatPr defaultRowHeight="12.75" x14ac:dyDescent="0.2"/>
  <cols>
    <col min="1" max="1" width="5.85546875" style="1327" customWidth="1"/>
    <col min="2" max="2" width="22.85546875" style="1328" customWidth="1"/>
    <col min="3" max="3" width="16.7109375" style="1329" customWidth="1"/>
    <col min="4" max="19" width="7.7109375" style="1330" customWidth="1"/>
    <col min="20" max="20" width="7.7109375" style="1331" customWidth="1"/>
    <col min="21" max="21" width="7.7109375" style="1330" customWidth="1"/>
    <col min="22" max="22" width="9.140625" style="1332"/>
    <col min="23" max="24" width="9.140625" style="1325" customWidth="1"/>
    <col min="25" max="26" width="9.140625" style="1325"/>
    <col min="27" max="27" width="9.140625" style="1325" hidden="1" customWidth="1"/>
    <col min="28" max="28" width="9.140625" style="1326" hidden="1" customWidth="1"/>
    <col min="29" max="29" width="9.140625" style="1325" hidden="1" customWidth="1"/>
    <col min="30" max="16384" width="9.140625" style="1325"/>
  </cols>
  <sheetData>
    <row r="1" spans="1:29" ht="18" x14ac:dyDescent="0.25">
      <c r="A1" s="1582" t="s">
        <v>646</v>
      </c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</row>
    <row r="2" spans="1:29" x14ac:dyDescent="0.2"/>
    <row r="3" spans="1:29" x14ac:dyDescent="0.2">
      <c r="P3" s="1333"/>
    </row>
    <row r="4" spans="1:29" ht="15.75" customHeight="1" x14ac:dyDescent="0.2">
      <c r="A4" s="1583" t="s">
        <v>647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83"/>
      <c r="S4" s="1583"/>
      <c r="T4" s="1583"/>
      <c r="U4" s="1583"/>
      <c r="V4" s="1583"/>
    </row>
    <row r="5" spans="1:29" ht="27" x14ac:dyDescent="0.45">
      <c r="B5" s="1334"/>
    </row>
    <row r="6" spans="1:29" ht="13.5" thickBot="1" x14ac:dyDescent="0.25"/>
    <row r="7" spans="1:29" ht="13.5" thickTop="1" x14ac:dyDescent="0.2">
      <c r="A7" s="1584" t="s">
        <v>586</v>
      </c>
      <c r="B7" s="1587" t="s">
        <v>587</v>
      </c>
      <c r="C7" s="1590" t="s">
        <v>588</v>
      </c>
      <c r="D7" s="1593" t="s">
        <v>6</v>
      </c>
      <c r="E7" s="1594"/>
      <c r="F7" s="1595" t="s">
        <v>7</v>
      </c>
      <c r="G7" s="1596"/>
      <c r="H7" s="1593" t="s">
        <v>8</v>
      </c>
      <c r="I7" s="1597"/>
      <c r="J7" s="1595" t="s">
        <v>9</v>
      </c>
      <c r="K7" s="1597"/>
      <c r="L7" s="1598" t="s">
        <v>10</v>
      </c>
      <c r="M7" s="1599"/>
      <c r="N7" s="1595" t="s">
        <v>11</v>
      </c>
      <c r="O7" s="1597"/>
      <c r="P7" s="1598" t="s">
        <v>12</v>
      </c>
      <c r="Q7" s="1599"/>
      <c r="R7" s="1595" t="s">
        <v>13</v>
      </c>
      <c r="S7" s="1596"/>
      <c r="T7" s="1600" t="s">
        <v>589</v>
      </c>
      <c r="U7" s="1601"/>
      <c r="V7" s="1602"/>
    </row>
    <row r="8" spans="1:29" s="1330" customFormat="1" x14ac:dyDescent="0.2">
      <c r="A8" s="1585"/>
      <c r="B8" s="1588"/>
      <c r="C8" s="1591"/>
      <c r="D8" s="1575" t="s">
        <v>648</v>
      </c>
      <c r="E8" s="1574"/>
      <c r="F8" s="1575" t="s">
        <v>648</v>
      </c>
      <c r="G8" s="1574"/>
      <c r="H8" s="1573" t="s">
        <v>649</v>
      </c>
      <c r="I8" s="1574"/>
      <c r="J8" s="1573" t="s">
        <v>649</v>
      </c>
      <c r="K8" s="1574"/>
      <c r="L8" s="1573" t="s">
        <v>650</v>
      </c>
      <c r="M8" s="1574"/>
      <c r="N8" s="1573" t="s">
        <v>650</v>
      </c>
      <c r="O8" s="1574"/>
      <c r="P8" s="1581" t="s">
        <v>925</v>
      </c>
      <c r="Q8" s="1574"/>
      <c r="R8" s="1573" t="s">
        <v>925</v>
      </c>
      <c r="S8" s="1574"/>
      <c r="T8" s="1603"/>
      <c r="U8" s="1604"/>
      <c r="V8" s="1605"/>
      <c r="AB8" s="1331"/>
    </row>
    <row r="9" spans="1:29" s="1330" customFormat="1" x14ac:dyDescent="0.2">
      <c r="A9" s="1585"/>
      <c r="B9" s="1588"/>
      <c r="C9" s="1591"/>
      <c r="D9" s="1575" t="s">
        <v>651</v>
      </c>
      <c r="E9" s="1576"/>
      <c r="F9" s="1577">
        <v>42813</v>
      </c>
      <c r="G9" s="1578"/>
      <c r="H9" s="1575">
        <v>42833</v>
      </c>
      <c r="I9" s="1576"/>
      <c r="J9" s="1577">
        <v>42834</v>
      </c>
      <c r="K9" s="1576"/>
      <c r="L9" s="1579">
        <v>42868</v>
      </c>
      <c r="M9" s="1580"/>
      <c r="N9" s="1577">
        <v>42869</v>
      </c>
      <c r="O9" s="1576"/>
      <c r="P9" s="1579">
        <v>42903</v>
      </c>
      <c r="Q9" s="1580"/>
      <c r="R9" s="1577">
        <v>42904</v>
      </c>
      <c r="S9" s="1578"/>
      <c r="T9" s="1606"/>
      <c r="U9" s="1607"/>
      <c r="V9" s="1608"/>
      <c r="AB9" s="1331"/>
    </row>
    <row r="10" spans="1:29" s="1330" customFormat="1" x14ac:dyDescent="0.2">
      <c r="A10" s="1586"/>
      <c r="B10" s="1589"/>
      <c r="C10" s="1592"/>
      <c r="D10" s="1371" t="s">
        <v>590</v>
      </c>
      <c r="E10" s="1372" t="s">
        <v>591</v>
      </c>
      <c r="F10" s="1373" t="s">
        <v>590</v>
      </c>
      <c r="G10" s="1374" t="s">
        <v>591</v>
      </c>
      <c r="H10" s="1371" t="s">
        <v>590</v>
      </c>
      <c r="I10" s="1372" t="s">
        <v>591</v>
      </c>
      <c r="J10" s="1373" t="s">
        <v>590</v>
      </c>
      <c r="K10" s="1372" t="s">
        <v>591</v>
      </c>
      <c r="L10" s="1373" t="s">
        <v>590</v>
      </c>
      <c r="M10" s="1372" t="s">
        <v>591</v>
      </c>
      <c r="N10" s="1373" t="s">
        <v>590</v>
      </c>
      <c r="O10" s="1375" t="s">
        <v>591</v>
      </c>
      <c r="P10" s="1373" t="s">
        <v>590</v>
      </c>
      <c r="Q10" s="1372" t="s">
        <v>591</v>
      </c>
      <c r="R10" s="1373" t="s">
        <v>590</v>
      </c>
      <c r="S10" s="1372" t="s">
        <v>591</v>
      </c>
      <c r="T10" s="1376" t="s">
        <v>590</v>
      </c>
      <c r="U10" s="1377" t="s">
        <v>591</v>
      </c>
      <c r="V10" s="1378" t="s">
        <v>592</v>
      </c>
      <c r="AA10" s="1330" t="s">
        <v>926</v>
      </c>
      <c r="AB10" s="1331" t="s">
        <v>927</v>
      </c>
      <c r="AC10" s="1330" t="s">
        <v>928</v>
      </c>
    </row>
    <row r="11" spans="1:29" s="1330" customFormat="1" ht="13.5" customHeight="1" thickBot="1" x14ac:dyDescent="0.25">
      <c r="A11" s="1379">
        <v>1</v>
      </c>
      <c r="B11" s="1380">
        <v>2</v>
      </c>
      <c r="C11" s="1380">
        <v>3</v>
      </c>
      <c r="D11" s="1381">
        <v>4</v>
      </c>
      <c r="E11" s="1382">
        <v>5</v>
      </c>
      <c r="F11" s="1381">
        <v>6</v>
      </c>
      <c r="G11" s="1382">
        <v>7</v>
      </c>
      <c r="H11" s="1381">
        <v>8</v>
      </c>
      <c r="I11" s="1382">
        <v>9</v>
      </c>
      <c r="J11" s="1381">
        <v>10</v>
      </c>
      <c r="K11" s="1382">
        <v>11</v>
      </c>
      <c r="L11" s="1381">
        <v>12</v>
      </c>
      <c r="M11" s="1382">
        <v>13</v>
      </c>
      <c r="N11" s="1381">
        <v>14</v>
      </c>
      <c r="O11" s="1382">
        <v>15</v>
      </c>
      <c r="P11" s="1381">
        <v>16</v>
      </c>
      <c r="Q11" s="1382">
        <v>17</v>
      </c>
      <c r="R11" s="1381">
        <v>18</v>
      </c>
      <c r="S11" s="1382">
        <v>19</v>
      </c>
      <c r="T11" s="1381">
        <v>20</v>
      </c>
      <c r="U11" s="1383">
        <v>21</v>
      </c>
      <c r="V11" s="1382">
        <v>22</v>
      </c>
      <c r="AB11" s="1331"/>
    </row>
    <row r="12" spans="1:29" ht="18.75" customHeight="1" thickTop="1" x14ac:dyDescent="0.2">
      <c r="A12" s="1335">
        <v>1</v>
      </c>
      <c r="B12" s="1336" t="s">
        <v>654</v>
      </c>
      <c r="C12" s="1337" t="s">
        <v>655</v>
      </c>
      <c r="D12" s="1338">
        <v>3</v>
      </c>
      <c r="E12" s="1339">
        <v>17</v>
      </c>
      <c r="F12" s="1340">
        <v>5</v>
      </c>
      <c r="G12" s="1339">
        <v>13</v>
      </c>
      <c r="H12" s="1340">
        <v>5</v>
      </c>
      <c r="I12" s="1339">
        <v>14</v>
      </c>
      <c r="J12" s="1340">
        <v>3</v>
      </c>
      <c r="K12" s="1341">
        <v>12</v>
      </c>
      <c r="L12" s="1342">
        <v>9</v>
      </c>
      <c r="M12" s="1339">
        <v>12</v>
      </c>
      <c r="N12" s="1340">
        <v>5</v>
      </c>
      <c r="O12" s="1339">
        <v>22</v>
      </c>
      <c r="P12" s="1342">
        <v>2</v>
      </c>
      <c r="Q12" s="1339">
        <v>17</v>
      </c>
      <c r="R12" s="1340">
        <v>2</v>
      </c>
      <c r="S12" s="1339">
        <v>21</v>
      </c>
      <c r="T12" s="1369">
        <f t="shared" ref="T12:T41" si="0">IF(ISNUMBER(D12)=TRUE,SUM(D12,F12,H12,J12,L12,N12,P12,R12),"")</f>
        <v>34</v>
      </c>
      <c r="U12" s="1370">
        <f t="shared" ref="U12:U41" si="1">IF(OR(ISNUMBER(E12)=TRUE,ISNUMBER(G12)=TRUE,ISNUMBER(I12)=TRUE,ISNUMBER(K12)=TRUE,ISNUMBER(M12)=TRUE,ISNUMBER(O12)=TRUE,ISNUMBER(Q12)=TRUE,ISNUMBER(S12)=TRUE),SUM(E12,G12,I12,K12,M12,O12,Q12,S12),"")</f>
        <v>128</v>
      </c>
      <c r="V12" s="1384">
        <f t="shared" ref="V12:V41" si="2">IF(ISNUMBER(AA12)=TRUE,AA12,"")</f>
        <v>1</v>
      </c>
      <c r="AA12" s="1325">
        <f>IF(AND(ISNUMBER(U12)=FALSE,ISNUMBER(D12)=TRUE),D12,IF(ISNUMBER(T12)=TRUE,RANK(AB12,$AB$12:$AB$41,1),""))</f>
        <v>1</v>
      </c>
      <c r="AB12" s="1326">
        <f>IF(ISNUMBER(T12)=TRUE,T12-AC12/100+R12/10000+P12/1000000+N12/100000000+L12/10000000000+J12/1000000000000+H12/100000000000000+F12/10000000000000000+D12/1000000000000000000,"")</f>
        <v>32.720202050903048</v>
      </c>
      <c r="AC12" s="1325">
        <f t="shared" ref="AC12:AC41" si="3">IF(ISNUMBER(U12)=TRUE,U12,0)</f>
        <v>128</v>
      </c>
    </row>
    <row r="13" spans="1:29" ht="18.75" customHeight="1" x14ac:dyDescent="0.2">
      <c r="A13" s="1345">
        <v>2</v>
      </c>
      <c r="B13" s="1346" t="s">
        <v>656</v>
      </c>
      <c r="C13" s="1347" t="s">
        <v>657</v>
      </c>
      <c r="D13" s="1348">
        <v>1</v>
      </c>
      <c r="E13" s="1349">
        <v>22</v>
      </c>
      <c r="F13" s="1350">
        <v>4</v>
      </c>
      <c r="G13" s="1351">
        <v>8</v>
      </c>
      <c r="H13" s="1352">
        <v>1</v>
      </c>
      <c r="I13" s="1349">
        <v>21</v>
      </c>
      <c r="J13" s="1350">
        <v>12</v>
      </c>
      <c r="K13" s="1351">
        <v>4</v>
      </c>
      <c r="L13" s="1352">
        <v>4</v>
      </c>
      <c r="M13" s="1349">
        <v>20</v>
      </c>
      <c r="N13" s="1350">
        <v>1</v>
      </c>
      <c r="O13" s="1351">
        <v>31</v>
      </c>
      <c r="P13" s="1352">
        <v>5</v>
      </c>
      <c r="Q13" s="1349">
        <v>11</v>
      </c>
      <c r="R13" s="1350">
        <v>7</v>
      </c>
      <c r="S13" s="1349">
        <v>15</v>
      </c>
      <c r="T13" s="1369">
        <f t="shared" si="0"/>
        <v>35</v>
      </c>
      <c r="U13" s="1370">
        <f t="shared" si="1"/>
        <v>132</v>
      </c>
      <c r="V13" s="1385">
        <f t="shared" si="2"/>
        <v>2</v>
      </c>
      <c r="AA13" s="1325">
        <f t="shared" ref="AA13:AA41" si="4">IF(AND(ISNUMBER(U13)=FALSE,ISNUMBER(D13)=TRUE),D13,IF(ISNUMBER(T13)=TRUE,RANK(AB13,$AB$12:$AB$41,1),""))</f>
        <v>2</v>
      </c>
      <c r="AB13" s="1326">
        <f t="shared" ref="AB13:AB41" si="5">IF(ISNUMBER(T13)=TRUE,T13-AC13/100+R13/10000+P13/1000000+N13/100000000+L13/10000000000+J13/1000000000000+H13/100000000000000+F13/10000000000000000+D13/1000000000000000000,"")</f>
        <v>33.680705010412012</v>
      </c>
      <c r="AC13" s="1325">
        <f t="shared" si="3"/>
        <v>132</v>
      </c>
    </row>
    <row r="14" spans="1:29" ht="18.75" customHeight="1" x14ac:dyDescent="0.2">
      <c r="A14" s="1345">
        <v>3</v>
      </c>
      <c r="B14" s="1346" t="s">
        <v>652</v>
      </c>
      <c r="C14" s="1354" t="s">
        <v>653</v>
      </c>
      <c r="D14" s="1348">
        <v>4</v>
      </c>
      <c r="E14" s="1349">
        <v>23</v>
      </c>
      <c r="F14" s="1350">
        <v>1</v>
      </c>
      <c r="G14" s="1351">
        <v>14</v>
      </c>
      <c r="H14" s="1352">
        <v>3</v>
      </c>
      <c r="I14" s="1349">
        <v>12</v>
      </c>
      <c r="J14" s="1350">
        <v>7</v>
      </c>
      <c r="K14" s="1351">
        <v>9</v>
      </c>
      <c r="L14" s="1352">
        <v>2</v>
      </c>
      <c r="M14" s="1349">
        <v>15</v>
      </c>
      <c r="N14" s="1350">
        <v>8</v>
      </c>
      <c r="O14" s="1351">
        <v>18</v>
      </c>
      <c r="P14" s="1352">
        <v>8</v>
      </c>
      <c r="Q14" s="1349">
        <v>10</v>
      </c>
      <c r="R14" s="1350">
        <v>11</v>
      </c>
      <c r="S14" s="1349">
        <v>13</v>
      </c>
      <c r="T14" s="1369">
        <f t="shared" si="0"/>
        <v>44</v>
      </c>
      <c r="U14" s="1370">
        <f t="shared" si="1"/>
        <v>114</v>
      </c>
      <c r="V14" s="1385">
        <f t="shared" si="2"/>
        <v>3</v>
      </c>
      <c r="AA14" s="1325">
        <f t="shared" si="4"/>
        <v>3</v>
      </c>
      <c r="AB14" s="1326">
        <f t="shared" si="5"/>
        <v>42.861108080207025</v>
      </c>
      <c r="AC14" s="1325">
        <f t="shared" si="3"/>
        <v>114</v>
      </c>
    </row>
    <row r="15" spans="1:29" ht="18.75" customHeight="1" x14ac:dyDescent="0.2">
      <c r="A15" s="1345">
        <v>4</v>
      </c>
      <c r="B15" s="1346" t="s">
        <v>658</v>
      </c>
      <c r="C15" s="1354" t="s">
        <v>418</v>
      </c>
      <c r="D15" s="1348">
        <v>2</v>
      </c>
      <c r="E15" s="1349">
        <v>17</v>
      </c>
      <c r="F15" s="1350">
        <v>3</v>
      </c>
      <c r="G15" s="1351">
        <v>14</v>
      </c>
      <c r="H15" s="1352">
        <v>11</v>
      </c>
      <c r="I15" s="1349">
        <v>7</v>
      </c>
      <c r="J15" s="1350">
        <v>9</v>
      </c>
      <c r="K15" s="1351">
        <v>6</v>
      </c>
      <c r="L15" s="1352">
        <v>6</v>
      </c>
      <c r="M15" s="1349">
        <v>11</v>
      </c>
      <c r="N15" s="1350">
        <v>4</v>
      </c>
      <c r="O15" s="1351">
        <v>18</v>
      </c>
      <c r="P15" s="1352">
        <v>4</v>
      </c>
      <c r="Q15" s="1349">
        <v>13</v>
      </c>
      <c r="R15" s="1350">
        <v>13</v>
      </c>
      <c r="S15" s="1349">
        <v>11</v>
      </c>
      <c r="T15" s="1369">
        <f t="shared" si="0"/>
        <v>52</v>
      </c>
      <c r="U15" s="1370">
        <f t="shared" si="1"/>
        <v>97</v>
      </c>
      <c r="V15" s="1385">
        <f t="shared" si="2"/>
        <v>4</v>
      </c>
      <c r="AA15" s="1325">
        <f t="shared" si="4"/>
        <v>4</v>
      </c>
      <c r="AB15" s="1326">
        <f t="shared" si="5"/>
        <v>51.031304040609108</v>
      </c>
      <c r="AC15" s="1325">
        <f t="shared" si="3"/>
        <v>97</v>
      </c>
    </row>
    <row r="16" spans="1:29" ht="18.75" customHeight="1" x14ac:dyDescent="0.2">
      <c r="A16" s="1345">
        <v>5</v>
      </c>
      <c r="B16" s="1346" t="s">
        <v>659</v>
      </c>
      <c r="C16" s="1354" t="s">
        <v>660</v>
      </c>
      <c r="D16" s="1348">
        <v>6</v>
      </c>
      <c r="E16" s="1349">
        <v>16</v>
      </c>
      <c r="F16" s="1350">
        <v>9</v>
      </c>
      <c r="G16" s="1351">
        <v>6</v>
      </c>
      <c r="H16" s="1352">
        <v>4</v>
      </c>
      <c r="I16" s="1349">
        <v>13</v>
      </c>
      <c r="J16" s="1350">
        <v>8</v>
      </c>
      <c r="K16" s="1351">
        <v>9</v>
      </c>
      <c r="L16" s="1352">
        <v>1</v>
      </c>
      <c r="M16" s="1349">
        <v>25</v>
      </c>
      <c r="N16" s="1350">
        <v>10</v>
      </c>
      <c r="O16" s="1351">
        <v>14</v>
      </c>
      <c r="P16" s="1352">
        <v>13</v>
      </c>
      <c r="Q16" s="1349">
        <v>6</v>
      </c>
      <c r="R16" s="1350">
        <v>4</v>
      </c>
      <c r="S16" s="1349">
        <v>19</v>
      </c>
      <c r="T16" s="1369">
        <f t="shared" si="0"/>
        <v>55</v>
      </c>
      <c r="U16" s="1370">
        <f t="shared" si="1"/>
        <v>108</v>
      </c>
      <c r="V16" s="1385">
        <f t="shared" si="2"/>
        <v>5</v>
      </c>
      <c r="AA16" s="1325">
        <f t="shared" si="4"/>
        <v>5</v>
      </c>
      <c r="AB16" s="1326">
        <f t="shared" si="5"/>
        <v>53.92041310010805</v>
      </c>
      <c r="AC16" s="1325">
        <f t="shared" si="3"/>
        <v>108</v>
      </c>
    </row>
    <row r="17" spans="1:29" ht="18.75" customHeight="1" x14ac:dyDescent="0.2">
      <c r="A17" s="1345">
        <v>6</v>
      </c>
      <c r="B17" s="1346" t="s">
        <v>665</v>
      </c>
      <c r="C17" s="1354" t="s">
        <v>655</v>
      </c>
      <c r="D17" s="1348">
        <v>13</v>
      </c>
      <c r="E17" s="1349">
        <v>10</v>
      </c>
      <c r="F17" s="1350">
        <v>6</v>
      </c>
      <c r="G17" s="1351">
        <v>10</v>
      </c>
      <c r="H17" s="1352">
        <v>2</v>
      </c>
      <c r="I17" s="1349">
        <v>16</v>
      </c>
      <c r="J17" s="1350">
        <v>13</v>
      </c>
      <c r="K17" s="1351">
        <v>4</v>
      </c>
      <c r="L17" s="1352">
        <v>7</v>
      </c>
      <c r="M17" s="1349">
        <v>19</v>
      </c>
      <c r="N17" s="1350">
        <v>3</v>
      </c>
      <c r="O17" s="1351">
        <v>19</v>
      </c>
      <c r="P17" s="1352">
        <v>9</v>
      </c>
      <c r="Q17" s="1349">
        <v>11</v>
      </c>
      <c r="R17" s="1350">
        <v>6</v>
      </c>
      <c r="S17" s="1349">
        <v>19</v>
      </c>
      <c r="T17" s="1369">
        <f t="shared" si="0"/>
        <v>59</v>
      </c>
      <c r="U17" s="1370">
        <f t="shared" si="1"/>
        <v>108</v>
      </c>
      <c r="V17" s="1385">
        <f t="shared" si="2"/>
        <v>6</v>
      </c>
      <c r="AA17" s="1325">
        <f t="shared" si="4"/>
        <v>6</v>
      </c>
      <c r="AB17" s="1326">
        <f t="shared" si="5"/>
        <v>57.920609030713024</v>
      </c>
      <c r="AC17" s="1325">
        <f t="shared" si="3"/>
        <v>108</v>
      </c>
    </row>
    <row r="18" spans="1:29" ht="18.75" customHeight="1" x14ac:dyDescent="0.2">
      <c r="A18" s="1345">
        <v>7</v>
      </c>
      <c r="B18" s="1346" t="s">
        <v>666</v>
      </c>
      <c r="C18" s="1354" t="s">
        <v>664</v>
      </c>
      <c r="D18" s="1348">
        <v>12</v>
      </c>
      <c r="E18" s="1349">
        <v>10</v>
      </c>
      <c r="F18" s="1350">
        <v>7</v>
      </c>
      <c r="G18" s="1351">
        <v>14</v>
      </c>
      <c r="H18" s="1352">
        <v>12</v>
      </c>
      <c r="I18" s="1349">
        <v>6</v>
      </c>
      <c r="J18" s="1350">
        <v>6</v>
      </c>
      <c r="K18" s="1351">
        <v>9</v>
      </c>
      <c r="L18" s="1352">
        <v>5</v>
      </c>
      <c r="M18" s="1349">
        <v>12</v>
      </c>
      <c r="N18" s="1350">
        <v>6</v>
      </c>
      <c r="O18" s="1351">
        <v>21</v>
      </c>
      <c r="P18" s="1352">
        <v>10</v>
      </c>
      <c r="Q18" s="1349">
        <v>8</v>
      </c>
      <c r="R18" s="1350">
        <v>5</v>
      </c>
      <c r="S18" s="1349">
        <v>18</v>
      </c>
      <c r="T18" s="1369">
        <f t="shared" si="0"/>
        <v>63</v>
      </c>
      <c r="U18" s="1370">
        <f t="shared" si="1"/>
        <v>98</v>
      </c>
      <c r="V18" s="1385">
        <f t="shared" si="2"/>
        <v>7</v>
      </c>
      <c r="AA18" s="1325">
        <f t="shared" si="4"/>
        <v>7</v>
      </c>
      <c r="AB18" s="1326">
        <f t="shared" si="5"/>
        <v>62.020510060506126</v>
      </c>
      <c r="AC18" s="1325">
        <f t="shared" si="3"/>
        <v>98</v>
      </c>
    </row>
    <row r="19" spans="1:29" ht="18.75" customHeight="1" x14ac:dyDescent="0.2">
      <c r="A19" s="1345">
        <v>8</v>
      </c>
      <c r="B19" s="1346" t="s">
        <v>661</v>
      </c>
      <c r="C19" s="1354" t="s">
        <v>662</v>
      </c>
      <c r="D19" s="1348">
        <v>7</v>
      </c>
      <c r="E19" s="1349">
        <v>12</v>
      </c>
      <c r="F19" s="1350">
        <v>10</v>
      </c>
      <c r="G19" s="1351">
        <v>8</v>
      </c>
      <c r="H19" s="1352">
        <v>7</v>
      </c>
      <c r="I19" s="1349">
        <v>11</v>
      </c>
      <c r="J19" s="1350">
        <v>4</v>
      </c>
      <c r="K19" s="1351">
        <v>17</v>
      </c>
      <c r="L19" s="1352">
        <v>12</v>
      </c>
      <c r="M19" s="1349">
        <v>9</v>
      </c>
      <c r="N19" s="1350">
        <v>9</v>
      </c>
      <c r="O19" s="1351">
        <v>13</v>
      </c>
      <c r="P19" s="1352">
        <v>7</v>
      </c>
      <c r="Q19" s="1349">
        <v>10</v>
      </c>
      <c r="R19" s="1350">
        <v>10</v>
      </c>
      <c r="S19" s="1349">
        <v>10</v>
      </c>
      <c r="T19" s="1369">
        <f t="shared" si="0"/>
        <v>66</v>
      </c>
      <c r="U19" s="1370">
        <f t="shared" si="1"/>
        <v>90</v>
      </c>
      <c r="V19" s="1385">
        <f t="shared" si="2"/>
        <v>8</v>
      </c>
      <c r="AA19" s="1325">
        <f t="shared" si="4"/>
        <v>8</v>
      </c>
      <c r="AB19" s="1326">
        <f t="shared" si="5"/>
        <v>65.101007091204053</v>
      </c>
      <c r="AC19" s="1325">
        <f t="shared" si="3"/>
        <v>90</v>
      </c>
    </row>
    <row r="20" spans="1:29" ht="18.75" customHeight="1" x14ac:dyDescent="0.2">
      <c r="A20" s="1345">
        <v>9</v>
      </c>
      <c r="B20" s="1346" t="s">
        <v>673</v>
      </c>
      <c r="C20" s="1354" t="s">
        <v>152</v>
      </c>
      <c r="D20" s="1348">
        <v>10</v>
      </c>
      <c r="E20" s="1349">
        <v>9</v>
      </c>
      <c r="F20" s="1350">
        <v>13</v>
      </c>
      <c r="G20" s="1351">
        <v>8</v>
      </c>
      <c r="H20" s="1352">
        <v>13</v>
      </c>
      <c r="I20" s="1349">
        <v>5</v>
      </c>
      <c r="J20" s="1350">
        <v>10</v>
      </c>
      <c r="K20" s="1351">
        <v>14</v>
      </c>
      <c r="L20" s="1352">
        <v>8</v>
      </c>
      <c r="M20" s="1349">
        <v>16</v>
      </c>
      <c r="N20" s="1350">
        <v>2</v>
      </c>
      <c r="O20" s="1351">
        <v>23</v>
      </c>
      <c r="P20" s="1352">
        <v>3</v>
      </c>
      <c r="Q20" s="1349">
        <v>14</v>
      </c>
      <c r="R20" s="1350">
        <v>9</v>
      </c>
      <c r="S20" s="1349">
        <v>12</v>
      </c>
      <c r="T20" s="1369">
        <f t="shared" si="0"/>
        <v>68</v>
      </c>
      <c r="U20" s="1370">
        <f t="shared" si="1"/>
        <v>101</v>
      </c>
      <c r="V20" s="1385">
        <f t="shared" si="2"/>
        <v>9</v>
      </c>
      <c r="AA20" s="1325">
        <f t="shared" si="4"/>
        <v>9</v>
      </c>
      <c r="AB20" s="1326">
        <f t="shared" si="5"/>
        <v>66.990903020810137</v>
      </c>
      <c r="AC20" s="1325">
        <f t="shared" si="3"/>
        <v>101</v>
      </c>
    </row>
    <row r="21" spans="1:29" ht="18.75" customHeight="1" x14ac:dyDescent="0.2">
      <c r="A21" s="1345">
        <v>10</v>
      </c>
      <c r="B21" s="1346" t="s">
        <v>663</v>
      </c>
      <c r="C21" s="1354" t="s">
        <v>664</v>
      </c>
      <c r="D21" s="1348">
        <v>5</v>
      </c>
      <c r="E21" s="1349">
        <v>12</v>
      </c>
      <c r="F21" s="1350">
        <v>17</v>
      </c>
      <c r="G21" s="1351">
        <v>5</v>
      </c>
      <c r="H21" s="1352">
        <v>6</v>
      </c>
      <c r="I21" s="1349">
        <v>11</v>
      </c>
      <c r="J21" s="1350">
        <v>2</v>
      </c>
      <c r="K21" s="1351">
        <v>14</v>
      </c>
      <c r="L21" s="1352">
        <v>11</v>
      </c>
      <c r="M21" s="1349">
        <v>11</v>
      </c>
      <c r="N21" s="1350">
        <v>12</v>
      </c>
      <c r="O21" s="1351">
        <v>12</v>
      </c>
      <c r="P21" s="1352">
        <v>1</v>
      </c>
      <c r="Q21" s="1349">
        <v>18</v>
      </c>
      <c r="R21" s="1350">
        <v>14</v>
      </c>
      <c r="S21" s="1349">
        <v>10</v>
      </c>
      <c r="T21" s="1369">
        <f t="shared" si="0"/>
        <v>68</v>
      </c>
      <c r="U21" s="1370">
        <f t="shared" si="1"/>
        <v>93</v>
      </c>
      <c r="V21" s="1385">
        <f t="shared" si="2"/>
        <v>10</v>
      </c>
      <c r="AA21" s="1325">
        <f t="shared" si="4"/>
        <v>10</v>
      </c>
      <c r="AB21" s="1326">
        <f t="shared" si="5"/>
        <v>67.071401121102056</v>
      </c>
      <c r="AC21" s="1325">
        <f t="shared" si="3"/>
        <v>93</v>
      </c>
    </row>
    <row r="22" spans="1:29" ht="18.75" customHeight="1" x14ac:dyDescent="0.2">
      <c r="A22" s="1345">
        <v>11</v>
      </c>
      <c r="B22" s="1346" t="s">
        <v>669</v>
      </c>
      <c r="C22" s="1354" t="s">
        <v>670</v>
      </c>
      <c r="D22" s="1348">
        <v>11</v>
      </c>
      <c r="E22" s="1349">
        <v>16</v>
      </c>
      <c r="F22" s="1350">
        <v>8</v>
      </c>
      <c r="G22" s="1351">
        <v>12</v>
      </c>
      <c r="H22" s="1352">
        <v>10</v>
      </c>
      <c r="I22" s="1349">
        <v>7</v>
      </c>
      <c r="J22" s="1350">
        <v>15.5</v>
      </c>
      <c r="K22" s="1351">
        <v>2</v>
      </c>
      <c r="L22" s="1352">
        <v>10</v>
      </c>
      <c r="M22" s="1349">
        <v>21</v>
      </c>
      <c r="N22" s="1350">
        <v>7</v>
      </c>
      <c r="O22" s="1351">
        <v>18</v>
      </c>
      <c r="P22" s="1352">
        <v>6</v>
      </c>
      <c r="Q22" s="1349">
        <v>12</v>
      </c>
      <c r="R22" s="1350">
        <v>8</v>
      </c>
      <c r="S22" s="1349">
        <v>12</v>
      </c>
      <c r="T22" s="1369">
        <f t="shared" si="0"/>
        <v>75.5</v>
      </c>
      <c r="U22" s="1370">
        <f t="shared" si="1"/>
        <v>100</v>
      </c>
      <c r="V22" s="1385">
        <f t="shared" si="2"/>
        <v>11</v>
      </c>
      <c r="AA22" s="1325">
        <f t="shared" si="4"/>
        <v>11</v>
      </c>
      <c r="AB22" s="1326">
        <f t="shared" si="5"/>
        <v>74.500806071015603</v>
      </c>
      <c r="AC22" s="1325">
        <f t="shared" si="3"/>
        <v>100</v>
      </c>
    </row>
    <row r="23" spans="1:29" ht="18.75" customHeight="1" x14ac:dyDescent="0.2">
      <c r="A23" s="1345">
        <v>12</v>
      </c>
      <c r="B23" s="1346" t="s">
        <v>667</v>
      </c>
      <c r="C23" s="1354" t="s">
        <v>668</v>
      </c>
      <c r="D23" s="1348">
        <v>14</v>
      </c>
      <c r="E23" s="1349">
        <v>9</v>
      </c>
      <c r="F23" s="1350">
        <v>11</v>
      </c>
      <c r="G23" s="1351">
        <v>4</v>
      </c>
      <c r="H23" s="1352">
        <v>14</v>
      </c>
      <c r="I23" s="1349">
        <v>5</v>
      </c>
      <c r="J23" s="1350">
        <v>1</v>
      </c>
      <c r="K23" s="1351">
        <v>13</v>
      </c>
      <c r="L23" s="1352">
        <v>15</v>
      </c>
      <c r="M23" s="1349">
        <v>7</v>
      </c>
      <c r="N23" s="1350">
        <v>13</v>
      </c>
      <c r="O23" s="1351">
        <v>11</v>
      </c>
      <c r="P23" s="1352">
        <v>12</v>
      </c>
      <c r="Q23" s="1349">
        <v>6</v>
      </c>
      <c r="R23" s="1350">
        <v>1</v>
      </c>
      <c r="S23" s="1349">
        <v>24</v>
      </c>
      <c r="T23" s="1369">
        <f t="shared" si="0"/>
        <v>81</v>
      </c>
      <c r="U23" s="1370">
        <f t="shared" si="1"/>
        <v>79</v>
      </c>
      <c r="V23" s="1385">
        <f t="shared" si="2"/>
        <v>12</v>
      </c>
      <c r="AA23" s="1325">
        <f t="shared" si="4"/>
        <v>12</v>
      </c>
      <c r="AB23" s="1326">
        <f t="shared" si="5"/>
        <v>80.210112131501134</v>
      </c>
      <c r="AC23" s="1325">
        <f t="shared" si="3"/>
        <v>79</v>
      </c>
    </row>
    <row r="24" spans="1:29" ht="18.75" customHeight="1" x14ac:dyDescent="0.2">
      <c r="A24" s="1345">
        <v>13</v>
      </c>
      <c r="B24" s="1346" t="s">
        <v>671</v>
      </c>
      <c r="C24" s="1354" t="s">
        <v>672</v>
      </c>
      <c r="D24" s="1348">
        <v>17</v>
      </c>
      <c r="E24" s="1349">
        <v>3</v>
      </c>
      <c r="F24" s="1350">
        <v>14</v>
      </c>
      <c r="G24" s="1351">
        <v>7</v>
      </c>
      <c r="H24" s="1352">
        <v>9</v>
      </c>
      <c r="I24" s="1349">
        <v>8</v>
      </c>
      <c r="J24" s="1350">
        <v>5</v>
      </c>
      <c r="K24" s="1351">
        <v>9</v>
      </c>
      <c r="L24" s="1352">
        <v>14</v>
      </c>
      <c r="M24" s="1349">
        <v>5</v>
      </c>
      <c r="N24" s="1350">
        <v>18</v>
      </c>
      <c r="O24" s="1351"/>
      <c r="P24" s="1352">
        <v>11</v>
      </c>
      <c r="Q24" s="1349">
        <v>6</v>
      </c>
      <c r="R24" s="1350">
        <v>3</v>
      </c>
      <c r="S24" s="1349">
        <v>20</v>
      </c>
      <c r="T24" s="1369">
        <f t="shared" si="0"/>
        <v>91</v>
      </c>
      <c r="U24" s="1370">
        <f t="shared" si="1"/>
        <v>58</v>
      </c>
      <c r="V24" s="1385">
        <f t="shared" si="2"/>
        <v>13</v>
      </c>
      <c r="AA24" s="1325">
        <f t="shared" si="4"/>
        <v>13</v>
      </c>
      <c r="AB24" s="1326">
        <f t="shared" si="5"/>
        <v>90.420311181405083</v>
      </c>
      <c r="AC24" s="1325">
        <f t="shared" si="3"/>
        <v>58</v>
      </c>
    </row>
    <row r="25" spans="1:29" ht="18.75" customHeight="1" x14ac:dyDescent="0.2">
      <c r="A25" s="1345">
        <v>14</v>
      </c>
      <c r="B25" s="1346" t="s">
        <v>674</v>
      </c>
      <c r="C25" s="1354" t="s">
        <v>675</v>
      </c>
      <c r="D25" s="1348">
        <v>9</v>
      </c>
      <c r="E25" s="1349">
        <v>9</v>
      </c>
      <c r="F25" s="1350">
        <v>15</v>
      </c>
      <c r="G25" s="1351">
        <v>4</v>
      </c>
      <c r="H25" s="1352">
        <v>8</v>
      </c>
      <c r="I25" s="1349">
        <v>8</v>
      </c>
      <c r="J25" s="1350">
        <v>14</v>
      </c>
      <c r="K25" s="1351">
        <v>3</v>
      </c>
      <c r="L25" s="1352">
        <v>3</v>
      </c>
      <c r="M25" s="1349">
        <v>15</v>
      </c>
      <c r="N25" s="1350">
        <v>15</v>
      </c>
      <c r="O25" s="1351">
        <v>10</v>
      </c>
      <c r="P25" s="1352">
        <v>18</v>
      </c>
      <c r="Q25" s="1349"/>
      <c r="R25" s="1350">
        <v>18</v>
      </c>
      <c r="S25" s="1349"/>
      <c r="T25" s="1369">
        <f t="shared" si="0"/>
        <v>100</v>
      </c>
      <c r="U25" s="1370">
        <f t="shared" si="1"/>
        <v>49</v>
      </c>
      <c r="V25" s="1385">
        <f t="shared" si="2"/>
        <v>14</v>
      </c>
      <c r="AA25" s="1325">
        <f t="shared" si="4"/>
        <v>14</v>
      </c>
      <c r="AB25" s="1326">
        <f t="shared" si="5"/>
        <v>99.511818150314099</v>
      </c>
      <c r="AC25" s="1325">
        <f t="shared" si="3"/>
        <v>49</v>
      </c>
    </row>
    <row r="26" spans="1:29" ht="18.75" customHeight="1" x14ac:dyDescent="0.2">
      <c r="A26" s="1345">
        <v>15</v>
      </c>
      <c r="B26" s="1346" t="s">
        <v>677</v>
      </c>
      <c r="C26" s="1354" t="s">
        <v>660</v>
      </c>
      <c r="D26" s="1348">
        <v>15</v>
      </c>
      <c r="E26" s="1349">
        <v>6</v>
      </c>
      <c r="F26" s="1350">
        <v>12</v>
      </c>
      <c r="G26" s="1351">
        <v>4</v>
      </c>
      <c r="H26" s="1352">
        <v>15</v>
      </c>
      <c r="I26" s="1349">
        <v>4</v>
      </c>
      <c r="J26" s="1350">
        <v>11</v>
      </c>
      <c r="K26" s="1351">
        <v>6</v>
      </c>
      <c r="L26" s="1352">
        <v>13</v>
      </c>
      <c r="M26" s="1349">
        <v>5</v>
      </c>
      <c r="N26" s="1350">
        <v>11</v>
      </c>
      <c r="O26" s="1351">
        <v>12</v>
      </c>
      <c r="P26" s="1352">
        <v>15.5</v>
      </c>
      <c r="Q26" s="1349">
        <v>3</v>
      </c>
      <c r="R26" s="1350">
        <v>15</v>
      </c>
      <c r="S26" s="1349">
        <v>7</v>
      </c>
      <c r="T26" s="1369">
        <f t="shared" si="0"/>
        <v>107.5</v>
      </c>
      <c r="U26" s="1370">
        <f t="shared" si="1"/>
        <v>47</v>
      </c>
      <c r="V26" s="1385">
        <f t="shared" si="2"/>
        <v>15</v>
      </c>
      <c r="AA26" s="1325">
        <f t="shared" si="4"/>
        <v>15</v>
      </c>
      <c r="AB26" s="1326">
        <f t="shared" si="5"/>
        <v>107.03151561131115</v>
      </c>
      <c r="AC26" s="1325">
        <f t="shared" si="3"/>
        <v>47</v>
      </c>
    </row>
    <row r="27" spans="1:29" ht="18.75" customHeight="1" x14ac:dyDescent="0.2">
      <c r="A27" s="1345">
        <v>16</v>
      </c>
      <c r="B27" s="1346" t="s">
        <v>676</v>
      </c>
      <c r="C27" s="1354" t="s">
        <v>668</v>
      </c>
      <c r="D27" s="1348">
        <v>16</v>
      </c>
      <c r="E27" s="1349">
        <v>4</v>
      </c>
      <c r="F27" s="1350">
        <v>2</v>
      </c>
      <c r="G27" s="1351">
        <v>17</v>
      </c>
      <c r="H27" s="1352">
        <v>16</v>
      </c>
      <c r="I27" s="1349">
        <v>3</v>
      </c>
      <c r="J27" s="1350">
        <v>17</v>
      </c>
      <c r="K27" s="1351">
        <v>1</v>
      </c>
      <c r="L27" s="1352">
        <v>16</v>
      </c>
      <c r="M27" s="1349">
        <v>5</v>
      </c>
      <c r="N27" s="1350">
        <v>16</v>
      </c>
      <c r="O27" s="1351">
        <v>6</v>
      </c>
      <c r="P27" s="1352">
        <v>14</v>
      </c>
      <c r="Q27" s="1349">
        <v>2</v>
      </c>
      <c r="R27" s="1350">
        <v>16</v>
      </c>
      <c r="S27" s="1349">
        <v>3</v>
      </c>
      <c r="T27" s="1369">
        <f t="shared" si="0"/>
        <v>113</v>
      </c>
      <c r="U27" s="1370">
        <f t="shared" si="1"/>
        <v>41</v>
      </c>
      <c r="V27" s="1385">
        <f t="shared" si="2"/>
        <v>16</v>
      </c>
      <c r="AA27" s="1325">
        <f t="shared" si="4"/>
        <v>16</v>
      </c>
      <c r="AB27" s="1326">
        <f t="shared" si="5"/>
        <v>112.59161416161714</v>
      </c>
      <c r="AC27" s="1325">
        <f t="shared" si="3"/>
        <v>41</v>
      </c>
    </row>
    <row r="28" spans="1:29" ht="18.75" customHeight="1" x14ac:dyDescent="0.2">
      <c r="A28" s="1345">
        <v>17</v>
      </c>
      <c r="B28" s="1346" t="s">
        <v>678</v>
      </c>
      <c r="C28" s="1354" t="s">
        <v>672</v>
      </c>
      <c r="D28" s="1348">
        <v>8</v>
      </c>
      <c r="E28" s="1349">
        <v>10</v>
      </c>
      <c r="F28" s="1350">
        <v>16</v>
      </c>
      <c r="G28" s="1351">
        <v>4</v>
      </c>
      <c r="H28" s="1352">
        <v>17</v>
      </c>
      <c r="I28" s="1349">
        <v>1</v>
      </c>
      <c r="J28" s="1350">
        <v>15.5</v>
      </c>
      <c r="K28" s="1351">
        <v>2</v>
      </c>
      <c r="L28" s="1352">
        <v>17</v>
      </c>
      <c r="M28" s="1349">
        <v>3</v>
      </c>
      <c r="N28" s="1350">
        <v>14</v>
      </c>
      <c r="O28" s="1351">
        <v>12</v>
      </c>
      <c r="P28" s="1352">
        <v>15.5</v>
      </c>
      <c r="Q28" s="1349">
        <v>3</v>
      </c>
      <c r="R28" s="1350">
        <v>12</v>
      </c>
      <c r="S28" s="1349">
        <v>10</v>
      </c>
      <c r="T28" s="1369">
        <f t="shared" si="0"/>
        <v>115</v>
      </c>
      <c r="U28" s="1370">
        <f t="shared" si="1"/>
        <v>45</v>
      </c>
      <c r="V28" s="1385">
        <f t="shared" si="2"/>
        <v>17</v>
      </c>
      <c r="AA28" s="1325">
        <f t="shared" si="4"/>
        <v>17</v>
      </c>
      <c r="AB28" s="1326">
        <f t="shared" si="5"/>
        <v>114.55121564171567</v>
      </c>
      <c r="AC28" s="1325">
        <f t="shared" si="3"/>
        <v>45</v>
      </c>
    </row>
    <row r="29" spans="1:29" ht="18.75" customHeight="1" x14ac:dyDescent="0.2">
      <c r="A29" s="1345">
        <v>18</v>
      </c>
      <c r="B29" s="1346"/>
      <c r="C29" s="1354"/>
      <c r="D29" s="1348"/>
      <c r="E29" s="1349"/>
      <c r="F29" s="1350"/>
      <c r="G29" s="1351"/>
      <c r="H29" s="1352"/>
      <c r="I29" s="1349"/>
      <c r="J29" s="1350"/>
      <c r="K29" s="1351"/>
      <c r="L29" s="1352"/>
      <c r="M29" s="1349"/>
      <c r="N29" s="1350"/>
      <c r="O29" s="1351"/>
      <c r="P29" s="1352"/>
      <c r="Q29" s="1349"/>
      <c r="R29" s="1350"/>
      <c r="S29" s="1349"/>
      <c r="T29" s="1343" t="str">
        <f t="shared" si="0"/>
        <v/>
      </c>
      <c r="U29" s="1344" t="str">
        <f t="shared" si="1"/>
        <v/>
      </c>
      <c r="V29" s="1353" t="str">
        <f t="shared" si="2"/>
        <v/>
      </c>
      <c r="AA29" s="1325" t="str">
        <f t="shared" si="4"/>
        <v/>
      </c>
      <c r="AB29" s="1326" t="str">
        <f t="shared" si="5"/>
        <v/>
      </c>
      <c r="AC29" s="1325">
        <f t="shared" si="3"/>
        <v>0</v>
      </c>
    </row>
    <row r="30" spans="1:29" ht="18.75" customHeight="1" x14ac:dyDescent="0.2">
      <c r="A30" s="1345">
        <v>19</v>
      </c>
      <c r="B30" s="1346"/>
      <c r="C30" s="1354"/>
      <c r="D30" s="1348"/>
      <c r="E30" s="1349"/>
      <c r="F30" s="1350"/>
      <c r="G30" s="1351"/>
      <c r="H30" s="1352"/>
      <c r="I30" s="1349"/>
      <c r="J30" s="1350"/>
      <c r="K30" s="1351"/>
      <c r="L30" s="1352"/>
      <c r="M30" s="1349"/>
      <c r="N30" s="1350"/>
      <c r="O30" s="1351"/>
      <c r="P30" s="1352"/>
      <c r="Q30" s="1349"/>
      <c r="R30" s="1350"/>
      <c r="S30" s="1349"/>
      <c r="T30" s="1343" t="str">
        <f t="shared" si="0"/>
        <v/>
      </c>
      <c r="U30" s="1344" t="str">
        <f t="shared" si="1"/>
        <v/>
      </c>
      <c r="V30" s="1353" t="str">
        <f t="shared" si="2"/>
        <v/>
      </c>
      <c r="AA30" s="1325" t="str">
        <f t="shared" si="4"/>
        <v/>
      </c>
      <c r="AB30" s="1326" t="str">
        <f t="shared" si="5"/>
        <v/>
      </c>
      <c r="AC30" s="1325">
        <f t="shared" si="3"/>
        <v>0</v>
      </c>
    </row>
    <row r="31" spans="1:29" ht="18.75" customHeight="1" x14ac:dyDescent="0.2">
      <c r="A31" s="1345">
        <v>20</v>
      </c>
      <c r="B31" s="1346"/>
      <c r="C31" s="1354"/>
      <c r="D31" s="1348"/>
      <c r="E31" s="1349"/>
      <c r="F31" s="1350"/>
      <c r="G31" s="1351"/>
      <c r="H31" s="1352"/>
      <c r="I31" s="1349"/>
      <c r="J31" s="1350"/>
      <c r="K31" s="1351"/>
      <c r="L31" s="1352"/>
      <c r="M31" s="1349"/>
      <c r="N31" s="1350"/>
      <c r="O31" s="1351"/>
      <c r="P31" s="1352"/>
      <c r="Q31" s="1349"/>
      <c r="R31" s="1350"/>
      <c r="S31" s="1349"/>
      <c r="T31" s="1343" t="str">
        <f t="shared" si="0"/>
        <v/>
      </c>
      <c r="U31" s="1344" t="str">
        <f t="shared" si="1"/>
        <v/>
      </c>
      <c r="V31" s="1353" t="str">
        <f t="shared" si="2"/>
        <v/>
      </c>
      <c r="AA31" s="1325" t="str">
        <f t="shared" si="4"/>
        <v/>
      </c>
      <c r="AB31" s="1326" t="str">
        <f t="shared" si="5"/>
        <v/>
      </c>
      <c r="AC31" s="1325">
        <f t="shared" si="3"/>
        <v>0</v>
      </c>
    </row>
    <row r="32" spans="1:29" ht="18.75" customHeight="1" x14ac:dyDescent="0.2">
      <c r="A32" s="1345">
        <v>21</v>
      </c>
      <c r="B32" s="1346"/>
      <c r="C32" s="1354"/>
      <c r="D32" s="1348"/>
      <c r="E32" s="1349"/>
      <c r="F32" s="1350"/>
      <c r="G32" s="1351"/>
      <c r="H32" s="1352"/>
      <c r="I32" s="1349"/>
      <c r="J32" s="1350"/>
      <c r="K32" s="1351"/>
      <c r="L32" s="1352"/>
      <c r="M32" s="1349"/>
      <c r="N32" s="1350"/>
      <c r="O32" s="1351"/>
      <c r="P32" s="1352"/>
      <c r="Q32" s="1349"/>
      <c r="R32" s="1350"/>
      <c r="S32" s="1349"/>
      <c r="T32" s="1343" t="str">
        <f t="shared" si="0"/>
        <v/>
      </c>
      <c r="U32" s="1344" t="str">
        <f t="shared" si="1"/>
        <v/>
      </c>
      <c r="V32" s="1353" t="str">
        <f t="shared" si="2"/>
        <v/>
      </c>
      <c r="AA32" s="1325" t="str">
        <f t="shared" si="4"/>
        <v/>
      </c>
      <c r="AB32" s="1326" t="str">
        <f t="shared" si="5"/>
        <v/>
      </c>
      <c r="AC32" s="1325">
        <f t="shared" si="3"/>
        <v>0</v>
      </c>
    </row>
    <row r="33" spans="1:29" ht="18.75" customHeight="1" x14ac:dyDescent="0.2">
      <c r="A33" s="1345">
        <v>22</v>
      </c>
      <c r="B33" s="1346"/>
      <c r="C33" s="1354"/>
      <c r="D33" s="1348"/>
      <c r="E33" s="1349"/>
      <c r="F33" s="1350"/>
      <c r="G33" s="1351"/>
      <c r="H33" s="1352"/>
      <c r="I33" s="1349"/>
      <c r="J33" s="1350"/>
      <c r="K33" s="1351"/>
      <c r="L33" s="1352"/>
      <c r="M33" s="1349"/>
      <c r="N33" s="1350"/>
      <c r="O33" s="1351"/>
      <c r="P33" s="1352"/>
      <c r="Q33" s="1349"/>
      <c r="R33" s="1350"/>
      <c r="S33" s="1349"/>
      <c r="T33" s="1343" t="str">
        <f t="shared" si="0"/>
        <v/>
      </c>
      <c r="U33" s="1344" t="str">
        <f t="shared" si="1"/>
        <v/>
      </c>
      <c r="V33" s="1353" t="str">
        <f t="shared" si="2"/>
        <v/>
      </c>
      <c r="AA33" s="1325" t="str">
        <f t="shared" si="4"/>
        <v/>
      </c>
      <c r="AB33" s="1326" t="str">
        <f t="shared" si="5"/>
        <v/>
      </c>
      <c r="AC33" s="1325">
        <f t="shared" si="3"/>
        <v>0</v>
      </c>
    </row>
    <row r="34" spans="1:29" ht="18.75" customHeight="1" x14ac:dyDescent="0.2">
      <c r="A34" s="1345">
        <v>23</v>
      </c>
      <c r="B34" s="1346"/>
      <c r="C34" s="1354"/>
      <c r="D34" s="1348"/>
      <c r="E34" s="1349"/>
      <c r="F34" s="1350"/>
      <c r="G34" s="1351"/>
      <c r="H34" s="1352"/>
      <c r="I34" s="1349"/>
      <c r="J34" s="1350"/>
      <c r="K34" s="1351"/>
      <c r="L34" s="1352"/>
      <c r="M34" s="1349"/>
      <c r="N34" s="1350"/>
      <c r="O34" s="1351"/>
      <c r="P34" s="1352"/>
      <c r="Q34" s="1349"/>
      <c r="R34" s="1350"/>
      <c r="S34" s="1349"/>
      <c r="T34" s="1343" t="str">
        <f t="shared" si="0"/>
        <v/>
      </c>
      <c r="U34" s="1344" t="str">
        <f t="shared" si="1"/>
        <v/>
      </c>
      <c r="V34" s="1353" t="str">
        <f t="shared" si="2"/>
        <v/>
      </c>
      <c r="AA34" s="1325" t="str">
        <f t="shared" si="4"/>
        <v/>
      </c>
      <c r="AB34" s="1326" t="str">
        <f t="shared" si="5"/>
        <v/>
      </c>
      <c r="AC34" s="1325">
        <f t="shared" si="3"/>
        <v>0</v>
      </c>
    </row>
    <row r="35" spans="1:29" ht="18.75" customHeight="1" x14ac:dyDescent="0.2">
      <c r="A35" s="1345">
        <v>24</v>
      </c>
      <c r="B35" s="1346"/>
      <c r="C35" s="1354"/>
      <c r="D35" s="1348"/>
      <c r="E35" s="1349"/>
      <c r="F35" s="1350"/>
      <c r="G35" s="1351"/>
      <c r="H35" s="1352"/>
      <c r="I35" s="1349"/>
      <c r="J35" s="1350"/>
      <c r="K35" s="1351"/>
      <c r="L35" s="1352"/>
      <c r="M35" s="1349"/>
      <c r="N35" s="1350"/>
      <c r="O35" s="1351"/>
      <c r="P35" s="1352"/>
      <c r="Q35" s="1349"/>
      <c r="R35" s="1350"/>
      <c r="S35" s="1349"/>
      <c r="T35" s="1343" t="str">
        <f t="shared" si="0"/>
        <v/>
      </c>
      <c r="U35" s="1344" t="str">
        <f t="shared" si="1"/>
        <v/>
      </c>
      <c r="V35" s="1353" t="str">
        <f t="shared" si="2"/>
        <v/>
      </c>
      <c r="AA35" s="1325" t="str">
        <f t="shared" si="4"/>
        <v/>
      </c>
      <c r="AB35" s="1326" t="str">
        <f t="shared" si="5"/>
        <v/>
      </c>
      <c r="AC35" s="1325">
        <f t="shared" si="3"/>
        <v>0</v>
      </c>
    </row>
    <row r="36" spans="1:29" ht="18.75" customHeight="1" x14ac:dyDescent="0.2">
      <c r="A36" s="1345">
        <v>25</v>
      </c>
      <c r="B36" s="1346"/>
      <c r="C36" s="1354"/>
      <c r="D36" s="1348"/>
      <c r="E36" s="1349"/>
      <c r="F36" s="1350"/>
      <c r="G36" s="1351"/>
      <c r="H36" s="1352"/>
      <c r="I36" s="1349"/>
      <c r="J36" s="1350"/>
      <c r="K36" s="1351"/>
      <c r="L36" s="1352"/>
      <c r="M36" s="1349"/>
      <c r="N36" s="1350"/>
      <c r="O36" s="1351"/>
      <c r="P36" s="1352"/>
      <c r="Q36" s="1349"/>
      <c r="R36" s="1350"/>
      <c r="S36" s="1349"/>
      <c r="T36" s="1343" t="str">
        <f t="shared" si="0"/>
        <v/>
      </c>
      <c r="U36" s="1344" t="str">
        <f t="shared" si="1"/>
        <v/>
      </c>
      <c r="V36" s="1353" t="str">
        <f t="shared" si="2"/>
        <v/>
      </c>
      <c r="AA36" s="1325" t="str">
        <f t="shared" si="4"/>
        <v/>
      </c>
      <c r="AB36" s="1326" t="str">
        <f t="shared" si="5"/>
        <v/>
      </c>
      <c r="AC36" s="1325">
        <f t="shared" si="3"/>
        <v>0</v>
      </c>
    </row>
    <row r="37" spans="1:29" ht="18.75" customHeight="1" x14ac:dyDescent="0.2">
      <c r="A37" s="1345">
        <v>26</v>
      </c>
      <c r="B37" s="1346"/>
      <c r="C37" s="1354"/>
      <c r="D37" s="1348"/>
      <c r="E37" s="1349"/>
      <c r="F37" s="1350"/>
      <c r="G37" s="1351"/>
      <c r="H37" s="1352"/>
      <c r="I37" s="1349"/>
      <c r="J37" s="1350"/>
      <c r="K37" s="1351"/>
      <c r="L37" s="1352"/>
      <c r="M37" s="1349"/>
      <c r="N37" s="1350"/>
      <c r="O37" s="1351"/>
      <c r="P37" s="1352"/>
      <c r="Q37" s="1349"/>
      <c r="R37" s="1350"/>
      <c r="S37" s="1349"/>
      <c r="T37" s="1343" t="str">
        <f t="shared" si="0"/>
        <v/>
      </c>
      <c r="U37" s="1344" t="str">
        <f t="shared" si="1"/>
        <v/>
      </c>
      <c r="V37" s="1353" t="str">
        <f t="shared" si="2"/>
        <v/>
      </c>
      <c r="AA37" s="1325" t="str">
        <f t="shared" si="4"/>
        <v/>
      </c>
      <c r="AB37" s="1326" t="str">
        <f t="shared" si="5"/>
        <v/>
      </c>
      <c r="AC37" s="1325">
        <f t="shared" si="3"/>
        <v>0</v>
      </c>
    </row>
    <row r="38" spans="1:29" ht="18.75" customHeight="1" x14ac:dyDescent="0.2">
      <c r="A38" s="1345">
        <v>27</v>
      </c>
      <c r="B38" s="1346"/>
      <c r="C38" s="1354"/>
      <c r="D38" s="1348"/>
      <c r="E38" s="1349"/>
      <c r="F38" s="1350"/>
      <c r="G38" s="1351"/>
      <c r="H38" s="1352"/>
      <c r="I38" s="1349"/>
      <c r="J38" s="1350"/>
      <c r="K38" s="1351"/>
      <c r="L38" s="1352"/>
      <c r="M38" s="1349"/>
      <c r="N38" s="1350"/>
      <c r="O38" s="1351"/>
      <c r="P38" s="1352"/>
      <c r="Q38" s="1349"/>
      <c r="R38" s="1350"/>
      <c r="S38" s="1349"/>
      <c r="T38" s="1343" t="str">
        <f t="shared" si="0"/>
        <v/>
      </c>
      <c r="U38" s="1344" t="str">
        <f t="shared" si="1"/>
        <v/>
      </c>
      <c r="V38" s="1353" t="str">
        <f t="shared" si="2"/>
        <v/>
      </c>
      <c r="Y38" s="1355"/>
      <c r="AA38" s="1325" t="str">
        <f t="shared" si="4"/>
        <v/>
      </c>
      <c r="AB38" s="1326" t="str">
        <f t="shared" si="5"/>
        <v/>
      </c>
      <c r="AC38" s="1325">
        <f t="shared" si="3"/>
        <v>0</v>
      </c>
    </row>
    <row r="39" spans="1:29" ht="18.75" customHeight="1" x14ac:dyDescent="0.2">
      <c r="A39" s="1345">
        <v>28</v>
      </c>
      <c r="B39" s="1346"/>
      <c r="C39" s="1354"/>
      <c r="D39" s="1348"/>
      <c r="E39" s="1349"/>
      <c r="F39" s="1350"/>
      <c r="G39" s="1351"/>
      <c r="H39" s="1352"/>
      <c r="I39" s="1349"/>
      <c r="J39" s="1350"/>
      <c r="K39" s="1351"/>
      <c r="L39" s="1352"/>
      <c r="M39" s="1349"/>
      <c r="N39" s="1350"/>
      <c r="O39" s="1351"/>
      <c r="P39" s="1352"/>
      <c r="Q39" s="1349"/>
      <c r="R39" s="1350"/>
      <c r="S39" s="1349"/>
      <c r="T39" s="1343" t="str">
        <f t="shared" si="0"/>
        <v/>
      </c>
      <c r="U39" s="1344" t="str">
        <f t="shared" si="1"/>
        <v/>
      </c>
      <c r="V39" s="1353" t="str">
        <f t="shared" si="2"/>
        <v/>
      </c>
      <c r="AA39" s="1325" t="str">
        <f t="shared" si="4"/>
        <v/>
      </c>
      <c r="AB39" s="1326" t="str">
        <f t="shared" si="5"/>
        <v/>
      </c>
      <c r="AC39" s="1325">
        <f t="shared" si="3"/>
        <v>0</v>
      </c>
    </row>
    <row r="40" spans="1:29" ht="18.75" customHeight="1" x14ac:dyDescent="0.2">
      <c r="A40" s="1345">
        <v>29</v>
      </c>
      <c r="B40" s="1346"/>
      <c r="C40" s="1354"/>
      <c r="D40" s="1348"/>
      <c r="E40" s="1349"/>
      <c r="F40" s="1350"/>
      <c r="G40" s="1351"/>
      <c r="H40" s="1352"/>
      <c r="I40" s="1349"/>
      <c r="J40" s="1350"/>
      <c r="K40" s="1351"/>
      <c r="L40" s="1352"/>
      <c r="M40" s="1349"/>
      <c r="N40" s="1350"/>
      <c r="O40" s="1351"/>
      <c r="P40" s="1352"/>
      <c r="Q40" s="1349"/>
      <c r="R40" s="1350"/>
      <c r="S40" s="1349"/>
      <c r="T40" s="1343" t="str">
        <f t="shared" si="0"/>
        <v/>
      </c>
      <c r="U40" s="1344" t="str">
        <f t="shared" si="1"/>
        <v/>
      </c>
      <c r="V40" s="1353" t="str">
        <f t="shared" si="2"/>
        <v/>
      </c>
      <c r="AA40" s="1325" t="str">
        <f t="shared" si="4"/>
        <v/>
      </c>
      <c r="AB40" s="1326" t="str">
        <f t="shared" si="5"/>
        <v/>
      </c>
      <c r="AC40" s="1325">
        <f t="shared" si="3"/>
        <v>0</v>
      </c>
    </row>
    <row r="41" spans="1:29" ht="18.75" customHeight="1" thickBot="1" x14ac:dyDescent="0.25">
      <c r="A41" s="1356">
        <v>30</v>
      </c>
      <c r="B41" s="1357"/>
      <c r="C41" s="1358"/>
      <c r="D41" s="1359"/>
      <c r="E41" s="1360"/>
      <c r="F41" s="1361"/>
      <c r="G41" s="1362"/>
      <c r="H41" s="1363"/>
      <c r="I41" s="1360"/>
      <c r="J41" s="1361"/>
      <c r="K41" s="1362"/>
      <c r="L41" s="1363"/>
      <c r="M41" s="1360"/>
      <c r="N41" s="1361"/>
      <c r="O41" s="1360"/>
      <c r="P41" s="1363"/>
      <c r="Q41" s="1360"/>
      <c r="R41" s="1361"/>
      <c r="S41" s="1360"/>
      <c r="T41" s="1364" t="str">
        <f t="shared" si="0"/>
        <v/>
      </c>
      <c r="U41" s="1365" t="str">
        <f t="shared" si="1"/>
        <v/>
      </c>
      <c r="V41" s="1366" t="str">
        <f t="shared" si="2"/>
        <v/>
      </c>
      <c r="AA41" s="1325" t="str">
        <f t="shared" si="4"/>
        <v/>
      </c>
      <c r="AB41" s="1326" t="str">
        <f t="shared" si="5"/>
        <v/>
      </c>
      <c r="AC41" s="1325">
        <f t="shared" si="3"/>
        <v>0</v>
      </c>
    </row>
    <row r="42" spans="1:29" ht="32.25" customHeight="1" thickTop="1" x14ac:dyDescent="0.2">
      <c r="E42" s="1367">
        <f>SUM(E12:E41)</f>
        <v>205</v>
      </c>
      <c r="F42" s="1367"/>
      <c r="G42" s="1367">
        <f>SUM(G12:G41)</f>
        <v>152</v>
      </c>
      <c r="H42" s="1367"/>
      <c r="I42" s="1367">
        <f>SUM(I12:I41)</f>
        <v>152</v>
      </c>
      <c r="J42" s="1367"/>
      <c r="K42" s="1367">
        <f>SUM(K12:K41)</f>
        <v>134</v>
      </c>
      <c r="L42" s="1367"/>
      <c r="M42" s="1367">
        <f>SUM(M12:M41)</f>
        <v>211</v>
      </c>
      <c r="N42" s="1367"/>
      <c r="O42" s="1367">
        <f>SUM(O12:O41)</f>
        <v>260</v>
      </c>
      <c r="P42" s="1367"/>
      <c r="Q42" s="1367">
        <f>SUM(Q12:Q41)</f>
        <v>150</v>
      </c>
      <c r="R42" s="1367"/>
      <c r="S42" s="1367">
        <f>SUM(S12:S41)</f>
        <v>224</v>
      </c>
      <c r="U42" s="1367">
        <f>SUM(U12:U41)</f>
        <v>1488</v>
      </c>
      <c r="W42" s="1368"/>
      <c r="X42" s="1368"/>
    </row>
  </sheetData>
  <mergeCells count="30">
    <mergeCell ref="A1:V1"/>
    <mergeCell ref="A4:V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Q7"/>
    <mergeCell ref="R7:S7"/>
    <mergeCell ref="T7:V9"/>
    <mergeCell ref="D8:E8"/>
    <mergeCell ref="F8:G8"/>
    <mergeCell ref="R8:S8"/>
    <mergeCell ref="D9:E9"/>
    <mergeCell ref="F9:G9"/>
    <mergeCell ref="H9:I9"/>
    <mergeCell ref="J9:K9"/>
    <mergeCell ref="L9:M9"/>
    <mergeCell ref="N9:O9"/>
    <mergeCell ref="P9:Q9"/>
    <mergeCell ref="R9:S9"/>
    <mergeCell ref="H8:I8"/>
    <mergeCell ref="J8:K8"/>
    <mergeCell ref="L8:M8"/>
    <mergeCell ref="N8:O8"/>
    <mergeCell ref="P8:Q8"/>
  </mergeCells>
  <dataValidations count="1">
    <dataValidation allowBlank="1" showInputMessage="1" showErrorMessage="1" promptTitle="POZOR!" prompt="Polje sadrži formulu!_x000a_U polja u ovom dijelu ne upisujte i ne mjenjajte ništa!" sqref="T12:V41"/>
  </dataValidations>
  <printOptions horizontalCentered="1"/>
  <pageMargins left="0.78740157480314965" right="0.78740157480314965" top="0.98425196850393704" bottom="0.43307086614173229" header="3.2283464566929134" footer="0.27559055118110237"/>
  <pageSetup paperSize="9" scale="68" orientation="landscape" horizontalDpi="300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X38"/>
  <sheetViews>
    <sheetView zoomScale="73" zoomScaleNormal="73" workbookViewId="0">
      <selection activeCell="H6" sqref="H6:H36"/>
    </sheetView>
  </sheetViews>
  <sheetFormatPr defaultColWidth="8.85546875" defaultRowHeight="12.75" x14ac:dyDescent="0.2"/>
  <cols>
    <col min="1" max="1" width="4.28515625" style="709" customWidth="1"/>
    <col min="2" max="2" width="4.85546875" style="709" customWidth="1"/>
    <col min="3" max="3" width="5.42578125" style="709" customWidth="1"/>
    <col min="4" max="4" width="34.5703125" style="709" customWidth="1"/>
    <col min="5" max="5" width="16.28515625" style="709" customWidth="1"/>
    <col min="6" max="7" width="12.5703125" style="709" customWidth="1"/>
    <col min="8" max="8" width="8.140625" style="709" customWidth="1"/>
    <col min="9" max="9" width="9.140625" style="709" customWidth="1"/>
    <col min="10" max="10" width="5.85546875" style="709" customWidth="1"/>
    <col min="11" max="11" width="8.140625" style="709" customWidth="1"/>
    <col min="12" max="12" width="5.140625" style="709" customWidth="1"/>
    <col min="13" max="13" width="8.5703125" style="709" customWidth="1"/>
    <col min="14" max="14" width="5.28515625" style="709" customWidth="1"/>
    <col min="15" max="15" width="8.140625" style="709" customWidth="1"/>
    <col min="16" max="16" width="5.140625" style="709" customWidth="1"/>
    <col min="17" max="17" width="8.85546875" style="709" customWidth="1"/>
    <col min="18" max="18" width="5.140625" style="709" customWidth="1"/>
    <col min="19" max="19" width="8.140625" style="709" customWidth="1"/>
    <col min="20" max="20" width="5.140625" style="709" customWidth="1"/>
    <col min="21" max="21" width="8.140625" style="709" customWidth="1"/>
    <col min="22" max="22" width="5.28515625" style="709" customWidth="1"/>
    <col min="23" max="23" width="8.7109375" style="709" customWidth="1"/>
    <col min="24" max="24" width="5.140625" style="709" customWidth="1"/>
    <col min="25" max="256" width="8.85546875" style="709"/>
    <col min="257" max="257" width="4.28515625" style="709" customWidth="1"/>
    <col min="258" max="258" width="4.85546875" style="709" customWidth="1"/>
    <col min="259" max="259" width="5.42578125" style="709" customWidth="1"/>
    <col min="260" max="260" width="34.5703125" style="709" customWidth="1"/>
    <col min="261" max="261" width="16.28515625" style="709" customWidth="1"/>
    <col min="262" max="263" width="12.5703125" style="709" customWidth="1"/>
    <col min="264" max="265" width="8.140625" style="709" customWidth="1"/>
    <col min="266" max="266" width="4.7109375" style="709" customWidth="1"/>
    <col min="267" max="267" width="8.140625" style="709" customWidth="1"/>
    <col min="268" max="268" width="4.7109375" style="709" customWidth="1"/>
    <col min="269" max="269" width="8" style="709" customWidth="1"/>
    <col min="270" max="270" width="4.7109375" style="709" customWidth="1"/>
    <col min="271" max="271" width="8.140625" style="709" customWidth="1"/>
    <col min="272" max="272" width="4.7109375" style="709" customWidth="1"/>
    <col min="273" max="273" width="8.140625" style="709" customWidth="1"/>
    <col min="274" max="274" width="4.7109375" style="709" customWidth="1"/>
    <col min="275" max="275" width="8.140625" style="709" customWidth="1"/>
    <col min="276" max="276" width="4.7109375" style="709" customWidth="1"/>
    <col min="277" max="277" width="8.140625" style="709" customWidth="1"/>
    <col min="278" max="278" width="4.7109375" style="709" customWidth="1"/>
    <col min="279" max="279" width="8.140625" style="709" customWidth="1"/>
    <col min="280" max="280" width="4.7109375" style="709" customWidth="1"/>
    <col min="281" max="512" width="8.85546875" style="709"/>
    <col min="513" max="513" width="4.28515625" style="709" customWidth="1"/>
    <col min="514" max="514" width="4.85546875" style="709" customWidth="1"/>
    <col min="515" max="515" width="5.42578125" style="709" customWidth="1"/>
    <col min="516" max="516" width="34.5703125" style="709" customWidth="1"/>
    <col min="517" max="517" width="16.28515625" style="709" customWidth="1"/>
    <col min="518" max="519" width="12.5703125" style="709" customWidth="1"/>
    <col min="520" max="521" width="8.140625" style="709" customWidth="1"/>
    <col min="522" max="522" width="4.7109375" style="709" customWidth="1"/>
    <col min="523" max="523" width="8.140625" style="709" customWidth="1"/>
    <col min="524" max="524" width="4.7109375" style="709" customWidth="1"/>
    <col min="525" max="525" width="8" style="709" customWidth="1"/>
    <col min="526" max="526" width="4.7109375" style="709" customWidth="1"/>
    <col min="527" max="527" width="8.140625" style="709" customWidth="1"/>
    <col min="528" max="528" width="4.7109375" style="709" customWidth="1"/>
    <col min="529" max="529" width="8.140625" style="709" customWidth="1"/>
    <col min="530" max="530" width="4.7109375" style="709" customWidth="1"/>
    <col min="531" max="531" width="8.140625" style="709" customWidth="1"/>
    <col min="532" max="532" width="4.7109375" style="709" customWidth="1"/>
    <col min="533" max="533" width="8.140625" style="709" customWidth="1"/>
    <col min="534" max="534" width="4.7109375" style="709" customWidth="1"/>
    <col min="535" max="535" width="8.140625" style="709" customWidth="1"/>
    <col min="536" max="536" width="4.7109375" style="709" customWidth="1"/>
    <col min="537" max="768" width="8.85546875" style="709"/>
    <col min="769" max="769" width="4.28515625" style="709" customWidth="1"/>
    <col min="770" max="770" width="4.85546875" style="709" customWidth="1"/>
    <col min="771" max="771" width="5.42578125" style="709" customWidth="1"/>
    <col min="772" max="772" width="34.5703125" style="709" customWidth="1"/>
    <col min="773" max="773" width="16.28515625" style="709" customWidth="1"/>
    <col min="774" max="775" width="12.5703125" style="709" customWidth="1"/>
    <col min="776" max="777" width="8.140625" style="709" customWidth="1"/>
    <col min="778" max="778" width="4.7109375" style="709" customWidth="1"/>
    <col min="779" max="779" width="8.140625" style="709" customWidth="1"/>
    <col min="780" max="780" width="4.7109375" style="709" customWidth="1"/>
    <col min="781" max="781" width="8" style="709" customWidth="1"/>
    <col min="782" max="782" width="4.7109375" style="709" customWidth="1"/>
    <col min="783" max="783" width="8.140625" style="709" customWidth="1"/>
    <col min="784" max="784" width="4.7109375" style="709" customWidth="1"/>
    <col min="785" max="785" width="8.140625" style="709" customWidth="1"/>
    <col min="786" max="786" width="4.7109375" style="709" customWidth="1"/>
    <col min="787" max="787" width="8.140625" style="709" customWidth="1"/>
    <col min="788" max="788" width="4.7109375" style="709" customWidth="1"/>
    <col min="789" max="789" width="8.140625" style="709" customWidth="1"/>
    <col min="790" max="790" width="4.7109375" style="709" customWidth="1"/>
    <col min="791" max="791" width="8.140625" style="709" customWidth="1"/>
    <col min="792" max="792" width="4.7109375" style="709" customWidth="1"/>
    <col min="793" max="1024" width="8.85546875" style="709"/>
    <col min="1025" max="1025" width="4.28515625" style="709" customWidth="1"/>
    <col min="1026" max="1026" width="4.85546875" style="709" customWidth="1"/>
    <col min="1027" max="1027" width="5.42578125" style="709" customWidth="1"/>
    <col min="1028" max="1028" width="34.5703125" style="709" customWidth="1"/>
    <col min="1029" max="1029" width="16.28515625" style="709" customWidth="1"/>
    <col min="1030" max="1031" width="12.5703125" style="709" customWidth="1"/>
    <col min="1032" max="1033" width="8.140625" style="709" customWidth="1"/>
    <col min="1034" max="1034" width="4.7109375" style="709" customWidth="1"/>
    <col min="1035" max="1035" width="8.140625" style="709" customWidth="1"/>
    <col min="1036" max="1036" width="4.7109375" style="709" customWidth="1"/>
    <col min="1037" max="1037" width="8" style="709" customWidth="1"/>
    <col min="1038" max="1038" width="4.7109375" style="709" customWidth="1"/>
    <col min="1039" max="1039" width="8.140625" style="709" customWidth="1"/>
    <col min="1040" max="1040" width="4.7109375" style="709" customWidth="1"/>
    <col min="1041" max="1041" width="8.140625" style="709" customWidth="1"/>
    <col min="1042" max="1042" width="4.7109375" style="709" customWidth="1"/>
    <col min="1043" max="1043" width="8.140625" style="709" customWidth="1"/>
    <col min="1044" max="1044" width="4.7109375" style="709" customWidth="1"/>
    <col min="1045" max="1045" width="8.140625" style="709" customWidth="1"/>
    <col min="1046" max="1046" width="4.7109375" style="709" customWidth="1"/>
    <col min="1047" max="1047" width="8.140625" style="709" customWidth="1"/>
    <col min="1048" max="1048" width="4.7109375" style="709" customWidth="1"/>
    <col min="1049" max="1280" width="8.85546875" style="709"/>
    <col min="1281" max="1281" width="4.28515625" style="709" customWidth="1"/>
    <col min="1282" max="1282" width="4.85546875" style="709" customWidth="1"/>
    <col min="1283" max="1283" width="5.42578125" style="709" customWidth="1"/>
    <col min="1284" max="1284" width="34.5703125" style="709" customWidth="1"/>
    <col min="1285" max="1285" width="16.28515625" style="709" customWidth="1"/>
    <col min="1286" max="1287" width="12.5703125" style="709" customWidth="1"/>
    <col min="1288" max="1289" width="8.140625" style="709" customWidth="1"/>
    <col min="1290" max="1290" width="4.7109375" style="709" customWidth="1"/>
    <col min="1291" max="1291" width="8.140625" style="709" customWidth="1"/>
    <col min="1292" max="1292" width="4.7109375" style="709" customWidth="1"/>
    <col min="1293" max="1293" width="8" style="709" customWidth="1"/>
    <col min="1294" max="1294" width="4.7109375" style="709" customWidth="1"/>
    <col min="1295" max="1295" width="8.140625" style="709" customWidth="1"/>
    <col min="1296" max="1296" width="4.7109375" style="709" customWidth="1"/>
    <col min="1297" max="1297" width="8.140625" style="709" customWidth="1"/>
    <col min="1298" max="1298" width="4.7109375" style="709" customWidth="1"/>
    <col min="1299" max="1299" width="8.140625" style="709" customWidth="1"/>
    <col min="1300" max="1300" width="4.7109375" style="709" customWidth="1"/>
    <col min="1301" max="1301" width="8.140625" style="709" customWidth="1"/>
    <col min="1302" max="1302" width="4.7109375" style="709" customWidth="1"/>
    <col min="1303" max="1303" width="8.140625" style="709" customWidth="1"/>
    <col min="1304" max="1304" width="4.7109375" style="709" customWidth="1"/>
    <col min="1305" max="1536" width="8.85546875" style="709"/>
    <col min="1537" max="1537" width="4.28515625" style="709" customWidth="1"/>
    <col min="1538" max="1538" width="4.85546875" style="709" customWidth="1"/>
    <col min="1539" max="1539" width="5.42578125" style="709" customWidth="1"/>
    <col min="1540" max="1540" width="34.5703125" style="709" customWidth="1"/>
    <col min="1541" max="1541" width="16.28515625" style="709" customWidth="1"/>
    <col min="1542" max="1543" width="12.5703125" style="709" customWidth="1"/>
    <col min="1544" max="1545" width="8.140625" style="709" customWidth="1"/>
    <col min="1546" max="1546" width="4.7109375" style="709" customWidth="1"/>
    <col min="1547" max="1547" width="8.140625" style="709" customWidth="1"/>
    <col min="1548" max="1548" width="4.7109375" style="709" customWidth="1"/>
    <col min="1549" max="1549" width="8" style="709" customWidth="1"/>
    <col min="1550" max="1550" width="4.7109375" style="709" customWidth="1"/>
    <col min="1551" max="1551" width="8.140625" style="709" customWidth="1"/>
    <col min="1552" max="1552" width="4.7109375" style="709" customWidth="1"/>
    <col min="1553" max="1553" width="8.140625" style="709" customWidth="1"/>
    <col min="1554" max="1554" width="4.7109375" style="709" customWidth="1"/>
    <col min="1555" max="1555" width="8.140625" style="709" customWidth="1"/>
    <col min="1556" max="1556" width="4.7109375" style="709" customWidth="1"/>
    <col min="1557" max="1557" width="8.140625" style="709" customWidth="1"/>
    <col min="1558" max="1558" width="4.7109375" style="709" customWidth="1"/>
    <col min="1559" max="1559" width="8.140625" style="709" customWidth="1"/>
    <col min="1560" max="1560" width="4.7109375" style="709" customWidth="1"/>
    <col min="1561" max="1792" width="8.85546875" style="709"/>
    <col min="1793" max="1793" width="4.28515625" style="709" customWidth="1"/>
    <col min="1794" max="1794" width="4.85546875" style="709" customWidth="1"/>
    <col min="1795" max="1795" width="5.42578125" style="709" customWidth="1"/>
    <col min="1796" max="1796" width="34.5703125" style="709" customWidth="1"/>
    <col min="1797" max="1797" width="16.28515625" style="709" customWidth="1"/>
    <col min="1798" max="1799" width="12.5703125" style="709" customWidth="1"/>
    <col min="1800" max="1801" width="8.140625" style="709" customWidth="1"/>
    <col min="1802" max="1802" width="4.7109375" style="709" customWidth="1"/>
    <col min="1803" max="1803" width="8.140625" style="709" customWidth="1"/>
    <col min="1804" max="1804" width="4.7109375" style="709" customWidth="1"/>
    <col min="1805" max="1805" width="8" style="709" customWidth="1"/>
    <col min="1806" max="1806" width="4.7109375" style="709" customWidth="1"/>
    <col min="1807" max="1807" width="8.140625" style="709" customWidth="1"/>
    <col min="1808" max="1808" width="4.7109375" style="709" customWidth="1"/>
    <col min="1809" max="1809" width="8.140625" style="709" customWidth="1"/>
    <col min="1810" max="1810" width="4.7109375" style="709" customWidth="1"/>
    <col min="1811" max="1811" width="8.140625" style="709" customWidth="1"/>
    <col min="1812" max="1812" width="4.7109375" style="709" customWidth="1"/>
    <col min="1813" max="1813" width="8.140625" style="709" customWidth="1"/>
    <col min="1814" max="1814" width="4.7109375" style="709" customWidth="1"/>
    <col min="1815" max="1815" width="8.140625" style="709" customWidth="1"/>
    <col min="1816" max="1816" width="4.7109375" style="709" customWidth="1"/>
    <col min="1817" max="2048" width="8.85546875" style="709"/>
    <col min="2049" max="2049" width="4.28515625" style="709" customWidth="1"/>
    <col min="2050" max="2050" width="4.85546875" style="709" customWidth="1"/>
    <col min="2051" max="2051" width="5.42578125" style="709" customWidth="1"/>
    <col min="2052" max="2052" width="34.5703125" style="709" customWidth="1"/>
    <col min="2053" max="2053" width="16.28515625" style="709" customWidth="1"/>
    <col min="2054" max="2055" width="12.5703125" style="709" customWidth="1"/>
    <col min="2056" max="2057" width="8.140625" style="709" customWidth="1"/>
    <col min="2058" max="2058" width="4.7109375" style="709" customWidth="1"/>
    <col min="2059" max="2059" width="8.140625" style="709" customWidth="1"/>
    <col min="2060" max="2060" width="4.7109375" style="709" customWidth="1"/>
    <col min="2061" max="2061" width="8" style="709" customWidth="1"/>
    <col min="2062" max="2062" width="4.7109375" style="709" customWidth="1"/>
    <col min="2063" max="2063" width="8.140625" style="709" customWidth="1"/>
    <col min="2064" max="2064" width="4.7109375" style="709" customWidth="1"/>
    <col min="2065" max="2065" width="8.140625" style="709" customWidth="1"/>
    <col min="2066" max="2066" width="4.7109375" style="709" customWidth="1"/>
    <col min="2067" max="2067" width="8.140625" style="709" customWidth="1"/>
    <col min="2068" max="2068" width="4.7109375" style="709" customWidth="1"/>
    <col min="2069" max="2069" width="8.140625" style="709" customWidth="1"/>
    <col min="2070" max="2070" width="4.7109375" style="709" customWidth="1"/>
    <col min="2071" max="2071" width="8.140625" style="709" customWidth="1"/>
    <col min="2072" max="2072" width="4.7109375" style="709" customWidth="1"/>
    <col min="2073" max="2304" width="8.85546875" style="709"/>
    <col min="2305" max="2305" width="4.28515625" style="709" customWidth="1"/>
    <col min="2306" max="2306" width="4.85546875" style="709" customWidth="1"/>
    <col min="2307" max="2307" width="5.42578125" style="709" customWidth="1"/>
    <col min="2308" max="2308" width="34.5703125" style="709" customWidth="1"/>
    <col min="2309" max="2309" width="16.28515625" style="709" customWidth="1"/>
    <col min="2310" max="2311" width="12.5703125" style="709" customWidth="1"/>
    <col min="2312" max="2313" width="8.140625" style="709" customWidth="1"/>
    <col min="2314" max="2314" width="4.7109375" style="709" customWidth="1"/>
    <col min="2315" max="2315" width="8.140625" style="709" customWidth="1"/>
    <col min="2316" max="2316" width="4.7109375" style="709" customWidth="1"/>
    <col min="2317" max="2317" width="8" style="709" customWidth="1"/>
    <col min="2318" max="2318" width="4.7109375" style="709" customWidth="1"/>
    <col min="2319" max="2319" width="8.140625" style="709" customWidth="1"/>
    <col min="2320" max="2320" width="4.7109375" style="709" customWidth="1"/>
    <col min="2321" max="2321" width="8.140625" style="709" customWidth="1"/>
    <col min="2322" max="2322" width="4.7109375" style="709" customWidth="1"/>
    <col min="2323" max="2323" width="8.140625" style="709" customWidth="1"/>
    <col min="2324" max="2324" width="4.7109375" style="709" customWidth="1"/>
    <col min="2325" max="2325" width="8.140625" style="709" customWidth="1"/>
    <col min="2326" max="2326" width="4.7109375" style="709" customWidth="1"/>
    <col min="2327" max="2327" width="8.140625" style="709" customWidth="1"/>
    <col min="2328" max="2328" width="4.7109375" style="709" customWidth="1"/>
    <col min="2329" max="2560" width="8.85546875" style="709"/>
    <col min="2561" max="2561" width="4.28515625" style="709" customWidth="1"/>
    <col min="2562" max="2562" width="4.85546875" style="709" customWidth="1"/>
    <col min="2563" max="2563" width="5.42578125" style="709" customWidth="1"/>
    <col min="2564" max="2564" width="34.5703125" style="709" customWidth="1"/>
    <col min="2565" max="2565" width="16.28515625" style="709" customWidth="1"/>
    <col min="2566" max="2567" width="12.5703125" style="709" customWidth="1"/>
    <col min="2568" max="2569" width="8.140625" style="709" customWidth="1"/>
    <col min="2570" max="2570" width="4.7109375" style="709" customWidth="1"/>
    <col min="2571" max="2571" width="8.140625" style="709" customWidth="1"/>
    <col min="2572" max="2572" width="4.7109375" style="709" customWidth="1"/>
    <col min="2573" max="2573" width="8" style="709" customWidth="1"/>
    <col min="2574" max="2574" width="4.7109375" style="709" customWidth="1"/>
    <col min="2575" max="2575" width="8.140625" style="709" customWidth="1"/>
    <col min="2576" max="2576" width="4.7109375" style="709" customWidth="1"/>
    <col min="2577" max="2577" width="8.140625" style="709" customWidth="1"/>
    <col min="2578" max="2578" width="4.7109375" style="709" customWidth="1"/>
    <col min="2579" max="2579" width="8.140625" style="709" customWidth="1"/>
    <col min="2580" max="2580" width="4.7109375" style="709" customWidth="1"/>
    <col min="2581" max="2581" width="8.140625" style="709" customWidth="1"/>
    <col min="2582" max="2582" width="4.7109375" style="709" customWidth="1"/>
    <col min="2583" max="2583" width="8.140625" style="709" customWidth="1"/>
    <col min="2584" max="2584" width="4.7109375" style="709" customWidth="1"/>
    <col min="2585" max="2816" width="8.85546875" style="709"/>
    <col min="2817" max="2817" width="4.28515625" style="709" customWidth="1"/>
    <col min="2818" max="2818" width="4.85546875" style="709" customWidth="1"/>
    <col min="2819" max="2819" width="5.42578125" style="709" customWidth="1"/>
    <col min="2820" max="2820" width="34.5703125" style="709" customWidth="1"/>
    <col min="2821" max="2821" width="16.28515625" style="709" customWidth="1"/>
    <col min="2822" max="2823" width="12.5703125" style="709" customWidth="1"/>
    <col min="2824" max="2825" width="8.140625" style="709" customWidth="1"/>
    <col min="2826" max="2826" width="4.7109375" style="709" customWidth="1"/>
    <col min="2827" max="2827" width="8.140625" style="709" customWidth="1"/>
    <col min="2828" max="2828" width="4.7109375" style="709" customWidth="1"/>
    <col min="2829" max="2829" width="8" style="709" customWidth="1"/>
    <col min="2830" max="2830" width="4.7109375" style="709" customWidth="1"/>
    <col min="2831" max="2831" width="8.140625" style="709" customWidth="1"/>
    <col min="2832" max="2832" width="4.7109375" style="709" customWidth="1"/>
    <col min="2833" max="2833" width="8.140625" style="709" customWidth="1"/>
    <col min="2834" max="2834" width="4.7109375" style="709" customWidth="1"/>
    <col min="2835" max="2835" width="8.140625" style="709" customWidth="1"/>
    <col min="2836" max="2836" width="4.7109375" style="709" customWidth="1"/>
    <col min="2837" max="2837" width="8.140625" style="709" customWidth="1"/>
    <col min="2838" max="2838" width="4.7109375" style="709" customWidth="1"/>
    <col min="2839" max="2839" width="8.140625" style="709" customWidth="1"/>
    <col min="2840" max="2840" width="4.7109375" style="709" customWidth="1"/>
    <col min="2841" max="3072" width="8.85546875" style="709"/>
    <col min="3073" max="3073" width="4.28515625" style="709" customWidth="1"/>
    <col min="3074" max="3074" width="4.85546875" style="709" customWidth="1"/>
    <col min="3075" max="3075" width="5.42578125" style="709" customWidth="1"/>
    <col min="3076" max="3076" width="34.5703125" style="709" customWidth="1"/>
    <col min="3077" max="3077" width="16.28515625" style="709" customWidth="1"/>
    <col min="3078" max="3079" width="12.5703125" style="709" customWidth="1"/>
    <col min="3080" max="3081" width="8.140625" style="709" customWidth="1"/>
    <col min="3082" max="3082" width="4.7109375" style="709" customWidth="1"/>
    <col min="3083" max="3083" width="8.140625" style="709" customWidth="1"/>
    <col min="3084" max="3084" width="4.7109375" style="709" customWidth="1"/>
    <col min="3085" max="3085" width="8" style="709" customWidth="1"/>
    <col min="3086" max="3086" width="4.7109375" style="709" customWidth="1"/>
    <col min="3087" max="3087" width="8.140625" style="709" customWidth="1"/>
    <col min="3088" max="3088" width="4.7109375" style="709" customWidth="1"/>
    <col min="3089" max="3089" width="8.140625" style="709" customWidth="1"/>
    <col min="3090" max="3090" width="4.7109375" style="709" customWidth="1"/>
    <col min="3091" max="3091" width="8.140625" style="709" customWidth="1"/>
    <col min="3092" max="3092" width="4.7109375" style="709" customWidth="1"/>
    <col min="3093" max="3093" width="8.140625" style="709" customWidth="1"/>
    <col min="3094" max="3094" width="4.7109375" style="709" customWidth="1"/>
    <col min="3095" max="3095" width="8.140625" style="709" customWidth="1"/>
    <col min="3096" max="3096" width="4.7109375" style="709" customWidth="1"/>
    <col min="3097" max="3328" width="8.85546875" style="709"/>
    <col min="3329" max="3329" width="4.28515625" style="709" customWidth="1"/>
    <col min="3330" max="3330" width="4.85546875" style="709" customWidth="1"/>
    <col min="3331" max="3331" width="5.42578125" style="709" customWidth="1"/>
    <col min="3332" max="3332" width="34.5703125" style="709" customWidth="1"/>
    <col min="3333" max="3333" width="16.28515625" style="709" customWidth="1"/>
    <col min="3334" max="3335" width="12.5703125" style="709" customWidth="1"/>
    <col min="3336" max="3337" width="8.140625" style="709" customWidth="1"/>
    <col min="3338" max="3338" width="4.7109375" style="709" customWidth="1"/>
    <col min="3339" max="3339" width="8.140625" style="709" customWidth="1"/>
    <col min="3340" max="3340" width="4.7109375" style="709" customWidth="1"/>
    <col min="3341" max="3341" width="8" style="709" customWidth="1"/>
    <col min="3342" max="3342" width="4.7109375" style="709" customWidth="1"/>
    <col min="3343" max="3343" width="8.140625" style="709" customWidth="1"/>
    <col min="3344" max="3344" width="4.7109375" style="709" customWidth="1"/>
    <col min="3345" max="3345" width="8.140625" style="709" customWidth="1"/>
    <col min="3346" max="3346" width="4.7109375" style="709" customWidth="1"/>
    <col min="3347" max="3347" width="8.140625" style="709" customWidth="1"/>
    <col min="3348" max="3348" width="4.7109375" style="709" customWidth="1"/>
    <col min="3349" max="3349" width="8.140625" style="709" customWidth="1"/>
    <col min="3350" max="3350" width="4.7109375" style="709" customWidth="1"/>
    <col min="3351" max="3351" width="8.140625" style="709" customWidth="1"/>
    <col min="3352" max="3352" width="4.7109375" style="709" customWidth="1"/>
    <col min="3353" max="3584" width="8.85546875" style="709"/>
    <col min="3585" max="3585" width="4.28515625" style="709" customWidth="1"/>
    <col min="3586" max="3586" width="4.85546875" style="709" customWidth="1"/>
    <col min="3587" max="3587" width="5.42578125" style="709" customWidth="1"/>
    <col min="3588" max="3588" width="34.5703125" style="709" customWidth="1"/>
    <col min="3589" max="3589" width="16.28515625" style="709" customWidth="1"/>
    <col min="3590" max="3591" width="12.5703125" style="709" customWidth="1"/>
    <col min="3592" max="3593" width="8.140625" style="709" customWidth="1"/>
    <col min="3594" max="3594" width="4.7109375" style="709" customWidth="1"/>
    <col min="3595" max="3595" width="8.140625" style="709" customWidth="1"/>
    <col min="3596" max="3596" width="4.7109375" style="709" customWidth="1"/>
    <col min="3597" max="3597" width="8" style="709" customWidth="1"/>
    <col min="3598" max="3598" width="4.7109375" style="709" customWidth="1"/>
    <col min="3599" max="3599" width="8.140625" style="709" customWidth="1"/>
    <col min="3600" max="3600" width="4.7109375" style="709" customWidth="1"/>
    <col min="3601" max="3601" width="8.140625" style="709" customWidth="1"/>
    <col min="3602" max="3602" width="4.7109375" style="709" customWidth="1"/>
    <col min="3603" max="3603" width="8.140625" style="709" customWidth="1"/>
    <col min="3604" max="3604" width="4.7109375" style="709" customWidth="1"/>
    <col min="3605" max="3605" width="8.140625" style="709" customWidth="1"/>
    <col min="3606" max="3606" width="4.7109375" style="709" customWidth="1"/>
    <col min="3607" max="3607" width="8.140625" style="709" customWidth="1"/>
    <col min="3608" max="3608" width="4.7109375" style="709" customWidth="1"/>
    <col min="3609" max="3840" width="8.85546875" style="709"/>
    <col min="3841" max="3841" width="4.28515625" style="709" customWidth="1"/>
    <col min="3842" max="3842" width="4.85546875" style="709" customWidth="1"/>
    <col min="3843" max="3843" width="5.42578125" style="709" customWidth="1"/>
    <col min="3844" max="3844" width="34.5703125" style="709" customWidth="1"/>
    <col min="3845" max="3845" width="16.28515625" style="709" customWidth="1"/>
    <col min="3846" max="3847" width="12.5703125" style="709" customWidth="1"/>
    <col min="3848" max="3849" width="8.140625" style="709" customWidth="1"/>
    <col min="3850" max="3850" width="4.7109375" style="709" customWidth="1"/>
    <col min="3851" max="3851" width="8.140625" style="709" customWidth="1"/>
    <col min="3852" max="3852" width="4.7109375" style="709" customWidth="1"/>
    <col min="3853" max="3853" width="8" style="709" customWidth="1"/>
    <col min="3854" max="3854" width="4.7109375" style="709" customWidth="1"/>
    <col min="3855" max="3855" width="8.140625" style="709" customWidth="1"/>
    <col min="3856" max="3856" width="4.7109375" style="709" customWidth="1"/>
    <col min="3857" max="3857" width="8.140625" style="709" customWidth="1"/>
    <col min="3858" max="3858" width="4.7109375" style="709" customWidth="1"/>
    <col min="3859" max="3859" width="8.140625" style="709" customWidth="1"/>
    <col min="3860" max="3860" width="4.7109375" style="709" customWidth="1"/>
    <col min="3861" max="3861" width="8.140625" style="709" customWidth="1"/>
    <col min="3862" max="3862" width="4.7109375" style="709" customWidth="1"/>
    <col min="3863" max="3863" width="8.140625" style="709" customWidth="1"/>
    <col min="3864" max="3864" width="4.7109375" style="709" customWidth="1"/>
    <col min="3865" max="4096" width="8.85546875" style="709"/>
    <col min="4097" max="4097" width="4.28515625" style="709" customWidth="1"/>
    <col min="4098" max="4098" width="4.85546875" style="709" customWidth="1"/>
    <col min="4099" max="4099" width="5.42578125" style="709" customWidth="1"/>
    <col min="4100" max="4100" width="34.5703125" style="709" customWidth="1"/>
    <col min="4101" max="4101" width="16.28515625" style="709" customWidth="1"/>
    <col min="4102" max="4103" width="12.5703125" style="709" customWidth="1"/>
    <col min="4104" max="4105" width="8.140625" style="709" customWidth="1"/>
    <col min="4106" max="4106" width="4.7109375" style="709" customWidth="1"/>
    <col min="4107" max="4107" width="8.140625" style="709" customWidth="1"/>
    <col min="4108" max="4108" width="4.7109375" style="709" customWidth="1"/>
    <col min="4109" max="4109" width="8" style="709" customWidth="1"/>
    <col min="4110" max="4110" width="4.7109375" style="709" customWidth="1"/>
    <col min="4111" max="4111" width="8.140625" style="709" customWidth="1"/>
    <col min="4112" max="4112" width="4.7109375" style="709" customWidth="1"/>
    <col min="4113" max="4113" width="8.140625" style="709" customWidth="1"/>
    <col min="4114" max="4114" width="4.7109375" style="709" customWidth="1"/>
    <col min="4115" max="4115" width="8.140625" style="709" customWidth="1"/>
    <col min="4116" max="4116" width="4.7109375" style="709" customWidth="1"/>
    <col min="4117" max="4117" width="8.140625" style="709" customWidth="1"/>
    <col min="4118" max="4118" width="4.7109375" style="709" customWidth="1"/>
    <col min="4119" max="4119" width="8.140625" style="709" customWidth="1"/>
    <col min="4120" max="4120" width="4.7109375" style="709" customWidth="1"/>
    <col min="4121" max="4352" width="8.85546875" style="709"/>
    <col min="4353" max="4353" width="4.28515625" style="709" customWidth="1"/>
    <col min="4354" max="4354" width="4.85546875" style="709" customWidth="1"/>
    <col min="4355" max="4355" width="5.42578125" style="709" customWidth="1"/>
    <col min="4356" max="4356" width="34.5703125" style="709" customWidth="1"/>
    <col min="4357" max="4357" width="16.28515625" style="709" customWidth="1"/>
    <col min="4358" max="4359" width="12.5703125" style="709" customWidth="1"/>
    <col min="4360" max="4361" width="8.140625" style="709" customWidth="1"/>
    <col min="4362" max="4362" width="4.7109375" style="709" customWidth="1"/>
    <col min="4363" max="4363" width="8.140625" style="709" customWidth="1"/>
    <col min="4364" max="4364" width="4.7109375" style="709" customWidth="1"/>
    <col min="4365" max="4365" width="8" style="709" customWidth="1"/>
    <col min="4366" max="4366" width="4.7109375" style="709" customWidth="1"/>
    <col min="4367" max="4367" width="8.140625" style="709" customWidth="1"/>
    <col min="4368" max="4368" width="4.7109375" style="709" customWidth="1"/>
    <col min="4369" max="4369" width="8.140625" style="709" customWidth="1"/>
    <col min="4370" max="4370" width="4.7109375" style="709" customWidth="1"/>
    <col min="4371" max="4371" width="8.140625" style="709" customWidth="1"/>
    <col min="4372" max="4372" width="4.7109375" style="709" customWidth="1"/>
    <col min="4373" max="4373" width="8.140625" style="709" customWidth="1"/>
    <col min="4374" max="4374" width="4.7109375" style="709" customWidth="1"/>
    <col min="4375" max="4375" width="8.140625" style="709" customWidth="1"/>
    <col min="4376" max="4376" width="4.7109375" style="709" customWidth="1"/>
    <col min="4377" max="4608" width="8.85546875" style="709"/>
    <col min="4609" max="4609" width="4.28515625" style="709" customWidth="1"/>
    <col min="4610" max="4610" width="4.85546875" style="709" customWidth="1"/>
    <col min="4611" max="4611" width="5.42578125" style="709" customWidth="1"/>
    <col min="4612" max="4612" width="34.5703125" style="709" customWidth="1"/>
    <col min="4613" max="4613" width="16.28515625" style="709" customWidth="1"/>
    <col min="4614" max="4615" width="12.5703125" style="709" customWidth="1"/>
    <col min="4616" max="4617" width="8.140625" style="709" customWidth="1"/>
    <col min="4618" max="4618" width="4.7109375" style="709" customWidth="1"/>
    <col min="4619" max="4619" width="8.140625" style="709" customWidth="1"/>
    <col min="4620" max="4620" width="4.7109375" style="709" customWidth="1"/>
    <col min="4621" max="4621" width="8" style="709" customWidth="1"/>
    <col min="4622" max="4622" width="4.7109375" style="709" customWidth="1"/>
    <col min="4623" max="4623" width="8.140625" style="709" customWidth="1"/>
    <col min="4624" max="4624" width="4.7109375" style="709" customWidth="1"/>
    <col min="4625" max="4625" width="8.140625" style="709" customWidth="1"/>
    <col min="4626" max="4626" width="4.7109375" style="709" customWidth="1"/>
    <col min="4627" max="4627" width="8.140625" style="709" customWidth="1"/>
    <col min="4628" max="4628" width="4.7109375" style="709" customWidth="1"/>
    <col min="4629" max="4629" width="8.140625" style="709" customWidth="1"/>
    <col min="4630" max="4630" width="4.7109375" style="709" customWidth="1"/>
    <col min="4631" max="4631" width="8.140625" style="709" customWidth="1"/>
    <col min="4632" max="4632" width="4.7109375" style="709" customWidth="1"/>
    <col min="4633" max="4864" width="8.85546875" style="709"/>
    <col min="4865" max="4865" width="4.28515625" style="709" customWidth="1"/>
    <col min="4866" max="4866" width="4.85546875" style="709" customWidth="1"/>
    <col min="4867" max="4867" width="5.42578125" style="709" customWidth="1"/>
    <col min="4868" max="4868" width="34.5703125" style="709" customWidth="1"/>
    <col min="4869" max="4869" width="16.28515625" style="709" customWidth="1"/>
    <col min="4870" max="4871" width="12.5703125" style="709" customWidth="1"/>
    <col min="4872" max="4873" width="8.140625" style="709" customWidth="1"/>
    <col min="4874" max="4874" width="4.7109375" style="709" customWidth="1"/>
    <col min="4875" max="4875" width="8.140625" style="709" customWidth="1"/>
    <col min="4876" max="4876" width="4.7109375" style="709" customWidth="1"/>
    <col min="4877" max="4877" width="8" style="709" customWidth="1"/>
    <col min="4878" max="4878" width="4.7109375" style="709" customWidth="1"/>
    <col min="4879" max="4879" width="8.140625" style="709" customWidth="1"/>
    <col min="4880" max="4880" width="4.7109375" style="709" customWidth="1"/>
    <col min="4881" max="4881" width="8.140625" style="709" customWidth="1"/>
    <col min="4882" max="4882" width="4.7109375" style="709" customWidth="1"/>
    <col min="4883" max="4883" width="8.140625" style="709" customWidth="1"/>
    <col min="4884" max="4884" width="4.7109375" style="709" customWidth="1"/>
    <col min="4885" max="4885" width="8.140625" style="709" customWidth="1"/>
    <col min="4886" max="4886" width="4.7109375" style="709" customWidth="1"/>
    <col min="4887" max="4887" width="8.140625" style="709" customWidth="1"/>
    <col min="4888" max="4888" width="4.7109375" style="709" customWidth="1"/>
    <col min="4889" max="5120" width="8.85546875" style="709"/>
    <col min="5121" max="5121" width="4.28515625" style="709" customWidth="1"/>
    <col min="5122" max="5122" width="4.85546875" style="709" customWidth="1"/>
    <col min="5123" max="5123" width="5.42578125" style="709" customWidth="1"/>
    <col min="5124" max="5124" width="34.5703125" style="709" customWidth="1"/>
    <col min="5125" max="5125" width="16.28515625" style="709" customWidth="1"/>
    <col min="5126" max="5127" width="12.5703125" style="709" customWidth="1"/>
    <col min="5128" max="5129" width="8.140625" style="709" customWidth="1"/>
    <col min="5130" max="5130" width="4.7109375" style="709" customWidth="1"/>
    <col min="5131" max="5131" width="8.140625" style="709" customWidth="1"/>
    <col min="5132" max="5132" width="4.7109375" style="709" customWidth="1"/>
    <col min="5133" max="5133" width="8" style="709" customWidth="1"/>
    <col min="5134" max="5134" width="4.7109375" style="709" customWidth="1"/>
    <col min="5135" max="5135" width="8.140625" style="709" customWidth="1"/>
    <col min="5136" max="5136" width="4.7109375" style="709" customWidth="1"/>
    <col min="5137" max="5137" width="8.140625" style="709" customWidth="1"/>
    <col min="5138" max="5138" width="4.7109375" style="709" customWidth="1"/>
    <col min="5139" max="5139" width="8.140625" style="709" customWidth="1"/>
    <col min="5140" max="5140" width="4.7109375" style="709" customWidth="1"/>
    <col min="5141" max="5141" width="8.140625" style="709" customWidth="1"/>
    <col min="5142" max="5142" width="4.7109375" style="709" customWidth="1"/>
    <col min="5143" max="5143" width="8.140625" style="709" customWidth="1"/>
    <col min="5144" max="5144" width="4.7109375" style="709" customWidth="1"/>
    <col min="5145" max="5376" width="8.85546875" style="709"/>
    <col min="5377" max="5377" width="4.28515625" style="709" customWidth="1"/>
    <col min="5378" max="5378" width="4.85546875" style="709" customWidth="1"/>
    <col min="5379" max="5379" width="5.42578125" style="709" customWidth="1"/>
    <col min="5380" max="5380" width="34.5703125" style="709" customWidth="1"/>
    <col min="5381" max="5381" width="16.28515625" style="709" customWidth="1"/>
    <col min="5382" max="5383" width="12.5703125" style="709" customWidth="1"/>
    <col min="5384" max="5385" width="8.140625" style="709" customWidth="1"/>
    <col min="5386" max="5386" width="4.7109375" style="709" customWidth="1"/>
    <col min="5387" max="5387" width="8.140625" style="709" customWidth="1"/>
    <col min="5388" max="5388" width="4.7109375" style="709" customWidth="1"/>
    <col min="5389" max="5389" width="8" style="709" customWidth="1"/>
    <col min="5390" max="5390" width="4.7109375" style="709" customWidth="1"/>
    <col min="5391" max="5391" width="8.140625" style="709" customWidth="1"/>
    <col min="5392" max="5392" width="4.7109375" style="709" customWidth="1"/>
    <col min="5393" max="5393" width="8.140625" style="709" customWidth="1"/>
    <col min="5394" max="5394" width="4.7109375" style="709" customWidth="1"/>
    <col min="5395" max="5395" width="8.140625" style="709" customWidth="1"/>
    <col min="5396" max="5396" width="4.7109375" style="709" customWidth="1"/>
    <col min="5397" max="5397" width="8.140625" style="709" customWidth="1"/>
    <col min="5398" max="5398" width="4.7109375" style="709" customWidth="1"/>
    <col min="5399" max="5399" width="8.140625" style="709" customWidth="1"/>
    <col min="5400" max="5400" width="4.7109375" style="709" customWidth="1"/>
    <col min="5401" max="5632" width="8.85546875" style="709"/>
    <col min="5633" max="5633" width="4.28515625" style="709" customWidth="1"/>
    <col min="5634" max="5634" width="4.85546875" style="709" customWidth="1"/>
    <col min="5635" max="5635" width="5.42578125" style="709" customWidth="1"/>
    <col min="5636" max="5636" width="34.5703125" style="709" customWidth="1"/>
    <col min="5637" max="5637" width="16.28515625" style="709" customWidth="1"/>
    <col min="5638" max="5639" width="12.5703125" style="709" customWidth="1"/>
    <col min="5640" max="5641" width="8.140625" style="709" customWidth="1"/>
    <col min="5642" max="5642" width="4.7109375" style="709" customWidth="1"/>
    <col min="5643" max="5643" width="8.140625" style="709" customWidth="1"/>
    <col min="5644" max="5644" width="4.7109375" style="709" customWidth="1"/>
    <col min="5645" max="5645" width="8" style="709" customWidth="1"/>
    <col min="5646" max="5646" width="4.7109375" style="709" customWidth="1"/>
    <col min="5647" max="5647" width="8.140625" style="709" customWidth="1"/>
    <col min="5648" max="5648" width="4.7109375" style="709" customWidth="1"/>
    <col min="5649" max="5649" width="8.140625" style="709" customWidth="1"/>
    <col min="5650" max="5650" width="4.7109375" style="709" customWidth="1"/>
    <col min="5651" max="5651" width="8.140625" style="709" customWidth="1"/>
    <col min="5652" max="5652" width="4.7109375" style="709" customWidth="1"/>
    <col min="5653" max="5653" width="8.140625" style="709" customWidth="1"/>
    <col min="5654" max="5654" width="4.7109375" style="709" customWidth="1"/>
    <col min="5655" max="5655" width="8.140625" style="709" customWidth="1"/>
    <col min="5656" max="5656" width="4.7109375" style="709" customWidth="1"/>
    <col min="5657" max="5888" width="8.85546875" style="709"/>
    <col min="5889" max="5889" width="4.28515625" style="709" customWidth="1"/>
    <col min="5890" max="5890" width="4.85546875" style="709" customWidth="1"/>
    <col min="5891" max="5891" width="5.42578125" style="709" customWidth="1"/>
    <col min="5892" max="5892" width="34.5703125" style="709" customWidth="1"/>
    <col min="5893" max="5893" width="16.28515625" style="709" customWidth="1"/>
    <col min="5894" max="5895" width="12.5703125" style="709" customWidth="1"/>
    <col min="5896" max="5897" width="8.140625" style="709" customWidth="1"/>
    <col min="5898" max="5898" width="4.7109375" style="709" customWidth="1"/>
    <col min="5899" max="5899" width="8.140625" style="709" customWidth="1"/>
    <col min="5900" max="5900" width="4.7109375" style="709" customWidth="1"/>
    <col min="5901" max="5901" width="8" style="709" customWidth="1"/>
    <col min="5902" max="5902" width="4.7109375" style="709" customWidth="1"/>
    <col min="5903" max="5903" width="8.140625" style="709" customWidth="1"/>
    <col min="5904" max="5904" width="4.7109375" style="709" customWidth="1"/>
    <col min="5905" max="5905" width="8.140625" style="709" customWidth="1"/>
    <col min="5906" max="5906" width="4.7109375" style="709" customWidth="1"/>
    <col min="5907" max="5907" width="8.140625" style="709" customWidth="1"/>
    <col min="5908" max="5908" width="4.7109375" style="709" customWidth="1"/>
    <col min="5909" max="5909" width="8.140625" style="709" customWidth="1"/>
    <col min="5910" max="5910" width="4.7109375" style="709" customWidth="1"/>
    <col min="5911" max="5911" width="8.140625" style="709" customWidth="1"/>
    <col min="5912" max="5912" width="4.7109375" style="709" customWidth="1"/>
    <col min="5913" max="6144" width="8.85546875" style="709"/>
    <col min="6145" max="6145" width="4.28515625" style="709" customWidth="1"/>
    <col min="6146" max="6146" width="4.85546875" style="709" customWidth="1"/>
    <col min="6147" max="6147" width="5.42578125" style="709" customWidth="1"/>
    <col min="6148" max="6148" width="34.5703125" style="709" customWidth="1"/>
    <col min="6149" max="6149" width="16.28515625" style="709" customWidth="1"/>
    <col min="6150" max="6151" width="12.5703125" style="709" customWidth="1"/>
    <col min="6152" max="6153" width="8.140625" style="709" customWidth="1"/>
    <col min="6154" max="6154" width="4.7109375" style="709" customWidth="1"/>
    <col min="6155" max="6155" width="8.140625" style="709" customWidth="1"/>
    <col min="6156" max="6156" width="4.7109375" style="709" customWidth="1"/>
    <col min="6157" max="6157" width="8" style="709" customWidth="1"/>
    <col min="6158" max="6158" width="4.7109375" style="709" customWidth="1"/>
    <col min="6159" max="6159" width="8.140625" style="709" customWidth="1"/>
    <col min="6160" max="6160" width="4.7109375" style="709" customWidth="1"/>
    <col min="6161" max="6161" width="8.140625" style="709" customWidth="1"/>
    <col min="6162" max="6162" width="4.7109375" style="709" customWidth="1"/>
    <col min="6163" max="6163" width="8.140625" style="709" customWidth="1"/>
    <col min="6164" max="6164" width="4.7109375" style="709" customWidth="1"/>
    <col min="6165" max="6165" width="8.140625" style="709" customWidth="1"/>
    <col min="6166" max="6166" width="4.7109375" style="709" customWidth="1"/>
    <col min="6167" max="6167" width="8.140625" style="709" customWidth="1"/>
    <col min="6168" max="6168" width="4.7109375" style="709" customWidth="1"/>
    <col min="6169" max="6400" width="8.85546875" style="709"/>
    <col min="6401" max="6401" width="4.28515625" style="709" customWidth="1"/>
    <col min="6402" max="6402" width="4.85546875" style="709" customWidth="1"/>
    <col min="6403" max="6403" width="5.42578125" style="709" customWidth="1"/>
    <col min="6404" max="6404" width="34.5703125" style="709" customWidth="1"/>
    <col min="6405" max="6405" width="16.28515625" style="709" customWidth="1"/>
    <col min="6406" max="6407" width="12.5703125" style="709" customWidth="1"/>
    <col min="6408" max="6409" width="8.140625" style="709" customWidth="1"/>
    <col min="6410" max="6410" width="4.7109375" style="709" customWidth="1"/>
    <col min="6411" max="6411" width="8.140625" style="709" customWidth="1"/>
    <col min="6412" max="6412" width="4.7109375" style="709" customWidth="1"/>
    <col min="6413" max="6413" width="8" style="709" customWidth="1"/>
    <col min="6414" max="6414" width="4.7109375" style="709" customWidth="1"/>
    <col min="6415" max="6415" width="8.140625" style="709" customWidth="1"/>
    <col min="6416" max="6416" width="4.7109375" style="709" customWidth="1"/>
    <col min="6417" max="6417" width="8.140625" style="709" customWidth="1"/>
    <col min="6418" max="6418" width="4.7109375" style="709" customWidth="1"/>
    <col min="6419" max="6419" width="8.140625" style="709" customWidth="1"/>
    <col min="6420" max="6420" width="4.7109375" style="709" customWidth="1"/>
    <col min="6421" max="6421" width="8.140625" style="709" customWidth="1"/>
    <col min="6422" max="6422" width="4.7109375" style="709" customWidth="1"/>
    <col min="6423" max="6423" width="8.140625" style="709" customWidth="1"/>
    <col min="6424" max="6424" width="4.7109375" style="709" customWidth="1"/>
    <col min="6425" max="6656" width="8.85546875" style="709"/>
    <col min="6657" max="6657" width="4.28515625" style="709" customWidth="1"/>
    <col min="6658" max="6658" width="4.85546875" style="709" customWidth="1"/>
    <col min="6659" max="6659" width="5.42578125" style="709" customWidth="1"/>
    <col min="6660" max="6660" width="34.5703125" style="709" customWidth="1"/>
    <col min="6661" max="6661" width="16.28515625" style="709" customWidth="1"/>
    <col min="6662" max="6663" width="12.5703125" style="709" customWidth="1"/>
    <col min="6664" max="6665" width="8.140625" style="709" customWidth="1"/>
    <col min="6666" max="6666" width="4.7109375" style="709" customWidth="1"/>
    <col min="6667" max="6667" width="8.140625" style="709" customWidth="1"/>
    <col min="6668" max="6668" width="4.7109375" style="709" customWidth="1"/>
    <col min="6669" max="6669" width="8" style="709" customWidth="1"/>
    <col min="6670" max="6670" width="4.7109375" style="709" customWidth="1"/>
    <col min="6671" max="6671" width="8.140625" style="709" customWidth="1"/>
    <col min="6672" max="6672" width="4.7109375" style="709" customWidth="1"/>
    <col min="6673" max="6673" width="8.140625" style="709" customWidth="1"/>
    <col min="6674" max="6674" width="4.7109375" style="709" customWidth="1"/>
    <col min="6675" max="6675" width="8.140625" style="709" customWidth="1"/>
    <col min="6676" max="6676" width="4.7109375" style="709" customWidth="1"/>
    <col min="6677" max="6677" width="8.140625" style="709" customWidth="1"/>
    <col min="6678" max="6678" width="4.7109375" style="709" customWidth="1"/>
    <col min="6679" max="6679" width="8.140625" style="709" customWidth="1"/>
    <col min="6680" max="6680" width="4.7109375" style="709" customWidth="1"/>
    <col min="6681" max="6912" width="8.85546875" style="709"/>
    <col min="6913" max="6913" width="4.28515625" style="709" customWidth="1"/>
    <col min="6914" max="6914" width="4.85546875" style="709" customWidth="1"/>
    <col min="6915" max="6915" width="5.42578125" style="709" customWidth="1"/>
    <col min="6916" max="6916" width="34.5703125" style="709" customWidth="1"/>
    <col min="6917" max="6917" width="16.28515625" style="709" customWidth="1"/>
    <col min="6918" max="6919" width="12.5703125" style="709" customWidth="1"/>
    <col min="6920" max="6921" width="8.140625" style="709" customWidth="1"/>
    <col min="6922" max="6922" width="4.7109375" style="709" customWidth="1"/>
    <col min="6923" max="6923" width="8.140625" style="709" customWidth="1"/>
    <col min="6924" max="6924" width="4.7109375" style="709" customWidth="1"/>
    <col min="6925" max="6925" width="8" style="709" customWidth="1"/>
    <col min="6926" max="6926" width="4.7109375" style="709" customWidth="1"/>
    <col min="6927" max="6927" width="8.140625" style="709" customWidth="1"/>
    <col min="6928" max="6928" width="4.7109375" style="709" customWidth="1"/>
    <col min="6929" max="6929" width="8.140625" style="709" customWidth="1"/>
    <col min="6930" max="6930" width="4.7109375" style="709" customWidth="1"/>
    <col min="6931" max="6931" width="8.140625" style="709" customWidth="1"/>
    <col min="6932" max="6932" width="4.7109375" style="709" customWidth="1"/>
    <col min="6933" max="6933" width="8.140625" style="709" customWidth="1"/>
    <col min="6934" max="6934" width="4.7109375" style="709" customWidth="1"/>
    <col min="6935" max="6935" width="8.140625" style="709" customWidth="1"/>
    <col min="6936" max="6936" width="4.7109375" style="709" customWidth="1"/>
    <col min="6937" max="7168" width="8.85546875" style="709"/>
    <col min="7169" max="7169" width="4.28515625" style="709" customWidth="1"/>
    <col min="7170" max="7170" width="4.85546875" style="709" customWidth="1"/>
    <col min="7171" max="7171" width="5.42578125" style="709" customWidth="1"/>
    <col min="7172" max="7172" width="34.5703125" style="709" customWidth="1"/>
    <col min="7173" max="7173" width="16.28515625" style="709" customWidth="1"/>
    <col min="7174" max="7175" width="12.5703125" style="709" customWidth="1"/>
    <col min="7176" max="7177" width="8.140625" style="709" customWidth="1"/>
    <col min="7178" max="7178" width="4.7109375" style="709" customWidth="1"/>
    <col min="7179" max="7179" width="8.140625" style="709" customWidth="1"/>
    <col min="7180" max="7180" width="4.7109375" style="709" customWidth="1"/>
    <col min="7181" max="7181" width="8" style="709" customWidth="1"/>
    <col min="7182" max="7182" width="4.7109375" style="709" customWidth="1"/>
    <col min="7183" max="7183" width="8.140625" style="709" customWidth="1"/>
    <col min="7184" max="7184" width="4.7109375" style="709" customWidth="1"/>
    <col min="7185" max="7185" width="8.140625" style="709" customWidth="1"/>
    <col min="7186" max="7186" width="4.7109375" style="709" customWidth="1"/>
    <col min="7187" max="7187" width="8.140625" style="709" customWidth="1"/>
    <col min="7188" max="7188" width="4.7109375" style="709" customWidth="1"/>
    <col min="7189" max="7189" width="8.140625" style="709" customWidth="1"/>
    <col min="7190" max="7190" width="4.7109375" style="709" customWidth="1"/>
    <col min="7191" max="7191" width="8.140625" style="709" customWidth="1"/>
    <col min="7192" max="7192" width="4.7109375" style="709" customWidth="1"/>
    <col min="7193" max="7424" width="8.85546875" style="709"/>
    <col min="7425" max="7425" width="4.28515625" style="709" customWidth="1"/>
    <col min="7426" max="7426" width="4.85546875" style="709" customWidth="1"/>
    <col min="7427" max="7427" width="5.42578125" style="709" customWidth="1"/>
    <col min="7428" max="7428" width="34.5703125" style="709" customWidth="1"/>
    <col min="7429" max="7429" width="16.28515625" style="709" customWidth="1"/>
    <col min="7430" max="7431" width="12.5703125" style="709" customWidth="1"/>
    <col min="7432" max="7433" width="8.140625" style="709" customWidth="1"/>
    <col min="7434" max="7434" width="4.7109375" style="709" customWidth="1"/>
    <col min="7435" max="7435" width="8.140625" style="709" customWidth="1"/>
    <col min="7436" max="7436" width="4.7109375" style="709" customWidth="1"/>
    <col min="7437" max="7437" width="8" style="709" customWidth="1"/>
    <col min="7438" max="7438" width="4.7109375" style="709" customWidth="1"/>
    <col min="7439" max="7439" width="8.140625" style="709" customWidth="1"/>
    <col min="7440" max="7440" width="4.7109375" style="709" customWidth="1"/>
    <col min="7441" max="7441" width="8.140625" style="709" customWidth="1"/>
    <col min="7442" max="7442" width="4.7109375" style="709" customWidth="1"/>
    <col min="7443" max="7443" width="8.140625" style="709" customWidth="1"/>
    <col min="7444" max="7444" width="4.7109375" style="709" customWidth="1"/>
    <col min="7445" max="7445" width="8.140625" style="709" customWidth="1"/>
    <col min="7446" max="7446" width="4.7109375" style="709" customWidth="1"/>
    <col min="7447" max="7447" width="8.140625" style="709" customWidth="1"/>
    <col min="7448" max="7448" width="4.7109375" style="709" customWidth="1"/>
    <col min="7449" max="7680" width="8.85546875" style="709"/>
    <col min="7681" max="7681" width="4.28515625" style="709" customWidth="1"/>
    <col min="7682" max="7682" width="4.85546875" style="709" customWidth="1"/>
    <col min="7683" max="7683" width="5.42578125" style="709" customWidth="1"/>
    <col min="7684" max="7684" width="34.5703125" style="709" customWidth="1"/>
    <col min="7685" max="7685" width="16.28515625" style="709" customWidth="1"/>
    <col min="7686" max="7687" width="12.5703125" style="709" customWidth="1"/>
    <col min="7688" max="7689" width="8.140625" style="709" customWidth="1"/>
    <col min="7690" max="7690" width="4.7109375" style="709" customWidth="1"/>
    <col min="7691" max="7691" width="8.140625" style="709" customWidth="1"/>
    <col min="7692" max="7692" width="4.7109375" style="709" customWidth="1"/>
    <col min="7693" max="7693" width="8" style="709" customWidth="1"/>
    <col min="7694" max="7694" width="4.7109375" style="709" customWidth="1"/>
    <col min="7695" max="7695" width="8.140625" style="709" customWidth="1"/>
    <col min="7696" max="7696" width="4.7109375" style="709" customWidth="1"/>
    <col min="7697" max="7697" width="8.140625" style="709" customWidth="1"/>
    <col min="7698" max="7698" width="4.7109375" style="709" customWidth="1"/>
    <col min="7699" max="7699" width="8.140625" style="709" customWidth="1"/>
    <col min="7700" max="7700" width="4.7109375" style="709" customWidth="1"/>
    <col min="7701" max="7701" width="8.140625" style="709" customWidth="1"/>
    <col min="7702" max="7702" width="4.7109375" style="709" customWidth="1"/>
    <col min="7703" max="7703" width="8.140625" style="709" customWidth="1"/>
    <col min="7704" max="7704" width="4.7109375" style="709" customWidth="1"/>
    <col min="7705" max="7936" width="8.85546875" style="709"/>
    <col min="7937" max="7937" width="4.28515625" style="709" customWidth="1"/>
    <col min="7938" max="7938" width="4.85546875" style="709" customWidth="1"/>
    <col min="7939" max="7939" width="5.42578125" style="709" customWidth="1"/>
    <col min="7940" max="7940" width="34.5703125" style="709" customWidth="1"/>
    <col min="7941" max="7941" width="16.28515625" style="709" customWidth="1"/>
    <col min="7942" max="7943" width="12.5703125" style="709" customWidth="1"/>
    <col min="7944" max="7945" width="8.140625" style="709" customWidth="1"/>
    <col min="7946" max="7946" width="4.7109375" style="709" customWidth="1"/>
    <col min="7947" max="7947" width="8.140625" style="709" customWidth="1"/>
    <col min="7948" max="7948" width="4.7109375" style="709" customWidth="1"/>
    <col min="7949" max="7949" width="8" style="709" customWidth="1"/>
    <col min="7950" max="7950" width="4.7109375" style="709" customWidth="1"/>
    <col min="7951" max="7951" width="8.140625" style="709" customWidth="1"/>
    <col min="7952" max="7952" width="4.7109375" style="709" customWidth="1"/>
    <col min="7953" max="7953" width="8.140625" style="709" customWidth="1"/>
    <col min="7954" max="7954" width="4.7109375" style="709" customWidth="1"/>
    <col min="7955" max="7955" width="8.140625" style="709" customWidth="1"/>
    <col min="7956" max="7956" width="4.7109375" style="709" customWidth="1"/>
    <col min="7957" max="7957" width="8.140625" style="709" customWidth="1"/>
    <col min="7958" max="7958" width="4.7109375" style="709" customWidth="1"/>
    <col min="7959" max="7959" width="8.140625" style="709" customWidth="1"/>
    <col min="7960" max="7960" width="4.7109375" style="709" customWidth="1"/>
    <col min="7961" max="8192" width="8.85546875" style="709"/>
    <col min="8193" max="8193" width="4.28515625" style="709" customWidth="1"/>
    <col min="8194" max="8194" width="4.85546875" style="709" customWidth="1"/>
    <col min="8195" max="8195" width="5.42578125" style="709" customWidth="1"/>
    <col min="8196" max="8196" width="34.5703125" style="709" customWidth="1"/>
    <col min="8197" max="8197" width="16.28515625" style="709" customWidth="1"/>
    <col min="8198" max="8199" width="12.5703125" style="709" customWidth="1"/>
    <col min="8200" max="8201" width="8.140625" style="709" customWidth="1"/>
    <col min="8202" max="8202" width="4.7109375" style="709" customWidth="1"/>
    <col min="8203" max="8203" width="8.140625" style="709" customWidth="1"/>
    <col min="8204" max="8204" width="4.7109375" style="709" customWidth="1"/>
    <col min="8205" max="8205" width="8" style="709" customWidth="1"/>
    <col min="8206" max="8206" width="4.7109375" style="709" customWidth="1"/>
    <col min="8207" max="8207" width="8.140625" style="709" customWidth="1"/>
    <col min="8208" max="8208" width="4.7109375" style="709" customWidth="1"/>
    <col min="8209" max="8209" width="8.140625" style="709" customWidth="1"/>
    <col min="8210" max="8210" width="4.7109375" style="709" customWidth="1"/>
    <col min="8211" max="8211" width="8.140625" style="709" customWidth="1"/>
    <col min="8212" max="8212" width="4.7109375" style="709" customWidth="1"/>
    <col min="8213" max="8213" width="8.140625" style="709" customWidth="1"/>
    <col min="8214" max="8214" width="4.7109375" style="709" customWidth="1"/>
    <col min="8215" max="8215" width="8.140625" style="709" customWidth="1"/>
    <col min="8216" max="8216" width="4.7109375" style="709" customWidth="1"/>
    <col min="8217" max="8448" width="8.85546875" style="709"/>
    <col min="8449" max="8449" width="4.28515625" style="709" customWidth="1"/>
    <col min="8450" max="8450" width="4.85546875" style="709" customWidth="1"/>
    <col min="8451" max="8451" width="5.42578125" style="709" customWidth="1"/>
    <col min="8452" max="8452" width="34.5703125" style="709" customWidth="1"/>
    <col min="8453" max="8453" width="16.28515625" style="709" customWidth="1"/>
    <col min="8454" max="8455" width="12.5703125" style="709" customWidth="1"/>
    <col min="8456" max="8457" width="8.140625" style="709" customWidth="1"/>
    <col min="8458" max="8458" width="4.7109375" style="709" customWidth="1"/>
    <col min="8459" max="8459" width="8.140625" style="709" customWidth="1"/>
    <col min="8460" max="8460" width="4.7109375" style="709" customWidth="1"/>
    <col min="8461" max="8461" width="8" style="709" customWidth="1"/>
    <col min="8462" max="8462" width="4.7109375" style="709" customWidth="1"/>
    <col min="8463" max="8463" width="8.140625" style="709" customWidth="1"/>
    <col min="8464" max="8464" width="4.7109375" style="709" customWidth="1"/>
    <col min="8465" max="8465" width="8.140625" style="709" customWidth="1"/>
    <col min="8466" max="8466" width="4.7109375" style="709" customWidth="1"/>
    <col min="8467" max="8467" width="8.140625" style="709" customWidth="1"/>
    <col min="8468" max="8468" width="4.7109375" style="709" customWidth="1"/>
    <col min="8469" max="8469" width="8.140625" style="709" customWidth="1"/>
    <col min="8470" max="8470" width="4.7109375" style="709" customWidth="1"/>
    <col min="8471" max="8471" width="8.140625" style="709" customWidth="1"/>
    <col min="8472" max="8472" width="4.7109375" style="709" customWidth="1"/>
    <col min="8473" max="8704" width="8.85546875" style="709"/>
    <col min="8705" max="8705" width="4.28515625" style="709" customWidth="1"/>
    <col min="8706" max="8706" width="4.85546875" style="709" customWidth="1"/>
    <col min="8707" max="8707" width="5.42578125" style="709" customWidth="1"/>
    <col min="8708" max="8708" width="34.5703125" style="709" customWidth="1"/>
    <col min="8709" max="8709" width="16.28515625" style="709" customWidth="1"/>
    <col min="8710" max="8711" width="12.5703125" style="709" customWidth="1"/>
    <col min="8712" max="8713" width="8.140625" style="709" customWidth="1"/>
    <col min="8714" max="8714" width="4.7109375" style="709" customWidth="1"/>
    <col min="8715" max="8715" width="8.140625" style="709" customWidth="1"/>
    <col min="8716" max="8716" width="4.7109375" style="709" customWidth="1"/>
    <col min="8717" max="8717" width="8" style="709" customWidth="1"/>
    <col min="8718" max="8718" width="4.7109375" style="709" customWidth="1"/>
    <col min="8719" max="8719" width="8.140625" style="709" customWidth="1"/>
    <col min="8720" max="8720" width="4.7109375" style="709" customWidth="1"/>
    <col min="8721" max="8721" width="8.140625" style="709" customWidth="1"/>
    <col min="8722" max="8722" width="4.7109375" style="709" customWidth="1"/>
    <col min="8723" max="8723" width="8.140625" style="709" customWidth="1"/>
    <col min="8724" max="8724" width="4.7109375" style="709" customWidth="1"/>
    <col min="8725" max="8725" width="8.140625" style="709" customWidth="1"/>
    <col min="8726" max="8726" width="4.7109375" style="709" customWidth="1"/>
    <col min="8727" max="8727" width="8.140625" style="709" customWidth="1"/>
    <col min="8728" max="8728" width="4.7109375" style="709" customWidth="1"/>
    <col min="8729" max="8960" width="8.85546875" style="709"/>
    <col min="8961" max="8961" width="4.28515625" style="709" customWidth="1"/>
    <col min="8962" max="8962" width="4.85546875" style="709" customWidth="1"/>
    <col min="8963" max="8963" width="5.42578125" style="709" customWidth="1"/>
    <col min="8964" max="8964" width="34.5703125" style="709" customWidth="1"/>
    <col min="8965" max="8965" width="16.28515625" style="709" customWidth="1"/>
    <col min="8966" max="8967" width="12.5703125" style="709" customWidth="1"/>
    <col min="8968" max="8969" width="8.140625" style="709" customWidth="1"/>
    <col min="8970" max="8970" width="4.7109375" style="709" customWidth="1"/>
    <col min="8971" max="8971" width="8.140625" style="709" customWidth="1"/>
    <col min="8972" max="8972" width="4.7109375" style="709" customWidth="1"/>
    <col min="8973" max="8973" width="8" style="709" customWidth="1"/>
    <col min="8974" max="8974" width="4.7109375" style="709" customWidth="1"/>
    <col min="8975" max="8975" width="8.140625" style="709" customWidth="1"/>
    <col min="8976" max="8976" width="4.7109375" style="709" customWidth="1"/>
    <col min="8977" max="8977" width="8.140625" style="709" customWidth="1"/>
    <col min="8978" max="8978" width="4.7109375" style="709" customWidth="1"/>
    <col min="8979" max="8979" width="8.140625" style="709" customWidth="1"/>
    <col min="8980" max="8980" width="4.7109375" style="709" customWidth="1"/>
    <col min="8981" max="8981" width="8.140625" style="709" customWidth="1"/>
    <col min="8982" max="8982" width="4.7109375" style="709" customWidth="1"/>
    <col min="8983" max="8983" width="8.140625" style="709" customWidth="1"/>
    <col min="8984" max="8984" width="4.7109375" style="709" customWidth="1"/>
    <col min="8985" max="9216" width="8.85546875" style="709"/>
    <col min="9217" max="9217" width="4.28515625" style="709" customWidth="1"/>
    <col min="9218" max="9218" width="4.85546875" style="709" customWidth="1"/>
    <col min="9219" max="9219" width="5.42578125" style="709" customWidth="1"/>
    <col min="9220" max="9220" width="34.5703125" style="709" customWidth="1"/>
    <col min="9221" max="9221" width="16.28515625" style="709" customWidth="1"/>
    <col min="9222" max="9223" width="12.5703125" style="709" customWidth="1"/>
    <col min="9224" max="9225" width="8.140625" style="709" customWidth="1"/>
    <col min="9226" max="9226" width="4.7109375" style="709" customWidth="1"/>
    <col min="9227" max="9227" width="8.140625" style="709" customWidth="1"/>
    <col min="9228" max="9228" width="4.7109375" style="709" customWidth="1"/>
    <col min="9229" max="9229" width="8" style="709" customWidth="1"/>
    <col min="9230" max="9230" width="4.7109375" style="709" customWidth="1"/>
    <col min="9231" max="9231" width="8.140625" style="709" customWidth="1"/>
    <col min="9232" max="9232" width="4.7109375" style="709" customWidth="1"/>
    <col min="9233" max="9233" width="8.140625" style="709" customWidth="1"/>
    <col min="9234" max="9234" width="4.7109375" style="709" customWidth="1"/>
    <col min="9235" max="9235" width="8.140625" style="709" customWidth="1"/>
    <col min="9236" max="9236" width="4.7109375" style="709" customWidth="1"/>
    <col min="9237" max="9237" width="8.140625" style="709" customWidth="1"/>
    <col min="9238" max="9238" width="4.7109375" style="709" customWidth="1"/>
    <col min="9239" max="9239" width="8.140625" style="709" customWidth="1"/>
    <col min="9240" max="9240" width="4.7109375" style="709" customWidth="1"/>
    <col min="9241" max="9472" width="8.85546875" style="709"/>
    <col min="9473" max="9473" width="4.28515625" style="709" customWidth="1"/>
    <col min="9474" max="9474" width="4.85546875" style="709" customWidth="1"/>
    <col min="9475" max="9475" width="5.42578125" style="709" customWidth="1"/>
    <col min="9476" max="9476" width="34.5703125" style="709" customWidth="1"/>
    <col min="9477" max="9477" width="16.28515625" style="709" customWidth="1"/>
    <col min="9478" max="9479" width="12.5703125" style="709" customWidth="1"/>
    <col min="9480" max="9481" width="8.140625" style="709" customWidth="1"/>
    <col min="9482" max="9482" width="4.7109375" style="709" customWidth="1"/>
    <col min="9483" max="9483" width="8.140625" style="709" customWidth="1"/>
    <col min="9484" max="9484" width="4.7109375" style="709" customWidth="1"/>
    <col min="9485" max="9485" width="8" style="709" customWidth="1"/>
    <col min="9486" max="9486" width="4.7109375" style="709" customWidth="1"/>
    <col min="9487" max="9487" width="8.140625" style="709" customWidth="1"/>
    <col min="9488" max="9488" width="4.7109375" style="709" customWidth="1"/>
    <col min="9489" max="9489" width="8.140625" style="709" customWidth="1"/>
    <col min="9490" max="9490" width="4.7109375" style="709" customWidth="1"/>
    <col min="9491" max="9491" width="8.140625" style="709" customWidth="1"/>
    <col min="9492" max="9492" width="4.7109375" style="709" customWidth="1"/>
    <col min="9493" max="9493" width="8.140625" style="709" customWidth="1"/>
    <col min="9494" max="9494" width="4.7109375" style="709" customWidth="1"/>
    <col min="9495" max="9495" width="8.140625" style="709" customWidth="1"/>
    <col min="9496" max="9496" width="4.7109375" style="709" customWidth="1"/>
    <col min="9497" max="9728" width="8.85546875" style="709"/>
    <col min="9729" max="9729" width="4.28515625" style="709" customWidth="1"/>
    <col min="9730" max="9730" width="4.85546875" style="709" customWidth="1"/>
    <col min="9731" max="9731" width="5.42578125" style="709" customWidth="1"/>
    <col min="9732" max="9732" width="34.5703125" style="709" customWidth="1"/>
    <col min="9733" max="9733" width="16.28515625" style="709" customWidth="1"/>
    <col min="9734" max="9735" width="12.5703125" style="709" customWidth="1"/>
    <col min="9736" max="9737" width="8.140625" style="709" customWidth="1"/>
    <col min="9738" max="9738" width="4.7109375" style="709" customWidth="1"/>
    <col min="9739" max="9739" width="8.140625" style="709" customWidth="1"/>
    <col min="9740" max="9740" width="4.7109375" style="709" customWidth="1"/>
    <col min="9741" max="9741" width="8" style="709" customWidth="1"/>
    <col min="9742" max="9742" width="4.7109375" style="709" customWidth="1"/>
    <col min="9743" max="9743" width="8.140625" style="709" customWidth="1"/>
    <col min="9744" max="9744" width="4.7109375" style="709" customWidth="1"/>
    <col min="9745" max="9745" width="8.140625" style="709" customWidth="1"/>
    <col min="9746" max="9746" width="4.7109375" style="709" customWidth="1"/>
    <col min="9747" max="9747" width="8.140625" style="709" customWidth="1"/>
    <col min="9748" max="9748" width="4.7109375" style="709" customWidth="1"/>
    <col min="9749" max="9749" width="8.140625" style="709" customWidth="1"/>
    <col min="9750" max="9750" width="4.7109375" style="709" customWidth="1"/>
    <col min="9751" max="9751" width="8.140625" style="709" customWidth="1"/>
    <col min="9752" max="9752" width="4.7109375" style="709" customWidth="1"/>
    <col min="9753" max="9984" width="8.85546875" style="709"/>
    <col min="9985" max="9985" width="4.28515625" style="709" customWidth="1"/>
    <col min="9986" max="9986" width="4.85546875" style="709" customWidth="1"/>
    <col min="9987" max="9987" width="5.42578125" style="709" customWidth="1"/>
    <col min="9988" max="9988" width="34.5703125" style="709" customWidth="1"/>
    <col min="9989" max="9989" width="16.28515625" style="709" customWidth="1"/>
    <col min="9990" max="9991" width="12.5703125" style="709" customWidth="1"/>
    <col min="9992" max="9993" width="8.140625" style="709" customWidth="1"/>
    <col min="9994" max="9994" width="4.7109375" style="709" customWidth="1"/>
    <col min="9995" max="9995" width="8.140625" style="709" customWidth="1"/>
    <col min="9996" max="9996" width="4.7109375" style="709" customWidth="1"/>
    <col min="9997" max="9997" width="8" style="709" customWidth="1"/>
    <col min="9998" max="9998" width="4.7109375" style="709" customWidth="1"/>
    <col min="9999" max="9999" width="8.140625" style="709" customWidth="1"/>
    <col min="10000" max="10000" width="4.7109375" style="709" customWidth="1"/>
    <col min="10001" max="10001" width="8.140625" style="709" customWidth="1"/>
    <col min="10002" max="10002" width="4.7109375" style="709" customWidth="1"/>
    <col min="10003" max="10003" width="8.140625" style="709" customWidth="1"/>
    <col min="10004" max="10004" width="4.7109375" style="709" customWidth="1"/>
    <col min="10005" max="10005" width="8.140625" style="709" customWidth="1"/>
    <col min="10006" max="10006" width="4.7109375" style="709" customWidth="1"/>
    <col min="10007" max="10007" width="8.140625" style="709" customWidth="1"/>
    <col min="10008" max="10008" width="4.7109375" style="709" customWidth="1"/>
    <col min="10009" max="10240" width="8.85546875" style="709"/>
    <col min="10241" max="10241" width="4.28515625" style="709" customWidth="1"/>
    <col min="10242" max="10242" width="4.85546875" style="709" customWidth="1"/>
    <col min="10243" max="10243" width="5.42578125" style="709" customWidth="1"/>
    <col min="10244" max="10244" width="34.5703125" style="709" customWidth="1"/>
    <col min="10245" max="10245" width="16.28515625" style="709" customWidth="1"/>
    <col min="10246" max="10247" width="12.5703125" style="709" customWidth="1"/>
    <col min="10248" max="10249" width="8.140625" style="709" customWidth="1"/>
    <col min="10250" max="10250" width="4.7109375" style="709" customWidth="1"/>
    <col min="10251" max="10251" width="8.140625" style="709" customWidth="1"/>
    <col min="10252" max="10252" width="4.7109375" style="709" customWidth="1"/>
    <col min="10253" max="10253" width="8" style="709" customWidth="1"/>
    <col min="10254" max="10254" width="4.7109375" style="709" customWidth="1"/>
    <col min="10255" max="10255" width="8.140625" style="709" customWidth="1"/>
    <col min="10256" max="10256" width="4.7109375" style="709" customWidth="1"/>
    <col min="10257" max="10257" width="8.140625" style="709" customWidth="1"/>
    <col min="10258" max="10258" width="4.7109375" style="709" customWidth="1"/>
    <col min="10259" max="10259" width="8.140625" style="709" customWidth="1"/>
    <col min="10260" max="10260" width="4.7109375" style="709" customWidth="1"/>
    <col min="10261" max="10261" width="8.140625" style="709" customWidth="1"/>
    <col min="10262" max="10262" width="4.7109375" style="709" customWidth="1"/>
    <col min="10263" max="10263" width="8.140625" style="709" customWidth="1"/>
    <col min="10264" max="10264" width="4.7109375" style="709" customWidth="1"/>
    <col min="10265" max="10496" width="8.85546875" style="709"/>
    <col min="10497" max="10497" width="4.28515625" style="709" customWidth="1"/>
    <col min="10498" max="10498" width="4.85546875" style="709" customWidth="1"/>
    <col min="10499" max="10499" width="5.42578125" style="709" customWidth="1"/>
    <col min="10500" max="10500" width="34.5703125" style="709" customWidth="1"/>
    <col min="10501" max="10501" width="16.28515625" style="709" customWidth="1"/>
    <col min="10502" max="10503" width="12.5703125" style="709" customWidth="1"/>
    <col min="10504" max="10505" width="8.140625" style="709" customWidth="1"/>
    <col min="10506" max="10506" width="4.7109375" style="709" customWidth="1"/>
    <col min="10507" max="10507" width="8.140625" style="709" customWidth="1"/>
    <col min="10508" max="10508" width="4.7109375" style="709" customWidth="1"/>
    <col min="10509" max="10509" width="8" style="709" customWidth="1"/>
    <col min="10510" max="10510" width="4.7109375" style="709" customWidth="1"/>
    <col min="10511" max="10511" width="8.140625" style="709" customWidth="1"/>
    <col min="10512" max="10512" width="4.7109375" style="709" customWidth="1"/>
    <col min="10513" max="10513" width="8.140625" style="709" customWidth="1"/>
    <col min="10514" max="10514" width="4.7109375" style="709" customWidth="1"/>
    <col min="10515" max="10515" width="8.140625" style="709" customWidth="1"/>
    <col min="10516" max="10516" width="4.7109375" style="709" customWidth="1"/>
    <col min="10517" max="10517" width="8.140625" style="709" customWidth="1"/>
    <col min="10518" max="10518" width="4.7109375" style="709" customWidth="1"/>
    <col min="10519" max="10519" width="8.140625" style="709" customWidth="1"/>
    <col min="10520" max="10520" width="4.7109375" style="709" customWidth="1"/>
    <col min="10521" max="10752" width="8.85546875" style="709"/>
    <col min="10753" max="10753" width="4.28515625" style="709" customWidth="1"/>
    <col min="10754" max="10754" width="4.85546875" style="709" customWidth="1"/>
    <col min="10755" max="10755" width="5.42578125" style="709" customWidth="1"/>
    <col min="10756" max="10756" width="34.5703125" style="709" customWidth="1"/>
    <col min="10757" max="10757" width="16.28515625" style="709" customWidth="1"/>
    <col min="10758" max="10759" width="12.5703125" style="709" customWidth="1"/>
    <col min="10760" max="10761" width="8.140625" style="709" customWidth="1"/>
    <col min="10762" max="10762" width="4.7109375" style="709" customWidth="1"/>
    <col min="10763" max="10763" width="8.140625" style="709" customWidth="1"/>
    <col min="10764" max="10764" width="4.7109375" style="709" customWidth="1"/>
    <col min="10765" max="10765" width="8" style="709" customWidth="1"/>
    <col min="10766" max="10766" width="4.7109375" style="709" customWidth="1"/>
    <col min="10767" max="10767" width="8.140625" style="709" customWidth="1"/>
    <col min="10768" max="10768" width="4.7109375" style="709" customWidth="1"/>
    <col min="10769" max="10769" width="8.140625" style="709" customWidth="1"/>
    <col min="10770" max="10770" width="4.7109375" style="709" customWidth="1"/>
    <col min="10771" max="10771" width="8.140625" style="709" customWidth="1"/>
    <col min="10772" max="10772" width="4.7109375" style="709" customWidth="1"/>
    <col min="10773" max="10773" width="8.140625" style="709" customWidth="1"/>
    <col min="10774" max="10774" width="4.7109375" style="709" customWidth="1"/>
    <col min="10775" max="10775" width="8.140625" style="709" customWidth="1"/>
    <col min="10776" max="10776" width="4.7109375" style="709" customWidth="1"/>
    <col min="10777" max="11008" width="8.85546875" style="709"/>
    <col min="11009" max="11009" width="4.28515625" style="709" customWidth="1"/>
    <col min="11010" max="11010" width="4.85546875" style="709" customWidth="1"/>
    <col min="11011" max="11011" width="5.42578125" style="709" customWidth="1"/>
    <col min="11012" max="11012" width="34.5703125" style="709" customWidth="1"/>
    <col min="11013" max="11013" width="16.28515625" style="709" customWidth="1"/>
    <col min="11014" max="11015" width="12.5703125" style="709" customWidth="1"/>
    <col min="11016" max="11017" width="8.140625" style="709" customWidth="1"/>
    <col min="11018" max="11018" width="4.7109375" style="709" customWidth="1"/>
    <col min="11019" max="11019" width="8.140625" style="709" customWidth="1"/>
    <col min="11020" max="11020" width="4.7109375" style="709" customWidth="1"/>
    <col min="11021" max="11021" width="8" style="709" customWidth="1"/>
    <col min="11022" max="11022" width="4.7109375" style="709" customWidth="1"/>
    <col min="11023" max="11023" width="8.140625" style="709" customWidth="1"/>
    <col min="11024" max="11024" width="4.7109375" style="709" customWidth="1"/>
    <col min="11025" max="11025" width="8.140625" style="709" customWidth="1"/>
    <col min="11026" max="11026" width="4.7109375" style="709" customWidth="1"/>
    <col min="11027" max="11027" width="8.140625" style="709" customWidth="1"/>
    <col min="11028" max="11028" width="4.7109375" style="709" customWidth="1"/>
    <col min="11029" max="11029" width="8.140625" style="709" customWidth="1"/>
    <col min="11030" max="11030" width="4.7109375" style="709" customWidth="1"/>
    <col min="11031" max="11031" width="8.140625" style="709" customWidth="1"/>
    <col min="11032" max="11032" width="4.7109375" style="709" customWidth="1"/>
    <col min="11033" max="11264" width="8.85546875" style="709"/>
    <col min="11265" max="11265" width="4.28515625" style="709" customWidth="1"/>
    <col min="11266" max="11266" width="4.85546875" style="709" customWidth="1"/>
    <col min="11267" max="11267" width="5.42578125" style="709" customWidth="1"/>
    <col min="11268" max="11268" width="34.5703125" style="709" customWidth="1"/>
    <col min="11269" max="11269" width="16.28515625" style="709" customWidth="1"/>
    <col min="11270" max="11271" width="12.5703125" style="709" customWidth="1"/>
    <col min="11272" max="11273" width="8.140625" style="709" customWidth="1"/>
    <col min="11274" max="11274" width="4.7109375" style="709" customWidth="1"/>
    <col min="11275" max="11275" width="8.140625" style="709" customWidth="1"/>
    <col min="11276" max="11276" width="4.7109375" style="709" customWidth="1"/>
    <col min="11277" max="11277" width="8" style="709" customWidth="1"/>
    <col min="11278" max="11278" width="4.7109375" style="709" customWidth="1"/>
    <col min="11279" max="11279" width="8.140625" style="709" customWidth="1"/>
    <col min="11280" max="11280" width="4.7109375" style="709" customWidth="1"/>
    <col min="11281" max="11281" width="8.140625" style="709" customWidth="1"/>
    <col min="11282" max="11282" width="4.7109375" style="709" customWidth="1"/>
    <col min="11283" max="11283" width="8.140625" style="709" customWidth="1"/>
    <col min="11284" max="11284" width="4.7109375" style="709" customWidth="1"/>
    <col min="11285" max="11285" width="8.140625" style="709" customWidth="1"/>
    <col min="11286" max="11286" width="4.7109375" style="709" customWidth="1"/>
    <col min="11287" max="11287" width="8.140625" style="709" customWidth="1"/>
    <col min="11288" max="11288" width="4.7109375" style="709" customWidth="1"/>
    <col min="11289" max="11520" width="8.85546875" style="709"/>
    <col min="11521" max="11521" width="4.28515625" style="709" customWidth="1"/>
    <col min="11522" max="11522" width="4.85546875" style="709" customWidth="1"/>
    <col min="11523" max="11523" width="5.42578125" style="709" customWidth="1"/>
    <col min="11524" max="11524" width="34.5703125" style="709" customWidth="1"/>
    <col min="11525" max="11525" width="16.28515625" style="709" customWidth="1"/>
    <col min="11526" max="11527" width="12.5703125" style="709" customWidth="1"/>
    <col min="11528" max="11529" width="8.140625" style="709" customWidth="1"/>
    <col min="11530" max="11530" width="4.7109375" style="709" customWidth="1"/>
    <col min="11531" max="11531" width="8.140625" style="709" customWidth="1"/>
    <col min="11532" max="11532" width="4.7109375" style="709" customWidth="1"/>
    <col min="11533" max="11533" width="8" style="709" customWidth="1"/>
    <col min="11534" max="11534" width="4.7109375" style="709" customWidth="1"/>
    <col min="11535" max="11535" width="8.140625" style="709" customWidth="1"/>
    <col min="11536" max="11536" width="4.7109375" style="709" customWidth="1"/>
    <col min="11537" max="11537" width="8.140625" style="709" customWidth="1"/>
    <col min="11538" max="11538" width="4.7109375" style="709" customWidth="1"/>
    <col min="11539" max="11539" width="8.140625" style="709" customWidth="1"/>
    <col min="11540" max="11540" width="4.7109375" style="709" customWidth="1"/>
    <col min="11541" max="11541" width="8.140625" style="709" customWidth="1"/>
    <col min="11542" max="11542" width="4.7109375" style="709" customWidth="1"/>
    <col min="11543" max="11543" width="8.140625" style="709" customWidth="1"/>
    <col min="11544" max="11544" width="4.7109375" style="709" customWidth="1"/>
    <col min="11545" max="11776" width="8.85546875" style="709"/>
    <col min="11777" max="11777" width="4.28515625" style="709" customWidth="1"/>
    <col min="11778" max="11778" width="4.85546875" style="709" customWidth="1"/>
    <col min="11779" max="11779" width="5.42578125" style="709" customWidth="1"/>
    <col min="11780" max="11780" width="34.5703125" style="709" customWidth="1"/>
    <col min="11781" max="11781" width="16.28515625" style="709" customWidth="1"/>
    <col min="11782" max="11783" width="12.5703125" style="709" customWidth="1"/>
    <col min="11784" max="11785" width="8.140625" style="709" customWidth="1"/>
    <col min="11786" max="11786" width="4.7109375" style="709" customWidth="1"/>
    <col min="11787" max="11787" width="8.140625" style="709" customWidth="1"/>
    <col min="11788" max="11788" width="4.7109375" style="709" customWidth="1"/>
    <col min="11789" max="11789" width="8" style="709" customWidth="1"/>
    <col min="11790" max="11790" width="4.7109375" style="709" customWidth="1"/>
    <col min="11791" max="11791" width="8.140625" style="709" customWidth="1"/>
    <col min="11792" max="11792" width="4.7109375" style="709" customWidth="1"/>
    <col min="11793" max="11793" width="8.140625" style="709" customWidth="1"/>
    <col min="11794" max="11794" width="4.7109375" style="709" customWidth="1"/>
    <col min="11795" max="11795" width="8.140625" style="709" customWidth="1"/>
    <col min="11796" max="11796" width="4.7109375" style="709" customWidth="1"/>
    <col min="11797" max="11797" width="8.140625" style="709" customWidth="1"/>
    <col min="11798" max="11798" width="4.7109375" style="709" customWidth="1"/>
    <col min="11799" max="11799" width="8.140625" style="709" customWidth="1"/>
    <col min="11800" max="11800" width="4.7109375" style="709" customWidth="1"/>
    <col min="11801" max="12032" width="8.85546875" style="709"/>
    <col min="12033" max="12033" width="4.28515625" style="709" customWidth="1"/>
    <col min="12034" max="12034" width="4.85546875" style="709" customWidth="1"/>
    <col min="12035" max="12035" width="5.42578125" style="709" customWidth="1"/>
    <col min="12036" max="12036" width="34.5703125" style="709" customWidth="1"/>
    <col min="12037" max="12037" width="16.28515625" style="709" customWidth="1"/>
    <col min="12038" max="12039" width="12.5703125" style="709" customWidth="1"/>
    <col min="12040" max="12041" width="8.140625" style="709" customWidth="1"/>
    <col min="12042" max="12042" width="4.7109375" style="709" customWidth="1"/>
    <col min="12043" max="12043" width="8.140625" style="709" customWidth="1"/>
    <col min="12044" max="12044" width="4.7109375" style="709" customWidth="1"/>
    <col min="12045" max="12045" width="8" style="709" customWidth="1"/>
    <col min="12046" max="12046" width="4.7109375" style="709" customWidth="1"/>
    <col min="12047" max="12047" width="8.140625" style="709" customWidth="1"/>
    <col min="12048" max="12048" width="4.7109375" style="709" customWidth="1"/>
    <col min="12049" max="12049" width="8.140625" style="709" customWidth="1"/>
    <col min="12050" max="12050" width="4.7109375" style="709" customWidth="1"/>
    <col min="12051" max="12051" width="8.140625" style="709" customWidth="1"/>
    <col min="12052" max="12052" width="4.7109375" style="709" customWidth="1"/>
    <col min="12053" max="12053" width="8.140625" style="709" customWidth="1"/>
    <col min="12054" max="12054" width="4.7109375" style="709" customWidth="1"/>
    <col min="12055" max="12055" width="8.140625" style="709" customWidth="1"/>
    <col min="12056" max="12056" width="4.7109375" style="709" customWidth="1"/>
    <col min="12057" max="12288" width="8.85546875" style="709"/>
    <col min="12289" max="12289" width="4.28515625" style="709" customWidth="1"/>
    <col min="12290" max="12290" width="4.85546875" style="709" customWidth="1"/>
    <col min="12291" max="12291" width="5.42578125" style="709" customWidth="1"/>
    <col min="12292" max="12292" width="34.5703125" style="709" customWidth="1"/>
    <col min="12293" max="12293" width="16.28515625" style="709" customWidth="1"/>
    <col min="12294" max="12295" width="12.5703125" style="709" customWidth="1"/>
    <col min="12296" max="12297" width="8.140625" style="709" customWidth="1"/>
    <col min="12298" max="12298" width="4.7109375" style="709" customWidth="1"/>
    <col min="12299" max="12299" width="8.140625" style="709" customWidth="1"/>
    <col min="12300" max="12300" width="4.7109375" style="709" customWidth="1"/>
    <col min="12301" max="12301" width="8" style="709" customWidth="1"/>
    <col min="12302" max="12302" width="4.7109375" style="709" customWidth="1"/>
    <col min="12303" max="12303" width="8.140625" style="709" customWidth="1"/>
    <col min="12304" max="12304" width="4.7109375" style="709" customWidth="1"/>
    <col min="12305" max="12305" width="8.140625" style="709" customWidth="1"/>
    <col min="12306" max="12306" width="4.7109375" style="709" customWidth="1"/>
    <col min="12307" max="12307" width="8.140625" style="709" customWidth="1"/>
    <col min="12308" max="12308" width="4.7109375" style="709" customWidth="1"/>
    <col min="12309" max="12309" width="8.140625" style="709" customWidth="1"/>
    <col min="12310" max="12310" width="4.7109375" style="709" customWidth="1"/>
    <col min="12311" max="12311" width="8.140625" style="709" customWidth="1"/>
    <col min="12312" max="12312" width="4.7109375" style="709" customWidth="1"/>
    <col min="12313" max="12544" width="8.85546875" style="709"/>
    <col min="12545" max="12545" width="4.28515625" style="709" customWidth="1"/>
    <col min="12546" max="12546" width="4.85546875" style="709" customWidth="1"/>
    <col min="12547" max="12547" width="5.42578125" style="709" customWidth="1"/>
    <col min="12548" max="12548" width="34.5703125" style="709" customWidth="1"/>
    <col min="12549" max="12549" width="16.28515625" style="709" customWidth="1"/>
    <col min="12550" max="12551" width="12.5703125" style="709" customWidth="1"/>
    <col min="12552" max="12553" width="8.140625" style="709" customWidth="1"/>
    <col min="12554" max="12554" width="4.7109375" style="709" customWidth="1"/>
    <col min="12555" max="12555" width="8.140625" style="709" customWidth="1"/>
    <col min="12556" max="12556" width="4.7109375" style="709" customWidth="1"/>
    <col min="12557" max="12557" width="8" style="709" customWidth="1"/>
    <col min="12558" max="12558" width="4.7109375" style="709" customWidth="1"/>
    <col min="12559" max="12559" width="8.140625" style="709" customWidth="1"/>
    <col min="12560" max="12560" width="4.7109375" style="709" customWidth="1"/>
    <col min="12561" max="12561" width="8.140625" style="709" customWidth="1"/>
    <col min="12562" max="12562" width="4.7109375" style="709" customWidth="1"/>
    <col min="12563" max="12563" width="8.140625" style="709" customWidth="1"/>
    <col min="12564" max="12564" width="4.7109375" style="709" customWidth="1"/>
    <col min="12565" max="12565" width="8.140625" style="709" customWidth="1"/>
    <col min="12566" max="12566" width="4.7109375" style="709" customWidth="1"/>
    <col min="12567" max="12567" width="8.140625" style="709" customWidth="1"/>
    <col min="12568" max="12568" width="4.7109375" style="709" customWidth="1"/>
    <col min="12569" max="12800" width="8.85546875" style="709"/>
    <col min="12801" max="12801" width="4.28515625" style="709" customWidth="1"/>
    <col min="12802" max="12802" width="4.85546875" style="709" customWidth="1"/>
    <col min="12803" max="12803" width="5.42578125" style="709" customWidth="1"/>
    <col min="12804" max="12804" width="34.5703125" style="709" customWidth="1"/>
    <col min="12805" max="12805" width="16.28515625" style="709" customWidth="1"/>
    <col min="12806" max="12807" width="12.5703125" style="709" customWidth="1"/>
    <col min="12808" max="12809" width="8.140625" style="709" customWidth="1"/>
    <col min="12810" max="12810" width="4.7109375" style="709" customWidth="1"/>
    <col min="12811" max="12811" width="8.140625" style="709" customWidth="1"/>
    <col min="12812" max="12812" width="4.7109375" style="709" customWidth="1"/>
    <col min="12813" max="12813" width="8" style="709" customWidth="1"/>
    <col min="12814" max="12814" width="4.7109375" style="709" customWidth="1"/>
    <col min="12815" max="12815" width="8.140625" style="709" customWidth="1"/>
    <col min="12816" max="12816" width="4.7109375" style="709" customWidth="1"/>
    <col min="12817" max="12817" width="8.140625" style="709" customWidth="1"/>
    <col min="12818" max="12818" width="4.7109375" style="709" customWidth="1"/>
    <col min="12819" max="12819" width="8.140625" style="709" customWidth="1"/>
    <col min="12820" max="12820" width="4.7109375" style="709" customWidth="1"/>
    <col min="12821" max="12821" width="8.140625" style="709" customWidth="1"/>
    <col min="12822" max="12822" width="4.7109375" style="709" customWidth="1"/>
    <col min="12823" max="12823" width="8.140625" style="709" customWidth="1"/>
    <col min="12824" max="12824" width="4.7109375" style="709" customWidth="1"/>
    <col min="12825" max="13056" width="8.85546875" style="709"/>
    <col min="13057" max="13057" width="4.28515625" style="709" customWidth="1"/>
    <col min="13058" max="13058" width="4.85546875" style="709" customWidth="1"/>
    <col min="13059" max="13059" width="5.42578125" style="709" customWidth="1"/>
    <col min="13060" max="13060" width="34.5703125" style="709" customWidth="1"/>
    <col min="13061" max="13061" width="16.28515625" style="709" customWidth="1"/>
    <col min="13062" max="13063" width="12.5703125" style="709" customWidth="1"/>
    <col min="13064" max="13065" width="8.140625" style="709" customWidth="1"/>
    <col min="13066" max="13066" width="4.7109375" style="709" customWidth="1"/>
    <col min="13067" max="13067" width="8.140625" style="709" customWidth="1"/>
    <col min="13068" max="13068" width="4.7109375" style="709" customWidth="1"/>
    <col min="13069" max="13069" width="8" style="709" customWidth="1"/>
    <col min="13070" max="13070" width="4.7109375" style="709" customWidth="1"/>
    <col min="13071" max="13071" width="8.140625" style="709" customWidth="1"/>
    <col min="13072" max="13072" width="4.7109375" style="709" customWidth="1"/>
    <col min="13073" max="13073" width="8.140625" style="709" customWidth="1"/>
    <col min="13074" max="13074" width="4.7109375" style="709" customWidth="1"/>
    <col min="13075" max="13075" width="8.140625" style="709" customWidth="1"/>
    <col min="13076" max="13076" width="4.7109375" style="709" customWidth="1"/>
    <col min="13077" max="13077" width="8.140625" style="709" customWidth="1"/>
    <col min="13078" max="13078" width="4.7109375" style="709" customWidth="1"/>
    <col min="13079" max="13079" width="8.140625" style="709" customWidth="1"/>
    <col min="13080" max="13080" width="4.7109375" style="709" customWidth="1"/>
    <col min="13081" max="13312" width="8.85546875" style="709"/>
    <col min="13313" max="13313" width="4.28515625" style="709" customWidth="1"/>
    <col min="13314" max="13314" width="4.85546875" style="709" customWidth="1"/>
    <col min="13315" max="13315" width="5.42578125" style="709" customWidth="1"/>
    <col min="13316" max="13316" width="34.5703125" style="709" customWidth="1"/>
    <col min="13317" max="13317" width="16.28515625" style="709" customWidth="1"/>
    <col min="13318" max="13319" width="12.5703125" style="709" customWidth="1"/>
    <col min="13320" max="13321" width="8.140625" style="709" customWidth="1"/>
    <col min="13322" max="13322" width="4.7109375" style="709" customWidth="1"/>
    <col min="13323" max="13323" width="8.140625" style="709" customWidth="1"/>
    <col min="13324" max="13324" width="4.7109375" style="709" customWidth="1"/>
    <col min="13325" max="13325" width="8" style="709" customWidth="1"/>
    <col min="13326" max="13326" width="4.7109375" style="709" customWidth="1"/>
    <col min="13327" max="13327" width="8.140625" style="709" customWidth="1"/>
    <col min="13328" max="13328" width="4.7109375" style="709" customWidth="1"/>
    <col min="13329" max="13329" width="8.140625" style="709" customWidth="1"/>
    <col min="13330" max="13330" width="4.7109375" style="709" customWidth="1"/>
    <col min="13331" max="13331" width="8.140625" style="709" customWidth="1"/>
    <col min="13332" max="13332" width="4.7109375" style="709" customWidth="1"/>
    <col min="13333" max="13333" width="8.140625" style="709" customWidth="1"/>
    <col min="13334" max="13334" width="4.7109375" style="709" customWidth="1"/>
    <col min="13335" max="13335" width="8.140625" style="709" customWidth="1"/>
    <col min="13336" max="13336" width="4.7109375" style="709" customWidth="1"/>
    <col min="13337" max="13568" width="8.85546875" style="709"/>
    <col min="13569" max="13569" width="4.28515625" style="709" customWidth="1"/>
    <col min="13570" max="13570" width="4.85546875" style="709" customWidth="1"/>
    <col min="13571" max="13571" width="5.42578125" style="709" customWidth="1"/>
    <col min="13572" max="13572" width="34.5703125" style="709" customWidth="1"/>
    <col min="13573" max="13573" width="16.28515625" style="709" customWidth="1"/>
    <col min="13574" max="13575" width="12.5703125" style="709" customWidth="1"/>
    <col min="13576" max="13577" width="8.140625" style="709" customWidth="1"/>
    <col min="13578" max="13578" width="4.7109375" style="709" customWidth="1"/>
    <col min="13579" max="13579" width="8.140625" style="709" customWidth="1"/>
    <col min="13580" max="13580" width="4.7109375" style="709" customWidth="1"/>
    <col min="13581" max="13581" width="8" style="709" customWidth="1"/>
    <col min="13582" max="13582" width="4.7109375" style="709" customWidth="1"/>
    <col min="13583" max="13583" width="8.140625" style="709" customWidth="1"/>
    <col min="13584" max="13584" width="4.7109375" style="709" customWidth="1"/>
    <col min="13585" max="13585" width="8.140625" style="709" customWidth="1"/>
    <col min="13586" max="13586" width="4.7109375" style="709" customWidth="1"/>
    <col min="13587" max="13587" width="8.140625" style="709" customWidth="1"/>
    <col min="13588" max="13588" width="4.7109375" style="709" customWidth="1"/>
    <col min="13589" max="13589" width="8.140625" style="709" customWidth="1"/>
    <col min="13590" max="13590" width="4.7109375" style="709" customWidth="1"/>
    <col min="13591" max="13591" width="8.140625" style="709" customWidth="1"/>
    <col min="13592" max="13592" width="4.7109375" style="709" customWidth="1"/>
    <col min="13593" max="13824" width="8.85546875" style="709"/>
    <col min="13825" max="13825" width="4.28515625" style="709" customWidth="1"/>
    <col min="13826" max="13826" width="4.85546875" style="709" customWidth="1"/>
    <col min="13827" max="13827" width="5.42578125" style="709" customWidth="1"/>
    <col min="13828" max="13828" width="34.5703125" style="709" customWidth="1"/>
    <col min="13829" max="13829" width="16.28515625" style="709" customWidth="1"/>
    <col min="13830" max="13831" width="12.5703125" style="709" customWidth="1"/>
    <col min="13832" max="13833" width="8.140625" style="709" customWidth="1"/>
    <col min="13834" max="13834" width="4.7109375" style="709" customWidth="1"/>
    <col min="13835" max="13835" width="8.140625" style="709" customWidth="1"/>
    <col min="13836" max="13836" width="4.7109375" style="709" customWidth="1"/>
    <col min="13837" max="13837" width="8" style="709" customWidth="1"/>
    <col min="13838" max="13838" width="4.7109375" style="709" customWidth="1"/>
    <col min="13839" max="13839" width="8.140625" style="709" customWidth="1"/>
    <col min="13840" max="13840" width="4.7109375" style="709" customWidth="1"/>
    <col min="13841" max="13841" width="8.140625" style="709" customWidth="1"/>
    <col min="13842" max="13842" width="4.7109375" style="709" customWidth="1"/>
    <col min="13843" max="13843" width="8.140625" style="709" customWidth="1"/>
    <col min="13844" max="13844" width="4.7109375" style="709" customWidth="1"/>
    <col min="13845" max="13845" width="8.140625" style="709" customWidth="1"/>
    <col min="13846" max="13846" width="4.7109375" style="709" customWidth="1"/>
    <col min="13847" max="13847" width="8.140625" style="709" customWidth="1"/>
    <col min="13848" max="13848" width="4.7109375" style="709" customWidth="1"/>
    <col min="13849" max="14080" width="8.85546875" style="709"/>
    <col min="14081" max="14081" width="4.28515625" style="709" customWidth="1"/>
    <col min="14082" max="14082" width="4.85546875" style="709" customWidth="1"/>
    <col min="14083" max="14083" width="5.42578125" style="709" customWidth="1"/>
    <col min="14084" max="14084" width="34.5703125" style="709" customWidth="1"/>
    <col min="14085" max="14085" width="16.28515625" style="709" customWidth="1"/>
    <col min="14086" max="14087" width="12.5703125" style="709" customWidth="1"/>
    <col min="14088" max="14089" width="8.140625" style="709" customWidth="1"/>
    <col min="14090" max="14090" width="4.7109375" style="709" customWidth="1"/>
    <col min="14091" max="14091" width="8.140625" style="709" customWidth="1"/>
    <col min="14092" max="14092" width="4.7109375" style="709" customWidth="1"/>
    <col min="14093" max="14093" width="8" style="709" customWidth="1"/>
    <col min="14094" max="14094" width="4.7109375" style="709" customWidth="1"/>
    <col min="14095" max="14095" width="8.140625" style="709" customWidth="1"/>
    <col min="14096" max="14096" width="4.7109375" style="709" customWidth="1"/>
    <col min="14097" max="14097" width="8.140625" style="709" customWidth="1"/>
    <col min="14098" max="14098" width="4.7109375" style="709" customWidth="1"/>
    <col min="14099" max="14099" width="8.140625" style="709" customWidth="1"/>
    <col min="14100" max="14100" width="4.7109375" style="709" customWidth="1"/>
    <col min="14101" max="14101" width="8.140625" style="709" customWidth="1"/>
    <col min="14102" max="14102" width="4.7109375" style="709" customWidth="1"/>
    <col min="14103" max="14103" width="8.140625" style="709" customWidth="1"/>
    <col min="14104" max="14104" width="4.7109375" style="709" customWidth="1"/>
    <col min="14105" max="14336" width="8.85546875" style="709"/>
    <col min="14337" max="14337" width="4.28515625" style="709" customWidth="1"/>
    <col min="14338" max="14338" width="4.85546875" style="709" customWidth="1"/>
    <col min="14339" max="14339" width="5.42578125" style="709" customWidth="1"/>
    <col min="14340" max="14340" width="34.5703125" style="709" customWidth="1"/>
    <col min="14341" max="14341" width="16.28515625" style="709" customWidth="1"/>
    <col min="14342" max="14343" width="12.5703125" style="709" customWidth="1"/>
    <col min="14344" max="14345" width="8.140625" style="709" customWidth="1"/>
    <col min="14346" max="14346" width="4.7109375" style="709" customWidth="1"/>
    <col min="14347" max="14347" width="8.140625" style="709" customWidth="1"/>
    <col min="14348" max="14348" width="4.7109375" style="709" customWidth="1"/>
    <col min="14349" max="14349" width="8" style="709" customWidth="1"/>
    <col min="14350" max="14350" width="4.7109375" style="709" customWidth="1"/>
    <col min="14351" max="14351" width="8.140625" style="709" customWidth="1"/>
    <col min="14352" max="14352" width="4.7109375" style="709" customWidth="1"/>
    <col min="14353" max="14353" width="8.140625" style="709" customWidth="1"/>
    <col min="14354" max="14354" width="4.7109375" style="709" customWidth="1"/>
    <col min="14355" max="14355" width="8.140625" style="709" customWidth="1"/>
    <col min="14356" max="14356" width="4.7109375" style="709" customWidth="1"/>
    <col min="14357" max="14357" width="8.140625" style="709" customWidth="1"/>
    <col min="14358" max="14358" width="4.7109375" style="709" customWidth="1"/>
    <col min="14359" max="14359" width="8.140625" style="709" customWidth="1"/>
    <col min="14360" max="14360" width="4.7109375" style="709" customWidth="1"/>
    <col min="14361" max="14592" width="8.85546875" style="709"/>
    <col min="14593" max="14593" width="4.28515625" style="709" customWidth="1"/>
    <col min="14594" max="14594" width="4.85546875" style="709" customWidth="1"/>
    <col min="14595" max="14595" width="5.42578125" style="709" customWidth="1"/>
    <col min="14596" max="14596" width="34.5703125" style="709" customWidth="1"/>
    <col min="14597" max="14597" width="16.28515625" style="709" customWidth="1"/>
    <col min="14598" max="14599" width="12.5703125" style="709" customWidth="1"/>
    <col min="14600" max="14601" width="8.140625" style="709" customWidth="1"/>
    <col min="14602" max="14602" width="4.7109375" style="709" customWidth="1"/>
    <col min="14603" max="14603" width="8.140625" style="709" customWidth="1"/>
    <col min="14604" max="14604" width="4.7109375" style="709" customWidth="1"/>
    <col min="14605" max="14605" width="8" style="709" customWidth="1"/>
    <col min="14606" max="14606" width="4.7109375" style="709" customWidth="1"/>
    <col min="14607" max="14607" width="8.140625" style="709" customWidth="1"/>
    <col min="14608" max="14608" width="4.7109375" style="709" customWidth="1"/>
    <col min="14609" max="14609" width="8.140625" style="709" customWidth="1"/>
    <col min="14610" max="14610" width="4.7109375" style="709" customWidth="1"/>
    <col min="14611" max="14611" width="8.140625" style="709" customWidth="1"/>
    <col min="14612" max="14612" width="4.7109375" style="709" customWidth="1"/>
    <col min="14613" max="14613" width="8.140625" style="709" customWidth="1"/>
    <col min="14614" max="14614" width="4.7109375" style="709" customWidth="1"/>
    <col min="14615" max="14615" width="8.140625" style="709" customWidth="1"/>
    <col min="14616" max="14616" width="4.7109375" style="709" customWidth="1"/>
    <col min="14617" max="14848" width="8.85546875" style="709"/>
    <col min="14849" max="14849" width="4.28515625" style="709" customWidth="1"/>
    <col min="14850" max="14850" width="4.85546875" style="709" customWidth="1"/>
    <col min="14851" max="14851" width="5.42578125" style="709" customWidth="1"/>
    <col min="14852" max="14852" width="34.5703125" style="709" customWidth="1"/>
    <col min="14853" max="14853" width="16.28515625" style="709" customWidth="1"/>
    <col min="14854" max="14855" width="12.5703125" style="709" customWidth="1"/>
    <col min="14856" max="14857" width="8.140625" style="709" customWidth="1"/>
    <col min="14858" max="14858" width="4.7109375" style="709" customWidth="1"/>
    <col min="14859" max="14859" width="8.140625" style="709" customWidth="1"/>
    <col min="14860" max="14860" width="4.7109375" style="709" customWidth="1"/>
    <col min="14861" max="14861" width="8" style="709" customWidth="1"/>
    <col min="14862" max="14862" width="4.7109375" style="709" customWidth="1"/>
    <col min="14863" max="14863" width="8.140625" style="709" customWidth="1"/>
    <col min="14864" max="14864" width="4.7109375" style="709" customWidth="1"/>
    <col min="14865" max="14865" width="8.140625" style="709" customWidth="1"/>
    <col min="14866" max="14866" width="4.7109375" style="709" customWidth="1"/>
    <col min="14867" max="14867" width="8.140625" style="709" customWidth="1"/>
    <col min="14868" max="14868" width="4.7109375" style="709" customWidth="1"/>
    <col min="14869" max="14869" width="8.140625" style="709" customWidth="1"/>
    <col min="14870" max="14870" width="4.7109375" style="709" customWidth="1"/>
    <col min="14871" max="14871" width="8.140625" style="709" customWidth="1"/>
    <col min="14872" max="14872" width="4.7109375" style="709" customWidth="1"/>
    <col min="14873" max="15104" width="8.85546875" style="709"/>
    <col min="15105" max="15105" width="4.28515625" style="709" customWidth="1"/>
    <col min="15106" max="15106" width="4.85546875" style="709" customWidth="1"/>
    <col min="15107" max="15107" width="5.42578125" style="709" customWidth="1"/>
    <col min="15108" max="15108" width="34.5703125" style="709" customWidth="1"/>
    <col min="15109" max="15109" width="16.28515625" style="709" customWidth="1"/>
    <col min="15110" max="15111" width="12.5703125" style="709" customWidth="1"/>
    <col min="15112" max="15113" width="8.140625" style="709" customWidth="1"/>
    <col min="15114" max="15114" width="4.7109375" style="709" customWidth="1"/>
    <col min="15115" max="15115" width="8.140625" style="709" customWidth="1"/>
    <col min="15116" max="15116" width="4.7109375" style="709" customWidth="1"/>
    <col min="15117" max="15117" width="8" style="709" customWidth="1"/>
    <col min="15118" max="15118" width="4.7109375" style="709" customWidth="1"/>
    <col min="15119" max="15119" width="8.140625" style="709" customWidth="1"/>
    <col min="15120" max="15120" width="4.7109375" style="709" customWidth="1"/>
    <col min="15121" max="15121" width="8.140625" style="709" customWidth="1"/>
    <col min="15122" max="15122" width="4.7109375" style="709" customWidth="1"/>
    <col min="15123" max="15123" width="8.140625" style="709" customWidth="1"/>
    <col min="15124" max="15124" width="4.7109375" style="709" customWidth="1"/>
    <col min="15125" max="15125" width="8.140625" style="709" customWidth="1"/>
    <col min="15126" max="15126" width="4.7109375" style="709" customWidth="1"/>
    <col min="15127" max="15127" width="8.140625" style="709" customWidth="1"/>
    <col min="15128" max="15128" width="4.7109375" style="709" customWidth="1"/>
    <col min="15129" max="15360" width="8.85546875" style="709"/>
    <col min="15361" max="15361" width="4.28515625" style="709" customWidth="1"/>
    <col min="15362" max="15362" width="4.85546875" style="709" customWidth="1"/>
    <col min="15363" max="15363" width="5.42578125" style="709" customWidth="1"/>
    <col min="15364" max="15364" width="34.5703125" style="709" customWidth="1"/>
    <col min="15365" max="15365" width="16.28515625" style="709" customWidth="1"/>
    <col min="15366" max="15367" width="12.5703125" style="709" customWidth="1"/>
    <col min="15368" max="15369" width="8.140625" style="709" customWidth="1"/>
    <col min="15370" max="15370" width="4.7109375" style="709" customWidth="1"/>
    <col min="15371" max="15371" width="8.140625" style="709" customWidth="1"/>
    <col min="15372" max="15372" width="4.7109375" style="709" customWidth="1"/>
    <col min="15373" max="15373" width="8" style="709" customWidth="1"/>
    <col min="15374" max="15374" width="4.7109375" style="709" customWidth="1"/>
    <col min="15375" max="15375" width="8.140625" style="709" customWidth="1"/>
    <col min="15376" max="15376" width="4.7109375" style="709" customWidth="1"/>
    <col min="15377" max="15377" width="8.140625" style="709" customWidth="1"/>
    <col min="15378" max="15378" width="4.7109375" style="709" customWidth="1"/>
    <col min="15379" max="15379" width="8.140625" style="709" customWidth="1"/>
    <col min="15380" max="15380" width="4.7109375" style="709" customWidth="1"/>
    <col min="15381" max="15381" width="8.140625" style="709" customWidth="1"/>
    <col min="15382" max="15382" width="4.7109375" style="709" customWidth="1"/>
    <col min="15383" max="15383" width="8.140625" style="709" customWidth="1"/>
    <col min="15384" max="15384" width="4.7109375" style="709" customWidth="1"/>
    <col min="15385" max="15616" width="8.85546875" style="709"/>
    <col min="15617" max="15617" width="4.28515625" style="709" customWidth="1"/>
    <col min="15618" max="15618" width="4.85546875" style="709" customWidth="1"/>
    <col min="15619" max="15619" width="5.42578125" style="709" customWidth="1"/>
    <col min="15620" max="15620" width="34.5703125" style="709" customWidth="1"/>
    <col min="15621" max="15621" width="16.28515625" style="709" customWidth="1"/>
    <col min="15622" max="15623" width="12.5703125" style="709" customWidth="1"/>
    <col min="15624" max="15625" width="8.140625" style="709" customWidth="1"/>
    <col min="15626" max="15626" width="4.7109375" style="709" customWidth="1"/>
    <col min="15627" max="15627" width="8.140625" style="709" customWidth="1"/>
    <col min="15628" max="15628" width="4.7109375" style="709" customWidth="1"/>
    <col min="15629" max="15629" width="8" style="709" customWidth="1"/>
    <col min="15630" max="15630" width="4.7109375" style="709" customWidth="1"/>
    <col min="15631" max="15631" width="8.140625" style="709" customWidth="1"/>
    <col min="15632" max="15632" width="4.7109375" style="709" customWidth="1"/>
    <col min="15633" max="15633" width="8.140625" style="709" customWidth="1"/>
    <col min="15634" max="15634" width="4.7109375" style="709" customWidth="1"/>
    <col min="15635" max="15635" width="8.140625" style="709" customWidth="1"/>
    <col min="15636" max="15636" width="4.7109375" style="709" customWidth="1"/>
    <col min="15637" max="15637" width="8.140625" style="709" customWidth="1"/>
    <col min="15638" max="15638" width="4.7109375" style="709" customWidth="1"/>
    <col min="15639" max="15639" width="8.140625" style="709" customWidth="1"/>
    <col min="15640" max="15640" width="4.7109375" style="709" customWidth="1"/>
    <col min="15641" max="15872" width="8.85546875" style="709"/>
    <col min="15873" max="15873" width="4.28515625" style="709" customWidth="1"/>
    <col min="15874" max="15874" width="4.85546875" style="709" customWidth="1"/>
    <col min="15875" max="15875" width="5.42578125" style="709" customWidth="1"/>
    <col min="15876" max="15876" width="34.5703125" style="709" customWidth="1"/>
    <col min="15877" max="15877" width="16.28515625" style="709" customWidth="1"/>
    <col min="15878" max="15879" width="12.5703125" style="709" customWidth="1"/>
    <col min="15880" max="15881" width="8.140625" style="709" customWidth="1"/>
    <col min="15882" max="15882" width="4.7109375" style="709" customWidth="1"/>
    <col min="15883" max="15883" width="8.140625" style="709" customWidth="1"/>
    <col min="15884" max="15884" width="4.7109375" style="709" customWidth="1"/>
    <col min="15885" max="15885" width="8" style="709" customWidth="1"/>
    <col min="15886" max="15886" width="4.7109375" style="709" customWidth="1"/>
    <col min="15887" max="15887" width="8.140625" style="709" customWidth="1"/>
    <col min="15888" max="15888" width="4.7109375" style="709" customWidth="1"/>
    <col min="15889" max="15889" width="8.140625" style="709" customWidth="1"/>
    <col min="15890" max="15890" width="4.7109375" style="709" customWidth="1"/>
    <col min="15891" max="15891" width="8.140625" style="709" customWidth="1"/>
    <col min="15892" max="15892" width="4.7109375" style="709" customWidth="1"/>
    <col min="15893" max="15893" width="8.140625" style="709" customWidth="1"/>
    <col min="15894" max="15894" width="4.7109375" style="709" customWidth="1"/>
    <col min="15895" max="15895" width="8.140625" style="709" customWidth="1"/>
    <col min="15896" max="15896" width="4.7109375" style="709" customWidth="1"/>
    <col min="15897" max="16128" width="8.85546875" style="709"/>
    <col min="16129" max="16129" width="4.28515625" style="709" customWidth="1"/>
    <col min="16130" max="16130" width="4.85546875" style="709" customWidth="1"/>
    <col min="16131" max="16131" width="5.42578125" style="709" customWidth="1"/>
    <col min="16132" max="16132" width="34.5703125" style="709" customWidth="1"/>
    <col min="16133" max="16133" width="16.28515625" style="709" customWidth="1"/>
    <col min="16134" max="16135" width="12.5703125" style="709" customWidth="1"/>
    <col min="16136" max="16137" width="8.140625" style="709" customWidth="1"/>
    <col min="16138" max="16138" width="4.7109375" style="709" customWidth="1"/>
    <col min="16139" max="16139" width="8.140625" style="709" customWidth="1"/>
    <col min="16140" max="16140" width="4.7109375" style="709" customWidth="1"/>
    <col min="16141" max="16141" width="8" style="709" customWidth="1"/>
    <col min="16142" max="16142" width="4.7109375" style="709" customWidth="1"/>
    <col min="16143" max="16143" width="8.140625" style="709" customWidth="1"/>
    <col min="16144" max="16144" width="4.7109375" style="709" customWidth="1"/>
    <col min="16145" max="16145" width="8.140625" style="709" customWidth="1"/>
    <col min="16146" max="16146" width="4.7109375" style="709" customWidth="1"/>
    <col min="16147" max="16147" width="8.140625" style="709" customWidth="1"/>
    <col min="16148" max="16148" width="4.7109375" style="709" customWidth="1"/>
    <col min="16149" max="16149" width="8.140625" style="709" customWidth="1"/>
    <col min="16150" max="16150" width="4.7109375" style="709" customWidth="1"/>
    <col min="16151" max="16151" width="8.140625" style="709" customWidth="1"/>
    <col min="16152" max="16152" width="4.7109375" style="709" customWidth="1"/>
    <col min="16153" max="16384" width="8.85546875" style="709"/>
  </cols>
  <sheetData>
    <row r="1" spans="1:24" ht="15" customHeight="1" x14ac:dyDescent="0.2">
      <c r="A1" s="1609"/>
      <c r="B1" s="1609"/>
      <c r="C1" s="708" t="s">
        <v>686</v>
      </c>
      <c r="D1" s="1610" t="s">
        <v>687</v>
      </c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</row>
    <row r="2" spans="1:24" ht="15" customHeight="1" x14ac:dyDescent="0.2">
      <c r="A2" s="1609"/>
      <c r="B2" s="1609"/>
      <c r="C2" s="710" t="s">
        <v>688</v>
      </c>
      <c r="D2" s="1610"/>
      <c r="E2" s="1611"/>
      <c r="F2" s="1611"/>
      <c r="G2" s="1611"/>
      <c r="H2" s="1611"/>
      <c r="I2" s="1611"/>
      <c r="J2" s="1611"/>
      <c r="K2" s="1611"/>
      <c r="L2" s="1611"/>
      <c r="M2" s="1611"/>
      <c r="N2" s="1611"/>
      <c r="O2" s="1611"/>
      <c r="P2" s="1611"/>
      <c r="Q2" s="1611"/>
      <c r="R2" s="1611"/>
      <c r="S2" s="1611"/>
      <c r="T2" s="1611"/>
      <c r="U2" s="1611"/>
      <c r="V2" s="1611"/>
      <c r="W2" s="1611"/>
      <c r="X2" s="1611"/>
    </row>
    <row r="3" spans="1:24" ht="15" customHeight="1" x14ac:dyDescent="0.2">
      <c r="A3" s="1609"/>
      <c r="B3" s="1609"/>
      <c r="C3" s="711" t="s">
        <v>689</v>
      </c>
      <c r="D3" s="1612"/>
      <c r="E3" s="1613"/>
      <c r="F3" s="1613"/>
      <c r="G3" s="1613"/>
      <c r="H3" s="1613"/>
      <c r="I3" s="1613"/>
      <c r="J3" s="1613"/>
      <c r="K3" s="1613"/>
      <c r="L3" s="1613"/>
      <c r="M3" s="1613"/>
      <c r="N3" s="1613"/>
      <c r="O3" s="1613"/>
      <c r="P3" s="1613"/>
      <c r="Q3" s="1613"/>
      <c r="R3" s="1613"/>
      <c r="S3" s="1613"/>
      <c r="T3" s="1613"/>
      <c r="U3" s="1613"/>
      <c r="V3" s="1613"/>
      <c r="W3" s="1613"/>
      <c r="X3" s="1613"/>
    </row>
    <row r="4" spans="1:24" ht="14.45" customHeight="1" x14ac:dyDescent="0.2">
      <c r="A4" s="1614" t="s">
        <v>690</v>
      </c>
      <c r="B4" s="1615" t="s">
        <v>691</v>
      </c>
      <c r="C4" s="1614" t="s">
        <v>692</v>
      </c>
      <c r="D4" s="1616" t="s">
        <v>693</v>
      </c>
      <c r="E4" s="1616" t="s">
        <v>694</v>
      </c>
      <c r="F4" s="1616" t="s">
        <v>695</v>
      </c>
      <c r="G4" s="1616" t="s">
        <v>696</v>
      </c>
      <c r="H4" s="1617" t="s">
        <v>697</v>
      </c>
      <c r="I4" s="1616" t="s">
        <v>698</v>
      </c>
      <c r="J4" s="1616"/>
      <c r="K4" s="1618" t="s">
        <v>699</v>
      </c>
      <c r="L4" s="1618"/>
      <c r="M4" s="1618" t="s">
        <v>700</v>
      </c>
      <c r="N4" s="1618"/>
      <c r="O4" s="1618" t="s">
        <v>701</v>
      </c>
      <c r="P4" s="1618"/>
      <c r="Q4" s="1618" t="s">
        <v>702</v>
      </c>
      <c r="R4" s="1618"/>
      <c r="S4" s="1618" t="s">
        <v>703</v>
      </c>
      <c r="T4" s="1618"/>
      <c r="U4" s="1618" t="s">
        <v>704</v>
      </c>
      <c r="V4" s="1618"/>
      <c r="W4" s="1618" t="s">
        <v>705</v>
      </c>
      <c r="X4" s="1618"/>
    </row>
    <row r="5" spans="1:24" ht="19.5" x14ac:dyDescent="0.2">
      <c r="A5" s="1614"/>
      <c r="B5" s="1615"/>
      <c r="C5" s="1614"/>
      <c r="D5" s="1616"/>
      <c r="E5" s="1616"/>
      <c r="F5" s="1616"/>
      <c r="G5" s="1616"/>
      <c r="H5" s="1617"/>
      <c r="I5" s="1253" t="s">
        <v>32</v>
      </c>
      <c r="J5" s="1254" t="s">
        <v>697</v>
      </c>
      <c r="K5" s="1253" t="s">
        <v>32</v>
      </c>
      <c r="L5" s="1254" t="s">
        <v>697</v>
      </c>
      <c r="M5" s="1253" t="s">
        <v>32</v>
      </c>
      <c r="N5" s="1254" t="s">
        <v>697</v>
      </c>
      <c r="O5" s="1253" t="s">
        <v>32</v>
      </c>
      <c r="P5" s="1254" t="s">
        <v>697</v>
      </c>
      <c r="Q5" s="1253" t="s">
        <v>32</v>
      </c>
      <c r="R5" s="1254" t="s">
        <v>697</v>
      </c>
      <c r="S5" s="1253" t="s">
        <v>32</v>
      </c>
      <c r="T5" s="1254" t="s">
        <v>697</v>
      </c>
      <c r="U5" s="1253" t="s">
        <v>32</v>
      </c>
      <c r="V5" s="1254" t="s">
        <v>697</v>
      </c>
      <c r="W5" s="1253" t="s">
        <v>32</v>
      </c>
      <c r="X5" s="1254" t="s">
        <v>697</v>
      </c>
    </row>
    <row r="6" spans="1:24" ht="18" customHeight="1" x14ac:dyDescent="0.2">
      <c r="A6" s="712">
        <v>1</v>
      </c>
      <c r="B6" s="712"/>
      <c r="C6" s="713"/>
      <c r="D6" s="714" t="s">
        <v>679</v>
      </c>
      <c r="E6" s="715" t="s">
        <v>710</v>
      </c>
      <c r="F6" s="715" t="s">
        <v>711</v>
      </c>
      <c r="G6" s="716">
        <f t="shared" ref="G6:H36" si="0">I6+K6+M6+O6+Q6+S6+U6+W6</f>
        <v>64642</v>
      </c>
      <c r="H6" s="1291">
        <f t="shared" si="0"/>
        <v>22</v>
      </c>
      <c r="I6" s="717">
        <v>9281</v>
      </c>
      <c r="J6" s="718">
        <v>3</v>
      </c>
      <c r="K6" s="717">
        <v>2083</v>
      </c>
      <c r="L6" s="718">
        <v>3</v>
      </c>
      <c r="M6" s="719">
        <v>14510</v>
      </c>
      <c r="N6" s="718">
        <v>3</v>
      </c>
      <c r="O6" s="720">
        <v>2321</v>
      </c>
      <c r="P6" s="721">
        <v>3</v>
      </c>
      <c r="Q6" s="720">
        <v>27670</v>
      </c>
      <c r="R6" s="721">
        <v>1</v>
      </c>
      <c r="S6" s="717">
        <v>3795</v>
      </c>
      <c r="T6" s="718">
        <v>1</v>
      </c>
      <c r="U6" s="720">
        <v>1418</v>
      </c>
      <c r="V6" s="721">
        <v>3</v>
      </c>
      <c r="W6" s="717">
        <v>3564</v>
      </c>
      <c r="X6" s="718">
        <v>5</v>
      </c>
    </row>
    <row r="7" spans="1:24" ht="18" customHeight="1" x14ac:dyDescent="0.2">
      <c r="A7" s="712">
        <v>2</v>
      </c>
      <c r="B7" s="712"/>
      <c r="C7" s="713"/>
      <c r="D7" s="722" t="s">
        <v>681</v>
      </c>
      <c r="E7" s="723" t="s">
        <v>706</v>
      </c>
      <c r="F7" s="723" t="s">
        <v>707</v>
      </c>
      <c r="G7" s="716">
        <f t="shared" si="0"/>
        <v>78297</v>
      </c>
      <c r="H7" s="1291">
        <f t="shared" si="0"/>
        <v>27</v>
      </c>
      <c r="I7" s="717">
        <v>10125</v>
      </c>
      <c r="J7" s="718">
        <v>6</v>
      </c>
      <c r="K7" s="717">
        <v>2693</v>
      </c>
      <c r="L7" s="718">
        <v>2</v>
      </c>
      <c r="M7" s="717">
        <v>32845</v>
      </c>
      <c r="N7" s="718">
        <v>1</v>
      </c>
      <c r="O7" s="717">
        <v>3672</v>
      </c>
      <c r="P7" s="718">
        <v>2</v>
      </c>
      <c r="Q7" s="717">
        <v>22510</v>
      </c>
      <c r="R7" s="718">
        <v>2</v>
      </c>
      <c r="S7" s="717">
        <v>604</v>
      </c>
      <c r="T7" s="718">
        <v>8</v>
      </c>
      <c r="U7" s="717">
        <v>3162</v>
      </c>
      <c r="V7" s="718">
        <v>1</v>
      </c>
      <c r="W7" s="717">
        <v>2686</v>
      </c>
      <c r="X7" s="718">
        <v>5</v>
      </c>
    </row>
    <row r="8" spans="1:24" ht="18" customHeight="1" x14ac:dyDescent="0.2">
      <c r="A8" s="712">
        <v>3</v>
      </c>
      <c r="B8" s="712"/>
      <c r="C8" s="713"/>
      <c r="D8" s="724" t="s">
        <v>682</v>
      </c>
      <c r="E8" s="725" t="s">
        <v>723</v>
      </c>
      <c r="F8" s="725" t="s">
        <v>724</v>
      </c>
      <c r="G8" s="716">
        <f t="shared" si="0"/>
        <v>99104</v>
      </c>
      <c r="H8" s="1291">
        <f t="shared" si="0"/>
        <v>28</v>
      </c>
      <c r="I8" s="717">
        <v>7877</v>
      </c>
      <c r="J8" s="718">
        <v>6</v>
      </c>
      <c r="K8" s="717">
        <v>7828</v>
      </c>
      <c r="L8" s="718">
        <v>1</v>
      </c>
      <c r="M8" s="717">
        <v>31980</v>
      </c>
      <c r="N8" s="718">
        <v>2</v>
      </c>
      <c r="O8" s="717">
        <v>746</v>
      </c>
      <c r="P8" s="718">
        <v>8</v>
      </c>
      <c r="Q8" s="720">
        <v>24220</v>
      </c>
      <c r="R8" s="718">
        <v>1</v>
      </c>
      <c r="S8" s="717">
        <v>1267</v>
      </c>
      <c r="T8" s="718">
        <v>5</v>
      </c>
      <c r="U8" s="720">
        <v>1708</v>
      </c>
      <c r="V8" s="718">
        <v>2</v>
      </c>
      <c r="W8" s="717">
        <v>23478</v>
      </c>
      <c r="X8" s="718">
        <v>3</v>
      </c>
    </row>
    <row r="9" spans="1:24" ht="18" customHeight="1" x14ac:dyDescent="0.2">
      <c r="A9" s="712">
        <v>4</v>
      </c>
      <c r="B9" s="712"/>
      <c r="C9" s="713"/>
      <c r="D9" s="726" t="s">
        <v>680</v>
      </c>
      <c r="E9" s="727" t="s">
        <v>714</v>
      </c>
      <c r="F9" s="727" t="s">
        <v>715</v>
      </c>
      <c r="G9" s="716">
        <f t="shared" si="0"/>
        <v>45463</v>
      </c>
      <c r="H9" s="1291">
        <f t="shared" si="0"/>
        <v>30</v>
      </c>
      <c r="I9" s="717">
        <v>11630</v>
      </c>
      <c r="J9" s="718">
        <v>2</v>
      </c>
      <c r="K9" s="717">
        <v>188</v>
      </c>
      <c r="L9" s="718">
        <v>2</v>
      </c>
      <c r="M9" s="717">
        <v>6911</v>
      </c>
      <c r="N9" s="718">
        <v>4</v>
      </c>
      <c r="O9" s="717">
        <v>1538</v>
      </c>
      <c r="P9" s="718">
        <v>5</v>
      </c>
      <c r="Q9" s="717">
        <v>6029</v>
      </c>
      <c r="R9" s="718">
        <v>8</v>
      </c>
      <c r="S9" s="717">
        <v>2299</v>
      </c>
      <c r="T9" s="718">
        <v>4</v>
      </c>
      <c r="U9" s="717">
        <v>1752</v>
      </c>
      <c r="V9" s="718">
        <v>3</v>
      </c>
      <c r="W9" s="717">
        <v>15116</v>
      </c>
      <c r="X9" s="718">
        <v>2</v>
      </c>
    </row>
    <row r="10" spans="1:24" ht="18" customHeight="1" x14ac:dyDescent="0.2">
      <c r="A10" s="712">
        <v>5</v>
      </c>
      <c r="B10" s="712"/>
      <c r="C10" s="713"/>
      <c r="D10" s="728" t="s">
        <v>562</v>
      </c>
      <c r="E10" s="729" t="s">
        <v>712</v>
      </c>
      <c r="F10" s="729" t="s">
        <v>713</v>
      </c>
      <c r="G10" s="716">
        <f t="shared" si="0"/>
        <v>66347</v>
      </c>
      <c r="H10" s="1291">
        <f t="shared" si="0"/>
        <v>31</v>
      </c>
      <c r="I10" s="717">
        <v>18844</v>
      </c>
      <c r="J10" s="718">
        <v>1</v>
      </c>
      <c r="K10" s="717">
        <v>1140</v>
      </c>
      <c r="L10" s="718">
        <v>2</v>
      </c>
      <c r="M10" s="717">
        <v>3695</v>
      </c>
      <c r="N10" s="718">
        <v>6</v>
      </c>
      <c r="O10" s="717">
        <v>2650</v>
      </c>
      <c r="P10" s="718">
        <v>4</v>
      </c>
      <c r="Q10" s="717">
        <v>13580</v>
      </c>
      <c r="R10" s="718">
        <v>5</v>
      </c>
      <c r="S10" s="717">
        <v>1022</v>
      </c>
      <c r="T10" s="718">
        <v>5</v>
      </c>
      <c r="U10" s="717">
        <v>931</v>
      </c>
      <c r="V10" s="718">
        <v>7</v>
      </c>
      <c r="W10" s="717">
        <v>24485</v>
      </c>
      <c r="X10" s="718">
        <v>1</v>
      </c>
    </row>
    <row r="11" spans="1:24" ht="18" customHeight="1" x14ac:dyDescent="0.2">
      <c r="A11" s="712">
        <v>6</v>
      </c>
      <c r="B11" s="712"/>
      <c r="C11" s="713"/>
      <c r="D11" s="730" t="s">
        <v>716</v>
      </c>
      <c r="E11" s="731" t="s">
        <v>717</v>
      </c>
      <c r="F11" s="731" t="s">
        <v>718</v>
      </c>
      <c r="G11" s="716">
        <f t="shared" si="0"/>
        <v>57519</v>
      </c>
      <c r="H11" s="1291">
        <f t="shared" si="0"/>
        <v>31</v>
      </c>
      <c r="I11" s="717">
        <v>11859</v>
      </c>
      <c r="J11" s="718">
        <v>1</v>
      </c>
      <c r="K11" s="717">
        <v>2079</v>
      </c>
      <c r="L11" s="718">
        <v>1</v>
      </c>
      <c r="M11" s="717">
        <v>2932</v>
      </c>
      <c r="N11" s="718">
        <v>6</v>
      </c>
      <c r="O11" s="717">
        <v>2468</v>
      </c>
      <c r="P11" s="718">
        <v>5</v>
      </c>
      <c r="Q11" s="717">
        <v>8596</v>
      </c>
      <c r="R11" s="718">
        <v>8</v>
      </c>
      <c r="S11" s="732">
        <v>3206</v>
      </c>
      <c r="T11" s="733">
        <v>2</v>
      </c>
      <c r="U11" s="717">
        <v>1328</v>
      </c>
      <c r="V11" s="718">
        <v>7</v>
      </c>
      <c r="W11" s="717">
        <v>25051</v>
      </c>
      <c r="X11" s="718">
        <v>1</v>
      </c>
    </row>
    <row r="12" spans="1:24" ht="18" customHeight="1" x14ac:dyDescent="0.2">
      <c r="A12" s="712">
        <v>7</v>
      </c>
      <c r="B12" s="712"/>
      <c r="C12" s="713"/>
      <c r="D12" s="714" t="s">
        <v>679</v>
      </c>
      <c r="E12" s="715" t="s">
        <v>708</v>
      </c>
      <c r="F12" s="715" t="s">
        <v>709</v>
      </c>
      <c r="G12" s="716">
        <f t="shared" si="0"/>
        <v>58162</v>
      </c>
      <c r="H12" s="1291">
        <f t="shared" si="0"/>
        <v>33</v>
      </c>
      <c r="I12" s="717">
        <v>9235</v>
      </c>
      <c r="J12" s="718">
        <v>3</v>
      </c>
      <c r="K12" s="717">
        <v>29</v>
      </c>
      <c r="L12" s="718">
        <v>5</v>
      </c>
      <c r="M12" s="717">
        <v>20157</v>
      </c>
      <c r="N12" s="718">
        <v>2</v>
      </c>
      <c r="O12" s="717">
        <v>5550</v>
      </c>
      <c r="P12" s="718">
        <v>1</v>
      </c>
      <c r="Q12" s="717">
        <v>18500</v>
      </c>
      <c r="R12" s="721">
        <v>3</v>
      </c>
      <c r="S12" s="717">
        <v>595</v>
      </c>
      <c r="T12" s="718">
        <v>9</v>
      </c>
      <c r="U12" s="734">
        <v>2422</v>
      </c>
      <c r="V12" s="721">
        <v>2</v>
      </c>
      <c r="W12" s="717">
        <v>1674</v>
      </c>
      <c r="X12" s="718">
        <v>8</v>
      </c>
    </row>
    <row r="13" spans="1:24" ht="18" customHeight="1" x14ac:dyDescent="0.2">
      <c r="A13" s="712">
        <v>8</v>
      </c>
      <c r="B13" s="712"/>
      <c r="C13" s="713"/>
      <c r="D13" s="730" t="s">
        <v>716</v>
      </c>
      <c r="E13" s="731" t="s">
        <v>736</v>
      </c>
      <c r="F13" s="731" t="s">
        <v>734</v>
      </c>
      <c r="G13" s="716">
        <f t="shared" si="0"/>
        <v>52721</v>
      </c>
      <c r="H13" s="1291">
        <f t="shared" si="0"/>
        <v>35</v>
      </c>
      <c r="I13" s="717">
        <v>13452</v>
      </c>
      <c r="J13" s="718">
        <v>1</v>
      </c>
      <c r="K13" s="717">
        <v>58</v>
      </c>
      <c r="L13" s="718">
        <v>6</v>
      </c>
      <c r="M13" s="717">
        <v>11889</v>
      </c>
      <c r="N13" s="718">
        <v>5</v>
      </c>
      <c r="O13" s="720">
        <v>766</v>
      </c>
      <c r="P13" s="721">
        <v>8</v>
      </c>
      <c r="Q13" s="720">
        <v>17067</v>
      </c>
      <c r="R13" s="721">
        <v>1</v>
      </c>
      <c r="S13" s="717">
        <v>2119</v>
      </c>
      <c r="T13" s="718">
        <v>1</v>
      </c>
      <c r="U13" s="734">
        <v>415</v>
      </c>
      <c r="V13" s="721">
        <v>9</v>
      </c>
      <c r="W13" s="717">
        <v>6955</v>
      </c>
      <c r="X13" s="718">
        <v>4</v>
      </c>
    </row>
    <row r="14" spans="1:24" ht="18" customHeight="1" x14ac:dyDescent="0.2">
      <c r="A14" s="712">
        <v>9</v>
      </c>
      <c r="B14" s="712"/>
      <c r="C14" s="713"/>
      <c r="D14" s="735" t="s">
        <v>685</v>
      </c>
      <c r="E14" s="736" t="s">
        <v>747</v>
      </c>
      <c r="F14" s="736" t="s">
        <v>748</v>
      </c>
      <c r="G14" s="716">
        <f t="shared" si="0"/>
        <v>39790</v>
      </c>
      <c r="H14" s="1291">
        <f t="shared" si="0"/>
        <v>36</v>
      </c>
      <c r="I14" s="717">
        <v>9557</v>
      </c>
      <c r="J14" s="718">
        <v>7</v>
      </c>
      <c r="K14" s="717">
        <v>31</v>
      </c>
      <c r="L14" s="718">
        <v>8</v>
      </c>
      <c r="M14" s="717">
        <v>5962</v>
      </c>
      <c r="N14" s="718">
        <v>5</v>
      </c>
      <c r="O14" s="720">
        <v>1175</v>
      </c>
      <c r="P14" s="721">
        <v>6</v>
      </c>
      <c r="Q14" s="720">
        <v>12877</v>
      </c>
      <c r="R14" s="721">
        <v>2</v>
      </c>
      <c r="S14" s="717">
        <v>2794</v>
      </c>
      <c r="T14" s="718">
        <v>3</v>
      </c>
      <c r="U14" s="717">
        <v>1465</v>
      </c>
      <c r="V14" s="718">
        <v>1</v>
      </c>
      <c r="W14" s="717">
        <v>5929</v>
      </c>
      <c r="X14" s="718">
        <v>4</v>
      </c>
    </row>
    <row r="15" spans="1:24" ht="18" customHeight="1" x14ac:dyDescent="0.2">
      <c r="A15" s="712">
        <v>10</v>
      </c>
      <c r="B15" s="712"/>
      <c r="C15" s="713"/>
      <c r="D15" s="724" t="s">
        <v>682</v>
      </c>
      <c r="E15" s="725" t="s">
        <v>719</v>
      </c>
      <c r="F15" s="725" t="s">
        <v>720</v>
      </c>
      <c r="G15" s="716">
        <f t="shared" si="0"/>
        <v>56606</v>
      </c>
      <c r="H15" s="1291">
        <f t="shared" si="0"/>
        <v>37</v>
      </c>
      <c r="I15" s="717">
        <v>12971</v>
      </c>
      <c r="J15" s="718">
        <v>3</v>
      </c>
      <c r="K15" s="717">
        <v>111</v>
      </c>
      <c r="L15" s="718">
        <v>4</v>
      </c>
      <c r="M15" s="717">
        <v>25848</v>
      </c>
      <c r="N15" s="718">
        <v>1</v>
      </c>
      <c r="O15" s="717">
        <v>843</v>
      </c>
      <c r="P15" s="718">
        <v>6</v>
      </c>
      <c r="Q15" s="717">
        <v>13000</v>
      </c>
      <c r="R15" s="718">
        <v>6</v>
      </c>
      <c r="S15" s="717">
        <v>1138</v>
      </c>
      <c r="T15" s="718">
        <v>4</v>
      </c>
      <c r="U15" s="717">
        <v>807</v>
      </c>
      <c r="V15" s="721">
        <v>7</v>
      </c>
      <c r="W15" s="717">
        <v>1888</v>
      </c>
      <c r="X15" s="718">
        <v>6</v>
      </c>
    </row>
    <row r="16" spans="1:24" ht="18" customHeight="1" x14ac:dyDescent="0.2">
      <c r="A16" s="712">
        <v>11</v>
      </c>
      <c r="B16" s="712"/>
      <c r="C16" s="713"/>
      <c r="D16" s="728" t="s">
        <v>562</v>
      </c>
      <c r="E16" s="729" t="s">
        <v>739</v>
      </c>
      <c r="F16" s="729" t="s">
        <v>740</v>
      </c>
      <c r="G16" s="716">
        <f t="shared" si="0"/>
        <v>60886</v>
      </c>
      <c r="H16" s="1291">
        <f t="shared" si="0"/>
        <v>39</v>
      </c>
      <c r="I16" s="717">
        <v>7266</v>
      </c>
      <c r="J16" s="718">
        <v>8</v>
      </c>
      <c r="K16" s="717">
        <v>0</v>
      </c>
      <c r="L16" s="718">
        <v>9</v>
      </c>
      <c r="M16" s="717">
        <v>9846</v>
      </c>
      <c r="N16" s="718">
        <v>2</v>
      </c>
      <c r="O16" s="720">
        <v>2678</v>
      </c>
      <c r="P16" s="721">
        <v>4</v>
      </c>
      <c r="Q16" s="720">
        <v>10810</v>
      </c>
      <c r="R16" s="721">
        <v>3</v>
      </c>
      <c r="S16" s="717">
        <v>937</v>
      </c>
      <c r="T16" s="718">
        <v>6</v>
      </c>
      <c r="U16" s="732">
        <v>1473</v>
      </c>
      <c r="V16" s="733">
        <v>6</v>
      </c>
      <c r="W16" s="717">
        <v>27876</v>
      </c>
      <c r="X16" s="718">
        <v>1</v>
      </c>
    </row>
    <row r="17" spans="1:24" ht="18" customHeight="1" x14ac:dyDescent="0.2">
      <c r="A17" s="712">
        <v>12</v>
      </c>
      <c r="B17" s="712"/>
      <c r="C17" s="713"/>
      <c r="D17" s="730" t="s">
        <v>716</v>
      </c>
      <c r="E17" s="731" t="s">
        <v>729</v>
      </c>
      <c r="F17" s="731" t="s">
        <v>730</v>
      </c>
      <c r="G17" s="716">
        <f t="shared" si="0"/>
        <v>51245</v>
      </c>
      <c r="H17" s="1291">
        <f t="shared" si="0"/>
        <v>39</v>
      </c>
      <c r="I17" s="717">
        <v>17255</v>
      </c>
      <c r="J17" s="718">
        <v>2</v>
      </c>
      <c r="K17" s="717">
        <v>68</v>
      </c>
      <c r="L17" s="718">
        <v>4</v>
      </c>
      <c r="M17" s="717">
        <v>7615</v>
      </c>
      <c r="N17" s="718">
        <v>4</v>
      </c>
      <c r="O17" s="720">
        <v>1809</v>
      </c>
      <c r="P17" s="721">
        <v>8</v>
      </c>
      <c r="Q17" s="720">
        <v>15200</v>
      </c>
      <c r="R17" s="721">
        <v>4</v>
      </c>
      <c r="S17" s="717">
        <v>1207</v>
      </c>
      <c r="T17" s="718">
        <v>3</v>
      </c>
      <c r="U17" s="717">
        <v>1011</v>
      </c>
      <c r="V17" s="718">
        <v>5</v>
      </c>
      <c r="W17" s="717">
        <v>7080</v>
      </c>
      <c r="X17" s="718">
        <v>9</v>
      </c>
    </row>
    <row r="18" spans="1:24" ht="18" customHeight="1" x14ac:dyDescent="0.2">
      <c r="A18" s="712">
        <v>13</v>
      </c>
      <c r="B18" s="712"/>
      <c r="C18" s="713"/>
      <c r="D18" s="722" t="s">
        <v>681</v>
      </c>
      <c r="E18" s="723" t="s">
        <v>733</v>
      </c>
      <c r="F18" s="723" t="s">
        <v>734</v>
      </c>
      <c r="G18" s="716">
        <f t="shared" si="0"/>
        <v>26324</v>
      </c>
      <c r="H18" s="1291">
        <f t="shared" si="0"/>
        <v>41.5</v>
      </c>
      <c r="I18" s="717">
        <v>9654</v>
      </c>
      <c r="J18" s="718">
        <v>2</v>
      </c>
      <c r="K18" s="717">
        <v>57</v>
      </c>
      <c r="L18" s="718">
        <v>5</v>
      </c>
      <c r="M18" s="717">
        <v>3501</v>
      </c>
      <c r="N18" s="718">
        <v>7</v>
      </c>
      <c r="O18" s="720">
        <v>1652</v>
      </c>
      <c r="P18" s="721">
        <v>4</v>
      </c>
      <c r="Q18" s="717">
        <v>9315</v>
      </c>
      <c r="R18" s="718">
        <v>5</v>
      </c>
      <c r="S18" s="717">
        <v>719</v>
      </c>
      <c r="T18" s="718">
        <v>8</v>
      </c>
      <c r="U18" s="720">
        <v>1426</v>
      </c>
      <c r="V18" s="721">
        <v>2</v>
      </c>
      <c r="W18" s="717">
        <v>0</v>
      </c>
      <c r="X18" s="718">
        <v>8.5</v>
      </c>
    </row>
    <row r="19" spans="1:24" ht="18" customHeight="1" x14ac:dyDescent="0.2">
      <c r="A19" s="712">
        <v>14</v>
      </c>
      <c r="B19" s="712"/>
      <c r="C19" s="713"/>
      <c r="D19" s="735" t="s">
        <v>685</v>
      </c>
      <c r="E19" s="736" t="s">
        <v>753</v>
      </c>
      <c r="F19" s="736" t="s">
        <v>754</v>
      </c>
      <c r="G19" s="716">
        <f t="shared" si="0"/>
        <v>51706</v>
      </c>
      <c r="H19" s="1291">
        <f t="shared" si="0"/>
        <v>43</v>
      </c>
      <c r="I19" s="737">
        <v>5870</v>
      </c>
      <c r="J19" s="718">
        <v>7</v>
      </c>
      <c r="K19" s="717">
        <v>46</v>
      </c>
      <c r="L19" s="718">
        <v>6</v>
      </c>
      <c r="M19" s="717">
        <v>886</v>
      </c>
      <c r="N19" s="718">
        <v>9</v>
      </c>
      <c r="O19" s="720">
        <v>601</v>
      </c>
      <c r="P19" s="721">
        <v>9</v>
      </c>
      <c r="Q19" s="717">
        <v>19730</v>
      </c>
      <c r="R19" s="718">
        <v>3</v>
      </c>
      <c r="S19" s="717">
        <v>1432</v>
      </c>
      <c r="T19" s="718">
        <v>2</v>
      </c>
      <c r="U19" s="720">
        <v>1607</v>
      </c>
      <c r="V19" s="718">
        <v>4</v>
      </c>
      <c r="W19" s="717">
        <v>21534</v>
      </c>
      <c r="X19" s="718">
        <v>3</v>
      </c>
    </row>
    <row r="20" spans="1:24" ht="18" customHeight="1" x14ac:dyDescent="0.2">
      <c r="A20" s="712">
        <v>15</v>
      </c>
      <c r="B20" s="712"/>
      <c r="C20" s="713"/>
      <c r="D20" s="726" t="s">
        <v>680</v>
      </c>
      <c r="E20" s="727" t="s">
        <v>727</v>
      </c>
      <c r="F20" s="727" t="s">
        <v>728</v>
      </c>
      <c r="G20" s="716">
        <f t="shared" si="0"/>
        <v>54174</v>
      </c>
      <c r="H20" s="1291">
        <f t="shared" si="0"/>
        <v>44</v>
      </c>
      <c r="I20" s="717">
        <v>12287</v>
      </c>
      <c r="J20" s="718">
        <v>4</v>
      </c>
      <c r="K20" s="717">
        <v>39</v>
      </c>
      <c r="L20" s="718">
        <v>7</v>
      </c>
      <c r="M20" s="717">
        <v>12791</v>
      </c>
      <c r="N20" s="718">
        <v>4</v>
      </c>
      <c r="O20" s="717">
        <v>3014</v>
      </c>
      <c r="P20" s="718">
        <v>3</v>
      </c>
      <c r="Q20" s="717">
        <v>7670</v>
      </c>
      <c r="R20" s="718">
        <v>9</v>
      </c>
      <c r="S20" s="717">
        <v>656</v>
      </c>
      <c r="T20" s="718">
        <v>6</v>
      </c>
      <c r="U20" s="717">
        <v>970</v>
      </c>
      <c r="V20" s="718">
        <v>6</v>
      </c>
      <c r="W20" s="717">
        <v>16747</v>
      </c>
      <c r="X20" s="718">
        <v>5</v>
      </c>
    </row>
    <row r="21" spans="1:24" ht="18" customHeight="1" x14ac:dyDescent="0.2">
      <c r="A21" s="712">
        <v>16</v>
      </c>
      <c r="B21" s="712"/>
      <c r="C21" s="713"/>
      <c r="D21" s="738" t="s">
        <v>684</v>
      </c>
      <c r="E21" s="739" t="s">
        <v>721</v>
      </c>
      <c r="F21" s="739" t="s">
        <v>722</v>
      </c>
      <c r="G21" s="716">
        <f t="shared" si="0"/>
        <v>49356</v>
      </c>
      <c r="H21" s="1291">
        <f t="shared" si="0"/>
        <v>44</v>
      </c>
      <c r="I21" s="717">
        <v>7366</v>
      </c>
      <c r="J21" s="718">
        <v>7</v>
      </c>
      <c r="K21" s="717">
        <v>1101</v>
      </c>
      <c r="L21" s="718">
        <v>3</v>
      </c>
      <c r="M21" s="717">
        <v>16692</v>
      </c>
      <c r="N21" s="718">
        <v>3</v>
      </c>
      <c r="O21" s="717">
        <v>4904</v>
      </c>
      <c r="P21" s="718">
        <v>2</v>
      </c>
      <c r="Q21" s="720">
        <v>9800</v>
      </c>
      <c r="R21" s="721">
        <v>7</v>
      </c>
      <c r="S21" s="717">
        <v>744</v>
      </c>
      <c r="T21" s="718">
        <v>7</v>
      </c>
      <c r="U21" s="717">
        <v>522</v>
      </c>
      <c r="V21" s="718">
        <v>8</v>
      </c>
      <c r="W21" s="717">
        <v>8227</v>
      </c>
      <c r="X21" s="718">
        <v>7</v>
      </c>
    </row>
    <row r="22" spans="1:24" ht="18" customHeight="1" x14ac:dyDescent="0.2">
      <c r="A22" s="712">
        <v>17</v>
      </c>
      <c r="B22" s="712"/>
      <c r="C22" s="713"/>
      <c r="D22" s="740" t="s">
        <v>683</v>
      </c>
      <c r="E22" s="741" t="s">
        <v>735</v>
      </c>
      <c r="F22" s="741" t="s">
        <v>707</v>
      </c>
      <c r="G22" s="716">
        <f t="shared" si="0"/>
        <v>36366</v>
      </c>
      <c r="H22" s="1291">
        <f t="shared" si="0"/>
        <v>44</v>
      </c>
      <c r="I22" s="717">
        <v>6770</v>
      </c>
      <c r="J22" s="718">
        <v>9</v>
      </c>
      <c r="K22" s="717">
        <v>225</v>
      </c>
      <c r="L22" s="718">
        <v>1</v>
      </c>
      <c r="M22" s="717">
        <v>1544</v>
      </c>
      <c r="N22" s="718">
        <v>8</v>
      </c>
      <c r="O22" s="717">
        <v>2751</v>
      </c>
      <c r="P22" s="718">
        <v>1</v>
      </c>
      <c r="Q22" s="720">
        <v>24020</v>
      </c>
      <c r="R22" s="721">
        <v>2</v>
      </c>
      <c r="S22" s="717">
        <v>756</v>
      </c>
      <c r="T22" s="718">
        <v>7</v>
      </c>
      <c r="U22" s="717">
        <v>295</v>
      </c>
      <c r="V22" s="718">
        <v>9</v>
      </c>
      <c r="W22" s="732">
        <v>5</v>
      </c>
      <c r="X22" s="733">
        <v>7</v>
      </c>
    </row>
    <row r="23" spans="1:24" ht="18" customHeight="1" x14ac:dyDescent="0.2">
      <c r="A23" s="712">
        <v>18</v>
      </c>
      <c r="B23" s="712"/>
      <c r="C23" s="713"/>
      <c r="D23" s="726" t="s">
        <v>680</v>
      </c>
      <c r="E23" s="727" t="s">
        <v>741</v>
      </c>
      <c r="F23" s="727" t="s">
        <v>742</v>
      </c>
      <c r="G23" s="716">
        <f t="shared" si="0"/>
        <v>29469</v>
      </c>
      <c r="H23" s="1291">
        <f t="shared" si="0"/>
        <v>44</v>
      </c>
      <c r="I23" s="717">
        <v>8056</v>
      </c>
      <c r="J23" s="718">
        <v>5</v>
      </c>
      <c r="K23" s="717">
        <v>833</v>
      </c>
      <c r="L23" s="718">
        <v>5</v>
      </c>
      <c r="M23" s="717">
        <v>5301</v>
      </c>
      <c r="N23" s="718">
        <v>6</v>
      </c>
      <c r="O23" s="717">
        <v>994</v>
      </c>
      <c r="P23" s="718">
        <v>7</v>
      </c>
      <c r="Q23" s="720">
        <v>10710</v>
      </c>
      <c r="R23" s="721">
        <v>6</v>
      </c>
      <c r="S23" s="717">
        <v>2085</v>
      </c>
      <c r="T23" s="718">
        <v>2</v>
      </c>
      <c r="U23" s="720">
        <v>1490</v>
      </c>
      <c r="V23" s="721">
        <v>4</v>
      </c>
      <c r="W23" s="717">
        <v>0</v>
      </c>
      <c r="X23" s="718">
        <v>9</v>
      </c>
    </row>
    <row r="24" spans="1:24" ht="18" customHeight="1" x14ac:dyDescent="0.2">
      <c r="A24" s="712">
        <v>19</v>
      </c>
      <c r="B24" s="712"/>
      <c r="C24" s="713"/>
      <c r="D24" s="740" t="s">
        <v>683</v>
      </c>
      <c r="E24" s="741" t="s">
        <v>737</v>
      </c>
      <c r="F24" s="741" t="s">
        <v>738</v>
      </c>
      <c r="G24" s="716">
        <f t="shared" si="0"/>
        <v>59988</v>
      </c>
      <c r="H24" s="1291">
        <f t="shared" si="0"/>
        <v>44.5</v>
      </c>
      <c r="I24" s="717">
        <v>8904</v>
      </c>
      <c r="J24" s="718">
        <v>4</v>
      </c>
      <c r="K24" s="717">
        <v>0</v>
      </c>
      <c r="L24" s="718">
        <v>8.5</v>
      </c>
      <c r="M24" s="717">
        <v>22812</v>
      </c>
      <c r="N24" s="718">
        <v>1</v>
      </c>
      <c r="O24" s="717">
        <v>1903</v>
      </c>
      <c r="P24" s="718">
        <v>7</v>
      </c>
      <c r="Q24" s="720">
        <v>0</v>
      </c>
      <c r="R24" s="721">
        <v>10</v>
      </c>
      <c r="S24" s="717">
        <v>465</v>
      </c>
      <c r="T24" s="718">
        <v>7</v>
      </c>
      <c r="U24" s="720">
        <v>1485</v>
      </c>
      <c r="V24" s="721">
        <v>5</v>
      </c>
      <c r="W24" s="717">
        <v>24419</v>
      </c>
      <c r="X24" s="718">
        <v>2</v>
      </c>
    </row>
    <row r="25" spans="1:24" ht="18" customHeight="1" x14ac:dyDescent="0.2">
      <c r="A25" s="712">
        <v>20</v>
      </c>
      <c r="B25" s="712"/>
      <c r="C25" s="713"/>
      <c r="D25" s="740" t="s">
        <v>683</v>
      </c>
      <c r="E25" s="740" t="s">
        <v>731</v>
      </c>
      <c r="F25" s="740" t="s">
        <v>732</v>
      </c>
      <c r="G25" s="716">
        <f t="shared" si="0"/>
        <v>28939</v>
      </c>
      <c r="H25" s="1291">
        <f t="shared" si="0"/>
        <v>45</v>
      </c>
      <c r="I25" s="717">
        <v>8323</v>
      </c>
      <c r="J25" s="718">
        <v>4</v>
      </c>
      <c r="K25" s="717">
        <v>1735</v>
      </c>
      <c r="L25" s="718">
        <v>4</v>
      </c>
      <c r="M25" s="717">
        <v>1750</v>
      </c>
      <c r="N25" s="718">
        <v>7</v>
      </c>
      <c r="O25" s="720">
        <v>3130</v>
      </c>
      <c r="P25" s="721">
        <v>3</v>
      </c>
      <c r="Q25" s="720">
        <v>8790</v>
      </c>
      <c r="R25" s="721">
        <v>8</v>
      </c>
      <c r="S25" s="717">
        <v>2269</v>
      </c>
      <c r="T25" s="718">
        <v>5</v>
      </c>
      <c r="U25" s="717">
        <v>673</v>
      </c>
      <c r="V25" s="718">
        <v>8</v>
      </c>
      <c r="W25" s="717">
        <v>2269</v>
      </c>
      <c r="X25" s="718">
        <v>6</v>
      </c>
    </row>
    <row r="26" spans="1:24" ht="18" customHeight="1" x14ac:dyDescent="0.2">
      <c r="A26" s="712">
        <v>21</v>
      </c>
      <c r="B26" s="712"/>
      <c r="C26" s="713"/>
      <c r="D26" s="714" t="s">
        <v>679</v>
      </c>
      <c r="E26" s="715" t="s">
        <v>725</v>
      </c>
      <c r="F26" s="715" t="s">
        <v>726</v>
      </c>
      <c r="G26" s="716">
        <f t="shared" si="0"/>
        <v>42604</v>
      </c>
      <c r="H26" s="1291">
        <f t="shared" si="0"/>
        <v>45.5</v>
      </c>
      <c r="I26" s="717">
        <v>10793</v>
      </c>
      <c r="J26" s="718">
        <v>5</v>
      </c>
      <c r="K26" s="717">
        <v>0</v>
      </c>
      <c r="L26" s="718">
        <v>8.5</v>
      </c>
      <c r="M26" s="717">
        <v>8736</v>
      </c>
      <c r="N26" s="718">
        <v>3</v>
      </c>
      <c r="O26" s="717">
        <v>5535</v>
      </c>
      <c r="P26" s="718">
        <v>1</v>
      </c>
      <c r="Q26" s="717">
        <v>7755</v>
      </c>
      <c r="R26" s="718">
        <v>6</v>
      </c>
      <c r="S26" s="717">
        <v>940</v>
      </c>
      <c r="T26" s="718">
        <v>6</v>
      </c>
      <c r="U26" s="717">
        <v>1283</v>
      </c>
      <c r="V26" s="718">
        <v>8</v>
      </c>
      <c r="W26" s="717">
        <v>7562</v>
      </c>
      <c r="X26" s="718">
        <v>8</v>
      </c>
    </row>
    <row r="27" spans="1:24" ht="18" customHeight="1" x14ac:dyDescent="0.2">
      <c r="A27" s="712">
        <v>22</v>
      </c>
      <c r="B27" s="712"/>
      <c r="C27" s="713"/>
      <c r="D27" s="735" t="s">
        <v>685</v>
      </c>
      <c r="E27" s="736" t="s">
        <v>752</v>
      </c>
      <c r="F27" s="736" t="s">
        <v>732</v>
      </c>
      <c r="G27" s="716">
        <f t="shared" si="0"/>
        <v>37324</v>
      </c>
      <c r="H27" s="1291">
        <f t="shared" si="0"/>
        <v>47</v>
      </c>
      <c r="I27" s="717">
        <v>3759</v>
      </c>
      <c r="J27" s="718">
        <v>9</v>
      </c>
      <c r="K27" s="717">
        <v>114</v>
      </c>
      <c r="L27" s="718">
        <v>3</v>
      </c>
      <c r="M27" s="717">
        <v>0</v>
      </c>
      <c r="N27" s="718">
        <v>9</v>
      </c>
      <c r="O27" s="720">
        <v>1787</v>
      </c>
      <c r="P27" s="721">
        <v>9</v>
      </c>
      <c r="Q27" s="732">
        <v>10700</v>
      </c>
      <c r="R27" s="733">
        <v>7</v>
      </c>
      <c r="S27" s="717">
        <v>2075</v>
      </c>
      <c r="T27" s="718">
        <v>3</v>
      </c>
      <c r="U27" s="720">
        <v>1495</v>
      </c>
      <c r="V27" s="721">
        <v>3</v>
      </c>
      <c r="W27" s="717">
        <v>17394</v>
      </c>
      <c r="X27" s="718">
        <v>4</v>
      </c>
    </row>
    <row r="28" spans="1:24" ht="18" customHeight="1" x14ac:dyDescent="0.2">
      <c r="A28" s="712">
        <v>23</v>
      </c>
      <c r="B28" s="712"/>
      <c r="C28" s="713"/>
      <c r="D28" s="722" t="s">
        <v>681</v>
      </c>
      <c r="E28" s="723" t="s">
        <v>745</v>
      </c>
      <c r="F28" s="723" t="s">
        <v>746</v>
      </c>
      <c r="G28" s="716">
        <f t="shared" si="0"/>
        <v>38416</v>
      </c>
      <c r="H28" s="1291">
        <f t="shared" si="0"/>
        <v>47.5</v>
      </c>
      <c r="I28" s="717">
        <v>8160</v>
      </c>
      <c r="J28" s="718">
        <v>5</v>
      </c>
      <c r="K28" s="717">
        <v>0</v>
      </c>
      <c r="L28" s="718">
        <v>7.5</v>
      </c>
      <c r="M28" s="717">
        <v>3716</v>
      </c>
      <c r="N28" s="718">
        <v>7</v>
      </c>
      <c r="O28" s="717">
        <v>2135</v>
      </c>
      <c r="P28" s="718">
        <v>6</v>
      </c>
      <c r="Q28" s="720">
        <v>13180</v>
      </c>
      <c r="R28" s="721">
        <v>5</v>
      </c>
      <c r="S28" s="717">
        <v>0</v>
      </c>
      <c r="T28" s="718">
        <v>10</v>
      </c>
      <c r="U28" s="720">
        <v>2315</v>
      </c>
      <c r="V28" s="721">
        <v>1</v>
      </c>
      <c r="W28" s="717">
        <v>8910</v>
      </c>
      <c r="X28" s="718">
        <v>6</v>
      </c>
    </row>
    <row r="29" spans="1:24" ht="18" customHeight="1" x14ac:dyDescent="0.2">
      <c r="A29" s="712">
        <v>24</v>
      </c>
      <c r="B29" s="712"/>
      <c r="C29" s="713"/>
      <c r="D29" s="724" t="s">
        <v>682</v>
      </c>
      <c r="E29" s="725" t="s">
        <v>750</v>
      </c>
      <c r="F29" s="725" t="s">
        <v>751</v>
      </c>
      <c r="G29" s="716">
        <f t="shared" si="0"/>
        <v>25505</v>
      </c>
      <c r="H29" s="1291">
        <f t="shared" si="0"/>
        <v>48.5</v>
      </c>
      <c r="I29" s="717">
        <v>4992</v>
      </c>
      <c r="J29" s="718">
        <v>9</v>
      </c>
      <c r="K29" s="717">
        <v>0</v>
      </c>
      <c r="L29" s="718">
        <v>7.5</v>
      </c>
      <c r="M29" s="717">
        <v>495</v>
      </c>
      <c r="N29" s="718">
        <v>8</v>
      </c>
      <c r="O29" s="717">
        <v>2526</v>
      </c>
      <c r="P29" s="718">
        <v>5</v>
      </c>
      <c r="Q29" s="717">
        <v>10657</v>
      </c>
      <c r="R29" s="718">
        <v>4</v>
      </c>
      <c r="S29" s="717">
        <v>5592</v>
      </c>
      <c r="T29" s="718">
        <v>1</v>
      </c>
      <c r="U29" s="720">
        <v>1243</v>
      </c>
      <c r="V29" s="721">
        <v>4</v>
      </c>
      <c r="W29" s="717">
        <v>0</v>
      </c>
      <c r="X29" s="718">
        <v>10</v>
      </c>
    </row>
    <row r="30" spans="1:24" ht="18" customHeight="1" x14ac:dyDescent="0.2">
      <c r="A30" s="712">
        <v>25</v>
      </c>
      <c r="B30" s="712"/>
      <c r="C30" s="713"/>
      <c r="D30" s="728" t="s">
        <v>562</v>
      </c>
      <c r="E30" s="729" t="s">
        <v>739</v>
      </c>
      <c r="F30" s="729" t="s">
        <v>749</v>
      </c>
      <c r="G30" s="716">
        <f t="shared" si="0"/>
        <v>25564</v>
      </c>
      <c r="H30" s="1291">
        <f t="shared" si="0"/>
        <v>50</v>
      </c>
      <c r="I30" s="717">
        <v>5675</v>
      </c>
      <c r="J30" s="718">
        <v>8</v>
      </c>
      <c r="K30" s="717">
        <v>0</v>
      </c>
      <c r="L30" s="718">
        <v>7.5</v>
      </c>
      <c r="M30" s="717">
        <v>0</v>
      </c>
      <c r="N30" s="718">
        <v>10</v>
      </c>
      <c r="O30" s="717">
        <v>2593</v>
      </c>
      <c r="P30" s="718">
        <v>2</v>
      </c>
      <c r="Q30" s="717">
        <v>14650</v>
      </c>
      <c r="R30" s="718">
        <v>4</v>
      </c>
      <c r="S30" s="717">
        <v>1371</v>
      </c>
      <c r="T30" s="718">
        <v>4</v>
      </c>
      <c r="U30" s="720">
        <v>1275</v>
      </c>
      <c r="V30" s="721">
        <v>6</v>
      </c>
      <c r="W30" s="717">
        <v>0</v>
      </c>
      <c r="X30" s="718">
        <v>8.5</v>
      </c>
    </row>
    <row r="31" spans="1:24" ht="18" customHeight="1" x14ac:dyDescent="0.2">
      <c r="A31" s="712">
        <v>26</v>
      </c>
      <c r="B31" s="712"/>
      <c r="C31" s="713"/>
      <c r="D31" s="738" t="s">
        <v>684</v>
      </c>
      <c r="E31" s="739" t="s">
        <v>743</v>
      </c>
      <c r="F31" s="739" t="s">
        <v>744</v>
      </c>
      <c r="G31" s="716">
        <f t="shared" si="0"/>
        <v>21891</v>
      </c>
      <c r="H31" s="1291">
        <f t="shared" si="0"/>
        <v>56</v>
      </c>
      <c r="I31" s="717">
        <v>6600</v>
      </c>
      <c r="J31" s="718">
        <v>6</v>
      </c>
      <c r="K31" s="717">
        <v>54</v>
      </c>
      <c r="L31" s="718">
        <v>7</v>
      </c>
      <c r="M31" s="717">
        <v>5732</v>
      </c>
      <c r="N31" s="718">
        <v>5</v>
      </c>
      <c r="O31" s="717">
        <v>796</v>
      </c>
      <c r="P31" s="718">
        <v>7</v>
      </c>
      <c r="Q31" s="720">
        <v>5420</v>
      </c>
      <c r="R31" s="721">
        <v>9</v>
      </c>
      <c r="S31" s="717">
        <v>0</v>
      </c>
      <c r="T31" s="718">
        <v>10</v>
      </c>
      <c r="U31" s="717">
        <v>1312</v>
      </c>
      <c r="V31" s="718">
        <v>5</v>
      </c>
      <c r="W31" s="717">
        <v>1977</v>
      </c>
      <c r="X31" s="718">
        <v>7</v>
      </c>
    </row>
    <row r="32" spans="1:24" ht="18" customHeight="1" x14ac:dyDescent="0.2">
      <c r="A32" s="712">
        <v>27</v>
      </c>
      <c r="B32" s="712"/>
      <c r="C32" s="713"/>
      <c r="D32" s="738" t="s">
        <v>684</v>
      </c>
      <c r="E32" s="739" t="s">
        <v>805</v>
      </c>
      <c r="F32" s="739" t="s">
        <v>751</v>
      </c>
      <c r="G32" s="716">
        <f t="shared" si="0"/>
        <v>14140</v>
      </c>
      <c r="H32" s="1291">
        <f t="shared" si="0"/>
        <v>67</v>
      </c>
      <c r="I32" s="717">
        <v>0</v>
      </c>
      <c r="J32" s="718">
        <v>10</v>
      </c>
      <c r="K32" s="717">
        <v>0</v>
      </c>
      <c r="L32" s="718">
        <v>10</v>
      </c>
      <c r="M32" s="717">
        <v>0</v>
      </c>
      <c r="N32" s="718">
        <v>10</v>
      </c>
      <c r="O32" s="717">
        <v>0</v>
      </c>
      <c r="P32" s="718">
        <v>10</v>
      </c>
      <c r="Q32" s="720">
        <v>6365</v>
      </c>
      <c r="R32" s="721">
        <v>7</v>
      </c>
      <c r="S32" s="717">
        <v>367</v>
      </c>
      <c r="T32" s="718">
        <v>8</v>
      </c>
      <c r="U32" s="717">
        <v>1008</v>
      </c>
      <c r="V32" s="718">
        <v>9</v>
      </c>
      <c r="W32" s="717">
        <v>6400</v>
      </c>
      <c r="X32" s="718">
        <v>3</v>
      </c>
    </row>
    <row r="33" spans="1:24" ht="18" customHeight="1" x14ac:dyDescent="0.2">
      <c r="A33" s="712">
        <v>28</v>
      </c>
      <c r="B33" s="712"/>
      <c r="C33" s="713"/>
      <c r="D33" s="724" t="s">
        <v>682</v>
      </c>
      <c r="E33" s="725" t="s">
        <v>806</v>
      </c>
      <c r="F33" s="725" t="s">
        <v>807</v>
      </c>
      <c r="G33" s="716">
        <f t="shared" si="0"/>
        <v>21999</v>
      </c>
      <c r="H33" s="1291">
        <f t="shared" si="0"/>
        <v>72</v>
      </c>
      <c r="I33" s="717">
        <v>0</v>
      </c>
      <c r="J33" s="718">
        <v>10</v>
      </c>
      <c r="K33" s="717">
        <v>0</v>
      </c>
      <c r="L33" s="718">
        <v>10</v>
      </c>
      <c r="M33" s="717">
        <v>0</v>
      </c>
      <c r="N33" s="718">
        <v>10</v>
      </c>
      <c r="O33" s="717">
        <v>0</v>
      </c>
      <c r="P33" s="718">
        <v>10</v>
      </c>
      <c r="Q33" s="720">
        <v>0</v>
      </c>
      <c r="R33" s="718">
        <v>10</v>
      </c>
      <c r="S33" s="717">
        <v>0</v>
      </c>
      <c r="T33" s="718">
        <v>10</v>
      </c>
      <c r="U33" s="720">
        <v>0</v>
      </c>
      <c r="V33" s="718">
        <v>10</v>
      </c>
      <c r="W33" s="717">
        <v>21999</v>
      </c>
      <c r="X33" s="718">
        <v>2</v>
      </c>
    </row>
    <row r="34" spans="1:24" ht="18" customHeight="1" x14ac:dyDescent="0.2">
      <c r="A34" s="712">
        <v>29</v>
      </c>
      <c r="B34" s="712"/>
      <c r="C34" s="713"/>
      <c r="D34" s="738" t="s">
        <v>684</v>
      </c>
      <c r="E34" s="739" t="s">
        <v>755</v>
      </c>
      <c r="F34" s="739" t="s">
        <v>756</v>
      </c>
      <c r="G34" s="716">
        <f t="shared" si="0"/>
        <v>10548</v>
      </c>
      <c r="H34" s="1291">
        <f t="shared" si="0"/>
        <v>72.5</v>
      </c>
      <c r="I34" s="717">
        <v>7691</v>
      </c>
      <c r="J34" s="718">
        <v>8</v>
      </c>
      <c r="K34" s="717">
        <v>0</v>
      </c>
      <c r="L34" s="718">
        <v>7.5</v>
      </c>
      <c r="M34" s="717">
        <v>1688</v>
      </c>
      <c r="N34" s="718">
        <v>9</v>
      </c>
      <c r="O34" s="717">
        <v>662</v>
      </c>
      <c r="P34" s="718">
        <v>9</v>
      </c>
      <c r="Q34" s="720">
        <v>0</v>
      </c>
      <c r="R34" s="718">
        <v>10</v>
      </c>
      <c r="S34" s="717">
        <v>507</v>
      </c>
      <c r="T34" s="718">
        <v>9</v>
      </c>
      <c r="U34" s="720">
        <v>0</v>
      </c>
      <c r="V34" s="718">
        <v>10</v>
      </c>
      <c r="W34" s="717">
        <v>0</v>
      </c>
      <c r="X34" s="718">
        <v>10</v>
      </c>
    </row>
    <row r="35" spans="1:24" ht="18" customHeight="1" x14ac:dyDescent="0.2">
      <c r="A35" s="712">
        <v>30</v>
      </c>
      <c r="B35" s="712"/>
      <c r="C35" s="713"/>
      <c r="D35" s="728" t="s">
        <v>562</v>
      </c>
      <c r="E35" s="729" t="s">
        <v>739</v>
      </c>
      <c r="F35" s="729" t="s">
        <v>726</v>
      </c>
      <c r="G35" s="742">
        <f t="shared" si="0"/>
        <v>1710</v>
      </c>
      <c r="H35" s="1291">
        <f t="shared" si="0"/>
        <v>78</v>
      </c>
      <c r="I35" s="737">
        <v>0</v>
      </c>
      <c r="J35" s="713">
        <v>10</v>
      </c>
      <c r="K35" s="717">
        <v>0</v>
      </c>
      <c r="L35" s="718">
        <v>10</v>
      </c>
      <c r="M35" s="717">
        <v>1710</v>
      </c>
      <c r="N35" s="718">
        <v>8</v>
      </c>
      <c r="O35" s="720">
        <v>0</v>
      </c>
      <c r="P35" s="721">
        <v>10</v>
      </c>
      <c r="Q35" s="720">
        <v>0</v>
      </c>
      <c r="R35" s="721">
        <v>10</v>
      </c>
      <c r="S35" s="717">
        <v>0</v>
      </c>
      <c r="T35" s="718">
        <v>10</v>
      </c>
      <c r="U35" s="732">
        <v>0</v>
      </c>
      <c r="V35" s="733">
        <v>10</v>
      </c>
      <c r="W35" s="717">
        <v>0</v>
      </c>
      <c r="X35" s="718">
        <v>10</v>
      </c>
    </row>
    <row r="36" spans="1:24" ht="18" customHeight="1" x14ac:dyDescent="0.2">
      <c r="A36" s="712">
        <v>31</v>
      </c>
      <c r="B36" s="712"/>
      <c r="C36" s="713"/>
      <c r="D36" s="740" t="s">
        <v>683</v>
      </c>
      <c r="E36" s="741" t="s">
        <v>808</v>
      </c>
      <c r="F36" s="741" t="s">
        <v>809</v>
      </c>
      <c r="G36" s="716">
        <f t="shared" si="0"/>
        <v>3887</v>
      </c>
      <c r="H36" s="1291">
        <f t="shared" si="0"/>
        <v>79</v>
      </c>
      <c r="I36" s="717">
        <v>0</v>
      </c>
      <c r="J36" s="718">
        <v>10</v>
      </c>
      <c r="K36" s="717">
        <v>0</v>
      </c>
      <c r="L36" s="718">
        <v>10</v>
      </c>
      <c r="M36" s="717">
        <v>0</v>
      </c>
      <c r="N36" s="718">
        <v>10</v>
      </c>
      <c r="O36" s="717">
        <v>0</v>
      </c>
      <c r="P36" s="718">
        <v>10</v>
      </c>
      <c r="Q36" s="720">
        <v>3887</v>
      </c>
      <c r="R36" s="718">
        <v>9</v>
      </c>
      <c r="S36" s="717">
        <v>0</v>
      </c>
      <c r="T36" s="718">
        <v>10</v>
      </c>
      <c r="U36" s="720">
        <v>0</v>
      </c>
      <c r="V36" s="718">
        <v>10</v>
      </c>
      <c r="W36" s="717">
        <v>0</v>
      </c>
      <c r="X36" s="718">
        <v>10</v>
      </c>
    </row>
    <row r="37" spans="1:24" ht="18" customHeight="1" x14ac:dyDescent="0.2">
      <c r="A37" s="712"/>
      <c r="B37" s="712"/>
      <c r="C37" s="713"/>
      <c r="D37" s="743"/>
      <c r="E37" s="744"/>
      <c r="F37" s="744"/>
      <c r="G37" s="745"/>
      <c r="H37" s="746"/>
      <c r="I37" s="737"/>
      <c r="J37" s="713"/>
      <c r="K37" s="717"/>
      <c r="L37" s="718"/>
      <c r="M37" s="717"/>
      <c r="N37" s="718"/>
      <c r="O37" s="717"/>
      <c r="P37" s="718"/>
      <c r="Q37" s="717"/>
      <c r="R37" s="721"/>
      <c r="S37" s="717"/>
      <c r="T37" s="718"/>
      <c r="U37" s="717"/>
      <c r="V37" s="718"/>
      <c r="W37" s="717"/>
      <c r="X37" s="718"/>
    </row>
    <row r="38" spans="1:24" ht="24" customHeight="1" x14ac:dyDescent="0.2">
      <c r="A38" s="1619"/>
      <c r="B38" s="1619"/>
      <c r="C38" s="1619"/>
      <c r="D38" s="1619"/>
      <c r="E38" s="1619"/>
      <c r="F38" s="1619"/>
      <c r="G38" s="747">
        <v>1310612</v>
      </c>
      <c r="H38" s="748"/>
      <c r="I38" s="749">
        <v>254252</v>
      </c>
      <c r="J38" s="748"/>
      <c r="K38" s="749">
        <v>20512</v>
      </c>
      <c r="L38" s="748"/>
      <c r="M38" s="750">
        <v>261544</v>
      </c>
      <c r="O38" s="749">
        <v>61119</v>
      </c>
      <c r="Q38" s="749">
        <v>352708</v>
      </c>
      <c r="S38" s="749">
        <v>40961</v>
      </c>
      <c r="U38" s="749">
        <v>36291</v>
      </c>
      <c r="W38" s="749">
        <v>283225</v>
      </c>
    </row>
  </sheetData>
  <mergeCells count="19">
    <mergeCell ref="A38:F38"/>
    <mergeCell ref="I4:J4"/>
    <mergeCell ref="K4:L4"/>
    <mergeCell ref="M4:N4"/>
    <mergeCell ref="O4:P4"/>
    <mergeCell ref="A1:B3"/>
    <mergeCell ref="D1:X3"/>
    <mergeCell ref="A4:A5"/>
    <mergeCell ref="B4:B5"/>
    <mergeCell ref="C4:C5"/>
    <mergeCell ref="D4:D5"/>
    <mergeCell ref="E4:E5"/>
    <mergeCell ref="F4:F5"/>
    <mergeCell ref="G4:G5"/>
    <mergeCell ref="H4:H5"/>
    <mergeCell ref="U4:V4"/>
    <mergeCell ref="W4:X4"/>
    <mergeCell ref="Q4:R4"/>
    <mergeCell ref="S4:T4"/>
  </mergeCell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C20"/>
  <sheetViews>
    <sheetView zoomScale="52" zoomScaleNormal="52" workbookViewId="0">
      <selection activeCell="W45" sqref="W45"/>
    </sheetView>
  </sheetViews>
  <sheetFormatPr defaultColWidth="8.85546875" defaultRowHeight="12.75" x14ac:dyDescent="0.2"/>
  <cols>
    <col min="1" max="1" width="4.42578125" style="692" customWidth="1"/>
    <col min="2" max="2" width="38.85546875" style="692" customWidth="1"/>
    <col min="3" max="3" width="16.85546875" style="692" customWidth="1"/>
    <col min="4" max="4" width="14" style="692" customWidth="1"/>
    <col min="5" max="5" width="13.5703125" style="692" customWidth="1"/>
    <col min="6" max="6" width="10.7109375" style="692" customWidth="1"/>
    <col min="7" max="7" width="6.7109375" style="692" customWidth="1"/>
    <col min="8" max="9" width="10.7109375" style="692" customWidth="1"/>
    <col min="10" max="10" width="6.7109375" style="692" customWidth="1"/>
    <col min="11" max="12" width="10.7109375" style="692" customWidth="1"/>
    <col min="13" max="13" width="6.7109375" style="692" customWidth="1"/>
    <col min="14" max="15" width="10.7109375" style="692" customWidth="1"/>
    <col min="16" max="16" width="6.7109375" style="692" customWidth="1"/>
    <col min="17" max="18" width="10.7109375" style="692" customWidth="1"/>
    <col min="19" max="19" width="6.7109375" style="692" customWidth="1"/>
    <col min="20" max="21" width="10.7109375" style="692" customWidth="1"/>
    <col min="22" max="22" width="6.7109375" style="692" customWidth="1"/>
    <col min="23" max="23" width="9.140625" style="692" customWidth="1"/>
    <col min="24" max="24" width="8.85546875" style="692" customWidth="1"/>
    <col min="25" max="25" width="7.5703125" style="692" customWidth="1"/>
    <col min="26" max="26" width="9.85546875" style="692" customWidth="1"/>
    <col min="27" max="28" width="8.85546875" style="692"/>
    <col min="29" max="29" width="10.140625" style="692" bestFit="1" customWidth="1"/>
    <col min="30" max="256" width="8.85546875" style="692"/>
    <col min="257" max="257" width="4.42578125" style="692" customWidth="1"/>
    <col min="258" max="258" width="38.85546875" style="692" customWidth="1"/>
    <col min="259" max="259" width="16.85546875" style="692" customWidth="1"/>
    <col min="260" max="260" width="14" style="692" customWidth="1"/>
    <col min="261" max="261" width="13.5703125" style="692" customWidth="1"/>
    <col min="262" max="262" width="10.7109375" style="692" customWidth="1"/>
    <col min="263" max="263" width="6.7109375" style="692" customWidth="1"/>
    <col min="264" max="265" width="10.7109375" style="692" customWidth="1"/>
    <col min="266" max="266" width="6.7109375" style="692" customWidth="1"/>
    <col min="267" max="268" width="10.7109375" style="692" customWidth="1"/>
    <col min="269" max="269" width="6.7109375" style="692" customWidth="1"/>
    <col min="270" max="271" width="10.7109375" style="692" customWidth="1"/>
    <col min="272" max="272" width="6.7109375" style="692" customWidth="1"/>
    <col min="273" max="274" width="10.7109375" style="692" customWidth="1"/>
    <col min="275" max="275" width="6.7109375" style="692" customWidth="1"/>
    <col min="276" max="277" width="10.7109375" style="692" customWidth="1"/>
    <col min="278" max="278" width="6.7109375" style="692" customWidth="1"/>
    <col min="279" max="279" width="9.140625" style="692" customWidth="1"/>
    <col min="280" max="280" width="8.85546875" style="692"/>
    <col min="281" max="281" width="7.5703125" style="692" customWidth="1"/>
    <col min="282" max="282" width="9.85546875" style="692" customWidth="1"/>
    <col min="283" max="284" width="8.85546875" style="692"/>
    <col min="285" max="285" width="10.140625" style="692" bestFit="1" customWidth="1"/>
    <col min="286" max="512" width="8.85546875" style="692"/>
    <col min="513" max="513" width="4.42578125" style="692" customWidth="1"/>
    <col min="514" max="514" width="38.85546875" style="692" customWidth="1"/>
    <col min="515" max="515" width="16.85546875" style="692" customWidth="1"/>
    <col min="516" max="516" width="14" style="692" customWidth="1"/>
    <col min="517" max="517" width="13.5703125" style="692" customWidth="1"/>
    <col min="518" max="518" width="10.7109375" style="692" customWidth="1"/>
    <col min="519" max="519" width="6.7109375" style="692" customWidth="1"/>
    <col min="520" max="521" width="10.7109375" style="692" customWidth="1"/>
    <col min="522" max="522" width="6.7109375" style="692" customWidth="1"/>
    <col min="523" max="524" width="10.7109375" style="692" customWidth="1"/>
    <col min="525" max="525" width="6.7109375" style="692" customWidth="1"/>
    <col min="526" max="527" width="10.7109375" style="692" customWidth="1"/>
    <col min="528" max="528" width="6.7109375" style="692" customWidth="1"/>
    <col min="529" max="530" width="10.7109375" style="692" customWidth="1"/>
    <col min="531" max="531" width="6.7109375" style="692" customWidth="1"/>
    <col min="532" max="533" width="10.7109375" style="692" customWidth="1"/>
    <col min="534" max="534" width="6.7109375" style="692" customWidth="1"/>
    <col min="535" max="535" width="9.140625" style="692" customWidth="1"/>
    <col min="536" max="536" width="8.85546875" style="692"/>
    <col min="537" max="537" width="7.5703125" style="692" customWidth="1"/>
    <col min="538" max="538" width="9.85546875" style="692" customWidth="1"/>
    <col min="539" max="540" width="8.85546875" style="692"/>
    <col min="541" max="541" width="10.140625" style="692" bestFit="1" customWidth="1"/>
    <col min="542" max="768" width="8.85546875" style="692"/>
    <col min="769" max="769" width="4.42578125" style="692" customWidth="1"/>
    <col min="770" max="770" width="38.85546875" style="692" customWidth="1"/>
    <col min="771" max="771" width="16.85546875" style="692" customWidth="1"/>
    <col min="772" max="772" width="14" style="692" customWidth="1"/>
    <col min="773" max="773" width="13.5703125" style="692" customWidth="1"/>
    <col min="774" max="774" width="10.7109375" style="692" customWidth="1"/>
    <col min="775" max="775" width="6.7109375" style="692" customWidth="1"/>
    <col min="776" max="777" width="10.7109375" style="692" customWidth="1"/>
    <col min="778" max="778" width="6.7109375" style="692" customWidth="1"/>
    <col min="779" max="780" width="10.7109375" style="692" customWidth="1"/>
    <col min="781" max="781" width="6.7109375" style="692" customWidth="1"/>
    <col min="782" max="783" width="10.7109375" style="692" customWidth="1"/>
    <col min="784" max="784" width="6.7109375" style="692" customWidth="1"/>
    <col min="785" max="786" width="10.7109375" style="692" customWidth="1"/>
    <col min="787" max="787" width="6.7109375" style="692" customWidth="1"/>
    <col min="788" max="789" width="10.7109375" style="692" customWidth="1"/>
    <col min="790" max="790" width="6.7109375" style="692" customWidth="1"/>
    <col min="791" max="791" width="9.140625" style="692" customWidth="1"/>
    <col min="792" max="792" width="8.85546875" style="692"/>
    <col min="793" max="793" width="7.5703125" style="692" customWidth="1"/>
    <col min="794" max="794" width="9.85546875" style="692" customWidth="1"/>
    <col min="795" max="796" width="8.85546875" style="692"/>
    <col min="797" max="797" width="10.140625" style="692" bestFit="1" customWidth="1"/>
    <col min="798" max="1024" width="8.85546875" style="692"/>
    <col min="1025" max="1025" width="4.42578125" style="692" customWidth="1"/>
    <col min="1026" max="1026" width="38.85546875" style="692" customWidth="1"/>
    <col min="1027" max="1027" width="16.85546875" style="692" customWidth="1"/>
    <col min="1028" max="1028" width="14" style="692" customWidth="1"/>
    <col min="1029" max="1029" width="13.5703125" style="692" customWidth="1"/>
    <col min="1030" max="1030" width="10.7109375" style="692" customWidth="1"/>
    <col min="1031" max="1031" width="6.7109375" style="692" customWidth="1"/>
    <col min="1032" max="1033" width="10.7109375" style="692" customWidth="1"/>
    <col min="1034" max="1034" width="6.7109375" style="692" customWidth="1"/>
    <col min="1035" max="1036" width="10.7109375" style="692" customWidth="1"/>
    <col min="1037" max="1037" width="6.7109375" style="692" customWidth="1"/>
    <col min="1038" max="1039" width="10.7109375" style="692" customWidth="1"/>
    <col min="1040" max="1040" width="6.7109375" style="692" customWidth="1"/>
    <col min="1041" max="1042" width="10.7109375" style="692" customWidth="1"/>
    <col min="1043" max="1043" width="6.7109375" style="692" customWidth="1"/>
    <col min="1044" max="1045" width="10.7109375" style="692" customWidth="1"/>
    <col min="1046" max="1046" width="6.7109375" style="692" customWidth="1"/>
    <col min="1047" max="1047" width="9.140625" style="692" customWidth="1"/>
    <col min="1048" max="1048" width="8.85546875" style="692"/>
    <col min="1049" max="1049" width="7.5703125" style="692" customWidth="1"/>
    <col min="1050" max="1050" width="9.85546875" style="692" customWidth="1"/>
    <col min="1051" max="1052" width="8.85546875" style="692"/>
    <col min="1053" max="1053" width="10.140625" style="692" bestFit="1" customWidth="1"/>
    <col min="1054" max="1280" width="8.85546875" style="692"/>
    <col min="1281" max="1281" width="4.42578125" style="692" customWidth="1"/>
    <col min="1282" max="1282" width="38.85546875" style="692" customWidth="1"/>
    <col min="1283" max="1283" width="16.85546875" style="692" customWidth="1"/>
    <col min="1284" max="1284" width="14" style="692" customWidth="1"/>
    <col min="1285" max="1285" width="13.5703125" style="692" customWidth="1"/>
    <col min="1286" max="1286" width="10.7109375" style="692" customWidth="1"/>
    <col min="1287" max="1287" width="6.7109375" style="692" customWidth="1"/>
    <col min="1288" max="1289" width="10.7109375" style="692" customWidth="1"/>
    <col min="1290" max="1290" width="6.7109375" style="692" customWidth="1"/>
    <col min="1291" max="1292" width="10.7109375" style="692" customWidth="1"/>
    <col min="1293" max="1293" width="6.7109375" style="692" customWidth="1"/>
    <col min="1294" max="1295" width="10.7109375" style="692" customWidth="1"/>
    <col min="1296" max="1296" width="6.7109375" style="692" customWidth="1"/>
    <col min="1297" max="1298" width="10.7109375" style="692" customWidth="1"/>
    <col min="1299" max="1299" width="6.7109375" style="692" customWidth="1"/>
    <col min="1300" max="1301" width="10.7109375" style="692" customWidth="1"/>
    <col min="1302" max="1302" width="6.7109375" style="692" customWidth="1"/>
    <col min="1303" max="1303" width="9.140625" style="692" customWidth="1"/>
    <col min="1304" max="1304" width="8.85546875" style="692"/>
    <col min="1305" max="1305" width="7.5703125" style="692" customWidth="1"/>
    <col min="1306" max="1306" width="9.85546875" style="692" customWidth="1"/>
    <col min="1307" max="1308" width="8.85546875" style="692"/>
    <col min="1309" max="1309" width="10.140625" style="692" bestFit="1" customWidth="1"/>
    <col min="1310" max="1536" width="8.85546875" style="692"/>
    <col min="1537" max="1537" width="4.42578125" style="692" customWidth="1"/>
    <col min="1538" max="1538" width="38.85546875" style="692" customWidth="1"/>
    <col min="1539" max="1539" width="16.85546875" style="692" customWidth="1"/>
    <col min="1540" max="1540" width="14" style="692" customWidth="1"/>
    <col min="1541" max="1541" width="13.5703125" style="692" customWidth="1"/>
    <col min="1542" max="1542" width="10.7109375" style="692" customWidth="1"/>
    <col min="1543" max="1543" width="6.7109375" style="692" customWidth="1"/>
    <col min="1544" max="1545" width="10.7109375" style="692" customWidth="1"/>
    <col min="1546" max="1546" width="6.7109375" style="692" customWidth="1"/>
    <col min="1547" max="1548" width="10.7109375" style="692" customWidth="1"/>
    <col min="1549" max="1549" width="6.7109375" style="692" customWidth="1"/>
    <col min="1550" max="1551" width="10.7109375" style="692" customWidth="1"/>
    <col min="1552" max="1552" width="6.7109375" style="692" customWidth="1"/>
    <col min="1553" max="1554" width="10.7109375" style="692" customWidth="1"/>
    <col min="1555" max="1555" width="6.7109375" style="692" customWidth="1"/>
    <col min="1556" max="1557" width="10.7109375" style="692" customWidth="1"/>
    <col min="1558" max="1558" width="6.7109375" style="692" customWidth="1"/>
    <col min="1559" max="1559" width="9.140625" style="692" customWidth="1"/>
    <col min="1560" max="1560" width="8.85546875" style="692"/>
    <col min="1561" max="1561" width="7.5703125" style="692" customWidth="1"/>
    <col min="1562" max="1562" width="9.85546875" style="692" customWidth="1"/>
    <col min="1563" max="1564" width="8.85546875" style="692"/>
    <col min="1565" max="1565" width="10.140625" style="692" bestFit="1" customWidth="1"/>
    <col min="1566" max="1792" width="8.85546875" style="692"/>
    <col min="1793" max="1793" width="4.42578125" style="692" customWidth="1"/>
    <col min="1794" max="1794" width="38.85546875" style="692" customWidth="1"/>
    <col min="1795" max="1795" width="16.85546875" style="692" customWidth="1"/>
    <col min="1796" max="1796" width="14" style="692" customWidth="1"/>
    <col min="1797" max="1797" width="13.5703125" style="692" customWidth="1"/>
    <col min="1798" max="1798" width="10.7109375" style="692" customWidth="1"/>
    <col min="1799" max="1799" width="6.7109375" style="692" customWidth="1"/>
    <col min="1800" max="1801" width="10.7109375" style="692" customWidth="1"/>
    <col min="1802" max="1802" width="6.7109375" style="692" customWidth="1"/>
    <col min="1803" max="1804" width="10.7109375" style="692" customWidth="1"/>
    <col min="1805" max="1805" width="6.7109375" style="692" customWidth="1"/>
    <col min="1806" max="1807" width="10.7109375" style="692" customWidth="1"/>
    <col min="1808" max="1808" width="6.7109375" style="692" customWidth="1"/>
    <col min="1809" max="1810" width="10.7109375" style="692" customWidth="1"/>
    <col min="1811" max="1811" width="6.7109375" style="692" customWidth="1"/>
    <col min="1812" max="1813" width="10.7109375" style="692" customWidth="1"/>
    <col min="1814" max="1814" width="6.7109375" style="692" customWidth="1"/>
    <col min="1815" max="1815" width="9.140625" style="692" customWidth="1"/>
    <col min="1816" max="1816" width="8.85546875" style="692"/>
    <col min="1817" max="1817" width="7.5703125" style="692" customWidth="1"/>
    <col min="1818" max="1818" width="9.85546875" style="692" customWidth="1"/>
    <col min="1819" max="1820" width="8.85546875" style="692"/>
    <col min="1821" max="1821" width="10.140625" style="692" bestFit="1" customWidth="1"/>
    <col min="1822" max="2048" width="8.85546875" style="692"/>
    <col min="2049" max="2049" width="4.42578125" style="692" customWidth="1"/>
    <col min="2050" max="2050" width="38.85546875" style="692" customWidth="1"/>
    <col min="2051" max="2051" width="16.85546875" style="692" customWidth="1"/>
    <col min="2052" max="2052" width="14" style="692" customWidth="1"/>
    <col min="2053" max="2053" width="13.5703125" style="692" customWidth="1"/>
    <col min="2054" max="2054" width="10.7109375" style="692" customWidth="1"/>
    <col min="2055" max="2055" width="6.7109375" style="692" customWidth="1"/>
    <col min="2056" max="2057" width="10.7109375" style="692" customWidth="1"/>
    <col min="2058" max="2058" width="6.7109375" style="692" customWidth="1"/>
    <col min="2059" max="2060" width="10.7109375" style="692" customWidth="1"/>
    <col min="2061" max="2061" width="6.7109375" style="692" customWidth="1"/>
    <col min="2062" max="2063" width="10.7109375" style="692" customWidth="1"/>
    <col min="2064" max="2064" width="6.7109375" style="692" customWidth="1"/>
    <col min="2065" max="2066" width="10.7109375" style="692" customWidth="1"/>
    <col min="2067" max="2067" width="6.7109375" style="692" customWidth="1"/>
    <col min="2068" max="2069" width="10.7109375" style="692" customWidth="1"/>
    <col min="2070" max="2070" width="6.7109375" style="692" customWidth="1"/>
    <col min="2071" max="2071" width="9.140625" style="692" customWidth="1"/>
    <col min="2072" max="2072" width="8.85546875" style="692"/>
    <col min="2073" max="2073" width="7.5703125" style="692" customWidth="1"/>
    <col min="2074" max="2074" width="9.85546875" style="692" customWidth="1"/>
    <col min="2075" max="2076" width="8.85546875" style="692"/>
    <col min="2077" max="2077" width="10.140625" style="692" bestFit="1" customWidth="1"/>
    <col min="2078" max="2304" width="8.85546875" style="692"/>
    <col min="2305" max="2305" width="4.42578125" style="692" customWidth="1"/>
    <col min="2306" max="2306" width="38.85546875" style="692" customWidth="1"/>
    <col min="2307" max="2307" width="16.85546875" style="692" customWidth="1"/>
    <col min="2308" max="2308" width="14" style="692" customWidth="1"/>
    <col min="2309" max="2309" width="13.5703125" style="692" customWidth="1"/>
    <col min="2310" max="2310" width="10.7109375" style="692" customWidth="1"/>
    <col min="2311" max="2311" width="6.7109375" style="692" customWidth="1"/>
    <col min="2312" max="2313" width="10.7109375" style="692" customWidth="1"/>
    <col min="2314" max="2314" width="6.7109375" style="692" customWidth="1"/>
    <col min="2315" max="2316" width="10.7109375" style="692" customWidth="1"/>
    <col min="2317" max="2317" width="6.7109375" style="692" customWidth="1"/>
    <col min="2318" max="2319" width="10.7109375" style="692" customWidth="1"/>
    <col min="2320" max="2320" width="6.7109375" style="692" customWidth="1"/>
    <col min="2321" max="2322" width="10.7109375" style="692" customWidth="1"/>
    <col min="2323" max="2323" width="6.7109375" style="692" customWidth="1"/>
    <col min="2324" max="2325" width="10.7109375" style="692" customWidth="1"/>
    <col min="2326" max="2326" width="6.7109375" style="692" customWidth="1"/>
    <col min="2327" max="2327" width="9.140625" style="692" customWidth="1"/>
    <col min="2328" max="2328" width="8.85546875" style="692"/>
    <col min="2329" max="2329" width="7.5703125" style="692" customWidth="1"/>
    <col min="2330" max="2330" width="9.85546875" style="692" customWidth="1"/>
    <col min="2331" max="2332" width="8.85546875" style="692"/>
    <col min="2333" max="2333" width="10.140625" style="692" bestFit="1" customWidth="1"/>
    <col min="2334" max="2560" width="8.85546875" style="692"/>
    <col min="2561" max="2561" width="4.42578125" style="692" customWidth="1"/>
    <col min="2562" max="2562" width="38.85546875" style="692" customWidth="1"/>
    <col min="2563" max="2563" width="16.85546875" style="692" customWidth="1"/>
    <col min="2564" max="2564" width="14" style="692" customWidth="1"/>
    <col min="2565" max="2565" width="13.5703125" style="692" customWidth="1"/>
    <col min="2566" max="2566" width="10.7109375" style="692" customWidth="1"/>
    <col min="2567" max="2567" width="6.7109375" style="692" customWidth="1"/>
    <col min="2568" max="2569" width="10.7109375" style="692" customWidth="1"/>
    <col min="2570" max="2570" width="6.7109375" style="692" customWidth="1"/>
    <col min="2571" max="2572" width="10.7109375" style="692" customWidth="1"/>
    <col min="2573" max="2573" width="6.7109375" style="692" customWidth="1"/>
    <col min="2574" max="2575" width="10.7109375" style="692" customWidth="1"/>
    <col min="2576" max="2576" width="6.7109375" style="692" customWidth="1"/>
    <col min="2577" max="2578" width="10.7109375" style="692" customWidth="1"/>
    <col min="2579" max="2579" width="6.7109375" style="692" customWidth="1"/>
    <col min="2580" max="2581" width="10.7109375" style="692" customWidth="1"/>
    <col min="2582" max="2582" width="6.7109375" style="692" customWidth="1"/>
    <col min="2583" max="2583" width="9.140625" style="692" customWidth="1"/>
    <col min="2584" max="2584" width="8.85546875" style="692"/>
    <col min="2585" max="2585" width="7.5703125" style="692" customWidth="1"/>
    <col min="2586" max="2586" width="9.85546875" style="692" customWidth="1"/>
    <col min="2587" max="2588" width="8.85546875" style="692"/>
    <col min="2589" max="2589" width="10.140625" style="692" bestFit="1" customWidth="1"/>
    <col min="2590" max="2816" width="8.85546875" style="692"/>
    <col min="2817" max="2817" width="4.42578125" style="692" customWidth="1"/>
    <col min="2818" max="2818" width="38.85546875" style="692" customWidth="1"/>
    <col min="2819" max="2819" width="16.85546875" style="692" customWidth="1"/>
    <col min="2820" max="2820" width="14" style="692" customWidth="1"/>
    <col min="2821" max="2821" width="13.5703125" style="692" customWidth="1"/>
    <col min="2822" max="2822" width="10.7109375" style="692" customWidth="1"/>
    <col min="2823" max="2823" width="6.7109375" style="692" customWidth="1"/>
    <col min="2824" max="2825" width="10.7109375" style="692" customWidth="1"/>
    <col min="2826" max="2826" width="6.7109375" style="692" customWidth="1"/>
    <col min="2827" max="2828" width="10.7109375" style="692" customWidth="1"/>
    <col min="2829" max="2829" width="6.7109375" style="692" customWidth="1"/>
    <col min="2830" max="2831" width="10.7109375" style="692" customWidth="1"/>
    <col min="2832" max="2832" width="6.7109375" style="692" customWidth="1"/>
    <col min="2833" max="2834" width="10.7109375" style="692" customWidth="1"/>
    <col min="2835" max="2835" width="6.7109375" style="692" customWidth="1"/>
    <col min="2836" max="2837" width="10.7109375" style="692" customWidth="1"/>
    <col min="2838" max="2838" width="6.7109375" style="692" customWidth="1"/>
    <col min="2839" max="2839" width="9.140625" style="692" customWidth="1"/>
    <col min="2840" max="2840" width="8.85546875" style="692"/>
    <col min="2841" max="2841" width="7.5703125" style="692" customWidth="1"/>
    <col min="2842" max="2842" width="9.85546875" style="692" customWidth="1"/>
    <col min="2843" max="2844" width="8.85546875" style="692"/>
    <col min="2845" max="2845" width="10.140625" style="692" bestFit="1" customWidth="1"/>
    <col min="2846" max="3072" width="8.85546875" style="692"/>
    <col min="3073" max="3073" width="4.42578125" style="692" customWidth="1"/>
    <col min="3074" max="3074" width="38.85546875" style="692" customWidth="1"/>
    <col min="3075" max="3075" width="16.85546875" style="692" customWidth="1"/>
    <col min="3076" max="3076" width="14" style="692" customWidth="1"/>
    <col min="3077" max="3077" width="13.5703125" style="692" customWidth="1"/>
    <col min="3078" max="3078" width="10.7109375" style="692" customWidth="1"/>
    <col min="3079" max="3079" width="6.7109375" style="692" customWidth="1"/>
    <col min="3080" max="3081" width="10.7109375" style="692" customWidth="1"/>
    <col min="3082" max="3082" width="6.7109375" style="692" customWidth="1"/>
    <col min="3083" max="3084" width="10.7109375" style="692" customWidth="1"/>
    <col min="3085" max="3085" width="6.7109375" style="692" customWidth="1"/>
    <col min="3086" max="3087" width="10.7109375" style="692" customWidth="1"/>
    <col min="3088" max="3088" width="6.7109375" style="692" customWidth="1"/>
    <col min="3089" max="3090" width="10.7109375" style="692" customWidth="1"/>
    <col min="3091" max="3091" width="6.7109375" style="692" customWidth="1"/>
    <col min="3092" max="3093" width="10.7109375" style="692" customWidth="1"/>
    <col min="3094" max="3094" width="6.7109375" style="692" customWidth="1"/>
    <col min="3095" max="3095" width="9.140625" style="692" customWidth="1"/>
    <col min="3096" max="3096" width="8.85546875" style="692"/>
    <col min="3097" max="3097" width="7.5703125" style="692" customWidth="1"/>
    <col min="3098" max="3098" width="9.85546875" style="692" customWidth="1"/>
    <col min="3099" max="3100" width="8.85546875" style="692"/>
    <col min="3101" max="3101" width="10.140625" style="692" bestFit="1" customWidth="1"/>
    <col min="3102" max="3328" width="8.85546875" style="692"/>
    <col min="3329" max="3329" width="4.42578125" style="692" customWidth="1"/>
    <col min="3330" max="3330" width="38.85546875" style="692" customWidth="1"/>
    <col min="3331" max="3331" width="16.85546875" style="692" customWidth="1"/>
    <col min="3332" max="3332" width="14" style="692" customWidth="1"/>
    <col min="3333" max="3333" width="13.5703125" style="692" customWidth="1"/>
    <col min="3334" max="3334" width="10.7109375" style="692" customWidth="1"/>
    <col min="3335" max="3335" width="6.7109375" style="692" customWidth="1"/>
    <col min="3336" max="3337" width="10.7109375" style="692" customWidth="1"/>
    <col min="3338" max="3338" width="6.7109375" style="692" customWidth="1"/>
    <col min="3339" max="3340" width="10.7109375" style="692" customWidth="1"/>
    <col min="3341" max="3341" width="6.7109375" style="692" customWidth="1"/>
    <col min="3342" max="3343" width="10.7109375" style="692" customWidth="1"/>
    <col min="3344" max="3344" width="6.7109375" style="692" customWidth="1"/>
    <col min="3345" max="3346" width="10.7109375" style="692" customWidth="1"/>
    <col min="3347" max="3347" width="6.7109375" style="692" customWidth="1"/>
    <col min="3348" max="3349" width="10.7109375" style="692" customWidth="1"/>
    <col min="3350" max="3350" width="6.7109375" style="692" customWidth="1"/>
    <col min="3351" max="3351" width="9.140625" style="692" customWidth="1"/>
    <col min="3352" max="3352" width="8.85546875" style="692"/>
    <col min="3353" max="3353" width="7.5703125" style="692" customWidth="1"/>
    <col min="3354" max="3354" width="9.85546875" style="692" customWidth="1"/>
    <col min="3355" max="3356" width="8.85546875" style="692"/>
    <col min="3357" max="3357" width="10.140625" style="692" bestFit="1" customWidth="1"/>
    <col min="3358" max="3584" width="8.85546875" style="692"/>
    <col min="3585" max="3585" width="4.42578125" style="692" customWidth="1"/>
    <col min="3586" max="3586" width="38.85546875" style="692" customWidth="1"/>
    <col min="3587" max="3587" width="16.85546875" style="692" customWidth="1"/>
    <col min="3588" max="3588" width="14" style="692" customWidth="1"/>
    <col min="3589" max="3589" width="13.5703125" style="692" customWidth="1"/>
    <col min="3590" max="3590" width="10.7109375" style="692" customWidth="1"/>
    <col min="3591" max="3591" width="6.7109375" style="692" customWidth="1"/>
    <col min="3592" max="3593" width="10.7109375" style="692" customWidth="1"/>
    <col min="3594" max="3594" width="6.7109375" style="692" customWidth="1"/>
    <col min="3595" max="3596" width="10.7109375" style="692" customWidth="1"/>
    <col min="3597" max="3597" width="6.7109375" style="692" customWidth="1"/>
    <col min="3598" max="3599" width="10.7109375" style="692" customWidth="1"/>
    <col min="3600" max="3600" width="6.7109375" style="692" customWidth="1"/>
    <col min="3601" max="3602" width="10.7109375" style="692" customWidth="1"/>
    <col min="3603" max="3603" width="6.7109375" style="692" customWidth="1"/>
    <col min="3604" max="3605" width="10.7109375" style="692" customWidth="1"/>
    <col min="3606" max="3606" width="6.7109375" style="692" customWidth="1"/>
    <col min="3607" max="3607" width="9.140625" style="692" customWidth="1"/>
    <col min="3608" max="3608" width="8.85546875" style="692"/>
    <col min="3609" max="3609" width="7.5703125" style="692" customWidth="1"/>
    <col min="3610" max="3610" width="9.85546875" style="692" customWidth="1"/>
    <col min="3611" max="3612" width="8.85546875" style="692"/>
    <col min="3613" max="3613" width="10.140625" style="692" bestFit="1" customWidth="1"/>
    <col min="3614" max="3840" width="8.85546875" style="692"/>
    <col min="3841" max="3841" width="4.42578125" style="692" customWidth="1"/>
    <col min="3842" max="3842" width="38.85546875" style="692" customWidth="1"/>
    <col min="3843" max="3843" width="16.85546875" style="692" customWidth="1"/>
    <col min="3844" max="3844" width="14" style="692" customWidth="1"/>
    <col min="3845" max="3845" width="13.5703125" style="692" customWidth="1"/>
    <col min="3846" max="3846" width="10.7109375" style="692" customWidth="1"/>
    <col min="3847" max="3847" width="6.7109375" style="692" customWidth="1"/>
    <col min="3848" max="3849" width="10.7109375" style="692" customWidth="1"/>
    <col min="3850" max="3850" width="6.7109375" style="692" customWidth="1"/>
    <col min="3851" max="3852" width="10.7109375" style="692" customWidth="1"/>
    <col min="3853" max="3853" width="6.7109375" style="692" customWidth="1"/>
    <col min="3854" max="3855" width="10.7109375" style="692" customWidth="1"/>
    <col min="3856" max="3856" width="6.7109375" style="692" customWidth="1"/>
    <col min="3857" max="3858" width="10.7109375" style="692" customWidth="1"/>
    <col min="3859" max="3859" width="6.7109375" style="692" customWidth="1"/>
    <col min="3860" max="3861" width="10.7109375" style="692" customWidth="1"/>
    <col min="3862" max="3862" width="6.7109375" style="692" customWidth="1"/>
    <col min="3863" max="3863" width="9.140625" style="692" customWidth="1"/>
    <col min="3864" max="3864" width="8.85546875" style="692"/>
    <col min="3865" max="3865" width="7.5703125" style="692" customWidth="1"/>
    <col min="3866" max="3866" width="9.85546875" style="692" customWidth="1"/>
    <col min="3867" max="3868" width="8.85546875" style="692"/>
    <col min="3869" max="3869" width="10.140625" style="692" bestFit="1" customWidth="1"/>
    <col min="3870" max="4096" width="8.85546875" style="692"/>
    <col min="4097" max="4097" width="4.42578125" style="692" customWidth="1"/>
    <col min="4098" max="4098" width="38.85546875" style="692" customWidth="1"/>
    <col min="4099" max="4099" width="16.85546875" style="692" customWidth="1"/>
    <col min="4100" max="4100" width="14" style="692" customWidth="1"/>
    <col min="4101" max="4101" width="13.5703125" style="692" customWidth="1"/>
    <col min="4102" max="4102" width="10.7109375" style="692" customWidth="1"/>
    <col min="4103" max="4103" width="6.7109375" style="692" customWidth="1"/>
    <col min="4104" max="4105" width="10.7109375" style="692" customWidth="1"/>
    <col min="4106" max="4106" width="6.7109375" style="692" customWidth="1"/>
    <col min="4107" max="4108" width="10.7109375" style="692" customWidth="1"/>
    <col min="4109" max="4109" width="6.7109375" style="692" customWidth="1"/>
    <col min="4110" max="4111" width="10.7109375" style="692" customWidth="1"/>
    <col min="4112" max="4112" width="6.7109375" style="692" customWidth="1"/>
    <col min="4113" max="4114" width="10.7109375" style="692" customWidth="1"/>
    <col min="4115" max="4115" width="6.7109375" style="692" customWidth="1"/>
    <col min="4116" max="4117" width="10.7109375" style="692" customWidth="1"/>
    <col min="4118" max="4118" width="6.7109375" style="692" customWidth="1"/>
    <col min="4119" max="4119" width="9.140625" style="692" customWidth="1"/>
    <col min="4120" max="4120" width="8.85546875" style="692"/>
    <col min="4121" max="4121" width="7.5703125" style="692" customWidth="1"/>
    <col min="4122" max="4122" width="9.85546875" style="692" customWidth="1"/>
    <col min="4123" max="4124" width="8.85546875" style="692"/>
    <col min="4125" max="4125" width="10.140625" style="692" bestFit="1" customWidth="1"/>
    <col min="4126" max="4352" width="8.85546875" style="692"/>
    <col min="4353" max="4353" width="4.42578125" style="692" customWidth="1"/>
    <col min="4354" max="4354" width="38.85546875" style="692" customWidth="1"/>
    <col min="4355" max="4355" width="16.85546875" style="692" customWidth="1"/>
    <col min="4356" max="4356" width="14" style="692" customWidth="1"/>
    <col min="4357" max="4357" width="13.5703125" style="692" customWidth="1"/>
    <col min="4358" max="4358" width="10.7109375" style="692" customWidth="1"/>
    <col min="4359" max="4359" width="6.7109375" style="692" customWidth="1"/>
    <col min="4360" max="4361" width="10.7109375" style="692" customWidth="1"/>
    <col min="4362" max="4362" width="6.7109375" style="692" customWidth="1"/>
    <col min="4363" max="4364" width="10.7109375" style="692" customWidth="1"/>
    <col min="4365" max="4365" width="6.7109375" style="692" customWidth="1"/>
    <col min="4366" max="4367" width="10.7109375" style="692" customWidth="1"/>
    <col min="4368" max="4368" width="6.7109375" style="692" customWidth="1"/>
    <col min="4369" max="4370" width="10.7109375" style="692" customWidth="1"/>
    <col min="4371" max="4371" width="6.7109375" style="692" customWidth="1"/>
    <col min="4372" max="4373" width="10.7109375" style="692" customWidth="1"/>
    <col min="4374" max="4374" width="6.7109375" style="692" customWidth="1"/>
    <col min="4375" max="4375" width="9.140625" style="692" customWidth="1"/>
    <col min="4376" max="4376" width="8.85546875" style="692"/>
    <col min="4377" max="4377" width="7.5703125" style="692" customWidth="1"/>
    <col min="4378" max="4378" width="9.85546875" style="692" customWidth="1"/>
    <col min="4379" max="4380" width="8.85546875" style="692"/>
    <col min="4381" max="4381" width="10.140625" style="692" bestFit="1" customWidth="1"/>
    <col min="4382" max="4608" width="8.85546875" style="692"/>
    <col min="4609" max="4609" width="4.42578125" style="692" customWidth="1"/>
    <col min="4610" max="4610" width="38.85546875" style="692" customWidth="1"/>
    <col min="4611" max="4611" width="16.85546875" style="692" customWidth="1"/>
    <col min="4612" max="4612" width="14" style="692" customWidth="1"/>
    <col min="4613" max="4613" width="13.5703125" style="692" customWidth="1"/>
    <col min="4614" max="4614" width="10.7109375" style="692" customWidth="1"/>
    <col min="4615" max="4615" width="6.7109375" style="692" customWidth="1"/>
    <col min="4616" max="4617" width="10.7109375" style="692" customWidth="1"/>
    <col min="4618" max="4618" width="6.7109375" style="692" customWidth="1"/>
    <col min="4619" max="4620" width="10.7109375" style="692" customWidth="1"/>
    <col min="4621" max="4621" width="6.7109375" style="692" customWidth="1"/>
    <col min="4622" max="4623" width="10.7109375" style="692" customWidth="1"/>
    <col min="4624" max="4624" width="6.7109375" style="692" customWidth="1"/>
    <col min="4625" max="4626" width="10.7109375" style="692" customWidth="1"/>
    <col min="4627" max="4627" width="6.7109375" style="692" customWidth="1"/>
    <col min="4628" max="4629" width="10.7109375" style="692" customWidth="1"/>
    <col min="4630" max="4630" width="6.7109375" style="692" customWidth="1"/>
    <col min="4631" max="4631" width="9.140625" style="692" customWidth="1"/>
    <col min="4632" max="4632" width="8.85546875" style="692"/>
    <col min="4633" max="4633" width="7.5703125" style="692" customWidth="1"/>
    <col min="4634" max="4634" width="9.85546875" style="692" customWidth="1"/>
    <col min="4635" max="4636" width="8.85546875" style="692"/>
    <col min="4637" max="4637" width="10.140625" style="692" bestFit="1" customWidth="1"/>
    <col min="4638" max="4864" width="8.85546875" style="692"/>
    <col min="4865" max="4865" width="4.42578125" style="692" customWidth="1"/>
    <col min="4866" max="4866" width="38.85546875" style="692" customWidth="1"/>
    <col min="4867" max="4867" width="16.85546875" style="692" customWidth="1"/>
    <col min="4868" max="4868" width="14" style="692" customWidth="1"/>
    <col min="4869" max="4869" width="13.5703125" style="692" customWidth="1"/>
    <col min="4870" max="4870" width="10.7109375" style="692" customWidth="1"/>
    <col min="4871" max="4871" width="6.7109375" style="692" customWidth="1"/>
    <col min="4872" max="4873" width="10.7109375" style="692" customWidth="1"/>
    <col min="4874" max="4874" width="6.7109375" style="692" customWidth="1"/>
    <col min="4875" max="4876" width="10.7109375" style="692" customWidth="1"/>
    <col min="4877" max="4877" width="6.7109375" style="692" customWidth="1"/>
    <col min="4878" max="4879" width="10.7109375" style="692" customWidth="1"/>
    <col min="4880" max="4880" width="6.7109375" style="692" customWidth="1"/>
    <col min="4881" max="4882" width="10.7109375" style="692" customWidth="1"/>
    <col min="4883" max="4883" width="6.7109375" style="692" customWidth="1"/>
    <col min="4884" max="4885" width="10.7109375" style="692" customWidth="1"/>
    <col min="4886" max="4886" width="6.7109375" style="692" customWidth="1"/>
    <col min="4887" max="4887" width="9.140625" style="692" customWidth="1"/>
    <col min="4888" max="4888" width="8.85546875" style="692"/>
    <col min="4889" max="4889" width="7.5703125" style="692" customWidth="1"/>
    <col min="4890" max="4890" width="9.85546875" style="692" customWidth="1"/>
    <col min="4891" max="4892" width="8.85546875" style="692"/>
    <col min="4893" max="4893" width="10.140625" style="692" bestFit="1" customWidth="1"/>
    <col min="4894" max="5120" width="8.85546875" style="692"/>
    <col min="5121" max="5121" width="4.42578125" style="692" customWidth="1"/>
    <col min="5122" max="5122" width="38.85546875" style="692" customWidth="1"/>
    <col min="5123" max="5123" width="16.85546875" style="692" customWidth="1"/>
    <col min="5124" max="5124" width="14" style="692" customWidth="1"/>
    <col min="5125" max="5125" width="13.5703125" style="692" customWidth="1"/>
    <col min="5126" max="5126" width="10.7109375" style="692" customWidth="1"/>
    <col min="5127" max="5127" width="6.7109375" style="692" customWidth="1"/>
    <col min="5128" max="5129" width="10.7109375" style="692" customWidth="1"/>
    <col min="5130" max="5130" width="6.7109375" style="692" customWidth="1"/>
    <col min="5131" max="5132" width="10.7109375" style="692" customWidth="1"/>
    <col min="5133" max="5133" width="6.7109375" style="692" customWidth="1"/>
    <col min="5134" max="5135" width="10.7109375" style="692" customWidth="1"/>
    <col min="5136" max="5136" width="6.7109375" style="692" customWidth="1"/>
    <col min="5137" max="5138" width="10.7109375" style="692" customWidth="1"/>
    <col min="5139" max="5139" width="6.7109375" style="692" customWidth="1"/>
    <col min="5140" max="5141" width="10.7109375" style="692" customWidth="1"/>
    <col min="5142" max="5142" width="6.7109375" style="692" customWidth="1"/>
    <col min="5143" max="5143" width="9.140625" style="692" customWidth="1"/>
    <col min="5144" max="5144" width="8.85546875" style="692"/>
    <col min="5145" max="5145" width="7.5703125" style="692" customWidth="1"/>
    <col min="5146" max="5146" width="9.85546875" style="692" customWidth="1"/>
    <col min="5147" max="5148" width="8.85546875" style="692"/>
    <col min="5149" max="5149" width="10.140625" style="692" bestFit="1" customWidth="1"/>
    <col min="5150" max="5376" width="8.85546875" style="692"/>
    <col min="5377" max="5377" width="4.42578125" style="692" customWidth="1"/>
    <col min="5378" max="5378" width="38.85546875" style="692" customWidth="1"/>
    <col min="5379" max="5379" width="16.85546875" style="692" customWidth="1"/>
    <col min="5380" max="5380" width="14" style="692" customWidth="1"/>
    <col min="5381" max="5381" width="13.5703125" style="692" customWidth="1"/>
    <col min="5382" max="5382" width="10.7109375" style="692" customWidth="1"/>
    <col min="5383" max="5383" width="6.7109375" style="692" customWidth="1"/>
    <col min="5384" max="5385" width="10.7109375" style="692" customWidth="1"/>
    <col min="5386" max="5386" width="6.7109375" style="692" customWidth="1"/>
    <col min="5387" max="5388" width="10.7109375" style="692" customWidth="1"/>
    <col min="5389" max="5389" width="6.7109375" style="692" customWidth="1"/>
    <col min="5390" max="5391" width="10.7109375" style="692" customWidth="1"/>
    <col min="5392" max="5392" width="6.7109375" style="692" customWidth="1"/>
    <col min="5393" max="5394" width="10.7109375" style="692" customWidth="1"/>
    <col min="5395" max="5395" width="6.7109375" style="692" customWidth="1"/>
    <col min="5396" max="5397" width="10.7109375" style="692" customWidth="1"/>
    <col min="5398" max="5398" width="6.7109375" style="692" customWidth="1"/>
    <col min="5399" max="5399" width="9.140625" style="692" customWidth="1"/>
    <col min="5400" max="5400" width="8.85546875" style="692"/>
    <col min="5401" max="5401" width="7.5703125" style="692" customWidth="1"/>
    <col min="5402" max="5402" width="9.85546875" style="692" customWidth="1"/>
    <col min="5403" max="5404" width="8.85546875" style="692"/>
    <col min="5405" max="5405" width="10.140625" style="692" bestFit="1" customWidth="1"/>
    <col min="5406" max="5632" width="8.85546875" style="692"/>
    <col min="5633" max="5633" width="4.42578125" style="692" customWidth="1"/>
    <col min="5634" max="5634" width="38.85546875" style="692" customWidth="1"/>
    <col min="5635" max="5635" width="16.85546875" style="692" customWidth="1"/>
    <col min="5636" max="5636" width="14" style="692" customWidth="1"/>
    <col min="5637" max="5637" width="13.5703125" style="692" customWidth="1"/>
    <col min="5638" max="5638" width="10.7109375" style="692" customWidth="1"/>
    <col min="5639" max="5639" width="6.7109375" style="692" customWidth="1"/>
    <col min="5640" max="5641" width="10.7109375" style="692" customWidth="1"/>
    <col min="5642" max="5642" width="6.7109375" style="692" customWidth="1"/>
    <col min="5643" max="5644" width="10.7109375" style="692" customWidth="1"/>
    <col min="5645" max="5645" width="6.7109375" style="692" customWidth="1"/>
    <col min="5646" max="5647" width="10.7109375" style="692" customWidth="1"/>
    <col min="5648" max="5648" width="6.7109375" style="692" customWidth="1"/>
    <col min="5649" max="5650" width="10.7109375" style="692" customWidth="1"/>
    <col min="5651" max="5651" width="6.7109375" style="692" customWidth="1"/>
    <col min="5652" max="5653" width="10.7109375" style="692" customWidth="1"/>
    <col min="5654" max="5654" width="6.7109375" style="692" customWidth="1"/>
    <col min="5655" max="5655" width="9.140625" style="692" customWidth="1"/>
    <col min="5656" max="5656" width="8.85546875" style="692"/>
    <col min="5657" max="5657" width="7.5703125" style="692" customWidth="1"/>
    <col min="5658" max="5658" width="9.85546875" style="692" customWidth="1"/>
    <col min="5659" max="5660" width="8.85546875" style="692"/>
    <col min="5661" max="5661" width="10.140625" style="692" bestFit="1" customWidth="1"/>
    <col min="5662" max="5888" width="8.85546875" style="692"/>
    <col min="5889" max="5889" width="4.42578125" style="692" customWidth="1"/>
    <col min="5890" max="5890" width="38.85546875" style="692" customWidth="1"/>
    <col min="5891" max="5891" width="16.85546875" style="692" customWidth="1"/>
    <col min="5892" max="5892" width="14" style="692" customWidth="1"/>
    <col min="5893" max="5893" width="13.5703125" style="692" customWidth="1"/>
    <col min="5894" max="5894" width="10.7109375" style="692" customWidth="1"/>
    <col min="5895" max="5895" width="6.7109375" style="692" customWidth="1"/>
    <col min="5896" max="5897" width="10.7109375" style="692" customWidth="1"/>
    <col min="5898" max="5898" width="6.7109375" style="692" customWidth="1"/>
    <col min="5899" max="5900" width="10.7109375" style="692" customWidth="1"/>
    <col min="5901" max="5901" width="6.7109375" style="692" customWidth="1"/>
    <col min="5902" max="5903" width="10.7109375" style="692" customWidth="1"/>
    <col min="5904" max="5904" width="6.7109375" style="692" customWidth="1"/>
    <col min="5905" max="5906" width="10.7109375" style="692" customWidth="1"/>
    <col min="5907" max="5907" width="6.7109375" style="692" customWidth="1"/>
    <col min="5908" max="5909" width="10.7109375" style="692" customWidth="1"/>
    <col min="5910" max="5910" width="6.7109375" style="692" customWidth="1"/>
    <col min="5911" max="5911" width="9.140625" style="692" customWidth="1"/>
    <col min="5912" max="5912" width="8.85546875" style="692"/>
    <col min="5913" max="5913" width="7.5703125" style="692" customWidth="1"/>
    <col min="5914" max="5914" width="9.85546875" style="692" customWidth="1"/>
    <col min="5915" max="5916" width="8.85546875" style="692"/>
    <col min="5917" max="5917" width="10.140625" style="692" bestFit="1" customWidth="1"/>
    <col min="5918" max="6144" width="8.85546875" style="692"/>
    <col min="6145" max="6145" width="4.42578125" style="692" customWidth="1"/>
    <col min="6146" max="6146" width="38.85546875" style="692" customWidth="1"/>
    <col min="6147" max="6147" width="16.85546875" style="692" customWidth="1"/>
    <col min="6148" max="6148" width="14" style="692" customWidth="1"/>
    <col min="6149" max="6149" width="13.5703125" style="692" customWidth="1"/>
    <col min="6150" max="6150" width="10.7109375" style="692" customWidth="1"/>
    <col min="6151" max="6151" width="6.7109375" style="692" customWidth="1"/>
    <col min="6152" max="6153" width="10.7109375" style="692" customWidth="1"/>
    <col min="6154" max="6154" width="6.7109375" style="692" customWidth="1"/>
    <col min="6155" max="6156" width="10.7109375" style="692" customWidth="1"/>
    <col min="6157" max="6157" width="6.7109375" style="692" customWidth="1"/>
    <col min="6158" max="6159" width="10.7109375" style="692" customWidth="1"/>
    <col min="6160" max="6160" width="6.7109375" style="692" customWidth="1"/>
    <col min="6161" max="6162" width="10.7109375" style="692" customWidth="1"/>
    <col min="6163" max="6163" width="6.7109375" style="692" customWidth="1"/>
    <col min="6164" max="6165" width="10.7109375" style="692" customWidth="1"/>
    <col min="6166" max="6166" width="6.7109375" style="692" customWidth="1"/>
    <col min="6167" max="6167" width="9.140625" style="692" customWidth="1"/>
    <col min="6168" max="6168" width="8.85546875" style="692"/>
    <col min="6169" max="6169" width="7.5703125" style="692" customWidth="1"/>
    <col min="6170" max="6170" width="9.85546875" style="692" customWidth="1"/>
    <col min="6171" max="6172" width="8.85546875" style="692"/>
    <col min="6173" max="6173" width="10.140625" style="692" bestFit="1" customWidth="1"/>
    <col min="6174" max="6400" width="8.85546875" style="692"/>
    <col min="6401" max="6401" width="4.42578125" style="692" customWidth="1"/>
    <col min="6402" max="6402" width="38.85546875" style="692" customWidth="1"/>
    <col min="6403" max="6403" width="16.85546875" style="692" customWidth="1"/>
    <col min="6404" max="6404" width="14" style="692" customWidth="1"/>
    <col min="6405" max="6405" width="13.5703125" style="692" customWidth="1"/>
    <col min="6406" max="6406" width="10.7109375" style="692" customWidth="1"/>
    <col min="6407" max="6407" width="6.7109375" style="692" customWidth="1"/>
    <col min="6408" max="6409" width="10.7109375" style="692" customWidth="1"/>
    <col min="6410" max="6410" width="6.7109375" style="692" customWidth="1"/>
    <col min="6411" max="6412" width="10.7109375" style="692" customWidth="1"/>
    <col min="6413" max="6413" width="6.7109375" style="692" customWidth="1"/>
    <col min="6414" max="6415" width="10.7109375" style="692" customWidth="1"/>
    <col min="6416" max="6416" width="6.7109375" style="692" customWidth="1"/>
    <col min="6417" max="6418" width="10.7109375" style="692" customWidth="1"/>
    <col min="6419" max="6419" width="6.7109375" style="692" customWidth="1"/>
    <col min="6420" max="6421" width="10.7109375" style="692" customWidth="1"/>
    <col min="6422" max="6422" width="6.7109375" style="692" customWidth="1"/>
    <col min="6423" max="6423" width="9.140625" style="692" customWidth="1"/>
    <col min="6424" max="6424" width="8.85546875" style="692"/>
    <col min="6425" max="6425" width="7.5703125" style="692" customWidth="1"/>
    <col min="6426" max="6426" width="9.85546875" style="692" customWidth="1"/>
    <col min="6427" max="6428" width="8.85546875" style="692"/>
    <col min="6429" max="6429" width="10.140625" style="692" bestFit="1" customWidth="1"/>
    <col min="6430" max="6656" width="8.85546875" style="692"/>
    <col min="6657" max="6657" width="4.42578125" style="692" customWidth="1"/>
    <col min="6658" max="6658" width="38.85546875" style="692" customWidth="1"/>
    <col min="6659" max="6659" width="16.85546875" style="692" customWidth="1"/>
    <col min="6660" max="6660" width="14" style="692" customWidth="1"/>
    <col min="6661" max="6661" width="13.5703125" style="692" customWidth="1"/>
    <col min="6662" max="6662" width="10.7109375" style="692" customWidth="1"/>
    <col min="6663" max="6663" width="6.7109375" style="692" customWidth="1"/>
    <col min="6664" max="6665" width="10.7109375" style="692" customWidth="1"/>
    <col min="6666" max="6666" width="6.7109375" style="692" customWidth="1"/>
    <col min="6667" max="6668" width="10.7109375" style="692" customWidth="1"/>
    <col min="6669" max="6669" width="6.7109375" style="692" customWidth="1"/>
    <col min="6670" max="6671" width="10.7109375" style="692" customWidth="1"/>
    <col min="6672" max="6672" width="6.7109375" style="692" customWidth="1"/>
    <col min="6673" max="6674" width="10.7109375" style="692" customWidth="1"/>
    <col min="6675" max="6675" width="6.7109375" style="692" customWidth="1"/>
    <col min="6676" max="6677" width="10.7109375" style="692" customWidth="1"/>
    <col min="6678" max="6678" width="6.7109375" style="692" customWidth="1"/>
    <col min="6679" max="6679" width="9.140625" style="692" customWidth="1"/>
    <col min="6680" max="6680" width="8.85546875" style="692"/>
    <col min="6681" max="6681" width="7.5703125" style="692" customWidth="1"/>
    <col min="6682" max="6682" width="9.85546875" style="692" customWidth="1"/>
    <col min="6683" max="6684" width="8.85546875" style="692"/>
    <col min="6685" max="6685" width="10.140625" style="692" bestFit="1" customWidth="1"/>
    <col min="6686" max="6912" width="8.85546875" style="692"/>
    <col min="6913" max="6913" width="4.42578125" style="692" customWidth="1"/>
    <col min="6914" max="6914" width="38.85546875" style="692" customWidth="1"/>
    <col min="6915" max="6915" width="16.85546875" style="692" customWidth="1"/>
    <col min="6916" max="6916" width="14" style="692" customWidth="1"/>
    <col min="6917" max="6917" width="13.5703125" style="692" customWidth="1"/>
    <col min="6918" max="6918" width="10.7109375" style="692" customWidth="1"/>
    <col min="6919" max="6919" width="6.7109375" style="692" customWidth="1"/>
    <col min="6920" max="6921" width="10.7109375" style="692" customWidth="1"/>
    <col min="6922" max="6922" width="6.7109375" style="692" customWidth="1"/>
    <col min="6923" max="6924" width="10.7109375" style="692" customWidth="1"/>
    <col min="6925" max="6925" width="6.7109375" style="692" customWidth="1"/>
    <col min="6926" max="6927" width="10.7109375" style="692" customWidth="1"/>
    <col min="6928" max="6928" width="6.7109375" style="692" customWidth="1"/>
    <col min="6929" max="6930" width="10.7109375" style="692" customWidth="1"/>
    <col min="6931" max="6931" width="6.7109375" style="692" customWidth="1"/>
    <col min="6932" max="6933" width="10.7109375" style="692" customWidth="1"/>
    <col min="6934" max="6934" width="6.7109375" style="692" customWidth="1"/>
    <col min="6935" max="6935" width="9.140625" style="692" customWidth="1"/>
    <col min="6936" max="6936" width="8.85546875" style="692"/>
    <col min="6937" max="6937" width="7.5703125" style="692" customWidth="1"/>
    <col min="6938" max="6938" width="9.85546875" style="692" customWidth="1"/>
    <col min="6939" max="6940" width="8.85546875" style="692"/>
    <col min="6941" max="6941" width="10.140625" style="692" bestFit="1" customWidth="1"/>
    <col min="6942" max="7168" width="8.85546875" style="692"/>
    <col min="7169" max="7169" width="4.42578125" style="692" customWidth="1"/>
    <col min="7170" max="7170" width="38.85546875" style="692" customWidth="1"/>
    <col min="7171" max="7171" width="16.85546875" style="692" customWidth="1"/>
    <col min="7172" max="7172" width="14" style="692" customWidth="1"/>
    <col min="7173" max="7173" width="13.5703125" style="692" customWidth="1"/>
    <col min="7174" max="7174" width="10.7109375" style="692" customWidth="1"/>
    <col min="7175" max="7175" width="6.7109375" style="692" customWidth="1"/>
    <col min="7176" max="7177" width="10.7109375" style="692" customWidth="1"/>
    <col min="7178" max="7178" width="6.7109375" style="692" customWidth="1"/>
    <col min="7179" max="7180" width="10.7109375" style="692" customWidth="1"/>
    <col min="7181" max="7181" width="6.7109375" style="692" customWidth="1"/>
    <col min="7182" max="7183" width="10.7109375" style="692" customWidth="1"/>
    <col min="7184" max="7184" width="6.7109375" style="692" customWidth="1"/>
    <col min="7185" max="7186" width="10.7109375" style="692" customWidth="1"/>
    <col min="7187" max="7187" width="6.7109375" style="692" customWidth="1"/>
    <col min="7188" max="7189" width="10.7109375" style="692" customWidth="1"/>
    <col min="7190" max="7190" width="6.7109375" style="692" customWidth="1"/>
    <col min="7191" max="7191" width="9.140625" style="692" customWidth="1"/>
    <col min="7192" max="7192" width="8.85546875" style="692"/>
    <col min="7193" max="7193" width="7.5703125" style="692" customWidth="1"/>
    <col min="7194" max="7194" width="9.85546875" style="692" customWidth="1"/>
    <col min="7195" max="7196" width="8.85546875" style="692"/>
    <col min="7197" max="7197" width="10.140625" style="692" bestFit="1" customWidth="1"/>
    <col min="7198" max="7424" width="8.85546875" style="692"/>
    <col min="7425" max="7425" width="4.42578125" style="692" customWidth="1"/>
    <col min="7426" max="7426" width="38.85546875" style="692" customWidth="1"/>
    <col min="7427" max="7427" width="16.85546875" style="692" customWidth="1"/>
    <col min="7428" max="7428" width="14" style="692" customWidth="1"/>
    <col min="7429" max="7429" width="13.5703125" style="692" customWidth="1"/>
    <col min="7430" max="7430" width="10.7109375" style="692" customWidth="1"/>
    <col min="7431" max="7431" width="6.7109375" style="692" customWidth="1"/>
    <col min="7432" max="7433" width="10.7109375" style="692" customWidth="1"/>
    <col min="7434" max="7434" width="6.7109375" style="692" customWidth="1"/>
    <col min="7435" max="7436" width="10.7109375" style="692" customWidth="1"/>
    <col min="7437" max="7437" width="6.7109375" style="692" customWidth="1"/>
    <col min="7438" max="7439" width="10.7109375" style="692" customWidth="1"/>
    <col min="7440" max="7440" width="6.7109375" style="692" customWidth="1"/>
    <col min="7441" max="7442" width="10.7109375" style="692" customWidth="1"/>
    <col min="7443" max="7443" width="6.7109375" style="692" customWidth="1"/>
    <col min="7444" max="7445" width="10.7109375" style="692" customWidth="1"/>
    <col min="7446" max="7446" width="6.7109375" style="692" customWidth="1"/>
    <col min="7447" max="7447" width="9.140625" style="692" customWidth="1"/>
    <col min="7448" max="7448" width="8.85546875" style="692"/>
    <col min="7449" max="7449" width="7.5703125" style="692" customWidth="1"/>
    <col min="7450" max="7450" width="9.85546875" style="692" customWidth="1"/>
    <col min="7451" max="7452" width="8.85546875" style="692"/>
    <col min="7453" max="7453" width="10.140625" style="692" bestFit="1" customWidth="1"/>
    <col min="7454" max="7680" width="8.85546875" style="692"/>
    <col min="7681" max="7681" width="4.42578125" style="692" customWidth="1"/>
    <col min="7682" max="7682" width="38.85546875" style="692" customWidth="1"/>
    <col min="7683" max="7683" width="16.85546875" style="692" customWidth="1"/>
    <col min="7684" max="7684" width="14" style="692" customWidth="1"/>
    <col min="7685" max="7685" width="13.5703125" style="692" customWidth="1"/>
    <col min="7686" max="7686" width="10.7109375" style="692" customWidth="1"/>
    <col min="7687" max="7687" width="6.7109375" style="692" customWidth="1"/>
    <col min="7688" max="7689" width="10.7109375" style="692" customWidth="1"/>
    <col min="7690" max="7690" width="6.7109375" style="692" customWidth="1"/>
    <col min="7691" max="7692" width="10.7109375" style="692" customWidth="1"/>
    <col min="7693" max="7693" width="6.7109375" style="692" customWidth="1"/>
    <col min="7694" max="7695" width="10.7109375" style="692" customWidth="1"/>
    <col min="7696" max="7696" width="6.7109375" style="692" customWidth="1"/>
    <col min="7697" max="7698" width="10.7109375" style="692" customWidth="1"/>
    <col min="7699" max="7699" width="6.7109375" style="692" customWidth="1"/>
    <col min="7700" max="7701" width="10.7109375" style="692" customWidth="1"/>
    <col min="7702" max="7702" width="6.7109375" style="692" customWidth="1"/>
    <col min="7703" max="7703" width="9.140625" style="692" customWidth="1"/>
    <col min="7704" max="7704" width="8.85546875" style="692"/>
    <col min="7705" max="7705" width="7.5703125" style="692" customWidth="1"/>
    <col min="7706" max="7706" width="9.85546875" style="692" customWidth="1"/>
    <col min="7707" max="7708" width="8.85546875" style="692"/>
    <col min="7709" max="7709" width="10.140625" style="692" bestFit="1" customWidth="1"/>
    <col min="7710" max="7936" width="8.85546875" style="692"/>
    <col min="7937" max="7937" width="4.42578125" style="692" customWidth="1"/>
    <col min="7938" max="7938" width="38.85546875" style="692" customWidth="1"/>
    <col min="7939" max="7939" width="16.85546875" style="692" customWidth="1"/>
    <col min="7940" max="7940" width="14" style="692" customWidth="1"/>
    <col min="7941" max="7941" width="13.5703125" style="692" customWidth="1"/>
    <col min="7942" max="7942" width="10.7109375" style="692" customWidth="1"/>
    <col min="7943" max="7943" width="6.7109375" style="692" customWidth="1"/>
    <col min="7944" max="7945" width="10.7109375" style="692" customWidth="1"/>
    <col min="7946" max="7946" width="6.7109375" style="692" customWidth="1"/>
    <col min="7947" max="7948" width="10.7109375" style="692" customWidth="1"/>
    <col min="7949" max="7949" width="6.7109375" style="692" customWidth="1"/>
    <col min="7950" max="7951" width="10.7109375" style="692" customWidth="1"/>
    <col min="7952" max="7952" width="6.7109375" style="692" customWidth="1"/>
    <col min="7953" max="7954" width="10.7109375" style="692" customWidth="1"/>
    <col min="7955" max="7955" width="6.7109375" style="692" customWidth="1"/>
    <col min="7956" max="7957" width="10.7109375" style="692" customWidth="1"/>
    <col min="7958" max="7958" width="6.7109375" style="692" customWidth="1"/>
    <col min="7959" max="7959" width="9.140625" style="692" customWidth="1"/>
    <col min="7960" max="7960" width="8.85546875" style="692"/>
    <col min="7961" max="7961" width="7.5703125" style="692" customWidth="1"/>
    <col min="7962" max="7962" width="9.85546875" style="692" customWidth="1"/>
    <col min="7963" max="7964" width="8.85546875" style="692"/>
    <col min="7965" max="7965" width="10.140625" style="692" bestFit="1" customWidth="1"/>
    <col min="7966" max="8192" width="8.85546875" style="692"/>
    <col min="8193" max="8193" width="4.42578125" style="692" customWidth="1"/>
    <col min="8194" max="8194" width="38.85546875" style="692" customWidth="1"/>
    <col min="8195" max="8195" width="16.85546875" style="692" customWidth="1"/>
    <col min="8196" max="8196" width="14" style="692" customWidth="1"/>
    <col min="8197" max="8197" width="13.5703125" style="692" customWidth="1"/>
    <col min="8198" max="8198" width="10.7109375" style="692" customWidth="1"/>
    <col min="8199" max="8199" width="6.7109375" style="692" customWidth="1"/>
    <col min="8200" max="8201" width="10.7109375" style="692" customWidth="1"/>
    <col min="8202" max="8202" width="6.7109375" style="692" customWidth="1"/>
    <col min="8203" max="8204" width="10.7109375" style="692" customWidth="1"/>
    <col min="8205" max="8205" width="6.7109375" style="692" customWidth="1"/>
    <col min="8206" max="8207" width="10.7109375" style="692" customWidth="1"/>
    <col min="8208" max="8208" width="6.7109375" style="692" customWidth="1"/>
    <col min="8209" max="8210" width="10.7109375" style="692" customWidth="1"/>
    <col min="8211" max="8211" width="6.7109375" style="692" customWidth="1"/>
    <col min="8212" max="8213" width="10.7109375" style="692" customWidth="1"/>
    <col min="8214" max="8214" width="6.7109375" style="692" customWidth="1"/>
    <col min="8215" max="8215" width="9.140625" style="692" customWidth="1"/>
    <col min="8216" max="8216" width="8.85546875" style="692"/>
    <col min="8217" max="8217" width="7.5703125" style="692" customWidth="1"/>
    <col min="8218" max="8218" width="9.85546875" style="692" customWidth="1"/>
    <col min="8219" max="8220" width="8.85546875" style="692"/>
    <col min="8221" max="8221" width="10.140625" style="692" bestFit="1" customWidth="1"/>
    <col min="8222" max="8448" width="8.85546875" style="692"/>
    <col min="8449" max="8449" width="4.42578125" style="692" customWidth="1"/>
    <col min="8450" max="8450" width="38.85546875" style="692" customWidth="1"/>
    <col min="8451" max="8451" width="16.85546875" style="692" customWidth="1"/>
    <col min="8452" max="8452" width="14" style="692" customWidth="1"/>
    <col min="8453" max="8453" width="13.5703125" style="692" customWidth="1"/>
    <col min="8454" max="8454" width="10.7109375" style="692" customWidth="1"/>
    <col min="8455" max="8455" width="6.7109375" style="692" customWidth="1"/>
    <col min="8456" max="8457" width="10.7109375" style="692" customWidth="1"/>
    <col min="8458" max="8458" width="6.7109375" style="692" customWidth="1"/>
    <col min="8459" max="8460" width="10.7109375" style="692" customWidth="1"/>
    <col min="8461" max="8461" width="6.7109375" style="692" customWidth="1"/>
    <col min="8462" max="8463" width="10.7109375" style="692" customWidth="1"/>
    <col min="8464" max="8464" width="6.7109375" style="692" customWidth="1"/>
    <col min="8465" max="8466" width="10.7109375" style="692" customWidth="1"/>
    <col min="8467" max="8467" width="6.7109375" style="692" customWidth="1"/>
    <col min="8468" max="8469" width="10.7109375" style="692" customWidth="1"/>
    <col min="8470" max="8470" width="6.7109375" style="692" customWidth="1"/>
    <col min="8471" max="8471" width="9.140625" style="692" customWidth="1"/>
    <col min="8472" max="8472" width="8.85546875" style="692"/>
    <col min="8473" max="8473" width="7.5703125" style="692" customWidth="1"/>
    <col min="8474" max="8474" width="9.85546875" style="692" customWidth="1"/>
    <col min="8475" max="8476" width="8.85546875" style="692"/>
    <col min="8477" max="8477" width="10.140625" style="692" bestFit="1" customWidth="1"/>
    <col min="8478" max="8704" width="8.85546875" style="692"/>
    <col min="8705" max="8705" width="4.42578125" style="692" customWidth="1"/>
    <col min="8706" max="8706" width="38.85546875" style="692" customWidth="1"/>
    <col min="8707" max="8707" width="16.85546875" style="692" customWidth="1"/>
    <col min="8708" max="8708" width="14" style="692" customWidth="1"/>
    <col min="8709" max="8709" width="13.5703125" style="692" customWidth="1"/>
    <col min="8710" max="8710" width="10.7109375" style="692" customWidth="1"/>
    <col min="8711" max="8711" width="6.7109375" style="692" customWidth="1"/>
    <col min="8712" max="8713" width="10.7109375" style="692" customWidth="1"/>
    <col min="8714" max="8714" width="6.7109375" style="692" customWidth="1"/>
    <col min="8715" max="8716" width="10.7109375" style="692" customWidth="1"/>
    <col min="8717" max="8717" width="6.7109375" style="692" customWidth="1"/>
    <col min="8718" max="8719" width="10.7109375" style="692" customWidth="1"/>
    <col min="8720" max="8720" width="6.7109375" style="692" customWidth="1"/>
    <col min="8721" max="8722" width="10.7109375" style="692" customWidth="1"/>
    <col min="8723" max="8723" width="6.7109375" style="692" customWidth="1"/>
    <col min="8724" max="8725" width="10.7109375" style="692" customWidth="1"/>
    <col min="8726" max="8726" width="6.7109375" style="692" customWidth="1"/>
    <col min="8727" max="8727" width="9.140625" style="692" customWidth="1"/>
    <col min="8728" max="8728" width="8.85546875" style="692"/>
    <col min="8729" max="8729" width="7.5703125" style="692" customWidth="1"/>
    <col min="8730" max="8730" width="9.85546875" style="692" customWidth="1"/>
    <col min="8731" max="8732" width="8.85546875" style="692"/>
    <col min="8733" max="8733" width="10.140625" style="692" bestFit="1" customWidth="1"/>
    <col min="8734" max="8960" width="8.85546875" style="692"/>
    <col min="8961" max="8961" width="4.42578125" style="692" customWidth="1"/>
    <col min="8962" max="8962" width="38.85546875" style="692" customWidth="1"/>
    <col min="8963" max="8963" width="16.85546875" style="692" customWidth="1"/>
    <col min="8964" max="8964" width="14" style="692" customWidth="1"/>
    <col min="8965" max="8965" width="13.5703125" style="692" customWidth="1"/>
    <col min="8966" max="8966" width="10.7109375" style="692" customWidth="1"/>
    <col min="8967" max="8967" width="6.7109375" style="692" customWidth="1"/>
    <col min="8968" max="8969" width="10.7109375" style="692" customWidth="1"/>
    <col min="8970" max="8970" width="6.7109375" style="692" customWidth="1"/>
    <col min="8971" max="8972" width="10.7109375" style="692" customWidth="1"/>
    <col min="8973" max="8973" width="6.7109375" style="692" customWidth="1"/>
    <col min="8974" max="8975" width="10.7109375" style="692" customWidth="1"/>
    <col min="8976" max="8976" width="6.7109375" style="692" customWidth="1"/>
    <col min="8977" max="8978" width="10.7109375" style="692" customWidth="1"/>
    <col min="8979" max="8979" width="6.7109375" style="692" customWidth="1"/>
    <col min="8980" max="8981" width="10.7109375" style="692" customWidth="1"/>
    <col min="8982" max="8982" width="6.7109375" style="692" customWidth="1"/>
    <col min="8983" max="8983" width="9.140625" style="692" customWidth="1"/>
    <col min="8984" max="8984" width="8.85546875" style="692"/>
    <col min="8985" max="8985" width="7.5703125" style="692" customWidth="1"/>
    <col min="8986" max="8986" width="9.85546875" style="692" customWidth="1"/>
    <col min="8987" max="8988" width="8.85546875" style="692"/>
    <col min="8989" max="8989" width="10.140625" style="692" bestFit="1" customWidth="1"/>
    <col min="8990" max="9216" width="8.85546875" style="692"/>
    <col min="9217" max="9217" width="4.42578125" style="692" customWidth="1"/>
    <col min="9218" max="9218" width="38.85546875" style="692" customWidth="1"/>
    <col min="9219" max="9219" width="16.85546875" style="692" customWidth="1"/>
    <col min="9220" max="9220" width="14" style="692" customWidth="1"/>
    <col min="9221" max="9221" width="13.5703125" style="692" customWidth="1"/>
    <col min="9222" max="9222" width="10.7109375" style="692" customWidth="1"/>
    <col min="9223" max="9223" width="6.7109375" style="692" customWidth="1"/>
    <col min="9224" max="9225" width="10.7109375" style="692" customWidth="1"/>
    <col min="9226" max="9226" width="6.7109375" style="692" customWidth="1"/>
    <col min="9227" max="9228" width="10.7109375" style="692" customWidth="1"/>
    <col min="9229" max="9229" width="6.7109375" style="692" customWidth="1"/>
    <col min="9230" max="9231" width="10.7109375" style="692" customWidth="1"/>
    <col min="9232" max="9232" width="6.7109375" style="692" customWidth="1"/>
    <col min="9233" max="9234" width="10.7109375" style="692" customWidth="1"/>
    <col min="9235" max="9235" width="6.7109375" style="692" customWidth="1"/>
    <col min="9236" max="9237" width="10.7109375" style="692" customWidth="1"/>
    <col min="9238" max="9238" width="6.7109375" style="692" customWidth="1"/>
    <col min="9239" max="9239" width="9.140625" style="692" customWidth="1"/>
    <col min="9240" max="9240" width="8.85546875" style="692"/>
    <col min="9241" max="9241" width="7.5703125" style="692" customWidth="1"/>
    <col min="9242" max="9242" width="9.85546875" style="692" customWidth="1"/>
    <col min="9243" max="9244" width="8.85546875" style="692"/>
    <col min="9245" max="9245" width="10.140625" style="692" bestFit="1" customWidth="1"/>
    <col min="9246" max="9472" width="8.85546875" style="692"/>
    <col min="9473" max="9473" width="4.42578125" style="692" customWidth="1"/>
    <col min="9474" max="9474" width="38.85546875" style="692" customWidth="1"/>
    <col min="9475" max="9475" width="16.85546875" style="692" customWidth="1"/>
    <col min="9476" max="9476" width="14" style="692" customWidth="1"/>
    <col min="9477" max="9477" width="13.5703125" style="692" customWidth="1"/>
    <col min="9478" max="9478" width="10.7109375" style="692" customWidth="1"/>
    <col min="9479" max="9479" width="6.7109375" style="692" customWidth="1"/>
    <col min="9480" max="9481" width="10.7109375" style="692" customWidth="1"/>
    <col min="9482" max="9482" width="6.7109375" style="692" customWidth="1"/>
    <col min="9483" max="9484" width="10.7109375" style="692" customWidth="1"/>
    <col min="9485" max="9485" width="6.7109375" style="692" customWidth="1"/>
    <col min="9486" max="9487" width="10.7109375" style="692" customWidth="1"/>
    <col min="9488" max="9488" width="6.7109375" style="692" customWidth="1"/>
    <col min="9489" max="9490" width="10.7109375" style="692" customWidth="1"/>
    <col min="9491" max="9491" width="6.7109375" style="692" customWidth="1"/>
    <col min="9492" max="9493" width="10.7109375" style="692" customWidth="1"/>
    <col min="9494" max="9494" width="6.7109375" style="692" customWidth="1"/>
    <col min="9495" max="9495" width="9.140625" style="692" customWidth="1"/>
    <col min="9496" max="9496" width="8.85546875" style="692"/>
    <col min="9497" max="9497" width="7.5703125" style="692" customWidth="1"/>
    <col min="9498" max="9498" width="9.85546875" style="692" customWidth="1"/>
    <col min="9499" max="9500" width="8.85546875" style="692"/>
    <col min="9501" max="9501" width="10.140625" style="692" bestFit="1" customWidth="1"/>
    <col min="9502" max="9728" width="8.85546875" style="692"/>
    <col min="9729" max="9729" width="4.42578125" style="692" customWidth="1"/>
    <col min="9730" max="9730" width="38.85546875" style="692" customWidth="1"/>
    <col min="9731" max="9731" width="16.85546875" style="692" customWidth="1"/>
    <col min="9732" max="9732" width="14" style="692" customWidth="1"/>
    <col min="9733" max="9733" width="13.5703125" style="692" customWidth="1"/>
    <col min="9734" max="9734" width="10.7109375" style="692" customWidth="1"/>
    <col min="9735" max="9735" width="6.7109375" style="692" customWidth="1"/>
    <col min="9736" max="9737" width="10.7109375" style="692" customWidth="1"/>
    <col min="9738" max="9738" width="6.7109375" style="692" customWidth="1"/>
    <col min="9739" max="9740" width="10.7109375" style="692" customWidth="1"/>
    <col min="9741" max="9741" width="6.7109375" style="692" customWidth="1"/>
    <col min="9742" max="9743" width="10.7109375" style="692" customWidth="1"/>
    <col min="9744" max="9744" width="6.7109375" style="692" customWidth="1"/>
    <col min="9745" max="9746" width="10.7109375" style="692" customWidth="1"/>
    <col min="9747" max="9747" width="6.7109375" style="692" customWidth="1"/>
    <col min="9748" max="9749" width="10.7109375" style="692" customWidth="1"/>
    <col min="9750" max="9750" width="6.7109375" style="692" customWidth="1"/>
    <col min="9751" max="9751" width="9.140625" style="692" customWidth="1"/>
    <col min="9752" max="9752" width="8.85546875" style="692"/>
    <col min="9753" max="9753" width="7.5703125" style="692" customWidth="1"/>
    <col min="9754" max="9754" width="9.85546875" style="692" customWidth="1"/>
    <col min="9755" max="9756" width="8.85546875" style="692"/>
    <col min="9757" max="9757" width="10.140625" style="692" bestFit="1" customWidth="1"/>
    <col min="9758" max="9984" width="8.85546875" style="692"/>
    <col min="9985" max="9985" width="4.42578125" style="692" customWidth="1"/>
    <col min="9986" max="9986" width="38.85546875" style="692" customWidth="1"/>
    <col min="9987" max="9987" width="16.85546875" style="692" customWidth="1"/>
    <col min="9988" max="9988" width="14" style="692" customWidth="1"/>
    <col min="9989" max="9989" width="13.5703125" style="692" customWidth="1"/>
    <col min="9990" max="9990" width="10.7109375" style="692" customWidth="1"/>
    <col min="9991" max="9991" width="6.7109375" style="692" customWidth="1"/>
    <col min="9992" max="9993" width="10.7109375" style="692" customWidth="1"/>
    <col min="9994" max="9994" width="6.7109375" style="692" customWidth="1"/>
    <col min="9995" max="9996" width="10.7109375" style="692" customWidth="1"/>
    <col min="9997" max="9997" width="6.7109375" style="692" customWidth="1"/>
    <col min="9998" max="9999" width="10.7109375" style="692" customWidth="1"/>
    <col min="10000" max="10000" width="6.7109375" style="692" customWidth="1"/>
    <col min="10001" max="10002" width="10.7109375" style="692" customWidth="1"/>
    <col min="10003" max="10003" width="6.7109375" style="692" customWidth="1"/>
    <col min="10004" max="10005" width="10.7109375" style="692" customWidth="1"/>
    <col min="10006" max="10006" width="6.7109375" style="692" customWidth="1"/>
    <col min="10007" max="10007" width="9.140625" style="692" customWidth="1"/>
    <col min="10008" max="10008" width="8.85546875" style="692"/>
    <col min="10009" max="10009" width="7.5703125" style="692" customWidth="1"/>
    <col min="10010" max="10010" width="9.85546875" style="692" customWidth="1"/>
    <col min="10011" max="10012" width="8.85546875" style="692"/>
    <col min="10013" max="10013" width="10.140625" style="692" bestFit="1" customWidth="1"/>
    <col min="10014" max="10240" width="8.85546875" style="692"/>
    <col min="10241" max="10241" width="4.42578125" style="692" customWidth="1"/>
    <col min="10242" max="10242" width="38.85546875" style="692" customWidth="1"/>
    <col min="10243" max="10243" width="16.85546875" style="692" customWidth="1"/>
    <col min="10244" max="10244" width="14" style="692" customWidth="1"/>
    <col min="10245" max="10245" width="13.5703125" style="692" customWidth="1"/>
    <col min="10246" max="10246" width="10.7109375" style="692" customWidth="1"/>
    <col min="10247" max="10247" width="6.7109375" style="692" customWidth="1"/>
    <col min="10248" max="10249" width="10.7109375" style="692" customWidth="1"/>
    <col min="10250" max="10250" width="6.7109375" style="692" customWidth="1"/>
    <col min="10251" max="10252" width="10.7109375" style="692" customWidth="1"/>
    <col min="10253" max="10253" width="6.7109375" style="692" customWidth="1"/>
    <col min="10254" max="10255" width="10.7109375" style="692" customWidth="1"/>
    <col min="10256" max="10256" width="6.7109375" style="692" customWidth="1"/>
    <col min="10257" max="10258" width="10.7109375" style="692" customWidth="1"/>
    <col min="10259" max="10259" width="6.7109375" style="692" customWidth="1"/>
    <col min="10260" max="10261" width="10.7109375" style="692" customWidth="1"/>
    <col min="10262" max="10262" width="6.7109375" style="692" customWidth="1"/>
    <col min="10263" max="10263" width="9.140625" style="692" customWidth="1"/>
    <col min="10264" max="10264" width="8.85546875" style="692"/>
    <col min="10265" max="10265" width="7.5703125" style="692" customWidth="1"/>
    <col min="10266" max="10266" width="9.85546875" style="692" customWidth="1"/>
    <col min="10267" max="10268" width="8.85546875" style="692"/>
    <col min="10269" max="10269" width="10.140625" style="692" bestFit="1" customWidth="1"/>
    <col min="10270" max="10496" width="8.85546875" style="692"/>
    <col min="10497" max="10497" width="4.42578125" style="692" customWidth="1"/>
    <col min="10498" max="10498" width="38.85546875" style="692" customWidth="1"/>
    <col min="10499" max="10499" width="16.85546875" style="692" customWidth="1"/>
    <col min="10500" max="10500" width="14" style="692" customWidth="1"/>
    <col min="10501" max="10501" width="13.5703125" style="692" customWidth="1"/>
    <col min="10502" max="10502" width="10.7109375" style="692" customWidth="1"/>
    <col min="10503" max="10503" width="6.7109375" style="692" customWidth="1"/>
    <col min="10504" max="10505" width="10.7109375" style="692" customWidth="1"/>
    <col min="10506" max="10506" width="6.7109375" style="692" customWidth="1"/>
    <col min="10507" max="10508" width="10.7109375" style="692" customWidth="1"/>
    <col min="10509" max="10509" width="6.7109375" style="692" customWidth="1"/>
    <col min="10510" max="10511" width="10.7109375" style="692" customWidth="1"/>
    <col min="10512" max="10512" width="6.7109375" style="692" customWidth="1"/>
    <col min="10513" max="10514" width="10.7109375" style="692" customWidth="1"/>
    <col min="10515" max="10515" width="6.7109375" style="692" customWidth="1"/>
    <col min="10516" max="10517" width="10.7109375" style="692" customWidth="1"/>
    <col min="10518" max="10518" width="6.7109375" style="692" customWidth="1"/>
    <col min="10519" max="10519" width="9.140625" style="692" customWidth="1"/>
    <col min="10520" max="10520" width="8.85546875" style="692"/>
    <col min="10521" max="10521" width="7.5703125" style="692" customWidth="1"/>
    <col min="10522" max="10522" width="9.85546875" style="692" customWidth="1"/>
    <col min="10523" max="10524" width="8.85546875" style="692"/>
    <col min="10525" max="10525" width="10.140625" style="692" bestFit="1" customWidth="1"/>
    <col min="10526" max="10752" width="8.85546875" style="692"/>
    <col min="10753" max="10753" width="4.42578125" style="692" customWidth="1"/>
    <col min="10754" max="10754" width="38.85546875" style="692" customWidth="1"/>
    <col min="10755" max="10755" width="16.85546875" style="692" customWidth="1"/>
    <col min="10756" max="10756" width="14" style="692" customWidth="1"/>
    <col min="10757" max="10757" width="13.5703125" style="692" customWidth="1"/>
    <col min="10758" max="10758" width="10.7109375" style="692" customWidth="1"/>
    <col min="10759" max="10759" width="6.7109375" style="692" customWidth="1"/>
    <col min="10760" max="10761" width="10.7109375" style="692" customWidth="1"/>
    <col min="10762" max="10762" width="6.7109375" style="692" customWidth="1"/>
    <col min="10763" max="10764" width="10.7109375" style="692" customWidth="1"/>
    <col min="10765" max="10765" width="6.7109375" style="692" customWidth="1"/>
    <col min="10766" max="10767" width="10.7109375" style="692" customWidth="1"/>
    <col min="10768" max="10768" width="6.7109375" style="692" customWidth="1"/>
    <col min="10769" max="10770" width="10.7109375" style="692" customWidth="1"/>
    <col min="10771" max="10771" width="6.7109375" style="692" customWidth="1"/>
    <col min="10772" max="10773" width="10.7109375" style="692" customWidth="1"/>
    <col min="10774" max="10774" width="6.7109375" style="692" customWidth="1"/>
    <col min="10775" max="10775" width="9.140625" style="692" customWidth="1"/>
    <col min="10776" max="10776" width="8.85546875" style="692"/>
    <col min="10777" max="10777" width="7.5703125" style="692" customWidth="1"/>
    <col min="10778" max="10778" width="9.85546875" style="692" customWidth="1"/>
    <col min="10779" max="10780" width="8.85546875" style="692"/>
    <col min="10781" max="10781" width="10.140625" style="692" bestFit="1" customWidth="1"/>
    <col min="10782" max="11008" width="8.85546875" style="692"/>
    <col min="11009" max="11009" width="4.42578125" style="692" customWidth="1"/>
    <col min="11010" max="11010" width="38.85546875" style="692" customWidth="1"/>
    <col min="11011" max="11011" width="16.85546875" style="692" customWidth="1"/>
    <col min="11012" max="11012" width="14" style="692" customWidth="1"/>
    <col min="11013" max="11013" width="13.5703125" style="692" customWidth="1"/>
    <col min="11014" max="11014" width="10.7109375" style="692" customWidth="1"/>
    <col min="11015" max="11015" width="6.7109375" style="692" customWidth="1"/>
    <col min="11016" max="11017" width="10.7109375" style="692" customWidth="1"/>
    <col min="11018" max="11018" width="6.7109375" style="692" customWidth="1"/>
    <col min="11019" max="11020" width="10.7109375" style="692" customWidth="1"/>
    <col min="11021" max="11021" width="6.7109375" style="692" customWidth="1"/>
    <col min="11022" max="11023" width="10.7109375" style="692" customWidth="1"/>
    <col min="11024" max="11024" width="6.7109375" style="692" customWidth="1"/>
    <col min="11025" max="11026" width="10.7109375" style="692" customWidth="1"/>
    <col min="11027" max="11027" width="6.7109375" style="692" customWidth="1"/>
    <col min="11028" max="11029" width="10.7109375" style="692" customWidth="1"/>
    <col min="11030" max="11030" width="6.7109375" style="692" customWidth="1"/>
    <col min="11031" max="11031" width="9.140625" style="692" customWidth="1"/>
    <col min="11032" max="11032" width="8.85546875" style="692"/>
    <col min="11033" max="11033" width="7.5703125" style="692" customWidth="1"/>
    <col min="11034" max="11034" width="9.85546875" style="692" customWidth="1"/>
    <col min="11035" max="11036" width="8.85546875" style="692"/>
    <col min="11037" max="11037" width="10.140625" style="692" bestFit="1" customWidth="1"/>
    <col min="11038" max="11264" width="8.85546875" style="692"/>
    <col min="11265" max="11265" width="4.42578125" style="692" customWidth="1"/>
    <col min="11266" max="11266" width="38.85546875" style="692" customWidth="1"/>
    <col min="11267" max="11267" width="16.85546875" style="692" customWidth="1"/>
    <col min="11268" max="11268" width="14" style="692" customWidth="1"/>
    <col min="11269" max="11269" width="13.5703125" style="692" customWidth="1"/>
    <col min="11270" max="11270" width="10.7109375" style="692" customWidth="1"/>
    <col min="11271" max="11271" width="6.7109375" style="692" customWidth="1"/>
    <col min="11272" max="11273" width="10.7109375" style="692" customWidth="1"/>
    <col min="11274" max="11274" width="6.7109375" style="692" customWidth="1"/>
    <col min="11275" max="11276" width="10.7109375" style="692" customWidth="1"/>
    <col min="11277" max="11277" width="6.7109375" style="692" customWidth="1"/>
    <col min="11278" max="11279" width="10.7109375" style="692" customWidth="1"/>
    <col min="11280" max="11280" width="6.7109375" style="692" customWidth="1"/>
    <col min="11281" max="11282" width="10.7109375" style="692" customWidth="1"/>
    <col min="11283" max="11283" width="6.7109375" style="692" customWidth="1"/>
    <col min="11284" max="11285" width="10.7109375" style="692" customWidth="1"/>
    <col min="11286" max="11286" width="6.7109375" style="692" customWidth="1"/>
    <col min="11287" max="11287" width="9.140625" style="692" customWidth="1"/>
    <col min="11288" max="11288" width="8.85546875" style="692"/>
    <col min="11289" max="11289" width="7.5703125" style="692" customWidth="1"/>
    <col min="11290" max="11290" width="9.85546875" style="692" customWidth="1"/>
    <col min="11291" max="11292" width="8.85546875" style="692"/>
    <col min="11293" max="11293" width="10.140625" style="692" bestFit="1" customWidth="1"/>
    <col min="11294" max="11520" width="8.85546875" style="692"/>
    <col min="11521" max="11521" width="4.42578125" style="692" customWidth="1"/>
    <col min="11522" max="11522" width="38.85546875" style="692" customWidth="1"/>
    <col min="11523" max="11523" width="16.85546875" style="692" customWidth="1"/>
    <col min="11524" max="11524" width="14" style="692" customWidth="1"/>
    <col min="11525" max="11525" width="13.5703125" style="692" customWidth="1"/>
    <col min="11526" max="11526" width="10.7109375" style="692" customWidth="1"/>
    <col min="11527" max="11527" width="6.7109375" style="692" customWidth="1"/>
    <col min="11528" max="11529" width="10.7109375" style="692" customWidth="1"/>
    <col min="11530" max="11530" width="6.7109375" style="692" customWidth="1"/>
    <col min="11531" max="11532" width="10.7109375" style="692" customWidth="1"/>
    <col min="11533" max="11533" width="6.7109375" style="692" customWidth="1"/>
    <col min="11534" max="11535" width="10.7109375" style="692" customWidth="1"/>
    <col min="11536" max="11536" width="6.7109375" style="692" customWidth="1"/>
    <col min="11537" max="11538" width="10.7109375" style="692" customWidth="1"/>
    <col min="11539" max="11539" width="6.7109375" style="692" customWidth="1"/>
    <col min="11540" max="11541" width="10.7109375" style="692" customWidth="1"/>
    <col min="11542" max="11542" width="6.7109375" style="692" customWidth="1"/>
    <col min="11543" max="11543" width="9.140625" style="692" customWidth="1"/>
    <col min="11544" max="11544" width="8.85546875" style="692"/>
    <col min="11545" max="11545" width="7.5703125" style="692" customWidth="1"/>
    <col min="11546" max="11546" width="9.85546875" style="692" customWidth="1"/>
    <col min="11547" max="11548" width="8.85546875" style="692"/>
    <col min="11549" max="11549" width="10.140625" style="692" bestFit="1" customWidth="1"/>
    <col min="11550" max="11776" width="8.85546875" style="692"/>
    <col min="11777" max="11777" width="4.42578125" style="692" customWidth="1"/>
    <col min="11778" max="11778" width="38.85546875" style="692" customWidth="1"/>
    <col min="11779" max="11779" width="16.85546875" style="692" customWidth="1"/>
    <col min="11780" max="11780" width="14" style="692" customWidth="1"/>
    <col min="11781" max="11781" width="13.5703125" style="692" customWidth="1"/>
    <col min="11782" max="11782" width="10.7109375" style="692" customWidth="1"/>
    <col min="11783" max="11783" width="6.7109375" style="692" customWidth="1"/>
    <col min="11784" max="11785" width="10.7109375" style="692" customWidth="1"/>
    <col min="11786" max="11786" width="6.7109375" style="692" customWidth="1"/>
    <col min="11787" max="11788" width="10.7109375" style="692" customWidth="1"/>
    <col min="11789" max="11789" width="6.7109375" style="692" customWidth="1"/>
    <col min="11790" max="11791" width="10.7109375" style="692" customWidth="1"/>
    <col min="11792" max="11792" width="6.7109375" style="692" customWidth="1"/>
    <col min="11793" max="11794" width="10.7109375" style="692" customWidth="1"/>
    <col min="11795" max="11795" width="6.7109375" style="692" customWidth="1"/>
    <col min="11796" max="11797" width="10.7109375" style="692" customWidth="1"/>
    <col min="11798" max="11798" width="6.7109375" style="692" customWidth="1"/>
    <col min="11799" max="11799" width="9.140625" style="692" customWidth="1"/>
    <col min="11800" max="11800" width="8.85546875" style="692"/>
    <col min="11801" max="11801" width="7.5703125" style="692" customWidth="1"/>
    <col min="11802" max="11802" width="9.85546875" style="692" customWidth="1"/>
    <col min="11803" max="11804" width="8.85546875" style="692"/>
    <col min="11805" max="11805" width="10.140625" style="692" bestFit="1" customWidth="1"/>
    <col min="11806" max="12032" width="8.85546875" style="692"/>
    <col min="12033" max="12033" width="4.42578125" style="692" customWidth="1"/>
    <col min="12034" max="12034" width="38.85546875" style="692" customWidth="1"/>
    <col min="12035" max="12035" width="16.85546875" style="692" customWidth="1"/>
    <col min="12036" max="12036" width="14" style="692" customWidth="1"/>
    <col min="12037" max="12037" width="13.5703125" style="692" customWidth="1"/>
    <col min="12038" max="12038" width="10.7109375" style="692" customWidth="1"/>
    <col min="12039" max="12039" width="6.7109375" style="692" customWidth="1"/>
    <col min="12040" max="12041" width="10.7109375" style="692" customWidth="1"/>
    <col min="12042" max="12042" width="6.7109375" style="692" customWidth="1"/>
    <col min="12043" max="12044" width="10.7109375" style="692" customWidth="1"/>
    <col min="12045" max="12045" width="6.7109375" style="692" customWidth="1"/>
    <col min="12046" max="12047" width="10.7109375" style="692" customWidth="1"/>
    <col min="12048" max="12048" width="6.7109375" style="692" customWidth="1"/>
    <col min="12049" max="12050" width="10.7109375" style="692" customWidth="1"/>
    <col min="12051" max="12051" width="6.7109375" style="692" customWidth="1"/>
    <col min="12052" max="12053" width="10.7109375" style="692" customWidth="1"/>
    <col min="12054" max="12054" width="6.7109375" style="692" customWidth="1"/>
    <col min="12055" max="12055" width="9.140625" style="692" customWidth="1"/>
    <col min="12056" max="12056" width="8.85546875" style="692"/>
    <col min="12057" max="12057" width="7.5703125" style="692" customWidth="1"/>
    <col min="12058" max="12058" width="9.85546875" style="692" customWidth="1"/>
    <col min="12059" max="12060" width="8.85546875" style="692"/>
    <col min="12061" max="12061" width="10.140625" style="692" bestFit="1" customWidth="1"/>
    <col min="12062" max="12288" width="8.85546875" style="692"/>
    <col min="12289" max="12289" width="4.42578125" style="692" customWidth="1"/>
    <col min="12290" max="12290" width="38.85546875" style="692" customWidth="1"/>
    <col min="12291" max="12291" width="16.85546875" style="692" customWidth="1"/>
    <col min="12292" max="12292" width="14" style="692" customWidth="1"/>
    <col min="12293" max="12293" width="13.5703125" style="692" customWidth="1"/>
    <col min="12294" max="12294" width="10.7109375" style="692" customWidth="1"/>
    <col min="12295" max="12295" width="6.7109375" style="692" customWidth="1"/>
    <col min="12296" max="12297" width="10.7109375" style="692" customWidth="1"/>
    <col min="12298" max="12298" width="6.7109375" style="692" customWidth="1"/>
    <col min="12299" max="12300" width="10.7109375" style="692" customWidth="1"/>
    <col min="12301" max="12301" width="6.7109375" style="692" customWidth="1"/>
    <col min="12302" max="12303" width="10.7109375" style="692" customWidth="1"/>
    <col min="12304" max="12304" width="6.7109375" style="692" customWidth="1"/>
    <col min="12305" max="12306" width="10.7109375" style="692" customWidth="1"/>
    <col min="12307" max="12307" width="6.7109375" style="692" customWidth="1"/>
    <col min="12308" max="12309" width="10.7109375" style="692" customWidth="1"/>
    <col min="12310" max="12310" width="6.7109375" style="692" customWidth="1"/>
    <col min="12311" max="12311" width="9.140625" style="692" customWidth="1"/>
    <col min="12312" max="12312" width="8.85546875" style="692"/>
    <col min="12313" max="12313" width="7.5703125" style="692" customWidth="1"/>
    <col min="12314" max="12314" width="9.85546875" style="692" customWidth="1"/>
    <col min="12315" max="12316" width="8.85546875" style="692"/>
    <col min="12317" max="12317" width="10.140625" style="692" bestFit="1" customWidth="1"/>
    <col min="12318" max="12544" width="8.85546875" style="692"/>
    <col min="12545" max="12545" width="4.42578125" style="692" customWidth="1"/>
    <col min="12546" max="12546" width="38.85546875" style="692" customWidth="1"/>
    <col min="12547" max="12547" width="16.85546875" style="692" customWidth="1"/>
    <col min="12548" max="12548" width="14" style="692" customWidth="1"/>
    <col min="12549" max="12549" width="13.5703125" style="692" customWidth="1"/>
    <col min="12550" max="12550" width="10.7109375" style="692" customWidth="1"/>
    <col min="12551" max="12551" width="6.7109375" style="692" customWidth="1"/>
    <col min="12552" max="12553" width="10.7109375" style="692" customWidth="1"/>
    <col min="12554" max="12554" width="6.7109375" style="692" customWidth="1"/>
    <col min="12555" max="12556" width="10.7109375" style="692" customWidth="1"/>
    <col min="12557" max="12557" width="6.7109375" style="692" customWidth="1"/>
    <col min="12558" max="12559" width="10.7109375" style="692" customWidth="1"/>
    <col min="12560" max="12560" width="6.7109375" style="692" customWidth="1"/>
    <col min="12561" max="12562" width="10.7109375" style="692" customWidth="1"/>
    <col min="12563" max="12563" width="6.7109375" style="692" customWidth="1"/>
    <col min="12564" max="12565" width="10.7109375" style="692" customWidth="1"/>
    <col min="12566" max="12566" width="6.7109375" style="692" customWidth="1"/>
    <col min="12567" max="12567" width="9.140625" style="692" customWidth="1"/>
    <col min="12568" max="12568" width="8.85546875" style="692"/>
    <col min="12569" max="12569" width="7.5703125" style="692" customWidth="1"/>
    <col min="12570" max="12570" width="9.85546875" style="692" customWidth="1"/>
    <col min="12571" max="12572" width="8.85546875" style="692"/>
    <col min="12573" max="12573" width="10.140625" style="692" bestFit="1" customWidth="1"/>
    <col min="12574" max="12800" width="8.85546875" style="692"/>
    <col min="12801" max="12801" width="4.42578125" style="692" customWidth="1"/>
    <col min="12802" max="12802" width="38.85546875" style="692" customWidth="1"/>
    <col min="12803" max="12803" width="16.85546875" style="692" customWidth="1"/>
    <col min="12804" max="12804" width="14" style="692" customWidth="1"/>
    <col min="12805" max="12805" width="13.5703125" style="692" customWidth="1"/>
    <col min="12806" max="12806" width="10.7109375" style="692" customWidth="1"/>
    <col min="12807" max="12807" width="6.7109375" style="692" customWidth="1"/>
    <col min="12808" max="12809" width="10.7109375" style="692" customWidth="1"/>
    <col min="12810" max="12810" width="6.7109375" style="692" customWidth="1"/>
    <col min="12811" max="12812" width="10.7109375" style="692" customWidth="1"/>
    <col min="12813" max="12813" width="6.7109375" style="692" customWidth="1"/>
    <col min="12814" max="12815" width="10.7109375" style="692" customWidth="1"/>
    <col min="12816" max="12816" width="6.7109375" style="692" customWidth="1"/>
    <col min="12817" max="12818" width="10.7109375" style="692" customWidth="1"/>
    <col min="12819" max="12819" width="6.7109375" style="692" customWidth="1"/>
    <col min="12820" max="12821" width="10.7109375" style="692" customWidth="1"/>
    <col min="12822" max="12822" width="6.7109375" style="692" customWidth="1"/>
    <col min="12823" max="12823" width="9.140625" style="692" customWidth="1"/>
    <col min="12824" max="12824" width="8.85546875" style="692"/>
    <col min="12825" max="12825" width="7.5703125" style="692" customWidth="1"/>
    <col min="12826" max="12826" width="9.85546875" style="692" customWidth="1"/>
    <col min="12827" max="12828" width="8.85546875" style="692"/>
    <col min="12829" max="12829" width="10.140625" style="692" bestFit="1" customWidth="1"/>
    <col min="12830" max="13056" width="8.85546875" style="692"/>
    <col min="13057" max="13057" width="4.42578125" style="692" customWidth="1"/>
    <col min="13058" max="13058" width="38.85546875" style="692" customWidth="1"/>
    <col min="13059" max="13059" width="16.85546875" style="692" customWidth="1"/>
    <col min="13060" max="13060" width="14" style="692" customWidth="1"/>
    <col min="13061" max="13061" width="13.5703125" style="692" customWidth="1"/>
    <col min="13062" max="13062" width="10.7109375" style="692" customWidth="1"/>
    <col min="13063" max="13063" width="6.7109375" style="692" customWidth="1"/>
    <col min="13064" max="13065" width="10.7109375" style="692" customWidth="1"/>
    <col min="13066" max="13066" width="6.7109375" style="692" customWidth="1"/>
    <col min="13067" max="13068" width="10.7109375" style="692" customWidth="1"/>
    <col min="13069" max="13069" width="6.7109375" style="692" customWidth="1"/>
    <col min="13070" max="13071" width="10.7109375" style="692" customWidth="1"/>
    <col min="13072" max="13072" width="6.7109375" style="692" customWidth="1"/>
    <col min="13073" max="13074" width="10.7109375" style="692" customWidth="1"/>
    <col min="13075" max="13075" width="6.7109375" style="692" customWidth="1"/>
    <col min="13076" max="13077" width="10.7109375" style="692" customWidth="1"/>
    <col min="13078" max="13078" width="6.7109375" style="692" customWidth="1"/>
    <col min="13079" max="13079" width="9.140625" style="692" customWidth="1"/>
    <col min="13080" max="13080" width="8.85546875" style="692"/>
    <col min="13081" max="13081" width="7.5703125" style="692" customWidth="1"/>
    <col min="13082" max="13082" width="9.85546875" style="692" customWidth="1"/>
    <col min="13083" max="13084" width="8.85546875" style="692"/>
    <col min="13085" max="13085" width="10.140625" style="692" bestFit="1" customWidth="1"/>
    <col min="13086" max="13312" width="8.85546875" style="692"/>
    <col min="13313" max="13313" width="4.42578125" style="692" customWidth="1"/>
    <col min="13314" max="13314" width="38.85546875" style="692" customWidth="1"/>
    <col min="13315" max="13315" width="16.85546875" style="692" customWidth="1"/>
    <col min="13316" max="13316" width="14" style="692" customWidth="1"/>
    <col min="13317" max="13317" width="13.5703125" style="692" customWidth="1"/>
    <col min="13318" max="13318" width="10.7109375" style="692" customWidth="1"/>
    <col min="13319" max="13319" width="6.7109375" style="692" customWidth="1"/>
    <col min="13320" max="13321" width="10.7109375" style="692" customWidth="1"/>
    <col min="13322" max="13322" width="6.7109375" style="692" customWidth="1"/>
    <col min="13323" max="13324" width="10.7109375" style="692" customWidth="1"/>
    <col min="13325" max="13325" width="6.7109375" style="692" customWidth="1"/>
    <col min="13326" max="13327" width="10.7109375" style="692" customWidth="1"/>
    <col min="13328" max="13328" width="6.7109375" style="692" customWidth="1"/>
    <col min="13329" max="13330" width="10.7109375" style="692" customWidth="1"/>
    <col min="13331" max="13331" width="6.7109375" style="692" customWidth="1"/>
    <col min="13332" max="13333" width="10.7109375" style="692" customWidth="1"/>
    <col min="13334" max="13334" width="6.7109375" style="692" customWidth="1"/>
    <col min="13335" max="13335" width="9.140625" style="692" customWidth="1"/>
    <col min="13336" max="13336" width="8.85546875" style="692"/>
    <col min="13337" max="13337" width="7.5703125" style="692" customWidth="1"/>
    <col min="13338" max="13338" width="9.85546875" style="692" customWidth="1"/>
    <col min="13339" max="13340" width="8.85546875" style="692"/>
    <col min="13341" max="13341" width="10.140625" style="692" bestFit="1" customWidth="1"/>
    <col min="13342" max="13568" width="8.85546875" style="692"/>
    <col min="13569" max="13569" width="4.42578125" style="692" customWidth="1"/>
    <col min="13570" max="13570" width="38.85546875" style="692" customWidth="1"/>
    <col min="13571" max="13571" width="16.85546875" style="692" customWidth="1"/>
    <col min="13572" max="13572" width="14" style="692" customWidth="1"/>
    <col min="13573" max="13573" width="13.5703125" style="692" customWidth="1"/>
    <col min="13574" max="13574" width="10.7109375" style="692" customWidth="1"/>
    <col min="13575" max="13575" width="6.7109375" style="692" customWidth="1"/>
    <col min="13576" max="13577" width="10.7109375" style="692" customWidth="1"/>
    <col min="13578" max="13578" width="6.7109375" style="692" customWidth="1"/>
    <col min="13579" max="13580" width="10.7109375" style="692" customWidth="1"/>
    <col min="13581" max="13581" width="6.7109375" style="692" customWidth="1"/>
    <col min="13582" max="13583" width="10.7109375" style="692" customWidth="1"/>
    <col min="13584" max="13584" width="6.7109375" style="692" customWidth="1"/>
    <col min="13585" max="13586" width="10.7109375" style="692" customWidth="1"/>
    <col min="13587" max="13587" width="6.7109375" style="692" customWidth="1"/>
    <col min="13588" max="13589" width="10.7109375" style="692" customWidth="1"/>
    <col min="13590" max="13590" width="6.7109375" style="692" customWidth="1"/>
    <col min="13591" max="13591" width="9.140625" style="692" customWidth="1"/>
    <col min="13592" max="13592" width="8.85546875" style="692"/>
    <col min="13593" max="13593" width="7.5703125" style="692" customWidth="1"/>
    <col min="13594" max="13594" width="9.85546875" style="692" customWidth="1"/>
    <col min="13595" max="13596" width="8.85546875" style="692"/>
    <col min="13597" max="13597" width="10.140625" style="692" bestFit="1" customWidth="1"/>
    <col min="13598" max="13824" width="8.85546875" style="692"/>
    <col min="13825" max="13825" width="4.42578125" style="692" customWidth="1"/>
    <col min="13826" max="13826" width="38.85546875" style="692" customWidth="1"/>
    <col min="13827" max="13827" width="16.85546875" style="692" customWidth="1"/>
    <col min="13828" max="13828" width="14" style="692" customWidth="1"/>
    <col min="13829" max="13829" width="13.5703125" style="692" customWidth="1"/>
    <col min="13830" max="13830" width="10.7109375" style="692" customWidth="1"/>
    <col min="13831" max="13831" width="6.7109375" style="692" customWidth="1"/>
    <col min="13832" max="13833" width="10.7109375" style="692" customWidth="1"/>
    <col min="13834" max="13834" width="6.7109375" style="692" customWidth="1"/>
    <col min="13835" max="13836" width="10.7109375" style="692" customWidth="1"/>
    <col min="13837" max="13837" width="6.7109375" style="692" customWidth="1"/>
    <col min="13838" max="13839" width="10.7109375" style="692" customWidth="1"/>
    <col min="13840" max="13840" width="6.7109375" style="692" customWidth="1"/>
    <col min="13841" max="13842" width="10.7109375" style="692" customWidth="1"/>
    <col min="13843" max="13843" width="6.7109375" style="692" customWidth="1"/>
    <col min="13844" max="13845" width="10.7109375" style="692" customWidth="1"/>
    <col min="13846" max="13846" width="6.7109375" style="692" customWidth="1"/>
    <col min="13847" max="13847" width="9.140625" style="692" customWidth="1"/>
    <col min="13848" max="13848" width="8.85546875" style="692"/>
    <col min="13849" max="13849" width="7.5703125" style="692" customWidth="1"/>
    <col min="13850" max="13850" width="9.85546875" style="692" customWidth="1"/>
    <col min="13851" max="13852" width="8.85546875" style="692"/>
    <col min="13853" max="13853" width="10.140625" style="692" bestFit="1" customWidth="1"/>
    <col min="13854" max="14080" width="8.85546875" style="692"/>
    <col min="14081" max="14081" width="4.42578125" style="692" customWidth="1"/>
    <col min="14082" max="14082" width="38.85546875" style="692" customWidth="1"/>
    <col min="14083" max="14083" width="16.85546875" style="692" customWidth="1"/>
    <col min="14084" max="14084" width="14" style="692" customWidth="1"/>
    <col min="14085" max="14085" width="13.5703125" style="692" customWidth="1"/>
    <col min="14086" max="14086" width="10.7109375" style="692" customWidth="1"/>
    <col min="14087" max="14087" width="6.7109375" style="692" customWidth="1"/>
    <col min="14088" max="14089" width="10.7109375" style="692" customWidth="1"/>
    <col min="14090" max="14090" width="6.7109375" style="692" customWidth="1"/>
    <col min="14091" max="14092" width="10.7109375" style="692" customWidth="1"/>
    <col min="14093" max="14093" width="6.7109375" style="692" customWidth="1"/>
    <col min="14094" max="14095" width="10.7109375" style="692" customWidth="1"/>
    <col min="14096" max="14096" width="6.7109375" style="692" customWidth="1"/>
    <col min="14097" max="14098" width="10.7109375" style="692" customWidth="1"/>
    <col min="14099" max="14099" width="6.7109375" style="692" customWidth="1"/>
    <col min="14100" max="14101" width="10.7109375" style="692" customWidth="1"/>
    <col min="14102" max="14102" width="6.7109375" style="692" customWidth="1"/>
    <col min="14103" max="14103" width="9.140625" style="692" customWidth="1"/>
    <col min="14104" max="14104" width="8.85546875" style="692"/>
    <col min="14105" max="14105" width="7.5703125" style="692" customWidth="1"/>
    <col min="14106" max="14106" width="9.85546875" style="692" customWidth="1"/>
    <col min="14107" max="14108" width="8.85546875" style="692"/>
    <col min="14109" max="14109" width="10.140625" style="692" bestFit="1" customWidth="1"/>
    <col min="14110" max="14336" width="8.85546875" style="692"/>
    <col min="14337" max="14337" width="4.42578125" style="692" customWidth="1"/>
    <col min="14338" max="14338" width="38.85546875" style="692" customWidth="1"/>
    <col min="14339" max="14339" width="16.85546875" style="692" customWidth="1"/>
    <col min="14340" max="14340" width="14" style="692" customWidth="1"/>
    <col min="14341" max="14341" width="13.5703125" style="692" customWidth="1"/>
    <col min="14342" max="14342" width="10.7109375" style="692" customWidth="1"/>
    <col min="14343" max="14343" width="6.7109375" style="692" customWidth="1"/>
    <col min="14344" max="14345" width="10.7109375" style="692" customWidth="1"/>
    <col min="14346" max="14346" width="6.7109375" style="692" customWidth="1"/>
    <col min="14347" max="14348" width="10.7109375" style="692" customWidth="1"/>
    <col min="14349" max="14349" width="6.7109375" style="692" customWidth="1"/>
    <col min="14350" max="14351" width="10.7109375" style="692" customWidth="1"/>
    <col min="14352" max="14352" width="6.7109375" style="692" customWidth="1"/>
    <col min="14353" max="14354" width="10.7109375" style="692" customWidth="1"/>
    <col min="14355" max="14355" width="6.7109375" style="692" customWidth="1"/>
    <col min="14356" max="14357" width="10.7109375" style="692" customWidth="1"/>
    <col min="14358" max="14358" width="6.7109375" style="692" customWidth="1"/>
    <col min="14359" max="14359" width="9.140625" style="692" customWidth="1"/>
    <col min="14360" max="14360" width="8.85546875" style="692"/>
    <col min="14361" max="14361" width="7.5703125" style="692" customWidth="1"/>
    <col min="14362" max="14362" width="9.85546875" style="692" customWidth="1"/>
    <col min="14363" max="14364" width="8.85546875" style="692"/>
    <col min="14365" max="14365" width="10.140625" style="692" bestFit="1" customWidth="1"/>
    <col min="14366" max="14592" width="8.85546875" style="692"/>
    <col min="14593" max="14593" width="4.42578125" style="692" customWidth="1"/>
    <col min="14594" max="14594" width="38.85546875" style="692" customWidth="1"/>
    <col min="14595" max="14595" width="16.85546875" style="692" customWidth="1"/>
    <col min="14596" max="14596" width="14" style="692" customWidth="1"/>
    <col min="14597" max="14597" width="13.5703125" style="692" customWidth="1"/>
    <col min="14598" max="14598" width="10.7109375" style="692" customWidth="1"/>
    <col min="14599" max="14599" width="6.7109375" style="692" customWidth="1"/>
    <col min="14600" max="14601" width="10.7109375" style="692" customWidth="1"/>
    <col min="14602" max="14602" width="6.7109375" style="692" customWidth="1"/>
    <col min="14603" max="14604" width="10.7109375" style="692" customWidth="1"/>
    <col min="14605" max="14605" width="6.7109375" style="692" customWidth="1"/>
    <col min="14606" max="14607" width="10.7109375" style="692" customWidth="1"/>
    <col min="14608" max="14608" width="6.7109375" style="692" customWidth="1"/>
    <col min="14609" max="14610" width="10.7109375" style="692" customWidth="1"/>
    <col min="14611" max="14611" width="6.7109375" style="692" customWidth="1"/>
    <col min="14612" max="14613" width="10.7109375" style="692" customWidth="1"/>
    <col min="14614" max="14614" width="6.7109375" style="692" customWidth="1"/>
    <col min="14615" max="14615" width="9.140625" style="692" customWidth="1"/>
    <col min="14616" max="14616" width="8.85546875" style="692"/>
    <col min="14617" max="14617" width="7.5703125" style="692" customWidth="1"/>
    <col min="14618" max="14618" width="9.85546875" style="692" customWidth="1"/>
    <col min="14619" max="14620" width="8.85546875" style="692"/>
    <col min="14621" max="14621" width="10.140625" style="692" bestFit="1" customWidth="1"/>
    <col min="14622" max="14848" width="8.85546875" style="692"/>
    <col min="14849" max="14849" width="4.42578125" style="692" customWidth="1"/>
    <col min="14850" max="14850" width="38.85546875" style="692" customWidth="1"/>
    <col min="14851" max="14851" width="16.85546875" style="692" customWidth="1"/>
    <col min="14852" max="14852" width="14" style="692" customWidth="1"/>
    <col min="14853" max="14853" width="13.5703125" style="692" customWidth="1"/>
    <col min="14854" max="14854" width="10.7109375" style="692" customWidth="1"/>
    <col min="14855" max="14855" width="6.7109375" style="692" customWidth="1"/>
    <col min="14856" max="14857" width="10.7109375" style="692" customWidth="1"/>
    <col min="14858" max="14858" width="6.7109375" style="692" customWidth="1"/>
    <col min="14859" max="14860" width="10.7109375" style="692" customWidth="1"/>
    <col min="14861" max="14861" width="6.7109375" style="692" customWidth="1"/>
    <col min="14862" max="14863" width="10.7109375" style="692" customWidth="1"/>
    <col min="14864" max="14864" width="6.7109375" style="692" customWidth="1"/>
    <col min="14865" max="14866" width="10.7109375" style="692" customWidth="1"/>
    <col min="14867" max="14867" width="6.7109375" style="692" customWidth="1"/>
    <col min="14868" max="14869" width="10.7109375" style="692" customWidth="1"/>
    <col min="14870" max="14870" width="6.7109375" style="692" customWidth="1"/>
    <col min="14871" max="14871" width="9.140625" style="692" customWidth="1"/>
    <col min="14872" max="14872" width="8.85546875" style="692"/>
    <col min="14873" max="14873" width="7.5703125" style="692" customWidth="1"/>
    <col min="14874" max="14874" width="9.85546875" style="692" customWidth="1"/>
    <col min="14875" max="14876" width="8.85546875" style="692"/>
    <col min="14877" max="14877" width="10.140625" style="692" bestFit="1" customWidth="1"/>
    <col min="14878" max="15104" width="8.85546875" style="692"/>
    <col min="15105" max="15105" width="4.42578125" style="692" customWidth="1"/>
    <col min="15106" max="15106" width="38.85546875" style="692" customWidth="1"/>
    <col min="15107" max="15107" width="16.85546875" style="692" customWidth="1"/>
    <col min="15108" max="15108" width="14" style="692" customWidth="1"/>
    <col min="15109" max="15109" width="13.5703125" style="692" customWidth="1"/>
    <col min="15110" max="15110" width="10.7109375" style="692" customWidth="1"/>
    <col min="15111" max="15111" width="6.7109375" style="692" customWidth="1"/>
    <col min="15112" max="15113" width="10.7109375" style="692" customWidth="1"/>
    <col min="15114" max="15114" width="6.7109375" style="692" customWidth="1"/>
    <col min="15115" max="15116" width="10.7109375" style="692" customWidth="1"/>
    <col min="15117" max="15117" width="6.7109375" style="692" customWidth="1"/>
    <col min="15118" max="15119" width="10.7109375" style="692" customWidth="1"/>
    <col min="15120" max="15120" width="6.7109375" style="692" customWidth="1"/>
    <col min="15121" max="15122" width="10.7109375" style="692" customWidth="1"/>
    <col min="15123" max="15123" width="6.7109375" style="692" customWidth="1"/>
    <col min="15124" max="15125" width="10.7109375" style="692" customWidth="1"/>
    <col min="15126" max="15126" width="6.7109375" style="692" customWidth="1"/>
    <col min="15127" max="15127" width="9.140625" style="692" customWidth="1"/>
    <col min="15128" max="15128" width="8.85546875" style="692"/>
    <col min="15129" max="15129" width="7.5703125" style="692" customWidth="1"/>
    <col min="15130" max="15130" width="9.85546875" style="692" customWidth="1"/>
    <col min="15131" max="15132" width="8.85546875" style="692"/>
    <col min="15133" max="15133" width="10.140625" style="692" bestFit="1" customWidth="1"/>
    <col min="15134" max="15360" width="8.85546875" style="692"/>
    <col min="15361" max="15361" width="4.42578125" style="692" customWidth="1"/>
    <col min="15362" max="15362" width="38.85546875" style="692" customWidth="1"/>
    <col min="15363" max="15363" width="16.85546875" style="692" customWidth="1"/>
    <col min="15364" max="15364" width="14" style="692" customWidth="1"/>
    <col min="15365" max="15365" width="13.5703125" style="692" customWidth="1"/>
    <col min="15366" max="15366" width="10.7109375" style="692" customWidth="1"/>
    <col min="15367" max="15367" width="6.7109375" style="692" customWidth="1"/>
    <col min="15368" max="15369" width="10.7109375" style="692" customWidth="1"/>
    <col min="15370" max="15370" width="6.7109375" style="692" customWidth="1"/>
    <col min="15371" max="15372" width="10.7109375" style="692" customWidth="1"/>
    <col min="15373" max="15373" width="6.7109375" style="692" customWidth="1"/>
    <col min="15374" max="15375" width="10.7109375" style="692" customWidth="1"/>
    <col min="15376" max="15376" width="6.7109375" style="692" customWidth="1"/>
    <col min="15377" max="15378" width="10.7109375" style="692" customWidth="1"/>
    <col min="15379" max="15379" width="6.7109375" style="692" customWidth="1"/>
    <col min="15380" max="15381" width="10.7109375" style="692" customWidth="1"/>
    <col min="15382" max="15382" width="6.7109375" style="692" customWidth="1"/>
    <col min="15383" max="15383" width="9.140625" style="692" customWidth="1"/>
    <col min="15384" max="15384" width="8.85546875" style="692"/>
    <col min="15385" max="15385" width="7.5703125" style="692" customWidth="1"/>
    <col min="15386" max="15386" width="9.85546875" style="692" customWidth="1"/>
    <col min="15387" max="15388" width="8.85546875" style="692"/>
    <col min="15389" max="15389" width="10.140625" style="692" bestFit="1" customWidth="1"/>
    <col min="15390" max="15616" width="8.85546875" style="692"/>
    <col min="15617" max="15617" width="4.42578125" style="692" customWidth="1"/>
    <col min="15618" max="15618" width="38.85546875" style="692" customWidth="1"/>
    <col min="15619" max="15619" width="16.85546875" style="692" customWidth="1"/>
    <col min="15620" max="15620" width="14" style="692" customWidth="1"/>
    <col min="15621" max="15621" width="13.5703125" style="692" customWidth="1"/>
    <col min="15622" max="15622" width="10.7109375" style="692" customWidth="1"/>
    <col min="15623" max="15623" width="6.7109375" style="692" customWidth="1"/>
    <col min="15624" max="15625" width="10.7109375" style="692" customWidth="1"/>
    <col min="15626" max="15626" width="6.7109375" style="692" customWidth="1"/>
    <col min="15627" max="15628" width="10.7109375" style="692" customWidth="1"/>
    <col min="15629" max="15629" width="6.7109375" style="692" customWidth="1"/>
    <col min="15630" max="15631" width="10.7109375" style="692" customWidth="1"/>
    <col min="15632" max="15632" width="6.7109375" style="692" customWidth="1"/>
    <col min="15633" max="15634" width="10.7109375" style="692" customWidth="1"/>
    <col min="15635" max="15635" width="6.7109375" style="692" customWidth="1"/>
    <col min="15636" max="15637" width="10.7109375" style="692" customWidth="1"/>
    <col min="15638" max="15638" width="6.7109375" style="692" customWidth="1"/>
    <col min="15639" max="15639" width="9.140625" style="692" customWidth="1"/>
    <col min="15640" max="15640" width="8.85546875" style="692"/>
    <col min="15641" max="15641" width="7.5703125" style="692" customWidth="1"/>
    <col min="15642" max="15642" width="9.85546875" style="692" customWidth="1"/>
    <col min="15643" max="15644" width="8.85546875" style="692"/>
    <col min="15645" max="15645" width="10.140625" style="692" bestFit="1" customWidth="1"/>
    <col min="15646" max="15872" width="8.85546875" style="692"/>
    <col min="15873" max="15873" width="4.42578125" style="692" customWidth="1"/>
    <col min="15874" max="15874" width="38.85546875" style="692" customWidth="1"/>
    <col min="15875" max="15875" width="16.85546875" style="692" customWidth="1"/>
    <col min="15876" max="15876" width="14" style="692" customWidth="1"/>
    <col min="15877" max="15877" width="13.5703125" style="692" customWidth="1"/>
    <col min="15878" max="15878" width="10.7109375" style="692" customWidth="1"/>
    <col min="15879" max="15879" width="6.7109375" style="692" customWidth="1"/>
    <col min="15880" max="15881" width="10.7109375" style="692" customWidth="1"/>
    <col min="15882" max="15882" width="6.7109375" style="692" customWidth="1"/>
    <col min="15883" max="15884" width="10.7109375" style="692" customWidth="1"/>
    <col min="15885" max="15885" width="6.7109375" style="692" customWidth="1"/>
    <col min="15886" max="15887" width="10.7109375" style="692" customWidth="1"/>
    <col min="15888" max="15888" width="6.7109375" style="692" customWidth="1"/>
    <col min="15889" max="15890" width="10.7109375" style="692" customWidth="1"/>
    <col min="15891" max="15891" width="6.7109375" style="692" customWidth="1"/>
    <col min="15892" max="15893" width="10.7109375" style="692" customWidth="1"/>
    <col min="15894" max="15894" width="6.7109375" style="692" customWidth="1"/>
    <col min="15895" max="15895" width="9.140625" style="692" customWidth="1"/>
    <col min="15896" max="15896" width="8.85546875" style="692"/>
    <col min="15897" max="15897" width="7.5703125" style="692" customWidth="1"/>
    <col min="15898" max="15898" width="9.85546875" style="692" customWidth="1"/>
    <col min="15899" max="15900" width="8.85546875" style="692"/>
    <col min="15901" max="15901" width="10.140625" style="692" bestFit="1" customWidth="1"/>
    <col min="15902" max="16128" width="8.85546875" style="692"/>
    <col min="16129" max="16129" width="4.42578125" style="692" customWidth="1"/>
    <col min="16130" max="16130" width="38.85546875" style="692" customWidth="1"/>
    <col min="16131" max="16131" width="16.85546875" style="692" customWidth="1"/>
    <col min="16132" max="16132" width="14" style="692" customWidth="1"/>
    <col min="16133" max="16133" width="13.5703125" style="692" customWidth="1"/>
    <col min="16134" max="16134" width="10.7109375" style="692" customWidth="1"/>
    <col min="16135" max="16135" width="6.7109375" style="692" customWidth="1"/>
    <col min="16136" max="16137" width="10.7109375" style="692" customWidth="1"/>
    <col min="16138" max="16138" width="6.7109375" style="692" customWidth="1"/>
    <col min="16139" max="16140" width="10.7109375" style="692" customWidth="1"/>
    <col min="16141" max="16141" width="6.7109375" style="692" customWidth="1"/>
    <col min="16142" max="16143" width="10.7109375" style="692" customWidth="1"/>
    <col min="16144" max="16144" width="6.7109375" style="692" customWidth="1"/>
    <col min="16145" max="16146" width="10.7109375" style="692" customWidth="1"/>
    <col min="16147" max="16147" width="6.7109375" style="692" customWidth="1"/>
    <col min="16148" max="16149" width="10.7109375" style="692" customWidth="1"/>
    <col min="16150" max="16150" width="6.7109375" style="692" customWidth="1"/>
    <col min="16151" max="16151" width="9.140625" style="692" customWidth="1"/>
    <col min="16152" max="16152" width="8.85546875" style="692"/>
    <col min="16153" max="16153" width="7.5703125" style="692" customWidth="1"/>
    <col min="16154" max="16154" width="9.85546875" style="692" customWidth="1"/>
    <col min="16155" max="16156" width="8.85546875" style="692"/>
    <col min="16157" max="16157" width="10.140625" style="692" bestFit="1" customWidth="1"/>
    <col min="16158" max="16384" width="8.85546875" style="692"/>
  </cols>
  <sheetData>
    <row r="1" spans="1:29" ht="33.75" customHeight="1" x14ac:dyDescent="0.2">
      <c r="A1" s="1643" t="s">
        <v>810</v>
      </c>
      <c r="B1" s="1643"/>
      <c r="C1" s="1643"/>
      <c r="D1" s="1643"/>
      <c r="E1" s="1643"/>
      <c r="F1" s="1643"/>
      <c r="G1" s="1643"/>
      <c r="H1" s="1643"/>
      <c r="I1" s="1643"/>
      <c r="J1" s="1643"/>
      <c r="K1" s="1643"/>
      <c r="L1" s="1643"/>
      <c r="M1" s="1643"/>
      <c r="N1" s="1643"/>
      <c r="O1" s="1643"/>
      <c r="P1" s="1643"/>
      <c r="Q1" s="1643"/>
      <c r="R1" s="1643"/>
      <c r="S1" s="1643"/>
      <c r="T1" s="1643"/>
      <c r="U1" s="1643"/>
      <c r="V1" s="1643"/>
      <c r="W1" s="1643"/>
    </row>
    <row r="2" spans="1:29" ht="44.25" customHeight="1" x14ac:dyDescent="0.2">
      <c r="A2" s="1637" t="s">
        <v>811</v>
      </c>
      <c r="B2" s="1638"/>
      <c r="C2" s="1638"/>
      <c r="D2" s="1638"/>
      <c r="E2" s="1639"/>
      <c r="F2" s="1637" t="s">
        <v>812</v>
      </c>
      <c r="G2" s="1638"/>
      <c r="H2" s="1639"/>
      <c r="I2" s="1644" t="s">
        <v>813</v>
      </c>
      <c r="J2" s="1645"/>
      <c r="K2" s="1646"/>
      <c r="L2" s="1644" t="s">
        <v>814</v>
      </c>
      <c r="M2" s="1645"/>
      <c r="N2" s="1646"/>
      <c r="O2" s="1637" t="s">
        <v>815</v>
      </c>
      <c r="P2" s="1638"/>
      <c r="Q2" s="1639"/>
      <c r="R2" s="1637" t="s">
        <v>816</v>
      </c>
      <c r="S2" s="1638"/>
      <c r="T2" s="1639"/>
      <c r="U2" s="1637" t="s">
        <v>817</v>
      </c>
      <c r="V2" s="1638"/>
      <c r="W2" s="1639"/>
      <c r="X2" s="1637" t="s">
        <v>818</v>
      </c>
      <c r="Y2" s="1638"/>
      <c r="Z2" s="1639"/>
      <c r="AA2" s="1637" t="s">
        <v>819</v>
      </c>
      <c r="AB2" s="1638"/>
      <c r="AC2" s="1639"/>
    </row>
    <row r="3" spans="1:29" ht="31.5" customHeight="1" x14ac:dyDescent="0.2">
      <c r="A3" s="1255" t="s">
        <v>820</v>
      </c>
      <c r="B3" s="1256" t="s">
        <v>821</v>
      </c>
      <c r="C3" s="1257" t="s">
        <v>822</v>
      </c>
      <c r="D3" s="1255" t="s">
        <v>823</v>
      </c>
      <c r="E3" s="1257" t="s">
        <v>824</v>
      </c>
      <c r="F3" s="1640" t="s">
        <v>825</v>
      </c>
      <c r="G3" s="1641"/>
      <c r="H3" s="1642"/>
      <c r="I3" s="1640" t="s">
        <v>826</v>
      </c>
      <c r="J3" s="1641"/>
      <c r="K3" s="1642"/>
      <c r="L3" s="1640" t="s">
        <v>827</v>
      </c>
      <c r="M3" s="1641"/>
      <c r="N3" s="1642"/>
      <c r="O3" s="1640" t="s">
        <v>828</v>
      </c>
      <c r="P3" s="1641"/>
      <c r="Q3" s="1642"/>
      <c r="R3" s="1640" t="s">
        <v>829</v>
      </c>
      <c r="S3" s="1641"/>
      <c r="T3" s="1642"/>
      <c r="U3" s="1640" t="s">
        <v>830</v>
      </c>
      <c r="V3" s="1641"/>
      <c r="W3" s="1642"/>
      <c r="X3" s="1640" t="s">
        <v>831</v>
      </c>
      <c r="Y3" s="1641"/>
      <c r="Z3" s="1642"/>
      <c r="AA3" s="1640" t="s">
        <v>832</v>
      </c>
      <c r="AB3" s="1641"/>
      <c r="AC3" s="1642"/>
    </row>
    <row r="4" spans="1:29" ht="24.95" customHeight="1" x14ac:dyDescent="0.2">
      <c r="A4" s="1292" t="s">
        <v>833</v>
      </c>
      <c r="B4" s="693" t="s">
        <v>682</v>
      </c>
      <c r="C4" s="1293">
        <f t="shared" ref="C4:E12" si="0">F4+I4+L4+O4+R4+U4+X4+AA4</f>
        <v>203214</v>
      </c>
      <c r="D4" s="1294">
        <f t="shared" si="0"/>
        <v>105.5</v>
      </c>
      <c r="E4" s="1295">
        <f t="shared" si="0"/>
        <v>30</v>
      </c>
      <c r="F4" s="694">
        <v>25840</v>
      </c>
      <c r="G4" s="695">
        <v>18</v>
      </c>
      <c r="H4" s="696">
        <v>7</v>
      </c>
      <c r="I4" s="697">
        <v>7939</v>
      </c>
      <c r="J4" s="698">
        <v>12.5</v>
      </c>
      <c r="K4" s="699">
        <v>2</v>
      </c>
      <c r="L4" s="700">
        <v>58323</v>
      </c>
      <c r="M4" s="701">
        <v>11</v>
      </c>
      <c r="N4" s="699">
        <v>2</v>
      </c>
      <c r="O4" s="702">
        <v>4115</v>
      </c>
      <c r="P4" s="701">
        <v>19</v>
      </c>
      <c r="Q4" s="699">
        <v>7</v>
      </c>
      <c r="R4" s="702">
        <v>47877</v>
      </c>
      <c r="S4" s="703">
        <v>11</v>
      </c>
      <c r="T4" s="699">
        <v>2</v>
      </c>
      <c r="U4" s="702">
        <v>7997</v>
      </c>
      <c r="V4" s="701">
        <v>10</v>
      </c>
      <c r="W4" s="699">
        <v>3</v>
      </c>
      <c r="X4" s="702">
        <v>3758</v>
      </c>
      <c r="Y4" s="701">
        <v>13</v>
      </c>
      <c r="Z4" s="699">
        <v>5</v>
      </c>
      <c r="AA4" s="702">
        <v>47365</v>
      </c>
      <c r="AB4" s="698">
        <v>11</v>
      </c>
      <c r="AC4" s="699">
        <v>2</v>
      </c>
    </row>
    <row r="5" spans="1:29" ht="24.95" customHeight="1" x14ac:dyDescent="0.2">
      <c r="A5" s="1292" t="s">
        <v>834</v>
      </c>
      <c r="B5" s="693" t="s">
        <v>679</v>
      </c>
      <c r="C5" s="1293">
        <f t="shared" si="0"/>
        <v>165408</v>
      </c>
      <c r="D5" s="1294">
        <f t="shared" si="0"/>
        <v>100.5</v>
      </c>
      <c r="E5" s="1295">
        <f t="shared" si="0"/>
        <v>30</v>
      </c>
      <c r="F5" s="694">
        <v>29309</v>
      </c>
      <c r="G5" s="695">
        <v>11</v>
      </c>
      <c r="H5" s="696">
        <v>3</v>
      </c>
      <c r="I5" s="697">
        <v>2112</v>
      </c>
      <c r="J5" s="698">
        <v>16.5</v>
      </c>
      <c r="K5" s="699">
        <v>6</v>
      </c>
      <c r="L5" s="700">
        <v>43403</v>
      </c>
      <c r="M5" s="701">
        <v>8</v>
      </c>
      <c r="N5" s="699">
        <v>1</v>
      </c>
      <c r="O5" s="702">
        <v>13406</v>
      </c>
      <c r="P5" s="701">
        <v>5</v>
      </c>
      <c r="Q5" s="699">
        <v>1</v>
      </c>
      <c r="R5" s="702">
        <v>53925</v>
      </c>
      <c r="S5" s="703">
        <v>10</v>
      </c>
      <c r="T5" s="699">
        <v>1</v>
      </c>
      <c r="U5" s="702">
        <v>5330</v>
      </c>
      <c r="V5" s="701">
        <v>16</v>
      </c>
      <c r="W5" s="699">
        <v>6</v>
      </c>
      <c r="X5" s="702">
        <v>5123</v>
      </c>
      <c r="Y5" s="701">
        <v>13</v>
      </c>
      <c r="Z5" s="699">
        <v>3</v>
      </c>
      <c r="AA5" s="702">
        <v>12800</v>
      </c>
      <c r="AB5" s="701">
        <v>21</v>
      </c>
      <c r="AC5" s="699">
        <v>9</v>
      </c>
    </row>
    <row r="6" spans="1:29" ht="24.95" customHeight="1" x14ac:dyDescent="0.2">
      <c r="A6" s="1292" t="s">
        <v>835</v>
      </c>
      <c r="B6" s="693" t="s">
        <v>836</v>
      </c>
      <c r="C6" s="1293">
        <f t="shared" si="0"/>
        <v>161485</v>
      </c>
      <c r="D6" s="1294">
        <f t="shared" si="0"/>
        <v>105</v>
      </c>
      <c r="E6" s="1295">
        <f t="shared" si="0"/>
        <v>33</v>
      </c>
      <c r="F6" s="694">
        <v>42566</v>
      </c>
      <c r="G6" s="695">
        <v>4</v>
      </c>
      <c r="H6" s="696">
        <v>1</v>
      </c>
      <c r="I6" s="697">
        <v>2205</v>
      </c>
      <c r="J6" s="698">
        <v>11</v>
      </c>
      <c r="K6" s="699">
        <v>1</v>
      </c>
      <c r="L6" s="700">
        <v>22436</v>
      </c>
      <c r="M6" s="701">
        <v>15</v>
      </c>
      <c r="N6" s="699">
        <v>5</v>
      </c>
      <c r="O6" s="702">
        <v>5043</v>
      </c>
      <c r="P6" s="701">
        <v>21</v>
      </c>
      <c r="Q6" s="699">
        <v>8</v>
      </c>
      <c r="R6" s="702">
        <v>40863</v>
      </c>
      <c r="S6" s="704">
        <v>13</v>
      </c>
      <c r="T6" s="699">
        <v>6</v>
      </c>
      <c r="U6" s="702">
        <v>6532</v>
      </c>
      <c r="V6" s="701">
        <v>6</v>
      </c>
      <c r="W6" s="699">
        <v>1</v>
      </c>
      <c r="X6" s="702">
        <v>2754</v>
      </c>
      <c r="Y6" s="701">
        <v>21</v>
      </c>
      <c r="Z6" s="699">
        <v>7</v>
      </c>
      <c r="AA6" s="702">
        <v>39086</v>
      </c>
      <c r="AB6" s="701">
        <v>14</v>
      </c>
      <c r="AC6" s="699">
        <v>4</v>
      </c>
    </row>
    <row r="7" spans="1:29" ht="24.95" customHeight="1" x14ac:dyDescent="0.2">
      <c r="A7" s="1292" t="s">
        <v>837</v>
      </c>
      <c r="B7" s="705" t="s">
        <v>680</v>
      </c>
      <c r="C7" s="1293">
        <f t="shared" si="0"/>
        <v>129106</v>
      </c>
      <c r="D7" s="1294">
        <f t="shared" si="0"/>
        <v>118</v>
      </c>
      <c r="E7" s="1295">
        <f t="shared" si="0"/>
        <v>36</v>
      </c>
      <c r="F7" s="694">
        <v>31973</v>
      </c>
      <c r="G7" s="695">
        <v>11</v>
      </c>
      <c r="H7" s="696">
        <v>2</v>
      </c>
      <c r="I7" s="697">
        <v>1060</v>
      </c>
      <c r="J7" s="698">
        <v>14</v>
      </c>
      <c r="K7" s="699">
        <v>4</v>
      </c>
      <c r="L7" s="700">
        <v>25003</v>
      </c>
      <c r="M7" s="701">
        <v>14</v>
      </c>
      <c r="N7" s="699">
        <v>3</v>
      </c>
      <c r="O7" s="702">
        <v>5546</v>
      </c>
      <c r="P7" s="698">
        <v>15</v>
      </c>
      <c r="Q7" s="699">
        <v>5</v>
      </c>
      <c r="R7" s="702">
        <v>24409</v>
      </c>
      <c r="S7" s="703">
        <v>23</v>
      </c>
      <c r="T7" s="699">
        <v>8</v>
      </c>
      <c r="U7" s="702">
        <v>5040</v>
      </c>
      <c r="V7" s="701">
        <v>12</v>
      </c>
      <c r="W7" s="699">
        <v>4</v>
      </c>
      <c r="X7" s="702">
        <v>4212</v>
      </c>
      <c r="Y7" s="701">
        <v>13</v>
      </c>
      <c r="Z7" s="699">
        <v>4</v>
      </c>
      <c r="AA7" s="702">
        <v>31863</v>
      </c>
      <c r="AB7" s="701">
        <v>16</v>
      </c>
      <c r="AC7" s="699">
        <v>6</v>
      </c>
    </row>
    <row r="8" spans="1:29" ht="24.95" customHeight="1" x14ac:dyDescent="0.2">
      <c r="A8" s="1292" t="s">
        <v>838</v>
      </c>
      <c r="B8" s="693" t="s">
        <v>681</v>
      </c>
      <c r="C8" s="1293">
        <f t="shared" si="0"/>
        <v>143037</v>
      </c>
      <c r="D8" s="1294">
        <f t="shared" si="0"/>
        <v>116</v>
      </c>
      <c r="E8" s="1295">
        <f t="shared" si="0"/>
        <v>38</v>
      </c>
      <c r="F8" s="694">
        <v>27939</v>
      </c>
      <c r="G8" s="695">
        <v>13</v>
      </c>
      <c r="H8" s="696">
        <v>4</v>
      </c>
      <c r="I8" s="697">
        <v>2750</v>
      </c>
      <c r="J8" s="698">
        <v>14.5</v>
      </c>
      <c r="K8" s="699">
        <v>5</v>
      </c>
      <c r="L8" s="700">
        <v>40062</v>
      </c>
      <c r="M8" s="701">
        <v>15</v>
      </c>
      <c r="N8" s="699">
        <v>4</v>
      </c>
      <c r="O8" s="702">
        <v>7459</v>
      </c>
      <c r="P8" s="701">
        <v>12</v>
      </c>
      <c r="Q8" s="699">
        <v>4</v>
      </c>
      <c r="R8" s="702">
        <v>45005</v>
      </c>
      <c r="S8" s="703">
        <v>12</v>
      </c>
      <c r="T8" s="699">
        <v>3</v>
      </c>
      <c r="U8" s="702">
        <v>1323</v>
      </c>
      <c r="V8" s="701">
        <v>26</v>
      </c>
      <c r="W8" s="699">
        <v>9</v>
      </c>
      <c r="X8" s="702">
        <v>6903</v>
      </c>
      <c r="Y8" s="701">
        <v>4</v>
      </c>
      <c r="Z8" s="699">
        <v>1</v>
      </c>
      <c r="AA8" s="702">
        <v>11596</v>
      </c>
      <c r="AB8" s="698">
        <v>19.5</v>
      </c>
      <c r="AC8" s="699">
        <v>8</v>
      </c>
    </row>
    <row r="9" spans="1:29" ht="24.95" customHeight="1" x14ac:dyDescent="0.2">
      <c r="A9" s="1292" t="s">
        <v>839</v>
      </c>
      <c r="B9" s="693" t="s">
        <v>562</v>
      </c>
      <c r="C9" s="1293">
        <f t="shared" si="0"/>
        <v>154507</v>
      </c>
      <c r="D9" s="1294">
        <f t="shared" si="0"/>
        <v>118</v>
      </c>
      <c r="E9" s="1295">
        <f t="shared" si="0"/>
        <v>40</v>
      </c>
      <c r="F9" s="694">
        <v>31785</v>
      </c>
      <c r="G9" s="695">
        <v>17</v>
      </c>
      <c r="H9" s="696">
        <v>5</v>
      </c>
      <c r="I9" s="697">
        <v>1140</v>
      </c>
      <c r="J9" s="698">
        <v>18.5</v>
      </c>
      <c r="K9" s="699">
        <v>9</v>
      </c>
      <c r="L9" s="700">
        <v>15251</v>
      </c>
      <c r="M9" s="701">
        <v>16</v>
      </c>
      <c r="N9" s="699">
        <v>7</v>
      </c>
      <c r="O9" s="702">
        <v>7921</v>
      </c>
      <c r="P9" s="698">
        <v>10</v>
      </c>
      <c r="Q9" s="699">
        <v>2</v>
      </c>
      <c r="R9" s="702">
        <v>39040</v>
      </c>
      <c r="S9" s="704">
        <v>12</v>
      </c>
      <c r="T9" s="699">
        <v>5</v>
      </c>
      <c r="U9" s="702">
        <v>3330</v>
      </c>
      <c r="V9" s="701">
        <v>15</v>
      </c>
      <c r="W9" s="699">
        <v>5</v>
      </c>
      <c r="X9" s="702">
        <v>3679</v>
      </c>
      <c r="Y9" s="701">
        <v>19</v>
      </c>
      <c r="Z9" s="699">
        <v>6</v>
      </c>
      <c r="AA9" s="702">
        <v>52361</v>
      </c>
      <c r="AB9" s="698">
        <v>10.5</v>
      </c>
      <c r="AC9" s="699">
        <v>1</v>
      </c>
    </row>
    <row r="10" spans="1:29" ht="24.95" customHeight="1" x14ac:dyDescent="0.2">
      <c r="A10" s="1292" t="s">
        <v>840</v>
      </c>
      <c r="B10" s="693" t="s">
        <v>685</v>
      </c>
      <c r="C10" s="1293">
        <f t="shared" si="0"/>
        <v>128820</v>
      </c>
      <c r="D10" s="1294">
        <f t="shared" si="0"/>
        <v>126</v>
      </c>
      <c r="E10" s="1295">
        <f t="shared" si="0"/>
        <v>45</v>
      </c>
      <c r="F10" s="694">
        <v>19186</v>
      </c>
      <c r="G10" s="695">
        <v>23</v>
      </c>
      <c r="H10" s="696">
        <v>9</v>
      </c>
      <c r="I10" s="697">
        <v>191</v>
      </c>
      <c r="J10" s="698">
        <v>17</v>
      </c>
      <c r="K10" s="699">
        <v>7</v>
      </c>
      <c r="L10" s="700">
        <v>6848</v>
      </c>
      <c r="M10" s="701">
        <v>23</v>
      </c>
      <c r="N10" s="699">
        <v>9</v>
      </c>
      <c r="O10" s="702">
        <v>3563</v>
      </c>
      <c r="P10" s="701">
        <v>24</v>
      </c>
      <c r="Q10" s="699">
        <v>9</v>
      </c>
      <c r="R10" s="702">
        <v>43307</v>
      </c>
      <c r="S10" s="703">
        <v>12</v>
      </c>
      <c r="T10" s="699">
        <v>4</v>
      </c>
      <c r="U10" s="702">
        <v>6301</v>
      </c>
      <c r="V10" s="701">
        <v>8</v>
      </c>
      <c r="W10" s="699">
        <v>2</v>
      </c>
      <c r="X10" s="702">
        <v>4567</v>
      </c>
      <c r="Y10" s="701">
        <v>8</v>
      </c>
      <c r="Z10" s="699">
        <v>2</v>
      </c>
      <c r="AA10" s="702">
        <v>44857</v>
      </c>
      <c r="AB10" s="701">
        <v>11</v>
      </c>
      <c r="AC10" s="699">
        <v>3</v>
      </c>
    </row>
    <row r="11" spans="1:29" ht="22.15" customHeight="1" x14ac:dyDescent="0.2">
      <c r="A11" s="1292" t="s">
        <v>841</v>
      </c>
      <c r="B11" s="693" t="s">
        <v>683</v>
      </c>
      <c r="C11" s="1293">
        <f t="shared" si="0"/>
        <v>129180</v>
      </c>
      <c r="D11" s="1294">
        <f t="shared" si="0"/>
        <v>132.5</v>
      </c>
      <c r="E11" s="1295">
        <f t="shared" si="0"/>
        <v>46</v>
      </c>
      <c r="F11" s="694">
        <v>23997</v>
      </c>
      <c r="G11" s="695">
        <v>17</v>
      </c>
      <c r="H11" s="696">
        <v>6</v>
      </c>
      <c r="I11" s="697">
        <v>1960</v>
      </c>
      <c r="J11" s="698">
        <v>13.5</v>
      </c>
      <c r="K11" s="699">
        <v>3</v>
      </c>
      <c r="L11" s="700">
        <v>26106</v>
      </c>
      <c r="M11" s="701">
        <v>16</v>
      </c>
      <c r="N11" s="699">
        <v>6</v>
      </c>
      <c r="O11" s="702">
        <v>7784</v>
      </c>
      <c r="P11" s="701">
        <v>11</v>
      </c>
      <c r="Q11" s="699">
        <v>3</v>
      </c>
      <c r="R11" s="702">
        <v>36697</v>
      </c>
      <c r="S11" s="703">
        <v>19</v>
      </c>
      <c r="T11" s="699">
        <v>7</v>
      </c>
      <c r="U11" s="702">
        <v>3490</v>
      </c>
      <c r="V11" s="701">
        <v>19</v>
      </c>
      <c r="W11" s="699">
        <v>7</v>
      </c>
      <c r="X11" s="702">
        <v>2453</v>
      </c>
      <c r="Y11" s="701">
        <v>22</v>
      </c>
      <c r="Z11" s="699">
        <v>9</v>
      </c>
      <c r="AA11" s="702">
        <v>26693</v>
      </c>
      <c r="AB11" s="701">
        <v>15</v>
      </c>
      <c r="AC11" s="699">
        <v>5</v>
      </c>
    </row>
    <row r="12" spans="1:29" ht="22.15" customHeight="1" x14ac:dyDescent="0.2">
      <c r="A12" s="1292" t="s">
        <v>842</v>
      </c>
      <c r="B12" s="705" t="s">
        <v>684</v>
      </c>
      <c r="C12" s="1293">
        <f t="shared" si="0"/>
        <v>95935</v>
      </c>
      <c r="D12" s="1294">
        <f t="shared" si="0"/>
        <v>159.5</v>
      </c>
      <c r="E12" s="1295">
        <f t="shared" si="0"/>
        <v>62</v>
      </c>
      <c r="F12" s="694">
        <v>21657</v>
      </c>
      <c r="G12" s="695">
        <v>21</v>
      </c>
      <c r="H12" s="696">
        <v>8</v>
      </c>
      <c r="I12" s="697">
        <v>1155</v>
      </c>
      <c r="J12" s="698">
        <v>17.5</v>
      </c>
      <c r="K12" s="699">
        <v>8</v>
      </c>
      <c r="L12" s="700">
        <v>24112</v>
      </c>
      <c r="M12" s="701">
        <v>17</v>
      </c>
      <c r="N12" s="699">
        <v>8</v>
      </c>
      <c r="O12" s="702">
        <v>6362</v>
      </c>
      <c r="P12" s="698">
        <v>18</v>
      </c>
      <c r="Q12" s="699">
        <v>6</v>
      </c>
      <c r="R12" s="702">
        <v>21585</v>
      </c>
      <c r="S12" s="703">
        <v>23</v>
      </c>
      <c r="T12" s="699">
        <v>9</v>
      </c>
      <c r="U12" s="702">
        <v>1618</v>
      </c>
      <c r="V12" s="701">
        <v>24</v>
      </c>
      <c r="W12" s="699">
        <v>8</v>
      </c>
      <c r="X12" s="702">
        <v>2842</v>
      </c>
      <c r="Y12" s="701">
        <v>22</v>
      </c>
      <c r="Z12" s="699">
        <v>8</v>
      </c>
      <c r="AA12" s="702">
        <v>16604</v>
      </c>
      <c r="AB12" s="701">
        <v>17</v>
      </c>
      <c r="AC12" s="699">
        <v>7</v>
      </c>
    </row>
    <row r="13" spans="1:29" ht="27.75" x14ac:dyDescent="0.2">
      <c r="A13" s="1292" t="s">
        <v>843</v>
      </c>
      <c r="B13" s="693"/>
      <c r="C13" s="1293"/>
      <c r="D13" s="1294"/>
      <c r="E13" s="1295"/>
      <c r="F13" s="694"/>
      <c r="G13" s="695"/>
      <c r="H13" s="696"/>
      <c r="I13" s="697"/>
      <c r="J13" s="698"/>
      <c r="K13" s="699"/>
      <c r="L13" s="700"/>
      <c r="M13" s="701"/>
      <c r="N13" s="699"/>
      <c r="O13" s="702"/>
      <c r="P13" s="701"/>
      <c r="Q13" s="699"/>
      <c r="R13" s="702"/>
      <c r="S13" s="703"/>
      <c r="T13" s="699"/>
      <c r="U13" s="702"/>
      <c r="V13" s="701"/>
      <c r="W13" s="699"/>
      <c r="X13" s="702"/>
      <c r="Y13" s="701"/>
      <c r="Z13" s="699"/>
      <c r="AA13" s="702"/>
      <c r="AB13" s="701"/>
      <c r="AC13" s="699"/>
    </row>
    <row r="14" spans="1:29" ht="20.25" x14ac:dyDescent="0.2">
      <c r="A14" s="1624" t="s">
        <v>844</v>
      </c>
      <c r="B14" s="1625"/>
      <c r="C14" s="1626">
        <v>1310612</v>
      </c>
      <c r="D14" s="1627"/>
      <c r="E14" s="1628"/>
      <c r="F14" s="1629"/>
      <c r="G14" s="1630"/>
      <c r="H14" s="706">
        <v>254252</v>
      </c>
      <c r="I14" s="1620"/>
      <c r="J14" s="1621"/>
      <c r="K14" s="706">
        <v>20512</v>
      </c>
      <c r="L14" s="1633"/>
      <c r="M14" s="1634"/>
      <c r="N14" s="706">
        <v>261544</v>
      </c>
      <c r="O14" s="1620"/>
      <c r="P14" s="1621"/>
      <c r="Q14" s="706">
        <v>61119</v>
      </c>
      <c r="R14" s="1620"/>
      <c r="S14" s="1621"/>
      <c r="T14" s="706">
        <v>352708</v>
      </c>
      <c r="U14" s="1620"/>
      <c r="V14" s="1621"/>
      <c r="W14" s="706">
        <v>40961</v>
      </c>
      <c r="X14" s="1620"/>
      <c r="Y14" s="1621"/>
      <c r="Z14" s="706">
        <v>36291</v>
      </c>
      <c r="AA14" s="1620"/>
      <c r="AB14" s="1621"/>
      <c r="AC14" s="706">
        <v>283225</v>
      </c>
    </row>
    <row r="15" spans="1:29" ht="20.25" x14ac:dyDescent="0.2">
      <c r="A15" s="1624" t="s">
        <v>845</v>
      </c>
      <c r="B15" s="1625"/>
      <c r="C15" s="1626">
        <v>6075</v>
      </c>
      <c r="D15" s="1627"/>
      <c r="E15" s="1628"/>
      <c r="F15" s="1631"/>
      <c r="G15" s="1632"/>
      <c r="H15" s="706">
        <v>9417</v>
      </c>
      <c r="I15" s="1622"/>
      <c r="J15" s="1623"/>
      <c r="K15" s="706">
        <v>760</v>
      </c>
      <c r="L15" s="1635"/>
      <c r="M15" s="1636"/>
      <c r="N15" s="706">
        <v>9687</v>
      </c>
      <c r="O15" s="1622"/>
      <c r="P15" s="1623"/>
      <c r="Q15" s="706">
        <v>2264</v>
      </c>
      <c r="R15" s="1622"/>
      <c r="S15" s="1623"/>
      <c r="T15" s="706">
        <v>13063</v>
      </c>
      <c r="U15" s="1622"/>
      <c r="V15" s="1623"/>
      <c r="W15" s="706">
        <v>1575</v>
      </c>
      <c r="X15" s="1622"/>
      <c r="Y15" s="1623"/>
      <c r="Z15" s="706">
        <v>1344</v>
      </c>
      <c r="AA15" s="1622"/>
      <c r="AB15" s="1623"/>
      <c r="AC15" s="706">
        <v>10490</v>
      </c>
    </row>
    <row r="20" spans="2:2" x14ac:dyDescent="0.2">
      <c r="B20" s="707"/>
    </row>
  </sheetData>
  <mergeCells count="30">
    <mergeCell ref="A1:W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F3:H3"/>
    <mergeCell ref="I3:K3"/>
    <mergeCell ref="L3:N3"/>
    <mergeCell ref="O3:Q3"/>
    <mergeCell ref="R3:T3"/>
    <mergeCell ref="U3:W3"/>
    <mergeCell ref="X3:Z3"/>
    <mergeCell ref="AA3:AC3"/>
    <mergeCell ref="R14:S15"/>
    <mergeCell ref="U14:V15"/>
    <mergeCell ref="X14:Y15"/>
    <mergeCell ref="AA14:AB15"/>
    <mergeCell ref="A15:B15"/>
    <mergeCell ref="C15:E15"/>
    <mergeCell ref="A14:B14"/>
    <mergeCell ref="C14:E14"/>
    <mergeCell ref="F14:G15"/>
    <mergeCell ref="I14:J15"/>
    <mergeCell ref="L14:M15"/>
    <mergeCell ref="O14:P15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theme="9" tint="0.39997558519241921"/>
  </sheetPr>
  <dimension ref="A2:AB28"/>
  <sheetViews>
    <sheetView showRowColHeaders="0" zoomScale="75" workbookViewId="0">
      <selection activeCell="AE24" sqref="AE24"/>
    </sheetView>
  </sheetViews>
  <sheetFormatPr defaultRowHeight="12.75" x14ac:dyDescent="0.2"/>
  <cols>
    <col min="1" max="1" width="4.5703125" style="892" customWidth="1"/>
    <col min="2" max="2" width="17.140625" style="838" customWidth="1"/>
    <col min="3" max="3" width="5.7109375" style="838" customWidth="1"/>
    <col min="4" max="4" width="9.42578125" style="838" customWidth="1"/>
    <col min="5" max="5" width="5.7109375" style="838" customWidth="1"/>
    <col min="6" max="6" width="9.42578125" style="838" customWidth="1"/>
    <col min="7" max="7" width="5.7109375" style="838" customWidth="1"/>
    <col min="8" max="8" width="9.42578125" style="838" customWidth="1"/>
    <col min="9" max="9" width="5.7109375" style="838" customWidth="1"/>
    <col min="10" max="10" width="9.42578125" style="838" customWidth="1"/>
    <col min="11" max="11" width="5.7109375" style="838" customWidth="1"/>
    <col min="12" max="12" width="9.42578125" style="838" customWidth="1"/>
    <col min="13" max="13" width="5.85546875" style="838" customWidth="1"/>
    <col min="14" max="14" width="9.42578125" style="838" customWidth="1"/>
    <col min="15" max="15" width="5.7109375" style="838" customWidth="1"/>
    <col min="16" max="16" width="9.42578125" style="838" customWidth="1"/>
    <col min="17" max="17" width="5.7109375" style="838" customWidth="1"/>
    <col min="18" max="18" width="9.42578125" style="838" customWidth="1"/>
    <col min="19" max="19" width="6.28515625" style="838" customWidth="1"/>
    <col min="20" max="20" width="11" style="838" customWidth="1"/>
    <col min="21" max="21" width="10" style="838" bestFit="1" customWidth="1"/>
    <col min="22" max="22" width="9.140625" style="838"/>
    <col min="23" max="23" width="9.140625" style="838" hidden="1" customWidth="1"/>
    <col min="24" max="24" width="15.5703125" style="838" hidden="1" customWidth="1"/>
    <col min="25" max="25" width="9.140625" style="838" hidden="1" customWidth="1"/>
    <col min="26" max="26" width="16.7109375" style="838" hidden="1" customWidth="1"/>
    <col min="27" max="27" width="9.140625" style="838" hidden="1" customWidth="1"/>
    <col min="28" max="256" width="9.140625" style="838"/>
    <col min="257" max="257" width="4.5703125" style="838" customWidth="1"/>
    <col min="258" max="258" width="17.140625" style="838" customWidth="1"/>
    <col min="259" max="259" width="5.7109375" style="838" customWidth="1"/>
    <col min="260" max="260" width="9.42578125" style="838" customWidth="1"/>
    <col min="261" max="261" width="5.7109375" style="838" customWidth="1"/>
    <col min="262" max="262" width="9.42578125" style="838" customWidth="1"/>
    <col min="263" max="263" width="5.7109375" style="838" customWidth="1"/>
    <col min="264" max="264" width="9.42578125" style="838" customWidth="1"/>
    <col min="265" max="265" width="5.7109375" style="838" customWidth="1"/>
    <col min="266" max="266" width="9.42578125" style="838" customWidth="1"/>
    <col min="267" max="267" width="5.7109375" style="838" customWidth="1"/>
    <col min="268" max="268" width="9.42578125" style="838" customWidth="1"/>
    <col min="269" max="269" width="5.85546875" style="838" customWidth="1"/>
    <col min="270" max="270" width="9.42578125" style="838" customWidth="1"/>
    <col min="271" max="271" width="5.7109375" style="838" customWidth="1"/>
    <col min="272" max="272" width="9.42578125" style="838" customWidth="1"/>
    <col min="273" max="273" width="5.7109375" style="838" customWidth="1"/>
    <col min="274" max="274" width="9.42578125" style="838" customWidth="1"/>
    <col min="275" max="275" width="6.28515625" style="838" customWidth="1"/>
    <col min="276" max="276" width="11" style="838" customWidth="1"/>
    <col min="277" max="277" width="10" style="838" bestFit="1" customWidth="1"/>
    <col min="278" max="278" width="9.140625" style="838"/>
    <col min="279" max="283" width="0" style="838" hidden="1" customWidth="1"/>
    <col min="284" max="512" width="9.140625" style="838"/>
    <col min="513" max="513" width="4.5703125" style="838" customWidth="1"/>
    <col min="514" max="514" width="17.140625" style="838" customWidth="1"/>
    <col min="515" max="515" width="5.7109375" style="838" customWidth="1"/>
    <col min="516" max="516" width="9.42578125" style="838" customWidth="1"/>
    <col min="517" max="517" width="5.7109375" style="838" customWidth="1"/>
    <col min="518" max="518" width="9.42578125" style="838" customWidth="1"/>
    <col min="519" max="519" width="5.7109375" style="838" customWidth="1"/>
    <col min="520" max="520" width="9.42578125" style="838" customWidth="1"/>
    <col min="521" max="521" width="5.7109375" style="838" customWidth="1"/>
    <col min="522" max="522" width="9.42578125" style="838" customWidth="1"/>
    <col min="523" max="523" width="5.7109375" style="838" customWidth="1"/>
    <col min="524" max="524" width="9.42578125" style="838" customWidth="1"/>
    <col min="525" max="525" width="5.85546875" style="838" customWidth="1"/>
    <col min="526" max="526" width="9.42578125" style="838" customWidth="1"/>
    <col min="527" max="527" width="5.7109375" style="838" customWidth="1"/>
    <col min="528" max="528" width="9.42578125" style="838" customWidth="1"/>
    <col min="529" max="529" width="5.7109375" style="838" customWidth="1"/>
    <col min="530" max="530" width="9.42578125" style="838" customWidth="1"/>
    <col min="531" max="531" width="6.28515625" style="838" customWidth="1"/>
    <col min="532" max="532" width="11" style="838" customWidth="1"/>
    <col min="533" max="533" width="10" style="838" bestFit="1" customWidth="1"/>
    <col min="534" max="534" width="9.140625" style="838"/>
    <col min="535" max="539" width="0" style="838" hidden="1" customWidth="1"/>
    <col min="540" max="768" width="9.140625" style="838"/>
    <col min="769" max="769" width="4.5703125" style="838" customWidth="1"/>
    <col min="770" max="770" width="17.140625" style="838" customWidth="1"/>
    <col min="771" max="771" width="5.7109375" style="838" customWidth="1"/>
    <col min="772" max="772" width="9.42578125" style="838" customWidth="1"/>
    <col min="773" max="773" width="5.7109375" style="838" customWidth="1"/>
    <col min="774" max="774" width="9.42578125" style="838" customWidth="1"/>
    <col min="775" max="775" width="5.7109375" style="838" customWidth="1"/>
    <col min="776" max="776" width="9.42578125" style="838" customWidth="1"/>
    <col min="777" max="777" width="5.7109375" style="838" customWidth="1"/>
    <col min="778" max="778" width="9.42578125" style="838" customWidth="1"/>
    <col min="779" max="779" width="5.7109375" style="838" customWidth="1"/>
    <col min="780" max="780" width="9.42578125" style="838" customWidth="1"/>
    <col min="781" max="781" width="5.85546875" style="838" customWidth="1"/>
    <col min="782" max="782" width="9.42578125" style="838" customWidth="1"/>
    <col min="783" max="783" width="5.7109375" style="838" customWidth="1"/>
    <col min="784" max="784" width="9.42578125" style="838" customWidth="1"/>
    <col min="785" max="785" width="5.7109375" style="838" customWidth="1"/>
    <col min="786" max="786" width="9.42578125" style="838" customWidth="1"/>
    <col min="787" max="787" width="6.28515625" style="838" customWidth="1"/>
    <col min="788" max="788" width="11" style="838" customWidth="1"/>
    <col min="789" max="789" width="10" style="838" bestFit="1" customWidth="1"/>
    <col min="790" max="790" width="9.140625" style="838"/>
    <col min="791" max="795" width="0" style="838" hidden="1" customWidth="1"/>
    <col min="796" max="1024" width="9.140625" style="838"/>
    <col min="1025" max="1025" width="4.5703125" style="838" customWidth="1"/>
    <col min="1026" max="1026" width="17.140625" style="838" customWidth="1"/>
    <col min="1027" max="1027" width="5.7109375" style="838" customWidth="1"/>
    <col min="1028" max="1028" width="9.42578125" style="838" customWidth="1"/>
    <col min="1029" max="1029" width="5.7109375" style="838" customWidth="1"/>
    <col min="1030" max="1030" width="9.42578125" style="838" customWidth="1"/>
    <col min="1031" max="1031" width="5.7109375" style="838" customWidth="1"/>
    <col min="1032" max="1032" width="9.42578125" style="838" customWidth="1"/>
    <col min="1033" max="1033" width="5.7109375" style="838" customWidth="1"/>
    <col min="1034" max="1034" width="9.42578125" style="838" customWidth="1"/>
    <col min="1035" max="1035" width="5.7109375" style="838" customWidth="1"/>
    <col min="1036" max="1036" width="9.42578125" style="838" customWidth="1"/>
    <col min="1037" max="1037" width="5.85546875" style="838" customWidth="1"/>
    <col min="1038" max="1038" width="9.42578125" style="838" customWidth="1"/>
    <col min="1039" max="1039" width="5.7109375" style="838" customWidth="1"/>
    <col min="1040" max="1040" width="9.42578125" style="838" customWidth="1"/>
    <col min="1041" max="1041" width="5.7109375" style="838" customWidth="1"/>
    <col min="1042" max="1042" width="9.42578125" style="838" customWidth="1"/>
    <col min="1043" max="1043" width="6.28515625" style="838" customWidth="1"/>
    <col min="1044" max="1044" width="11" style="838" customWidth="1"/>
    <col min="1045" max="1045" width="10" style="838" bestFit="1" customWidth="1"/>
    <col min="1046" max="1046" width="9.140625" style="838"/>
    <col min="1047" max="1051" width="0" style="838" hidden="1" customWidth="1"/>
    <col min="1052" max="1280" width="9.140625" style="838"/>
    <col min="1281" max="1281" width="4.5703125" style="838" customWidth="1"/>
    <col min="1282" max="1282" width="17.140625" style="838" customWidth="1"/>
    <col min="1283" max="1283" width="5.7109375" style="838" customWidth="1"/>
    <col min="1284" max="1284" width="9.42578125" style="838" customWidth="1"/>
    <col min="1285" max="1285" width="5.7109375" style="838" customWidth="1"/>
    <col min="1286" max="1286" width="9.42578125" style="838" customWidth="1"/>
    <col min="1287" max="1287" width="5.7109375" style="838" customWidth="1"/>
    <col min="1288" max="1288" width="9.42578125" style="838" customWidth="1"/>
    <col min="1289" max="1289" width="5.7109375" style="838" customWidth="1"/>
    <col min="1290" max="1290" width="9.42578125" style="838" customWidth="1"/>
    <col min="1291" max="1291" width="5.7109375" style="838" customWidth="1"/>
    <col min="1292" max="1292" width="9.42578125" style="838" customWidth="1"/>
    <col min="1293" max="1293" width="5.85546875" style="838" customWidth="1"/>
    <col min="1294" max="1294" width="9.42578125" style="838" customWidth="1"/>
    <col min="1295" max="1295" width="5.7109375" style="838" customWidth="1"/>
    <col min="1296" max="1296" width="9.42578125" style="838" customWidth="1"/>
    <col min="1297" max="1297" width="5.7109375" style="838" customWidth="1"/>
    <col min="1298" max="1298" width="9.42578125" style="838" customWidth="1"/>
    <col min="1299" max="1299" width="6.28515625" style="838" customWidth="1"/>
    <col min="1300" max="1300" width="11" style="838" customWidth="1"/>
    <col min="1301" max="1301" width="10" style="838" bestFit="1" customWidth="1"/>
    <col min="1302" max="1302" width="9.140625" style="838"/>
    <col min="1303" max="1307" width="0" style="838" hidden="1" customWidth="1"/>
    <col min="1308" max="1536" width="9.140625" style="838"/>
    <col min="1537" max="1537" width="4.5703125" style="838" customWidth="1"/>
    <col min="1538" max="1538" width="17.140625" style="838" customWidth="1"/>
    <col min="1539" max="1539" width="5.7109375" style="838" customWidth="1"/>
    <col min="1540" max="1540" width="9.42578125" style="838" customWidth="1"/>
    <col min="1541" max="1541" width="5.7109375" style="838" customWidth="1"/>
    <col min="1542" max="1542" width="9.42578125" style="838" customWidth="1"/>
    <col min="1543" max="1543" width="5.7109375" style="838" customWidth="1"/>
    <col min="1544" max="1544" width="9.42578125" style="838" customWidth="1"/>
    <col min="1545" max="1545" width="5.7109375" style="838" customWidth="1"/>
    <col min="1546" max="1546" width="9.42578125" style="838" customWidth="1"/>
    <col min="1547" max="1547" width="5.7109375" style="838" customWidth="1"/>
    <col min="1548" max="1548" width="9.42578125" style="838" customWidth="1"/>
    <col min="1549" max="1549" width="5.85546875" style="838" customWidth="1"/>
    <col min="1550" max="1550" width="9.42578125" style="838" customWidth="1"/>
    <col min="1551" max="1551" width="5.7109375" style="838" customWidth="1"/>
    <col min="1552" max="1552" width="9.42578125" style="838" customWidth="1"/>
    <col min="1553" max="1553" width="5.7109375" style="838" customWidth="1"/>
    <col min="1554" max="1554" width="9.42578125" style="838" customWidth="1"/>
    <col min="1555" max="1555" width="6.28515625" style="838" customWidth="1"/>
    <col min="1556" max="1556" width="11" style="838" customWidth="1"/>
    <col min="1557" max="1557" width="10" style="838" bestFit="1" customWidth="1"/>
    <col min="1558" max="1558" width="9.140625" style="838"/>
    <col min="1559" max="1563" width="0" style="838" hidden="1" customWidth="1"/>
    <col min="1564" max="1792" width="9.140625" style="838"/>
    <col min="1793" max="1793" width="4.5703125" style="838" customWidth="1"/>
    <col min="1794" max="1794" width="17.140625" style="838" customWidth="1"/>
    <col min="1795" max="1795" width="5.7109375" style="838" customWidth="1"/>
    <col min="1796" max="1796" width="9.42578125" style="838" customWidth="1"/>
    <col min="1797" max="1797" width="5.7109375" style="838" customWidth="1"/>
    <col min="1798" max="1798" width="9.42578125" style="838" customWidth="1"/>
    <col min="1799" max="1799" width="5.7109375" style="838" customWidth="1"/>
    <col min="1800" max="1800" width="9.42578125" style="838" customWidth="1"/>
    <col min="1801" max="1801" width="5.7109375" style="838" customWidth="1"/>
    <col min="1802" max="1802" width="9.42578125" style="838" customWidth="1"/>
    <col min="1803" max="1803" width="5.7109375" style="838" customWidth="1"/>
    <col min="1804" max="1804" width="9.42578125" style="838" customWidth="1"/>
    <col min="1805" max="1805" width="5.85546875" style="838" customWidth="1"/>
    <col min="1806" max="1806" width="9.42578125" style="838" customWidth="1"/>
    <col min="1807" max="1807" width="5.7109375" style="838" customWidth="1"/>
    <col min="1808" max="1808" width="9.42578125" style="838" customWidth="1"/>
    <col min="1809" max="1809" width="5.7109375" style="838" customWidth="1"/>
    <col min="1810" max="1810" width="9.42578125" style="838" customWidth="1"/>
    <col min="1811" max="1811" width="6.28515625" style="838" customWidth="1"/>
    <col min="1812" max="1812" width="11" style="838" customWidth="1"/>
    <col min="1813" max="1813" width="10" style="838" bestFit="1" customWidth="1"/>
    <col min="1814" max="1814" width="9.140625" style="838"/>
    <col min="1815" max="1819" width="0" style="838" hidden="1" customWidth="1"/>
    <col min="1820" max="2048" width="9.140625" style="838"/>
    <col min="2049" max="2049" width="4.5703125" style="838" customWidth="1"/>
    <col min="2050" max="2050" width="17.140625" style="838" customWidth="1"/>
    <col min="2051" max="2051" width="5.7109375" style="838" customWidth="1"/>
    <col min="2052" max="2052" width="9.42578125" style="838" customWidth="1"/>
    <col min="2053" max="2053" width="5.7109375" style="838" customWidth="1"/>
    <col min="2054" max="2054" width="9.42578125" style="838" customWidth="1"/>
    <col min="2055" max="2055" width="5.7109375" style="838" customWidth="1"/>
    <col min="2056" max="2056" width="9.42578125" style="838" customWidth="1"/>
    <col min="2057" max="2057" width="5.7109375" style="838" customWidth="1"/>
    <col min="2058" max="2058" width="9.42578125" style="838" customWidth="1"/>
    <col min="2059" max="2059" width="5.7109375" style="838" customWidth="1"/>
    <col min="2060" max="2060" width="9.42578125" style="838" customWidth="1"/>
    <col min="2061" max="2061" width="5.85546875" style="838" customWidth="1"/>
    <col min="2062" max="2062" width="9.42578125" style="838" customWidth="1"/>
    <col min="2063" max="2063" width="5.7109375" style="838" customWidth="1"/>
    <col min="2064" max="2064" width="9.42578125" style="838" customWidth="1"/>
    <col min="2065" max="2065" width="5.7109375" style="838" customWidth="1"/>
    <col min="2066" max="2066" width="9.42578125" style="838" customWidth="1"/>
    <col min="2067" max="2067" width="6.28515625" style="838" customWidth="1"/>
    <col min="2068" max="2068" width="11" style="838" customWidth="1"/>
    <col min="2069" max="2069" width="10" style="838" bestFit="1" customWidth="1"/>
    <col min="2070" max="2070" width="9.140625" style="838"/>
    <col min="2071" max="2075" width="0" style="838" hidden="1" customWidth="1"/>
    <col min="2076" max="2304" width="9.140625" style="838"/>
    <col min="2305" max="2305" width="4.5703125" style="838" customWidth="1"/>
    <col min="2306" max="2306" width="17.140625" style="838" customWidth="1"/>
    <col min="2307" max="2307" width="5.7109375" style="838" customWidth="1"/>
    <col min="2308" max="2308" width="9.42578125" style="838" customWidth="1"/>
    <col min="2309" max="2309" width="5.7109375" style="838" customWidth="1"/>
    <col min="2310" max="2310" width="9.42578125" style="838" customWidth="1"/>
    <col min="2311" max="2311" width="5.7109375" style="838" customWidth="1"/>
    <col min="2312" max="2312" width="9.42578125" style="838" customWidth="1"/>
    <col min="2313" max="2313" width="5.7109375" style="838" customWidth="1"/>
    <col min="2314" max="2314" width="9.42578125" style="838" customWidth="1"/>
    <col min="2315" max="2315" width="5.7109375" style="838" customWidth="1"/>
    <col min="2316" max="2316" width="9.42578125" style="838" customWidth="1"/>
    <col min="2317" max="2317" width="5.85546875" style="838" customWidth="1"/>
    <col min="2318" max="2318" width="9.42578125" style="838" customWidth="1"/>
    <col min="2319" max="2319" width="5.7109375" style="838" customWidth="1"/>
    <col min="2320" max="2320" width="9.42578125" style="838" customWidth="1"/>
    <col min="2321" max="2321" width="5.7109375" style="838" customWidth="1"/>
    <col min="2322" max="2322" width="9.42578125" style="838" customWidth="1"/>
    <col min="2323" max="2323" width="6.28515625" style="838" customWidth="1"/>
    <col min="2324" max="2324" width="11" style="838" customWidth="1"/>
    <col min="2325" max="2325" width="10" style="838" bestFit="1" customWidth="1"/>
    <col min="2326" max="2326" width="9.140625" style="838"/>
    <col min="2327" max="2331" width="0" style="838" hidden="1" customWidth="1"/>
    <col min="2332" max="2560" width="9.140625" style="838"/>
    <col min="2561" max="2561" width="4.5703125" style="838" customWidth="1"/>
    <col min="2562" max="2562" width="17.140625" style="838" customWidth="1"/>
    <col min="2563" max="2563" width="5.7109375" style="838" customWidth="1"/>
    <col min="2564" max="2564" width="9.42578125" style="838" customWidth="1"/>
    <col min="2565" max="2565" width="5.7109375" style="838" customWidth="1"/>
    <col min="2566" max="2566" width="9.42578125" style="838" customWidth="1"/>
    <col min="2567" max="2567" width="5.7109375" style="838" customWidth="1"/>
    <col min="2568" max="2568" width="9.42578125" style="838" customWidth="1"/>
    <col min="2569" max="2569" width="5.7109375" style="838" customWidth="1"/>
    <col min="2570" max="2570" width="9.42578125" style="838" customWidth="1"/>
    <col min="2571" max="2571" width="5.7109375" style="838" customWidth="1"/>
    <col min="2572" max="2572" width="9.42578125" style="838" customWidth="1"/>
    <col min="2573" max="2573" width="5.85546875" style="838" customWidth="1"/>
    <col min="2574" max="2574" width="9.42578125" style="838" customWidth="1"/>
    <col min="2575" max="2575" width="5.7109375" style="838" customWidth="1"/>
    <col min="2576" max="2576" width="9.42578125" style="838" customWidth="1"/>
    <col min="2577" max="2577" width="5.7109375" style="838" customWidth="1"/>
    <col min="2578" max="2578" width="9.42578125" style="838" customWidth="1"/>
    <col min="2579" max="2579" width="6.28515625" style="838" customWidth="1"/>
    <col min="2580" max="2580" width="11" style="838" customWidth="1"/>
    <col min="2581" max="2581" width="10" style="838" bestFit="1" customWidth="1"/>
    <col min="2582" max="2582" width="9.140625" style="838"/>
    <col min="2583" max="2587" width="0" style="838" hidden="1" customWidth="1"/>
    <col min="2588" max="2816" width="9.140625" style="838"/>
    <col min="2817" max="2817" width="4.5703125" style="838" customWidth="1"/>
    <col min="2818" max="2818" width="17.140625" style="838" customWidth="1"/>
    <col min="2819" max="2819" width="5.7109375" style="838" customWidth="1"/>
    <col min="2820" max="2820" width="9.42578125" style="838" customWidth="1"/>
    <col min="2821" max="2821" width="5.7109375" style="838" customWidth="1"/>
    <col min="2822" max="2822" width="9.42578125" style="838" customWidth="1"/>
    <col min="2823" max="2823" width="5.7109375" style="838" customWidth="1"/>
    <col min="2824" max="2824" width="9.42578125" style="838" customWidth="1"/>
    <col min="2825" max="2825" width="5.7109375" style="838" customWidth="1"/>
    <col min="2826" max="2826" width="9.42578125" style="838" customWidth="1"/>
    <col min="2827" max="2827" width="5.7109375" style="838" customWidth="1"/>
    <col min="2828" max="2828" width="9.42578125" style="838" customWidth="1"/>
    <col min="2829" max="2829" width="5.85546875" style="838" customWidth="1"/>
    <col min="2830" max="2830" width="9.42578125" style="838" customWidth="1"/>
    <col min="2831" max="2831" width="5.7109375" style="838" customWidth="1"/>
    <col min="2832" max="2832" width="9.42578125" style="838" customWidth="1"/>
    <col min="2833" max="2833" width="5.7109375" style="838" customWidth="1"/>
    <col min="2834" max="2834" width="9.42578125" style="838" customWidth="1"/>
    <col min="2835" max="2835" width="6.28515625" style="838" customWidth="1"/>
    <col min="2836" max="2836" width="11" style="838" customWidth="1"/>
    <col min="2837" max="2837" width="10" style="838" bestFit="1" customWidth="1"/>
    <col min="2838" max="2838" width="9.140625" style="838"/>
    <col min="2839" max="2843" width="0" style="838" hidden="1" customWidth="1"/>
    <col min="2844" max="3072" width="9.140625" style="838"/>
    <col min="3073" max="3073" width="4.5703125" style="838" customWidth="1"/>
    <col min="3074" max="3074" width="17.140625" style="838" customWidth="1"/>
    <col min="3075" max="3075" width="5.7109375" style="838" customWidth="1"/>
    <col min="3076" max="3076" width="9.42578125" style="838" customWidth="1"/>
    <col min="3077" max="3077" width="5.7109375" style="838" customWidth="1"/>
    <col min="3078" max="3078" width="9.42578125" style="838" customWidth="1"/>
    <col min="3079" max="3079" width="5.7109375" style="838" customWidth="1"/>
    <col min="3080" max="3080" width="9.42578125" style="838" customWidth="1"/>
    <col min="3081" max="3081" width="5.7109375" style="838" customWidth="1"/>
    <col min="3082" max="3082" width="9.42578125" style="838" customWidth="1"/>
    <col min="3083" max="3083" width="5.7109375" style="838" customWidth="1"/>
    <col min="3084" max="3084" width="9.42578125" style="838" customWidth="1"/>
    <col min="3085" max="3085" width="5.85546875" style="838" customWidth="1"/>
    <col min="3086" max="3086" width="9.42578125" style="838" customWidth="1"/>
    <col min="3087" max="3087" width="5.7109375" style="838" customWidth="1"/>
    <col min="3088" max="3088" width="9.42578125" style="838" customWidth="1"/>
    <col min="3089" max="3089" width="5.7109375" style="838" customWidth="1"/>
    <col min="3090" max="3090" width="9.42578125" style="838" customWidth="1"/>
    <col min="3091" max="3091" width="6.28515625" style="838" customWidth="1"/>
    <col min="3092" max="3092" width="11" style="838" customWidth="1"/>
    <col min="3093" max="3093" width="10" style="838" bestFit="1" customWidth="1"/>
    <col min="3094" max="3094" width="9.140625" style="838"/>
    <col min="3095" max="3099" width="0" style="838" hidden="1" customWidth="1"/>
    <col min="3100" max="3328" width="9.140625" style="838"/>
    <col min="3329" max="3329" width="4.5703125" style="838" customWidth="1"/>
    <col min="3330" max="3330" width="17.140625" style="838" customWidth="1"/>
    <col min="3331" max="3331" width="5.7109375" style="838" customWidth="1"/>
    <col min="3332" max="3332" width="9.42578125" style="838" customWidth="1"/>
    <col min="3333" max="3333" width="5.7109375" style="838" customWidth="1"/>
    <col min="3334" max="3334" width="9.42578125" style="838" customWidth="1"/>
    <col min="3335" max="3335" width="5.7109375" style="838" customWidth="1"/>
    <col min="3336" max="3336" width="9.42578125" style="838" customWidth="1"/>
    <col min="3337" max="3337" width="5.7109375" style="838" customWidth="1"/>
    <col min="3338" max="3338" width="9.42578125" style="838" customWidth="1"/>
    <col min="3339" max="3339" width="5.7109375" style="838" customWidth="1"/>
    <col min="3340" max="3340" width="9.42578125" style="838" customWidth="1"/>
    <col min="3341" max="3341" width="5.85546875" style="838" customWidth="1"/>
    <col min="3342" max="3342" width="9.42578125" style="838" customWidth="1"/>
    <col min="3343" max="3343" width="5.7109375" style="838" customWidth="1"/>
    <col min="3344" max="3344" width="9.42578125" style="838" customWidth="1"/>
    <col min="3345" max="3345" width="5.7109375" style="838" customWidth="1"/>
    <col min="3346" max="3346" width="9.42578125" style="838" customWidth="1"/>
    <col min="3347" max="3347" width="6.28515625" style="838" customWidth="1"/>
    <col min="3348" max="3348" width="11" style="838" customWidth="1"/>
    <col min="3349" max="3349" width="10" style="838" bestFit="1" customWidth="1"/>
    <col min="3350" max="3350" width="9.140625" style="838"/>
    <col min="3351" max="3355" width="0" style="838" hidden="1" customWidth="1"/>
    <col min="3356" max="3584" width="9.140625" style="838"/>
    <col min="3585" max="3585" width="4.5703125" style="838" customWidth="1"/>
    <col min="3586" max="3586" width="17.140625" style="838" customWidth="1"/>
    <col min="3587" max="3587" width="5.7109375" style="838" customWidth="1"/>
    <col min="3588" max="3588" width="9.42578125" style="838" customWidth="1"/>
    <col min="3589" max="3589" width="5.7109375" style="838" customWidth="1"/>
    <col min="3590" max="3590" width="9.42578125" style="838" customWidth="1"/>
    <col min="3591" max="3591" width="5.7109375" style="838" customWidth="1"/>
    <col min="3592" max="3592" width="9.42578125" style="838" customWidth="1"/>
    <col min="3593" max="3593" width="5.7109375" style="838" customWidth="1"/>
    <col min="3594" max="3594" width="9.42578125" style="838" customWidth="1"/>
    <col min="3595" max="3595" width="5.7109375" style="838" customWidth="1"/>
    <col min="3596" max="3596" width="9.42578125" style="838" customWidth="1"/>
    <col min="3597" max="3597" width="5.85546875" style="838" customWidth="1"/>
    <col min="3598" max="3598" width="9.42578125" style="838" customWidth="1"/>
    <col min="3599" max="3599" width="5.7109375" style="838" customWidth="1"/>
    <col min="3600" max="3600" width="9.42578125" style="838" customWidth="1"/>
    <col min="3601" max="3601" width="5.7109375" style="838" customWidth="1"/>
    <col min="3602" max="3602" width="9.42578125" style="838" customWidth="1"/>
    <col min="3603" max="3603" width="6.28515625" style="838" customWidth="1"/>
    <col min="3604" max="3604" width="11" style="838" customWidth="1"/>
    <col min="3605" max="3605" width="10" style="838" bestFit="1" customWidth="1"/>
    <col min="3606" max="3606" width="9.140625" style="838"/>
    <col min="3607" max="3611" width="0" style="838" hidden="1" customWidth="1"/>
    <col min="3612" max="3840" width="9.140625" style="838"/>
    <col min="3841" max="3841" width="4.5703125" style="838" customWidth="1"/>
    <col min="3842" max="3842" width="17.140625" style="838" customWidth="1"/>
    <col min="3843" max="3843" width="5.7109375" style="838" customWidth="1"/>
    <col min="3844" max="3844" width="9.42578125" style="838" customWidth="1"/>
    <col min="3845" max="3845" width="5.7109375" style="838" customWidth="1"/>
    <col min="3846" max="3846" width="9.42578125" style="838" customWidth="1"/>
    <col min="3847" max="3847" width="5.7109375" style="838" customWidth="1"/>
    <col min="3848" max="3848" width="9.42578125" style="838" customWidth="1"/>
    <col min="3849" max="3849" width="5.7109375" style="838" customWidth="1"/>
    <col min="3850" max="3850" width="9.42578125" style="838" customWidth="1"/>
    <col min="3851" max="3851" width="5.7109375" style="838" customWidth="1"/>
    <col min="3852" max="3852" width="9.42578125" style="838" customWidth="1"/>
    <col min="3853" max="3853" width="5.85546875" style="838" customWidth="1"/>
    <col min="3854" max="3854" width="9.42578125" style="838" customWidth="1"/>
    <col min="3855" max="3855" width="5.7109375" style="838" customWidth="1"/>
    <col min="3856" max="3856" width="9.42578125" style="838" customWidth="1"/>
    <col min="3857" max="3857" width="5.7109375" style="838" customWidth="1"/>
    <col min="3858" max="3858" width="9.42578125" style="838" customWidth="1"/>
    <col min="3859" max="3859" width="6.28515625" style="838" customWidth="1"/>
    <col min="3860" max="3860" width="11" style="838" customWidth="1"/>
    <col min="3861" max="3861" width="10" style="838" bestFit="1" customWidth="1"/>
    <col min="3862" max="3862" width="9.140625" style="838"/>
    <col min="3863" max="3867" width="0" style="838" hidden="1" customWidth="1"/>
    <col min="3868" max="4096" width="9.140625" style="838"/>
    <col min="4097" max="4097" width="4.5703125" style="838" customWidth="1"/>
    <col min="4098" max="4098" width="17.140625" style="838" customWidth="1"/>
    <col min="4099" max="4099" width="5.7109375" style="838" customWidth="1"/>
    <col min="4100" max="4100" width="9.42578125" style="838" customWidth="1"/>
    <col min="4101" max="4101" width="5.7109375" style="838" customWidth="1"/>
    <col min="4102" max="4102" width="9.42578125" style="838" customWidth="1"/>
    <col min="4103" max="4103" width="5.7109375" style="838" customWidth="1"/>
    <col min="4104" max="4104" width="9.42578125" style="838" customWidth="1"/>
    <col min="4105" max="4105" width="5.7109375" style="838" customWidth="1"/>
    <col min="4106" max="4106" width="9.42578125" style="838" customWidth="1"/>
    <col min="4107" max="4107" width="5.7109375" style="838" customWidth="1"/>
    <col min="4108" max="4108" width="9.42578125" style="838" customWidth="1"/>
    <col min="4109" max="4109" width="5.85546875" style="838" customWidth="1"/>
    <col min="4110" max="4110" width="9.42578125" style="838" customWidth="1"/>
    <col min="4111" max="4111" width="5.7109375" style="838" customWidth="1"/>
    <col min="4112" max="4112" width="9.42578125" style="838" customWidth="1"/>
    <col min="4113" max="4113" width="5.7109375" style="838" customWidth="1"/>
    <col min="4114" max="4114" width="9.42578125" style="838" customWidth="1"/>
    <col min="4115" max="4115" width="6.28515625" style="838" customWidth="1"/>
    <col min="4116" max="4116" width="11" style="838" customWidth="1"/>
    <col min="4117" max="4117" width="10" style="838" bestFit="1" customWidth="1"/>
    <col min="4118" max="4118" width="9.140625" style="838"/>
    <col min="4119" max="4123" width="0" style="838" hidden="1" customWidth="1"/>
    <col min="4124" max="4352" width="9.140625" style="838"/>
    <col min="4353" max="4353" width="4.5703125" style="838" customWidth="1"/>
    <col min="4354" max="4354" width="17.140625" style="838" customWidth="1"/>
    <col min="4355" max="4355" width="5.7109375" style="838" customWidth="1"/>
    <col min="4356" max="4356" width="9.42578125" style="838" customWidth="1"/>
    <col min="4357" max="4357" width="5.7109375" style="838" customWidth="1"/>
    <col min="4358" max="4358" width="9.42578125" style="838" customWidth="1"/>
    <col min="4359" max="4359" width="5.7109375" style="838" customWidth="1"/>
    <col min="4360" max="4360" width="9.42578125" style="838" customWidth="1"/>
    <col min="4361" max="4361" width="5.7109375" style="838" customWidth="1"/>
    <col min="4362" max="4362" width="9.42578125" style="838" customWidth="1"/>
    <col min="4363" max="4363" width="5.7109375" style="838" customWidth="1"/>
    <col min="4364" max="4364" width="9.42578125" style="838" customWidth="1"/>
    <col min="4365" max="4365" width="5.85546875" style="838" customWidth="1"/>
    <col min="4366" max="4366" width="9.42578125" style="838" customWidth="1"/>
    <col min="4367" max="4367" width="5.7109375" style="838" customWidth="1"/>
    <col min="4368" max="4368" width="9.42578125" style="838" customWidth="1"/>
    <col min="4369" max="4369" width="5.7109375" style="838" customWidth="1"/>
    <col min="4370" max="4370" width="9.42578125" style="838" customWidth="1"/>
    <col min="4371" max="4371" width="6.28515625" style="838" customWidth="1"/>
    <col min="4372" max="4372" width="11" style="838" customWidth="1"/>
    <col min="4373" max="4373" width="10" style="838" bestFit="1" customWidth="1"/>
    <col min="4374" max="4374" width="9.140625" style="838"/>
    <col min="4375" max="4379" width="0" style="838" hidden="1" customWidth="1"/>
    <col min="4380" max="4608" width="9.140625" style="838"/>
    <col min="4609" max="4609" width="4.5703125" style="838" customWidth="1"/>
    <col min="4610" max="4610" width="17.140625" style="838" customWidth="1"/>
    <col min="4611" max="4611" width="5.7109375" style="838" customWidth="1"/>
    <col min="4612" max="4612" width="9.42578125" style="838" customWidth="1"/>
    <col min="4613" max="4613" width="5.7109375" style="838" customWidth="1"/>
    <col min="4614" max="4614" width="9.42578125" style="838" customWidth="1"/>
    <col min="4615" max="4615" width="5.7109375" style="838" customWidth="1"/>
    <col min="4616" max="4616" width="9.42578125" style="838" customWidth="1"/>
    <col min="4617" max="4617" width="5.7109375" style="838" customWidth="1"/>
    <col min="4618" max="4618" width="9.42578125" style="838" customWidth="1"/>
    <col min="4619" max="4619" width="5.7109375" style="838" customWidth="1"/>
    <col min="4620" max="4620" width="9.42578125" style="838" customWidth="1"/>
    <col min="4621" max="4621" width="5.85546875" style="838" customWidth="1"/>
    <col min="4622" max="4622" width="9.42578125" style="838" customWidth="1"/>
    <col min="4623" max="4623" width="5.7109375" style="838" customWidth="1"/>
    <col min="4624" max="4624" width="9.42578125" style="838" customWidth="1"/>
    <col min="4625" max="4625" width="5.7109375" style="838" customWidth="1"/>
    <col min="4626" max="4626" width="9.42578125" style="838" customWidth="1"/>
    <col min="4627" max="4627" width="6.28515625" style="838" customWidth="1"/>
    <col min="4628" max="4628" width="11" style="838" customWidth="1"/>
    <col min="4629" max="4629" width="10" style="838" bestFit="1" customWidth="1"/>
    <col min="4630" max="4630" width="9.140625" style="838"/>
    <col min="4631" max="4635" width="0" style="838" hidden="1" customWidth="1"/>
    <col min="4636" max="4864" width="9.140625" style="838"/>
    <col min="4865" max="4865" width="4.5703125" style="838" customWidth="1"/>
    <col min="4866" max="4866" width="17.140625" style="838" customWidth="1"/>
    <col min="4867" max="4867" width="5.7109375" style="838" customWidth="1"/>
    <col min="4868" max="4868" width="9.42578125" style="838" customWidth="1"/>
    <col min="4869" max="4869" width="5.7109375" style="838" customWidth="1"/>
    <col min="4870" max="4870" width="9.42578125" style="838" customWidth="1"/>
    <col min="4871" max="4871" width="5.7109375" style="838" customWidth="1"/>
    <col min="4872" max="4872" width="9.42578125" style="838" customWidth="1"/>
    <col min="4873" max="4873" width="5.7109375" style="838" customWidth="1"/>
    <col min="4874" max="4874" width="9.42578125" style="838" customWidth="1"/>
    <col min="4875" max="4875" width="5.7109375" style="838" customWidth="1"/>
    <col min="4876" max="4876" width="9.42578125" style="838" customWidth="1"/>
    <col min="4877" max="4877" width="5.85546875" style="838" customWidth="1"/>
    <col min="4878" max="4878" width="9.42578125" style="838" customWidth="1"/>
    <col min="4879" max="4879" width="5.7109375" style="838" customWidth="1"/>
    <col min="4880" max="4880" width="9.42578125" style="838" customWidth="1"/>
    <col min="4881" max="4881" width="5.7109375" style="838" customWidth="1"/>
    <col min="4882" max="4882" width="9.42578125" style="838" customWidth="1"/>
    <col min="4883" max="4883" width="6.28515625" style="838" customWidth="1"/>
    <col min="4884" max="4884" width="11" style="838" customWidth="1"/>
    <col min="4885" max="4885" width="10" style="838" bestFit="1" customWidth="1"/>
    <col min="4886" max="4886" width="9.140625" style="838"/>
    <col min="4887" max="4891" width="0" style="838" hidden="1" customWidth="1"/>
    <col min="4892" max="5120" width="9.140625" style="838"/>
    <col min="5121" max="5121" width="4.5703125" style="838" customWidth="1"/>
    <col min="5122" max="5122" width="17.140625" style="838" customWidth="1"/>
    <col min="5123" max="5123" width="5.7109375" style="838" customWidth="1"/>
    <col min="5124" max="5124" width="9.42578125" style="838" customWidth="1"/>
    <col min="5125" max="5125" width="5.7109375" style="838" customWidth="1"/>
    <col min="5126" max="5126" width="9.42578125" style="838" customWidth="1"/>
    <col min="5127" max="5127" width="5.7109375" style="838" customWidth="1"/>
    <col min="5128" max="5128" width="9.42578125" style="838" customWidth="1"/>
    <col min="5129" max="5129" width="5.7109375" style="838" customWidth="1"/>
    <col min="5130" max="5130" width="9.42578125" style="838" customWidth="1"/>
    <col min="5131" max="5131" width="5.7109375" style="838" customWidth="1"/>
    <col min="5132" max="5132" width="9.42578125" style="838" customWidth="1"/>
    <col min="5133" max="5133" width="5.85546875" style="838" customWidth="1"/>
    <col min="5134" max="5134" width="9.42578125" style="838" customWidth="1"/>
    <col min="5135" max="5135" width="5.7109375" style="838" customWidth="1"/>
    <col min="5136" max="5136" width="9.42578125" style="838" customWidth="1"/>
    <col min="5137" max="5137" width="5.7109375" style="838" customWidth="1"/>
    <col min="5138" max="5138" width="9.42578125" style="838" customWidth="1"/>
    <col min="5139" max="5139" width="6.28515625" style="838" customWidth="1"/>
    <col min="5140" max="5140" width="11" style="838" customWidth="1"/>
    <col min="5141" max="5141" width="10" style="838" bestFit="1" customWidth="1"/>
    <col min="5142" max="5142" width="9.140625" style="838"/>
    <col min="5143" max="5147" width="0" style="838" hidden="1" customWidth="1"/>
    <col min="5148" max="5376" width="9.140625" style="838"/>
    <col min="5377" max="5377" width="4.5703125" style="838" customWidth="1"/>
    <col min="5378" max="5378" width="17.140625" style="838" customWidth="1"/>
    <col min="5379" max="5379" width="5.7109375" style="838" customWidth="1"/>
    <col min="5380" max="5380" width="9.42578125" style="838" customWidth="1"/>
    <col min="5381" max="5381" width="5.7109375" style="838" customWidth="1"/>
    <col min="5382" max="5382" width="9.42578125" style="838" customWidth="1"/>
    <col min="5383" max="5383" width="5.7109375" style="838" customWidth="1"/>
    <col min="5384" max="5384" width="9.42578125" style="838" customWidth="1"/>
    <col min="5385" max="5385" width="5.7109375" style="838" customWidth="1"/>
    <col min="5386" max="5386" width="9.42578125" style="838" customWidth="1"/>
    <col min="5387" max="5387" width="5.7109375" style="838" customWidth="1"/>
    <col min="5388" max="5388" width="9.42578125" style="838" customWidth="1"/>
    <col min="5389" max="5389" width="5.85546875" style="838" customWidth="1"/>
    <col min="5390" max="5390" width="9.42578125" style="838" customWidth="1"/>
    <col min="5391" max="5391" width="5.7109375" style="838" customWidth="1"/>
    <col min="5392" max="5392" width="9.42578125" style="838" customWidth="1"/>
    <col min="5393" max="5393" width="5.7109375" style="838" customWidth="1"/>
    <col min="5394" max="5394" width="9.42578125" style="838" customWidth="1"/>
    <col min="5395" max="5395" width="6.28515625" style="838" customWidth="1"/>
    <col min="5396" max="5396" width="11" style="838" customWidth="1"/>
    <col min="5397" max="5397" width="10" style="838" bestFit="1" customWidth="1"/>
    <col min="5398" max="5398" width="9.140625" style="838"/>
    <col min="5399" max="5403" width="0" style="838" hidden="1" customWidth="1"/>
    <col min="5404" max="5632" width="9.140625" style="838"/>
    <col min="5633" max="5633" width="4.5703125" style="838" customWidth="1"/>
    <col min="5634" max="5634" width="17.140625" style="838" customWidth="1"/>
    <col min="5635" max="5635" width="5.7109375" style="838" customWidth="1"/>
    <col min="5636" max="5636" width="9.42578125" style="838" customWidth="1"/>
    <col min="5637" max="5637" width="5.7109375" style="838" customWidth="1"/>
    <col min="5638" max="5638" width="9.42578125" style="838" customWidth="1"/>
    <col min="5639" max="5639" width="5.7109375" style="838" customWidth="1"/>
    <col min="5640" max="5640" width="9.42578125" style="838" customWidth="1"/>
    <col min="5641" max="5641" width="5.7109375" style="838" customWidth="1"/>
    <col min="5642" max="5642" width="9.42578125" style="838" customWidth="1"/>
    <col min="5643" max="5643" width="5.7109375" style="838" customWidth="1"/>
    <col min="5644" max="5644" width="9.42578125" style="838" customWidth="1"/>
    <col min="5645" max="5645" width="5.85546875" style="838" customWidth="1"/>
    <col min="5646" max="5646" width="9.42578125" style="838" customWidth="1"/>
    <col min="5647" max="5647" width="5.7109375" style="838" customWidth="1"/>
    <col min="5648" max="5648" width="9.42578125" style="838" customWidth="1"/>
    <col min="5649" max="5649" width="5.7109375" style="838" customWidth="1"/>
    <col min="5650" max="5650" width="9.42578125" style="838" customWidth="1"/>
    <col min="5651" max="5651" width="6.28515625" style="838" customWidth="1"/>
    <col min="5652" max="5652" width="11" style="838" customWidth="1"/>
    <col min="5653" max="5653" width="10" style="838" bestFit="1" customWidth="1"/>
    <col min="5654" max="5654" width="9.140625" style="838"/>
    <col min="5655" max="5659" width="0" style="838" hidden="1" customWidth="1"/>
    <col min="5660" max="5888" width="9.140625" style="838"/>
    <col min="5889" max="5889" width="4.5703125" style="838" customWidth="1"/>
    <col min="5890" max="5890" width="17.140625" style="838" customWidth="1"/>
    <col min="5891" max="5891" width="5.7109375" style="838" customWidth="1"/>
    <col min="5892" max="5892" width="9.42578125" style="838" customWidth="1"/>
    <col min="5893" max="5893" width="5.7109375" style="838" customWidth="1"/>
    <col min="5894" max="5894" width="9.42578125" style="838" customWidth="1"/>
    <col min="5895" max="5895" width="5.7109375" style="838" customWidth="1"/>
    <col min="5896" max="5896" width="9.42578125" style="838" customWidth="1"/>
    <col min="5897" max="5897" width="5.7109375" style="838" customWidth="1"/>
    <col min="5898" max="5898" width="9.42578125" style="838" customWidth="1"/>
    <col min="5899" max="5899" width="5.7109375" style="838" customWidth="1"/>
    <col min="5900" max="5900" width="9.42578125" style="838" customWidth="1"/>
    <col min="5901" max="5901" width="5.85546875" style="838" customWidth="1"/>
    <col min="5902" max="5902" width="9.42578125" style="838" customWidth="1"/>
    <col min="5903" max="5903" width="5.7109375" style="838" customWidth="1"/>
    <col min="5904" max="5904" width="9.42578125" style="838" customWidth="1"/>
    <col min="5905" max="5905" width="5.7109375" style="838" customWidth="1"/>
    <col min="5906" max="5906" width="9.42578125" style="838" customWidth="1"/>
    <col min="5907" max="5907" width="6.28515625" style="838" customWidth="1"/>
    <col min="5908" max="5908" width="11" style="838" customWidth="1"/>
    <col min="5909" max="5909" width="10" style="838" bestFit="1" customWidth="1"/>
    <col min="5910" max="5910" width="9.140625" style="838"/>
    <col min="5911" max="5915" width="0" style="838" hidden="1" customWidth="1"/>
    <col min="5916" max="6144" width="9.140625" style="838"/>
    <col min="6145" max="6145" width="4.5703125" style="838" customWidth="1"/>
    <col min="6146" max="6146" width="17.140625" style="838" customWidth="1"/>
    <col min="6147" max="6147" width="5.7109375" style="838" customWidth="1"/>
    <col min="6148" max="6148" width="9.42578125" style="838" customWidth="1"/>
    <col min="6149" max="6149" width="5.7109375" style="838" customWidth="1"/>
    <col min="6150" max="6150" width="9.42578125" style="838" customWidth="1"/>
    <col min="6151" max="6151" width="5.7109375" style="838" customWidth="1"/>
    <col min="6152" max="6152" width="9.42578125" style="838" customWidth="1"/>
    <col min="6153" max="6153" width="5.7109375" style="838" customWidth="1"/>
    <col min="6154" max="6154" width="9.42578125" style="838" customWidth="1"/>
    <col min="6155" max="6155" width="5.7109375" style="838" customWidth="1"/>
    <col min="6156" max="6156" width="9.42578125" style="838" customWidth="1"/>
    <col min="6157" max="6157" width="5.85546875" style="838" customWidth="1"/>
    <col min="6158" max="6158" width="9.42578125" style="838" customWidth="1"/>
    <col min="6159" max="6159" width="5.7109375" style="838" customWidth="1"/>
    <col min="6160" max="6160" width="9.42578125" style="838" customWidth="1"/>
    <col min="6161" max="6161" width="5.7109375" style="838" customWidth="1"/>
    <col min="6162" max="6162" width="9.42578125" style="838" customWidth="1"/>
    <col min="6163" max="6163" width="6.28515625" style="838" customWidth="1"/>
    <col min="6164" max="6164" width="11" style="838" customWidth="1"/>
    <col min="6165" max="6165" width="10" style="838" bestFit="1" customWidth="1"/>
    <col min="6166" max="6166" width="9.140625" style="838"/>
    <col min="6167" max="6171" width="0" style="838" hidden="1" customWidth="1"/>
    <col min="6172" max="6400" width="9.140625" style="838"/>
    <col min="6401" max="6401" width="4.5703125" style="838" customWidth="1"/>
    <col min="6402" max="6402" width="17.140625" style="838" customWidth="1"/>
    <col min="6403" max="6403" width="5.7109375" style="838" customWidth="1"/>
    <col min="6404" max="6404" width="9.42578125" style="838" customWidth="1"/>
    <col min="6405" max="6405" width="5.7109375" style="838" customWidth="1"/>
    <col min="6406" max="6406" width="9.42578125" style="838" customWidth="1"/>
    <col min="6407" max="6407" width="5.7109375" style="838" customWidth="1"/>
    <col min="6408" max="6408" width="9.42578125" style="838" customWidth="1"/>
    <col min="6409" max="6409" width="5.7109375" style="838" customWidth="1"/>
    <col min="6410" max="6410" width="9.42578125" style="838" customWidth="1"/>
    <col min="6411" max="6411" width="5.7109375" style="838" customWidth="1"/>
    <col min="6412" max="6412" width="9.42578125" style="838" customWidth="1"/>
    <col min="6413" max="6413" width="5.85546875" style="838" customWidth="1"/>
    <col min="6414" max="6414" width="9.42578125" style="838" customWidth="1"/>
    <col min="6415" max="6415" width="5.7109375" style="838" customWidth="1"/>
    <col min="6416" max="6416" width="9.42578125" style="838" customWidth="1"/>
    <col min="6417" max="6417" width="5.7109375" style="838" customWidth="1"/>
    <col min="6418" max="6418" width="9.42578125" style="838" customWidth="1"/>
    <col min="6419" max="6419" width="6.28515625" style="838" customWidth="1"/>
    <col min="6420" max="6420" width="11" style="838" customWidth="1"/>
    <col min="6421" max="6421" width="10" style="838" bestFit="1" customWidth="1"/>
    <col min="6422" max="6422" width="9.140625" style="838"/>
    <col min="6423" max="6427" width="0" style="838" hidden="1" customWidth="1"/>
    <col min="6428" max="6656" width="9.140625" style="838"/>
    <col min="6657" max="6657" width="4.5703125" style="838" customWidth="1"/>
    <col min="6658" max="6658" width="17.140625" style="838" customWidth="1"/>
    <col min="6659" max="6659" width="5.7109375" style="838" customWidth="1"/>
    <col min="6660" max="6660" width="9.42578125" style="838" customWidth="1"/>
    <col min="6661" max="6661" width="5.7109375" style="838" customWidth="1"/>
    <col min="6662" max="6662" width="9.42578125" style="838" customWidth="1"/>
    <col min="6663" max="6663" width="5.7109375" style="838" customWidth="1"/>
    <col min="6664" max="6664" width="9.42578125" style="838" customWidth="1"/>
    <col min="6665" max="6665" width="5.7109375" style="838" customWidth="1"/>
    <col min="6666" max="6666" width="9.42578125" style="838" customWidth="1"/>
    <col min="6667" max="6667" width="5.7109375" style="838" customWidth="1"/>
    <col min="6668" max="6668" width="9.42578125" style="838" customWidth="1"/>
    <col min="6669" max="6669" width="5.85546875" style="838" customWidth="1"/>
    <col min="6670" max="6670" width="9.42578125" style="838" customWidth="1"/>
    <col min="6671" max="6671" width="5.7109375" style="838" customWidth="1"/>
    <col min="6672" max="6672" width="9.42578125" style="838" customWidth="1"/>
    <col min="6673" max="6673" width="5.7109375" style="838" customWidth="1"/>
    <col min="6674" max="6674" width="9.42578125" style="838" customWidth="1"/>
    <col min="6675" max="6675" width="6.28515625" style="838" customWidth="1"/>
    <col min="6676" max="6676" width="11" style="838" customWidth="1"/>
    <col min="6677" max="6677" width="10" style="838" bestFit="1" customWidth="1"/>
    <col min="6678" max="6678" width="9.140625" style="838"/>
    <col min="6679" max="6683" width="0" style="838" hidden="1" customWidth="1"/>
    <col min="6684" max="6912" width="9.140625" style="838"/>
    <col min="6913" max="6913" width="4.5703125" style="838" customWidth="1"/>
    <col min="6914" max="6914" width="17.140625" style="838" customWidth="1"/>
    <col min="6915" max="6915" width="5.7109375" style="838" customWidth="1"/>
    <col min="6916" max="6916" width="9.42578125" style="838" customWidth="1"/>
    <col min="6917" max="6917" width="5.7109375" style="838" customWidth="1"/>
    <col min="6918" max="6918" width="9.42578125" style="838" customWidth="1"/>
    <col min="6919" max="6919" width="5.7109375" style="838" customWidth="1"/>
    <col min="6920" max="6920" width="9.42578125" style="838" customWidth="1"/>
    <col min="6921" max="6921" width="5.7109375" style="838" customWidth="1"/>
    <col min="6922" max="6922" width="9.42578125" style="838" customWidth="1"/>
    <col min="6923" max="6923" width="5.7109375" style="838" customWidth="1"/>
    <col min="6924" max="6924" width="9.42578125" style="838" customWidth="1"/>
    <col min="6925" max="6925" width="5.85546875" style="838" customWidth="1"/>
    <col min="6926" max="6926" width="9.42578125" style="838" customWidth="1"/>
    <col min="6927" max="6927" width="5.7109375" style="838" customWidth="1"/>
    <col min="6928" max="6928" width="9.42578125" style="838" customWidth="1"/>
    <col min="6929" max="6929" width="5.7109375" style="838" customWidth="1"/>
    <col min="6930" max="6930" width="9.42578125" style="838" customWidth="1"/>
    <col min="6931" max="6931" width="6.28515625" style="838" customWidth="1"/>
    <col min="6932" max="6932" width="11" style="838" customWidth="1"/>
    <col min="6933" max="6933" width="10" style="838" bestFit="1" customWidth="1"/>
    <col min="6934" max="6934" width="9.140625" style="838"/>
    <col min="6935" max="6939" width="0" style="838" hidden="1" customWidth="1"/>
    <col min="6940" max="7168" width="9.140625" style="838"/>
    <col min="7169" max="7169" width="4.5703125" style="838" customWidth="1"/>
    <col min="7170" max="7170" width="17.140625" style="838" customWidth="1"/>
    <col min="7171" max="7171" width="5.7109375" style="838" customWidth="1"/>
    <col min="7172" max="7172" width="9.42578125" style="838" customWidth="1"/>
    <col min="7173" max="7173" width="5.7109375" style="838" customWidth="1"/>
    <col min="7174" max="7174" width="9.42578125" style="838" customWidth="1"/>
    <col min="7175" max="7175" width="5.7109375" style="838" customWidth="1"/>
    <col min="7176" max="7176" width="9.42578125" style="838" customWidth="1"/>
    <col min="7177" max="7177" width="5.7109375" style="838" customWidth="1"/>
    <col min="7178" max="7178" width="9.42578125" style="838" customWidth="1"/>
    <col min="7179" max="7179" width="5.7109375" style="838" customWidth="1"/>
    <col min="7180" max="7180" width="9.42578125" style="838" customWidth="1"/>
    <col min="7181" max="7181" width="5.85546875" style="838" customWidth="1"/>
    <col min="7182" max="7182" width="9.42578125" style="838" customWidth="1"/>
    <col min="7183" max="7183" width="5.7109375" style="838" customWidth="1"/>
    <col min="7184" max="7184" width="9.42578125" style="838" customWidth="1"/>
    <col min="7185" max="7185" width="5.7109375" style="838" customWidth="1"/>
    <col min="7186" max="7186" width="9.42578125" style="838" customWidth="1"/>
    <col min="7187" max="7187" width="6.28515625" style="838" customWidth="1"/>
    <col min="7188" max="7188" width="11" style="838" customWidth="1"/>
    <col min="7189" max="7189" width="10" style="838" bestFit="1" customWidth="1"/>
    <col min="7190" max="7190" width="9.140625" style="838"/>
    <col min="7191" max="7195" width="0" style="838" hidden="1" customWidth="1"/>
    <col min="7196" max="7424" width="9.140625" style="838"/>
    <col min="7425" max="7425" width="4.5703125" style="838" customWidth="1"/>
    <col min="7426" max="7426" width="17.140625" style="838" customWidth="1"/>
    <col min="7427" max="7427" width="5.7109375" style="838" customWidth="1"/>
    <col min="7428" max="7428" width="9.42578125" style="838" customWidth="1"/>
    <col min="7429" max="7429" width="5.7109375" style="838" customWidth="1"/>
    <col min="7430" max="7430" width="9.42578125" style="838" customWidth="1"/>
    <col min="7431" max="7431" width="5.7109375" style="838" customWidth="1"/>
    <col min="7432" max="7432" width="9.42578125" style="838" customWidth="1"/>
    <col min="7433" max="7433" width="5.7109375" style="838" customWidth="1"/>
    <col min="7434" max="7434" width="9.42578125" style="838" customWidth="1"/>
    <col min="7435" max="7435" width="5.7109375" style="838" customWidth="1"/>
    <col min="7436" max="7436" width="9.42578125" style="838" customWidth="1"/>
    <col min="7437" max="7437" width="5.85546875" style="838" customWidth="1"/>
    <col min="7438" max="7438" width="9.42578125" style="838" customWidth="1"/>
    <col min="7439" max="7439" width="5.7109375" style="838" customWidth="1"/>
    <col min="7440" max="7440" width="9.42578125" style="838" customWidth="1"/>
    <col min="7441" max="7441" width="5.7109375" style="838" customWidth="1"/>
    <col min="7442" max="7442" width="9.42578125" style="838" customWidth="1"/>
    <col min="7443" max="7443" width="6.28515625" style="838" customWidth="1"/>
    <col min="7444" max="7444" width="11" style="838" customWidth="1"/>
    <col min="7445" max="7445" width="10" style="838" bestFit="1" customWidth="1"/>
    <col min="7446" max="7446" width="9.140625" style="838"/>
    <col min="7447" max="7451" width="0" style="838" hidden="1" customWidth="1"/>
    <col min="7452" max="7680" width="9.140625" style="838"/>
    <col min="7681" max="7681" width="4.5703125" style="838" customWidth="1"/>
    <col min="7682" max="7682" width="17.140625" style="838" customWidth="1"/>
    <col min="7683" max="7683" width="5.7109375" style="838" customWidth="1"/>
    <col min="7684" max="7684" width="9.42578125" style="838" customWidth="1"/>
    <col min="7685" max="7685" width="5.7109375" style="838" customWidth="1"/>
    <col min="7686" max="7686" width="9.42578125" style="838" customWidth="1"/>
    <col min="7687" max="7687" width="5.7109375" style="838" customWidth="1"/>
    <col min="7688" max="7688" width="9.42578125" style="838" customWidth="1"/>
    <col min="7689" max="7689" width="5.7109375" style="838" customWidth="1"/>
    <col min="7690" max="7690" width="9.42578125" style="838" customWidth="1"/>
    <col min="7691" max="7691" width="5.7109375" style="838" customWidth="1"/>
    <col min="7692" max="7692" width="9.42578125" style="838" customWidth="1"/>
    <col min="7693" max="7693" width="5.85546875" style="838" customWidth="1"/>
    <col min="7694" max="7694" width="9.42578125" style="838" customWidth="1"/>
    <col min="7695" max="7695" width="5.7109375" style="838" customWidth="1"/>
    <col min="7696" max="7696" width="9.42578125" style="838" customWidth="1"/>
    <col min="7697" max="7697" width="5.7109375" style="838" customWidth="1"/>
    <col min="7698" max="7698" width="9.42578125" style="838" customWidth="1"/>
    <col min="7699" max="7699" width="6.28515625" style="838" customWidth="1"/>
    <col min="7700" max="7700" width="11" style="838" customWidth="1"/>
    <col min="7701" max="7701" width="10" style="838" bestFit="1" customWidth="1"/>
    <col min="7702" max="7702" width="9.140625" style="838"/>
    <col min="7703" max="7707" width="0" style="838" hidden="1" customWidth="1"/>
    <col min="7708" max="7936" width="9.140625" style="838"/>
    <col min="7937" max="7937" width="4.5703125" style="838" customWidth="1"/>
    <col min="7938" max="7938" width="17.140625" style="838" customWidth="1"/>
    <col min="7939" max="7939" width="5.7109375" style="838" customWidth="1"/>
    <col min="7940" max="7940" width="9.42578125" style="838" customWidth="1"/>
    <col min="7941" max="7941" width="5.7109375" style="838" customWidth="1"/>
    <col min="7942" max="7942" width="9.42578125" style="838" customWidth="1"/>
    <col min="7943" max="7943" width="5.7109375" style="838" customWidth="1"/>
    <col min="7944" max="7944" width="9.42578125" style="838" customWidth="1"/>
    <col min="7945" max="7945" width="5.7109375" style="838" customWidth="1"/>
    <col min="7946" max="7946" width="9.42578125" style="838" customWidth="1"/>
    <col min="7947" max="7947" width="5.7109375" style="838" customWidth="1"/>
    <col min="7948" max="7948" width="9.42578125" style="838" customWidth="1"/>
    <col min="7949" max="7949" width="5.85546875" style="838" customWidth="1"/>
    <col min="7950" max="7950" width="9.42578125" style="838" customWidth="1"/>
    <col min="7951" max="7951" width="5.7109375" style="838" customWidth="1"/>
    <col min="7952" max="7952" width="9.42578125" style="838" customWidth="1"/>
    <col min="7953" max="7953" width="5.7109375" style="838" customWidth="1"/>
    <col min="7954" max="7954" width="9.42578125" style="838" customWidth="1"/>
    <col min="7955" max="7955" width="6.28515625" style="838" customWidth="1"/>
    <col min="7956" max="7956" width="11" style="838" customWidth="1"/>
    <col min="7957" max="7957" width="10" style="838" bestFit="1" customWidth="1"/>
    <col min="7958" max="7958" width="9.140625" style="838"/>
    <col min="7959" max="7963" width="0" style="838" hidden="1" customWidth="1"/>
    <col min="7964" max="8192" width="9.140625" style="838"/>
    <col min="8193" max="8193" width="4.5703125" style="838" customWidth="1"/>
    <col min="8194" max="8194" width="17.140625" style="838" customWidth="1"/>
    <col min="8195" max="8195" width="5.7109375" style="838" customWidth="1"/>
    <col min="8196" max="8196" width="9.42578125" style="838" customWidth="1"/>
    <col min="8197" max="8197" width="5.7109375" style="838" customWidth="1"/>
    <col min="8198" max="8198" width="9.42578125" style="838" customWidth="1"/>
    <col min="8199" max="8199" width="5.7109375" style="838" customWidth="1"/>
    <col min="8200" max="8200" width="9.42578125" style="838" customWidth="1"/>
    <col min="8201" max="8201" width="5.7109375" style="838" customWidth="1"/>
    <col min="8202" max="8202" width="9.42578125" style="838" customWidth="1"/>
    <col min="8203" max="8203" width="5.7109375" style="838" customWidth="1"/>
    <col min="8204" max="8204" width="9.42578125" style="838" customWidth="1"/>
    <col min="8205" max="8205" width="5.85546875" style="838" customWidth="1"/>
    <col min="8206" max="8206" width="9.42578125" style="838" customWidth="1"/>
    <col min="8207" max="8207" width="5.7109375" style="838" customWidth="1"/>
    <col min="8208" max="8208" width="9.42578125" style="838" customWidth="1"/>
    <col min="8209" max="8209" width="5.7109375" style="838" customWidth="1"/>
    <col min="8210" max="8210" width="9.42578125" style="838" customWidth="1"/>
    <col min="8211" max="8211" width="6.28515625" style="838" customWidth="1"/>
    <col min="8212" max="8212" width="11" style="838" customWidth="1"/>
    <col min="8213" max="8213" width="10" style="838" bestFit="1" customWidth="1"/>
    <col min="8214" max="8214" width="9.140625" style="838"/>
    <col min="8215" max="8219" width="0" style="838" hidden="1" customWidth="1"/>
    <col min="8220" max="8448" width="9.140625" style="838"/>
    <col min="8449" max="8449" width="4.5703125" style="838" customWidth="1"/>
    <col min="8450" max="8450" width="17.140625" style="838" customWidth="1"/>
    <col min="8451" max="8451" width="5.7109375" style="838" customWidth="1"/>
    <col min="8452" max="8452" width="9.42578125" style="838" customWidth="1"/>
    <col min="8453" max="8453" width="5.7109375" style="838" customWidth="1"/>
    <col min="8454" max="8454" width="9.42578125" style="838" customWidth="1"/>
    <col min="8455" max="8455" width="5.7109375" style="838" customWidth="1"/>
    <col min="8456" max="8456" width="9.42578125" style="838" customWidth="1"/>
    <col min="8457" max="8457" width="5.7109375" style="838" customWidth="1"/>
    <col min="8458" max="8458" width="9.42578125" style="838" customWidth="1"/>
    <col min="8459" max="8459" width="5.7109375" style="838" customWidth="1"/>
    <col min="8460" max="8460" width="9.42578125" style="838" customWidth="1"/>
    <col min="8461" max="8461" width="5.85546875" style="838" customWidth="1"/>
    <col min="8462" max="8462" width="9.42578125" style="838" customWidth="1"/>
    <col min="8463" max="8463" width="5.7109375" style="838" customWidth="1"/>
    <col min="8464" max="8464" width="9.42578125" style="838" customWidth="1"/>
    <col min="8465" max="8465" width="5.7109375" style="838" customWidth="1"/>
    <col min="8466" max="8466" width="9.42578125" style="838" customWidth="1"/>
    <col min="8467" max="8467" width="6.28515625" style="838" customWidth="1"/>
    <col min="8468" max="8468" width="11" style="838" customWidth="1"/>
    <col min="8469" max="8469" width="10" style="838" bestFit="1" customWidth="1"/>
    <col min="8470" max="8470" width="9.140625" style="838"/>
    <col min="8471" max="8475" width="0" style="838" hidden="1" customWidth="1"/>
    <col min="8476" max="8704" width="9.140625" style="838"/>
    <col min="8705" max="8705" width="4.5703125" style="838" customWidth="1"/>
    <col min="8706" max="8706" width="17.140625" style="838" customWidth="1"/>
    <col min="8707" max="8707" width="5.7109375" style="838" customWidth="1"/>
    <col min="8708" max="8708" width="9.42578125" style="838" customWidth="1"/>
    <col min="8709" max="8709" width="5.7109375" style="838" customWidth="1"/>
    <col min="8710" max="8710" width="9.42578125" style="838" customWidth="1"/>
    <col min="8711" max="8711" width="5.7109375" style="838" customWidth="1"/>
    <col min="8712" max="8712" width="9.42578125" style="838" customWidth="1"/>
    <col min="8713" max="8713" width="5.7109375" style="838" customWidth="1"/>
    <col min="8714" max="8714" width="9.42578125" style="838" customWidth="1"/>
    <col min="8715" max="8715" width="5.7109375" style="838" customWidth="1"/>
    <col min="8716" max="8716" width="9.42578125" style="838" customWidth="1"/>
    <col min="8717" max="8717" width="5.85546875" style="838" customWidth="1"/>
    <col min="8718" max="8718" width="9.42578125" style="838" customWidth="1"/>
    <col min="8719" max="8719" width="5.7109375" style="838" customWidth="1"/>
    <col min="8720" max="8720" width="9.42578125" style="838" customWidth="1"/>
    <col min="8721" max="8721" width="5.7109375" style="838" customWidth="1"/>
    <col min="8722" max="8722" width="9.42578125" style="838" customWidth="1"/>
    <col min="8723" max="8723" width="6.28515625" style="838" customWidth="1"/>
    <col min="8724" max="8724" width="11" style="838" customWidth="1"/>
    <col min="8725" max="8725" width="10" style="838" bestFit="1" customWidth="1"/>
    <col min="8726" max="8726" width="9.140625" style="838"/>
    <col min="8727" max="8731" width="0" style="838" hidden="1" customWidth="1"/>
    <col min="8732" max="8960" width="9.140625" style="838"/>
    <col min="8961" max="8961" width="4.5703125" style="838" customWidth="1"/>
    <col min="8962" max="8962" width="17.140625" style="838" customWidth="1"/>
    <col min="8963" max="8963" width="5.7109375" style="838" customWidth="1"/>
    <col min="8964" max="8964" width="9.42578125" style="838" customWidth="1"/>
    <col min="8965" max="8965" width="5.7109375" style="838" customWidth="1"/>
    <col min="8966" max="8966" width="9.42578125" style="838" customWidth="1"/>
    <col min="8967" max="8967" width="5.7109375" style="838" customWidth="1"/>
    <col min="8968" max="8968" width="9.42578125" style="838" customWidth="1"/>
    <col min="8969" max="8969" width="5.7109375" style="838" customWidth="1"/>
    <col min="8970" max="8970" width="9.42578125" style="838" customWidth="1"/>
    <col min="8971" max="8971" width="5.7109375" style="838" customWidth="1"/>
    <col min="8972" max="8972" width="9.42578125" style="838" customWidth="1"/>
    <col min="8973" max="8973" width="5.85546875" style="838" customWidth="1"/>
    <col min="8974" max="8974" width="9.42578125" style="838" customWidth="1"/>
    <col min="8975" max="8975" width="5.7109375" style="838" customWidth="1"/>
    <col min="8976" max="8976" width="9.42578125" style="838" customWidth="1"/>
    <col min="8977" max="8977" width="5.7109375" style="838" customWidth="1"/>
    <col min="8978" max="8978" width="9.42578125" style="838" customWidth="1"/>
    <col min="8979" max="8979" width="6.28515625" style="838" customWidth="1"/>
    <col min="8980" max="8980" width="11" style="838" customWidth="1"/>
    <col min="8981" max="8981" width="10" style="838" bestFit="1" customWidth="1"/>
    <col min="8982" max="8982" width="9.140625" style="838"/>
    <col min="8983" max="8987" width="0" style="838" hidden="1" customWidth="1"/>
    <col min="8988" max="9216" width="9.140625" style="838"/>
    <col min="9217" max="9217" width="4.5703125" style="838" customWidth="1"/>
    <col min="9218" max="9218" width="17.140625" style="838" customWidth="1"/>
    <col min="9219" max="9219" width="5.7109375" style="838" customWidth="1"/>
    <col min="9220" max="9220" width="9.42578125" style="838" customWidth="1"/>
    <col min="9221" max="9221" width="5.7109375" style="838" customWidth="1"/>
    <col min="9222" max="9222" width="9.42578125" style="838" customWidth="1"/>
    <col min="9223" max="9223" width="5.7109375" style="838" customWidth="1"/>
    <col min="9224" max="9224" width="9.42578125" style="838" customWidth="1"/>
    <col min="9225" max="9225" width="5.7109375" style="838" customWidth="1"/>
    <col min="9226" max="9226" width="9.42578125" style="838" customWidth="1"/>
    <col min="9227" max="9227" width="5.7109375" style="838" customWidth="1"/>
    <col min="9228" max="9228" width="9.42578125" style="838" customWidth="1"/>
    <col min="9229" max="9229" width="5.85546875" style="838" customWidth="1"/>
    <col min="9230" max="9230" width="9.42578125" style="838" customWidth="1"/>
    <col min="9231" max="9231" width="5.7109375" style="838" customWidth="1"/>
    <col min="9232" max="9232" width="9.42578125" style="838" customWidth="1"/>
    <col min="9233" max="9233" width="5.7109375" style="838" customWidth="1"/>
    <col min="9234" max="9234" width="9.42578125" style="838" customWidth="1"/>
    <col min="9235" max="9235" width="6.28515625" style="838" customWidth="1"/>
    <col min="9236" max="9236" width="11" style="838" customWidth="1"/>
    <col min="9237" max="9237" width="10" style="838" bestFit="1" customWidth="1"/>
    <col min="9238" max="9238" width="9.140625" style="838"/>
    <col min="9239" max="9243" width="0" style="838" hidden="1" customWidth="1"/>
    <col min="9244" max="9472" width="9.140625" style="838"/>
    <col min="9473" max="9473" width="4.5703125" style="838" customWidth="1"/>
    <col min="9474" max="9474" width="17.140625" style="838" customWidth="1"/>
    <col min="9475" max="9475" width="5.7109375" style="838" customWidth="1"/>
    <col min="9476" max="9476" width="9.42578125" style="838" customWidth="1"/>
    <col min="9477" max="9477" width="5.7109375" style="838" customWidth="1"/>
    <col min="9478" max="9478" width="9.42578125" style="838" customWidth="1"/>
    <col min="9479" max="9479" width="5.7109375" style="838" customWidth="1"/>
    <col min="9480" max="9480" width="9.42578125" style="838" customWidth="1"/>
    <col min="9481" max="9481" width="5.7109375" style="838" customWidth="1"/>
    <col min="9482" max="9482" width="9.42578125" style="838" customWidth="1"/>
    <col min="9483" max="9483" width="5.7109375" style="838" customWidth="1"/>
    <col min="9484" max="9484" width="9.42578125" style="838" customWidth="1"/>
    <col min="9485" max="9485" width="5.85546875" style="838" customWidth="1"/>
    <col min="9486" max="9486" width="9.42578125" style="838" customWidth="1"/>
    <col min="9487" max="9487" width="5.7109375" style="838" customWidth="1"/>
    <col min="9488" max="9488" width="9.42578125" style="838" customWidth="1"/>
    <col min="9489" max="9489" width="5.7109375" style="838" customWidth="1"/>
    <col min="9490" max="9490" width="9.42578125" style="838" customWidth="1"/>
    <col min="9491" max="9491" width="6.28515625" style="838" customWidth="1"/>
    <col min="9492" max="9492" width="11" style="838" customWidth="1"/>
    <col min="9493" max="9493" width="10" style="838" bestFit="1" customWidth="1"/>
    <col min="9494" max="9494" width="9.140625" style="838"/>
    <col min="9495" max="9499" width="0" style="838" hidden="1" customWidth="1"/>
    <col min="9500" max="9728" width="9.140625" style="838"/>
    <col min="9729" max="9729" width="4.5703125" style="838" customWidth="1"/>
    <col min="9730" max="9730" width="17.140625" style="838" customWidth="1"/>
    <col min="9731" max="9731" width="5.7109375" style="838" customWidth="1"/>
    <col min="9732" max="9732" width="9.42578125" style="838" customWidth="1"/>
    <col min="9733" max="9733" width="5.7109375" style="838" customWidth="1"/>
    <col min="9734" max="9734" width="9.42578125" style="838" customWidth="1"/>
    <col min="9735" max="9735" width="5.7109375" style="838" customWidth="1"/>
    <col min="9736" max="9736" width="9.42578125" style="838" customWidth="1"/>
    <col min="9737" max="9737" width="5.7109375" style="838" customWidth="1"/>
    <col min="9738" max="9738" width="9.42578125" style="838" customWidth="1"/>
    <col min="9739" max="9739" width="5.7109375" style="838" customWidth="1"/>
    <col min="9740" max="9740" width="9.42578125" style="838" customWidth="1"/>
    <col min="9741" max="9741" width="5.85546875" style="838" customWidth="1"/>
    <col min="9742" max="9742" width="9.42578125" style="838" customWidth="1"/>
    <col min="9743" max="9743" width="5.7109375" style="838" customWidth="1"/>
    <col min="9744" max="9744" width="9.42578125" style="838" customWidth="1"/>
    <col min="9745" max="9745" width="5.7109375" style="838" customWidth="1"/>
    <col min="9746" max="9746" width="9.42578125" style="838" customWidth="1"/>
    <col min="9747" max="9747" width="6.28515625" style="838" customWidth="1"/>
    <col min="9748" max="9748" width="11" style="838" customWidth="1"/>
    <col min="9749" max="9749" width="10" style="838" bestFit="1" customWidth="1"/>
    <col min="9750" max="9750" width="9.140625" style="838"/>
    <col min="9751" max="9755" width="0" style="838" hidden="1" customWidth="1"/>
    <col min="9756" max="9984" width="9.140625" style="838"/>
    <col min="9985" max="9985" width="4.5703125" style="838" customWidth="1"/>
    <col min="9986" max="9986" width="17.140625" style="838" customWidth="1"/>
    <col min="9987" max="9987" width="5.7109375" style="838" customWidth="1"/>
    <col min="9988" max="9988" width="9.42578125" style="838" customWidth="1"/>
    <col min="9989" max="9989" width="5.7109375" style="838" customWidth="1"/>
    <col min="9990" max="9990" width="9.42578125" style="838" customWidth="1"/>
    <col min="9991" max="9991" width="5.7109375" style="838" customWidth="1"/>
    <col min="9992" max="9992" width="9.42578125" style="838" customWidth="1"/>
    <col min="9993" max="9993" width="5.7109375" style="838" customWidth="1"/>
    <col min="9994" max="9994" width="9.42578125" style="838" customWidth="1"/>
    <col min="9995" max="9995" width="5.7109375" style="838" customWidth="1"/>
    <col min="9996" max="9996" width="9.42578125" style="838" customWidth="1"/>
    <col min="9997" max="9997" width="5.85546875" style="838" customWidth="1"/>
    <col min="9998" max="9998" width="9.42578125" style="838" customWidth="1"/>
    <col min="9999" max="9999" width="5.7109375" style="838" customWidth="1"/>
    <col min="10000" max="10000" width="9.42578125" style="838" customWidth="1"/>
    <col min="10001" max="10001" width="5.7109375" style="838" customWidth="1"/>
    <col min="10002" max="10002" width="9.42578125" style="838" customWidth="1"/>
    <col min="10003" max="10003" width="6.28515625" style="838" customWidth="1"/>
    <col min="10004" max="10004" width="11" style="838" customWidth="1"/>
    <col min="10005" max="10005" width="10" style="838" bestFit="1" customWidth="1"/>
    <col min="10006" max="10006" width="9.140625" style="838"/>
    <col min="10007" max="10011" width="0" style="838" hidden="1" customWidth="1"/>
    <col min="10012" max="10240" width="9.140625" style="838"/>
    <col min="10241" max="10241" width="4.5703125" style="838" customWidth="1"/>
    <col min="10242" max="10242" width="17.140625" style="838" customWidth="1"/>
    <col min="10243" max="10243" width="5.7109375" style="838" customWidth="1"/>
    <col min="10244" max="10244" width="9.42578125" style="838" customWidth="1"/>
    <col min="10245" max="10245" width="5.7109375" style="838" customWidth="1"/>
    <col min="10246" max="10246" width="9.42578125" style="838" customWidth="1"/>
    <col min="10247" max="10247" width="5.7109375" style="838" customWidth="1"/>
    <col min="10248" max="10248" width="9.42578125" style="838" customWidth="1"/>
    <col min="10249" max="10249" width="5.7109375" style="838" customWidth="1"/>
    <col min="10250" max="10250" width="9.42578125" style="838" customWidth="1"/>
    <col min="10251" max="10251" width="5.7109375" style="838" customWidth="1"/>
    <col min="10252" max="10252" width="9.42578125" style="838" customWidth="1"/>
    <col min="10253" max="10253" width="5.85546875" style="838" customWidth="1"/>
    <col min="10254" max="10254" width="9.42578125" style="838" customWidth="1"/>
    <col min="10255" max="10255" width="5.7109375" style="838" customWidth="1"/>
    <col min="10256" max="10256" width="9.42578125" style="838" customWidth="1"/>
    <col min="10257" max="10257" width="5.7109375" style="838" customWidth="1"/>
    <col min="10258" max="10258" width="9.42578125" style="838" customWidth="1"/>
    <col min="10259" max="10259" width="6.28515625" style="838" customWidth="1"/>
    <col min="10260" max="10260" width="11" style="838" customWidth="1"/>
    <col min="10261" max="10261" width="10" style="838" bestFit="1" customWidth="1"/>
    <col min="10262" max="10262" width="9.140625" style="838"/>
    <col min="10263" max="10267" width="0" style="838" hidden="1" customWidth="1"/>
    <col min="10268" max="10496" width="9.140625" style="838"/>
    <col min="10497" max="10497" width="4.5703125" style="838" customWidth="1"/>
    <col min="10498" max="10498" width="17.140625" style="838" customWidth="1"/>
    <col min="10499" max="10499" width="5.7109375" style="838" customWidth="1"/>
    <col min="10500" max="10500" width="9.42578125" style="838" customWidth="1"/>
    <col min="10501" max="10501" width="5.7109375" style="838" customWidth="1"/>
    <col min="10502" max="10502" width="9.42578125" style="838" customWidth="1"/>
    <col min="10503" max="10503" width="5.7109375" style="838" customWidth="1"/>
    <col min="10504" max="10504" width="9.42578125" style="838" customWidth="1"/>
    <col min="10505" max="10505" width="5.7109375" style="838" customWidth="1"/>
    <col min="10506" max="10506" width="9.42578125" style="838" customWidth="1"/>
    <col min="10507" max="10507" width="5.7109375" style="838" customWidth="1"/>
    <col min="10508" max="10508" width="9.42578125" style="838" customWidth="1"/>
    <col min="10509" max="10509" width="5.85546875" style="838" customWidth="1"/>
    <col min="10510" max="10510" width="9.42578125" style="838" customWidth="1"/>
    <col min="10511" max="10511" width="5.7109375" style="838" customWidth="1"/>
    <col min="10512" max="10512" width="9.42578125" style="838" customWidth="1"/>
    <col min="10513" max="10513" width="5.7109375" style="838" customWidth="1"/>
    <col min="10514" max="10514" width="9.42578125" style="838" customWidth="1"/>
    <col min="10515" max="10515" width="6.28515625" style="838" customWidth="1"/>
    <col min="10516" max="10516" width="11" style="838" customWidth="1"/>
    <col min="10517" max="10517" width="10" style="838" bestFit="1" customWidth="1"/>
    <col min="10518" max="10518" width="9.140625" style="838"/>
    <col min="10519" max="10523" width="0" style="838" hidden="1" customWidth="1"/>
    <col min="10524" max="10752" width="9.140625" style="838"/>
    <col min="10753" max="10753" width="4.5703125" style="838" customWidth="1"/>
    <col min="10754" max="10754" width="17.140625" style="838" customWidth="1"/>
    <col min="10755" max="10755" width="5.7109375" style="838" customWidth="1"/>
    <col min="10756" max="10756" width="9.42578125" style="838" customWidth="1"/>
    <col min="10757" max="10757" width="5.7109375" style="838" customWidth="1"/>
    <col min="10758" max="10758" width="9.42578125" style="838" customWidth="1"/>
    <col min="10759" max="10759" width="5.7109375" style="838" customWidth="1"/>
    <col min="10760" max="10760" width="9.42578125" style="838" customWidth="1"/>
    <col min="10761" max="10761" width="5.7109375" style="838" customWidth="1"/>
    <col min="10762" max="10762" width="9.42578125" style="838" customWidth="1"/>
    <col min="10763" max="10763" width="5.7109375" style="838" customWidth="1"/>
    <col min="10764" max="10764" width="9.42578125" style="838" customWidth="1"/>
    <col min="10765" max="10765" width="5.85546875" style="838" customWidth="1"/>
    <col min="10766" max="10766" width="9.42578125" style="838" customWidth="1"/>
    <col min="10767" max="10767" width="5.7109375" style="838" customWidth="1"/>
    <col min="10768" max="10768" width="9.42578125" style="838" customWidth="1"/>
    <col min="10769" max="10769" width="5.7109375" style="838" customWidth="1"/>
    <col min="10770" max="10770" width="9.42578125" style="838" customWidth="1"/>
    <col min="10771" max="10771" width="6.28515625" style="838" customWidth="1"/>
    <col min="10772" max="10772" width="11" style="838" customWidth="1"/>
    <col min="10773" max="10773" width="10" style="838" bestFit="1" customWidth="1"/>
    <col min="10774" max="10774" width="9.140625" style="838"/>
    <col min="10775" max="10779" width="0" style="838" hidden="1" customWidth="1"/>
    <col min="10780" max="11008" width="9.140625" style="838"/>
    <col min="11009" max="11009" width="4.5703125" style="838" customWidth="1"/>
    <col min="11010" max="11010" width="17.140625" style="838" customWidth="1"/>
    <col min="11011" max="11011" width="5.7109375" style="838" customWidth="1"/>
    <col min="11012" max="11012" width="9.42578125" style="838" customWidth="1"/>
    <col min="11013" max="11013" width="5.7109375" style="838" customWidth="1"/>
    <col min="11014" max="11014" width="9.42578125" style="838" customWidth="1"/>
    <col min="11015" max="11015" width="5.7109375" style="838" customWidth="1"/>
    <col min="11016" max="11016" width="9.42578125" style="838" customWidth="1"/>
    <col min="11017" max="11017" width="5.7109375" style="838" customWidth="1"/>
    <col min="11018" max="11018" width="9.42578125" style="838" customWidth="1"/>
    <col min="11019" max="11019" width="5.7109375" style="838" customWidth="1"/>
    <col min="11020" max="11020" width="9.42578125" style="838" customWidth="1"/>
    <col min="11021" max="11021" width="5.85546875" style="838" customWidth="1"/>
    <col min="11022" max="11022" width="9.42578125" style="838" customWidth="1"/>
    <col min="11023" max="11023" width="5.7109375" style="838" customWidth="1"/>
    <col min="11024" max="11024" width="9.42578125" style="838" customWidth="1"/>
    <col min="11025" max="11025" width="5.7109375" style="838" customWidth="1"/>
    <col min="11026" max="11026" width="9.42578125" style="838" customWidth="1"/>
    <col min="11027" max="11027" width="6.28515625" style="838" customWidth="1"/>
    <col min="11028" max="11028" width="11" style="838" customWidth="1"/>
    <col min="11029" max="11029" width="10" style="838" bestFit="1" customWidth="1"/>
    <col min="11030" max="11030" width="9.140625" style="838"/>
    <col min="11031" max="11035" width="0" style="838" hidden="1" customWidth="1"/>
    <col min="11036" max="11264" width="9.140625" style="838"/>
    <col min="11265" max="11265" width="4.5703125" style="838" customWidth="1"/>
    <col min="11266" max="11266" width="17.140625" style="838" customWidth="1"/>
    <col min="11267" max="11267" width="5.7109375" style="838" customWidth="1"/>
    <col min="11268" max="11268" width="9.42578125" style="838" customWidth="1"/>
    <col min="11269" max="11269" width="5.7109375" style="838" customWidth="1"/>
    <col min="11270" max="11270" width="9.42578125" style="838" customWidth="1"/>
    <col min="11271" max="11271" width="5.7109375" style="838" customWidth="1"/>
    <col min="11272" max="11272" width="9.42578125" style="838" customWidth="1"/>
    <col min="11273" max="11273" width="5.7109375" style="838" customWidth="1"/>
    <col min="11274" max="11274" width="9.42578125" style="838" customWidth="1"/>
    <col min="11275" max="11275" width="5.7109375" style="838" customWidth="1"/>
    <col min="11276" max="11276" width="9.42578125" style="838" customWidth="1"/>
    <col min="11277" max="11277" width="5.85546875" style="838" customWidth="1"/>
    <col min="11278" max="11278" width="9.42578125" style="838" customWidth="1"/>
    <col min="11279" max="11279" width="5.7109375" style="838" customWidth="1"/>
    <col min="11280" max="11280" width="9.42578125" style="838" customWidth="1"/>
    <col min="11281" max="11281" width="5.7109375" style="838" customWidth="1"/>
    <col min="11282" max="11282" width="9.42578125" style="838" customWidth="1"/>
    <col min="11283" max="11283" width="6.28515625" style="838" customWidth="1"/>
    <col min="11284" max="11284" width="11" style="838" customWidth="1"/>
    <col min="11285" max="11285" width="10" style="838" bestFit="1" customWidth="1"/>
    <col min="11286" max="11286" width="9.140625" style="838"/>
    <col min="11287" max="11291" width="0" style="838" hidden="1" customWidth="1"/>
    <col min="11292" max="11520" width="9.140625" style="838"/>
    <col min="11521" max="11521" width="4.5703125" style="838" customWidth="1"/>
    <col min="11522" max="11522" width="17.140625" style="838" customWidth="1"/>
    <col min="11523" max="11523" width="5.7109375" style="838" customWidth="1"/>
    <col min="11524" max="11524" width="9.42578125" style="838" customWidth="1"/>
    <col min="11525" max="11525" width="5.7109375" style="838" customWidth="1"/>
    <col min="11526" max="11526" width="9.42578125" style="838" customWidth="1"/>
    <col min="11527" max="11527" width="5.7109375" style="838" customWidth="1"/>
    <col min="11528" max="11528" width="9.42578125" style="838" customWidth="1"/>
    <col min="11529" max="11529" width="5.7109375" style="838" customWidth="1"/>
    <col min="11530" max="11530" width="9.42578125" style="838" customWidth="1"/>
    <col min="11531" max="11531" width="5.7109375" style="838" customWidth="1"/>
    <col min="11532" max="11532" width="9.42578125" style="838" customWidth="1"/>
    <col min="11533" max="11533" width="5.85546875" style="838" customWidth="1"/>
    <col min="11534" max="11534" width="9.42578125" style="838" customWidth="1"/>
    <col min="11535" max="11535" width="5.7109375" style="838" customWidth="1"/>
    <col min="11536" max="11536" width="9.42578125" style="838" customWidth="1"/>
    <col min="11537" max="11537" width="5.7109375" style="838" customWidth="1"/>
    <col min="11538" max="11538" width="9.42578125" style="838" customWidth="1"/>
    <col min="11539" max="11539" width="6.28515625" style="838" customWidth="1"/>
    <col min="11540" max="11540" width="11" style="838" customWidth="1"/>
    <col min="11541" max="11541" width="10" style="838" bestFit="1" customWidth="1"/>
    <col min="11542" max="11542" width="9.140625" style="838"/>
    <col min="11543" max="11547" width="0" style="838" hidden="1" customWidth="1"/>
    <col min="11548" max="11776" width="9.140625" style="838"/>
    <col min="11777" max="11777" width="4.5703125" style="838" customWidth="1"/>
    <col min="11778" max="11778" width="17.140625" style="838" customWidth="1"/>
    <col min="11779" max="11779" width="5.7109375" style="838" customWidth="1"/>
    <col min="11780" max="11780" width="9.42578125" style="838" customWidth="1"/>
    <col min="11781" max="11781" width="5.7109375" style="838" customWidth="1"/>
    <col min="11782" max="11782" width="9.42578125" style="838" customWidth="1"/>
    <col min="11783" max="11783" width="5.7109375" style="838" customWidth="1"/>
    <col min="11784" max="11784" width="9.42578125" style="838" customWidth="1"/>
    <col min="11785" max="11785" width="5.7109375" style="838" customWidth="1"/>
    <col min="11786" max="11786" width="9.42578125" style="838" customWidth="1"/>
    <col min="11787" max="11787" width="5.7109375" style="838" customWidth="1"/>
    <col min="11788" max="11788" width="9.42578125" style="838" customWidth="1"/>
    <col min="11789" max="11789" width="5.85546875" style="838" customWidth="1"/>
    <col min="11790" max="11790" width="9.42578125" style="838" customWidth="1"/>
    <col min="11791" max="11791" width="5.7109375" style="838" customWidth="1"/>
    <col min="11792" max="11792" width="9.42578125" style="838" customWidth="1"/>
    <col min="11793" max="11793" width="5.7109375" style="838" customWidth="1"/>
    <col min="11794" max="11794" width="9.42578125" style="838" customWidth="1"/>
    <col min="11795" max="11795" width="6.28515625" style="838" customWidth="1"/>
    <col min="11796" max="11796" width="11" style="838" customWidth="1"/>
    <col min="11797" max="11797" width="10" style="838" bestFit="1" customWidth="1"/>
    <col min="11798" max="11798" width="9.140625" style="838"/>
    <col min="11799" max="11803" width="0" style="838" hidden="1" customWidth="1"/>
    <col min="11804" max="12032" width="9.140625" style="838"/>
    <col min="12033" max="12033" width="4.5703125" style="838" customWidth="1"/>
    <col min="12034" max="12034" width="17.140625" style="838" customWidth="1"/>
    <col min="12035" max="12035" width="5.7109375" style="838" customWidth="1"/>
    <col min="12036" max="12036" width="9.42578125" style="838" customWidth="1"/>
    <col min="12037" max="12037" width="5.7109375" style="838" customWidth="1"/>
    <col min="12038" max="12038" width="9.42578125" style="838" customWidth="1"/>
    <col min="12039" max="12039" width="5.7109375" style="838" customWidth="1"/>
    <col min="12040" max="12040" width="9.42578125" style="838" customWidth="1"/>
    <col min="12041" max="12041" width="5.7109375" style="838" customWidth="1"/>
    <col min="12042" max="12042" width="9.42578125" style="838" customWidth="1"/>
    <col min="12043" max="12043" width="5.7109375" style="838" customWidth="1"/>
    <col min="12044" max="12044" width="9.42578125" style="838" customWidth="1"/>
    <col min="12045" max="12045" width="5.85546875" style="838" customWidth="1"/>
    <col min="12046" max="12046" width="9.42578125" style="838" customWidth="1"/>
    <col min="12047" max="12047" width="5.7109375" style="838" customWidth="1"/>
    <col min="12048" max="12048" width="9.42578125" style="838" customWidth="1"/>
    <col min="12049" max="12049" width="5.7109375" style="838" customWidth="1"/>
    <col min="12050" max="12050" width="9.42578125" style="838" customWidth="1"/>
    <col min="12051" max="12051" width="6.28515625" style="838" customWidth="1"/>
    <col min="12052" max="12052" width="11" style="838" customWidth="1"/>
    <col min="12053" max="12053" width="10" style="838" bestFit="1" customWidth="1"/>
    <col min="12054" max="12054" width="9.140625" style="838"/>
    <col min="12055" max="12059" width="0" style="838" hidden="1" customWidth="1"/>
    <col min="12060" max="12288" width="9.140625" style="838"/>
    <col min="12289" max="12289" width="4.5703125" style="838" customWidth="1"/>
    <col min="12290" max="12290" width="17.140625" style="838" customWidth="1"/>
    <col min="12291" max="12291" width="5.7109375" style="838" customWidth="1"/>
    <col min="12292" max="12292" width="9.42578125" style="838" customWidth="1"/>
    <col min="12293" max="12293" width="5.7109375" style="838" customWidth="1"/>
    <col min="12294" max="12294" width="9.42578125" style="838" customWidth="1"/>
    <col min="12295" max="12295" width="5.7109375" style="838" customWidth="1"/>
    <col min="12296" max="12296" width="9.42578125" style="838" customWidth="1"/>
    <col min="12297" max="12297" width="5.7109375" style="838" customWidth="1"/>
    <col min="12298" max="12298" width="9.42578125" style="838" customWidth="1"/>
    <col min="12299" max="12299" width="5.7109375" style="838" customWidth="1"/>
    <col min="12300" max="12300" width="9.42578125" style="838" customWidth="1"/>
    <col min="12301" max="12301" width="5.85546875" style="838" customWidth="1"/>
    <col min="12302" max="12302" width="9.42578125" style="838" customWidth="1"/>
    <col min="12303" max="12303" width="5.7109375" style="838" customWidth="1"/>
    <col min="12304" max="12304" width="9.42578125" style="838" customWidth="1"/>
    <col min="12305" max="12305" width="5.7109375" style="838" customWidth="1"/>
    <col min="12306" max="12306" width="9.42578125" style="838" customWidth="1"/>
    <col min="12307" max="12307" width="6.28515625" style="838" customWidth="1"/>
    <col min="12308" max="12308" width="11" style="838" customWidth="1"/>
    <col min="12309" max="12309" width="10" style="838" bestFit="1" customWidth="1"/>
    <col min="12310" max="12310" width="9.140625" style="838"/>
    <col min="12311" max="12315" width="0" style="838" hidden="1" customWidth="1"/>
    <col min="12316" max="12544" width="9.140625" style="838"/>
    <col min="12545" max="12545" width="4.5703125" style="838" customWidth="1"/>
    <col min="12546" max="12546" width="17.140625" style="838" customWidth="1"/>
    <col min="12547" max="12547" width="5.7109375" style="838" customWidth="1"/>
    <col min="12548" max="12548" width="9.42578125" style="838" customWidth="1"/>
    <col min="12549" max="12549" width="5.7109375" style="838" customWidth="1"/>
    <col min="12550" max="12550" width="9.42578125" style="838" customWidth="1"/>
    <col min="12551" max="12551" width="5.7109375" style="838" customWidth="1"/>
    <col min="12552" max="12552" width="9.42578125" style="838" customWidth="1"/>
    <col min="12553" max="12553" width="5.7109375" style="838" customWidth="1"/>
    <col min="12554" max="12554" width="9.42578125" style="838" customWidth="1"/>
    <col min="12555" max="12555" width="5.7109375" style="838" customWidth="1"/>
    <col min="12556" max="12556" width="9.42578125" style="838" customWidth="1"/>
    <col min="12557" max="12557" width="5.85546875" style="838" customWidth="1"/>
    <col min="12558" max="12558" width="9.42578125" style="838" customWidth="1"/>
    <col min="12559" max="12559" width="5.7109375" style="838" customWidth="1"/>
    <col min="12560" max="12560" width="9.42578125" style="838" customWidth="1"/>
    <col min="12561" max="12561" width="5.7109375" style="838" customWidth="1"/>
    <col min="12562" max="12562" width="9.42578125" style="838" customWidth="1"/>
    <col min="12563" max="12563" width="6.28515625" style="838" customWidth="1"/>
    <col min="12564" max="12564" width="11" style="838" customWidth="1"/>
    <col min="12565" max="12565" width="10" style="838" bestFit="1" customWidth="1"/>
    <col min="12566" max="12566" width="9.140625" style="838"/>
    <col min="12567" max="12571" width="0" style="838" hidden="1" customWidth="1"/>
    <col min="12572" max="12800" width="9.140625" style="838"/>
    <col min="12801" max="12801" width="4.5703125" style="838" customWidth="1"/>
    <col min="12802" max="12802" width="17.140625" style="838" customWidth="1"/>
    <col min="12803" max="12803" width="5.7109375" style="838" customWidth="1"/>
    <col min="12804" max="12804" width="9.42578125" style="838" customWidth="1"/>
    <col min="12805" max="12805" width="5.7109375" style="838" customWidth="1"/>
    <col min="12806" max="12806" width="9.42578125" style="838" customWidth="1"/>
    <col min="12807" max="12807" width="5.7109375" style="838" customWidth="1"/>
    <col min="12808" max="12808" width="9.42578125" style="838" customWidth="1"/>
    <col min="12809" max="12809" width="5.7109375" style="838" customWidth="1"/>
    <col min="12810" max="12810" width="9.42578125" style="838" customWidth="1"/>
    <col min="12811" max="12811" width="5.7109375" style="838" customWidth="1"/>
    <col min="12812" max="12812" width="9.42578125" style="838" customWidth="1"/>
    <col min="12813" max="12813" width="5.85546875" style="838" customWidth="1"/>
    <col min="12814" max="12814" width="9.42578125" style="838" customWidth="1"/>
    <col min="12815" max="12815" width="5.7109375" style="838" customWidth="1"/>
    <col min="12816" max="12816" width="9.42578125" style="838" customWidth="1"/>
    <col min="12817" max="12817" width="5.7109375" style="838" customWidth="1"/>
    <col min="12818" max="12818" width="9.42578125" style="838" customWidth="1"/>
    <col min="12819" max="12819" width="6.28515625" style="838" customWidth="1"/>
    <col min="12820" max="12820" width="11" style="838" customWidth="1"/>
    <col min="12821" max="12821" width="10" style="838" bestFit="1" customWidth="1"/>
    <col min="12822" max="12822" width="9.140625" style="838"/>
    <col min="12823" max="12827" width="0" style="838" hidden="1" customWidth="1"/>
    <col min="12828" max="13056" width="9.140625" style="838"/>
    <col min="13057" max="13057" width="4.5703125" style="838" customWidth="1"/>
    <col min="13058" max="13058" width="17.140625" style="838" customWidth="1"/>
    <col min="13059" max="13059" width="5.7109375" style="838" customWidth="1"/>
    <col min="13060" max="13060" width="9.42578125" style="838" customWidth="1"/>
    <col min="13061" max="13061" width="5.7109375" style="838" customWidth="1"/>
    <col min="13062" max="13062" width="9.42578125" style="838" customWidth="1"/>
    <col min="13063" max="13063" width="5.7109375" style="838" customWidth="1"/>
    <col min="13064" max="13064" width="9.42578125" style="838" customWidth="1"/>
    <col min="13065" max="13065" width="5.7109375" style="838" customWidth="1"/>
    <col min="13066" max="13066" width="9.42578125" style="838" customWidth="1"/>
    <col min="13067" max="13067" width="5.7109375" style="838" customWidth="1"/>
    <col min="13068" max="13068" width="9.42578125" style="838" customWidth="1"/>
    <col min="13069" max="13069" width="5.85546875" style="838" customWidth="1"/>
    <col min="13070" max="13070" width="9.42578125" style="838" customWidth="1"/>
    <col min="13071" max="13071" width="5.7109375" style="838" customWidth="1"/>
    <col min="13072" max="13072" width="9.42578125" style="838" customWidth="1"/>
    <col min="13073" max="13073" width="5.7109375" style="838" customWidth="1"/>
    <col min="13074" max="13074" width="9.42578125" style="838" customWidth="1"/>
    <col min="13075" max="13075" width="6.28515625" style="838" customWidth="1"/>
    <col min="13076" max="13076" width="11" style="838" customWidth="1"/>
    <col min="13077" max="13077" width="10" style="838" bestFit="1" customWidth="1"/>
    <col min="13078" max="13078" width="9.140625" style="838"/>
    <col min="13079" max="13083" width="0" style="838" hidden="1" customWidth="1"/>
    <col min="13084" max="13312" width="9.140625" style="838"/>
    <col min="13313" max="13313" width="4.5703125" style="838" customWidth="1"/>
    <col min="13314" max="13314" width="17.140625" style="838" customWidth="1"/>
    <col min="13315" max="13315" width="5.7109375" style="838" customWidth="1"/>
    <col min="13316" max="13316" width="9.42578125" style="838" customWidth="1"/>
    <col min="13317" max="13317" width="5.7109375" style="838" customWidth="1"/>
    <col min="13318" max="13318" width="9.42578125" style="838" customWidth="1"/>
    <col min="13319" max="13319" width="5.7109375" style="838" customWidth="1"/>
    <col min="13320" max="13320" width="9.42578125" style="838" customWidth="1"/>
    <col min="13321" max="13321" width="5.7109375" style="838" customWidth="1"/>
    <col min="13322" max="13322" width="9.42578125" style="838" customWidth="1"/>
    <col min="13323" max="13323" width="5.7109375" style="838" customWidth="1"/>
    <col min="13324" max="13324" width="9.42578125" style="838" customWidth="1"/>
    <col min="13325" max="13325" width="5.85546875" style="838" customWidth="1"/>
    <col min="13326" max="13326" width="9.42578125" style="838" customWidth="1"/>
    <col min="13327" max="13327" width="5.7109375" style="838" customWidth="1"/>
    <col min="13328" max="13328" width="9.42578125" style="838" customWidth="1"/>
    <col min="13329" max="13329" width="5.7109375" style="838" customWidth="1"/>
    <col min="13330" max="13330" width="9.42578125" style="838" customWidth="1"/>
    <col min="13331" max="13331" width="6.28515625" style="838" customWidth="1"/>
    <col min="13332" max="13332" width="11" style="838" customWidth="1"/>
    <col min="13333" max="13333" width="10" style="838" bestFit="1" customWidth="1"/>
    <col min="13334" max="13334" width="9.140625" style="838"/>
    <col min="13335" max="13339" width="0" style="838" hidden="1" customWidth="1"/>
    <col min="13340" max="13568" width="9.140625" style="838"/>
    <col min="13569" max="13569" width="4.5703125" style="838" customWidth="1"/>
    <col min="13570" max="13570" width="17.140625" style="838" customWidth="1"/>
    <col min="13571" max="13571" width="5.7109375" style="838" customWidth="1"/>
    <col min="13572" max="13572" width="9.42578125" style="838" customWidth="1"/>
    <col min="13573" max="13573" width="5.7109375" style="838" customWidth="1"/>
    <col min="13574" max="13574" width="9.42578125" style="838" customWidth="1"/>
    <col min="13575" max="13575" width="5.7109375" style="838" customWidth="1"/>
    <col min="13576" max="13576" width="9.42578125" style="838" customWidth="1"/>
    <col min="13577" max="13577" width="5.7109375" style="838" customWidth="1"/>
    <col min="13578" max="13578" width="9.42578125" style="838" customWidth="1"/>
    <col min="13579" max="13579" width="5.7109375" style="838" customWidth="1"/>
    <col min="13580" max="13580" width="9.42578125" style="838" customWidth="1"/>
    <col min="13581" max="13581" width="5.85546875" style="838" customWidth="1"/>
    <col min="13582" max="13582" width="9.42578125" style="838" customWidth="1"/>
    <col min="13583" max="13583" width="5.7109375" style="838" customWidth="1"/>
    <col min="13584" max="13584" width="9.42578125" style="838" customWidth="1"/>
    <col min="13585" max="13585" width="5.7109375" style="838" customWidth="1"/>
    <col min="13586" max="13586" width="9.42578125" style="838" customWidth="1"/>
    <col min="13587" max="13587" width="6.28515625" style="838" customWidth="1"/>
    <col min="13588" max="13588" width="11" style="838" customWidth="1"/>
    <col min="13589" max="13589" width="10" style="838" bestFit="1" customWidth="1"/>
    <col min="13590" max="13590" width="9.140625" style="838"/>
    <col min="13591" max="13595" width="0" style="838" hidden="1" customWidth="1"/>
    <col min="13596" max="13824" width="9.140625" style="838"/>
    <col min="13825" max="13825" width="4.5703125" style="838" customWidth="1"/>
    <col min="13826" max="13826" width="17.140625" style="838" customWidth="1"/>
    <col min="13827" max="13827" width="5.7109375" style="838" customWidth="1"/>
    <col min="13828" max="13828" width="9.42578125" style="838" customWidth="1"/>
    <col min="13829" max="13829" width="5.7109375" style="838" customWidth="1"/>
    <col min="13830" max="13830" width="9.42578125" style="838" customWidth="1"/>
    <col min="13831" max="13831" width="5.7109375" style="838" customWidth="1"/>
    <col min="13832" max="13832" width="9.42578125" style="838" customWidth="1"/>
    <col min="13833" max="13833" width="5.7109375" style="838" customWidth="1"/>
    <col min="13834" max="13834" width="9.42578125" style="838" customWidth="1"/>
    <col min="13835" max="13835" width="5.7109375" style="838" customWidth="1"/>
    <col min="13836" max="13836" width="9.42578125" style="838" customWidth="1"/>
    <col min="13837" max="13837" width="5.85546875" style="838" customWidth="1"/>
    <col min="13838" max="13838" width="9.42578125" style="838" customWidth="1"/>
    <col min="13839" max="13839" width="5.7109375" style="838" customWidth="1"/>
    <col min="13840" max="13840" width="9.42578125" style="838" customWidth="1"/>
    <col min="13841" max="13841" width="5.7109375" style="838" customWidth="1"/>
    <col min="13842" max="13842" width="9.42578125" style="838" customWidth="1"/>
    <col min="13843" max="13843" width="6.28515625" style="838" customWidth="1"/>
    <col min="13844" max="13844" width="11" style="838" customWidth="1"/>
    <col min="13845" max="13845" width="10" style="838" bestFit="1" customWidth="1"/>
    <col min="13846" max="13846" width="9.140625" style="838"/>
    <col min="13847" max="13851" width="0" style="838" hidden="1" customWidth="1"/>
    <col min="13852" max="14080" width="9.140625" style="838"/>
    <col min="14081" max="14081" width="4.5703125" style="838" customWidth="1"/>
    <col min="14082" max="14082" width="17.140625" style="838" customWidth="1"/>
    <col min="14083" max="14083" width="5.7109375" style="838" customWidth="1"/>
    <col min="14084" max="14084" width="9.42578125" style="838" customWidth="1"/>
    <col min="14085" max="14085" width="5.7109375" style="838" customWidth="1"/>
    <col min="14086" max="14086" width="9.42578125" style="838" customWidth="1"/>
    <col min="14087" max="14087" width="5.7109375" style="838" customWidth="1"/>
    <col min="14088" max="14088" width="9.42578125" style="838" customWidth="1"/>
    <col min="14089" max="14089" width="5.7109375" style="838" customWidth="1"/>
    <col min="14090" max="14090" width="9.42578125" style="838" customWidth="1"/>
    <col min="14091" max="14091" width="5.7109375" style="838" customWidth="1"/>
    <col min="14092" max="14092" width="9.42578125" style="838" customWidth="1"/>
    <col min="14093" max="14093" width="5.85546875" style="838" customWidth="1"/>
    <col min="14094" max="14094" width="9.42578125" style="838" customWidth="1"/>
    <col min="14095" max="14095" width="5.7109375" style="838" customWidth="1"/>
    <col min="14096" max="14096" width="9.42578125" style="838" customWidth="1"/>
    <col min="14097" max="14097" width="5.7109375" style="838" customWidth="1"/>
    <col min="14098" max="14098" width="9.42578125" style="838" customWidth="1"/>
    <col min="14099" max="14099" width="6.28515625" style="838" customWidth="1"/>
    <col min="14100" max="14100" width="11" style="838" customWidth="1"/>
    <col min="14101" max="14101" width="10" style="838" bestFit="1" customWidth="1"/>
    <col min="14102" max="14102" width="9.140625" style="838"/>
    <col min="14103" max="14107" width="0" style="838" hidden="1" customWidth="1"/>
    <col min="14108" max="14336" width="9.140625" style="838"/>
    <col min="14337" max="14337" width="4.5703125" style="838" customWidth="1"/>
    <col min="14338" max="14338" width="17.140625" style="838" customWidth="1"/>
    <col min="14339" max="14339" width="5.7109375" style="838" customWidth="1"/>
    <col min="14340" max="14340" width="9.42578125" style="838" customWidth="1"/>
    <col min="14341" max="14341" width="5.7109375" style="838" customWidth="1"/>
    <col min="14342" max="14342" width="9.42578125" style="838" customWidth="1"/>
    <col min="14343" max="14343" width="5.7109375" style="838" customWidth="1"/>
    <col min="14344" max="14344" width="9.42578125" style="838" customWidth="1"/>
    <col min="14345" max="14345" width="5.7109375" style="838" customWidth="1"/>
    <col min="14346" max="14346" width="9.42578125" style="838" customWidth="1"/>
    <col min="14347" max="14347" width="5.7109375" style="838" customWidth="1"/>
    <col min="14348" max="14348" width="9.42578125" style="838" customWidth="1"/>
    <col min="14349" max="14349" width="5.85546875" style="838" customWidth="1"/>
    <col min="14350" max="14350" width="9.42578125" style="838" customWidth="1"/>
    <col min="14351" max="14351" width="5.7109375" style="838" customWidth="1"/>
    <col min="14352" max="14352" width="9.42578125" style="838" customWidth="1"/>
    <col min="14353" max="14353" width="5.7109375" style="838" customWidth="1"/>
    <col min="14354" max="14354" width="9.42578125" style="838" customWidth="1"/>
    <col min="14355" max="14355" width="6.28515625" style="838" customWidth="1"/>
    <col min="14356" max="14356" width="11" style="838" customWidth="1"/>
    <col min="14357" max="14357" width="10" style="838" bestFit="1" customWidth="1"/>
    <col min="14358" max="14358" width="9.140625" style="838"/>
    <col min="14359" max="14363" width="0" style="838" hidden="1" customWidth="1"/>
    <col min="14364" max="14592" width="9.140625" style="838"/>
    <col min="14593" max="14593" width="4.5703125" style="838" customWidth="1"/>
    <col min="14594" max="14594" width="17.140625" style="838" customWidth="1"/>
    <col min="14595" max="14595" width="5.7109375" style="838" customWidth="1"/>
    <col min="14596" max="14596" width="9.42578125" style="838" customWidth="1"/>
    <col min="14597" max="14597" width="5.7109375" style="838" customWidth="1"/>
    <col min="14598" max="14598" width="9.42578125" style="838" customWidth="1"/>
    <col min="14599" max="14599" width="5.7109375" style="838" customWidth="1"/>
    <col min="14600" max="14600" width="9.42578125" style="838" customWidth="1"/>
    <col min="14601" max="14601" width="5.7109375" style="838" customWidth="1"/>
    <col min="14602" max="14602" width="9.42578125" style="838" customWidth="1"/>
    <col min="14603" max="14603" width="5.7109375" style="838" customWidth="1"/>
    <col min="14604" max="14604" width="9.42578125" style="838" customWidth="1"/>
    <col min="14605" max="14605" width="5.85546875" style="838" customWidth="1"/>
    <col min="14606" max="14606" width="9.42578125" style="838" customWidth="1"/>
    <col min="14607" max="14607" width="5.7109375" style="838" customWidth="1"/>
    <col min="14608" max="14608" width="9.42578125" style="838" customWidth="1"/>
    <col min="14609" max="14609" width="5.7109375" style="838" customWidth="1"/>
    <col min="14610" max="14610" width="9.42578125" style="838" customWidth="1"/>
    <col min="14611" max="14611" width="6.28515625" style="838" customWidth="1"/>
    <col min="14612" max="14612" width="11" style="838" customWidth="1"/>
    <col min="14613" max="14613" width="10" style="838" bestFit="1" customWidth="1"/>
    <col min="14614" max="14614" width="9.140625" style="838"/>
    <col min="14615" max="14619" width="0" style="838" hidden="1" customWidth="1"/>
    <col min="14620" max="14848" width="9.140625" style="838"/>
    <col min="14849" max="14849" width="4.5703125" style="838" customWidth="1"/>
    <col min="14850" max="14850" width="17.140625" style="838" customWidth="1"/>
    <col min="14851" max="14851" width="5.7109375" style="838" customWidth="1"/>
    <col min="14852" max="14852" width="9.42578125" style="838" customWidth="1"/>
    <col min="14853" max="14853" width="5.7109375" style="838" customWidth="1"/>
    <col min="14854" max="14854" width="9.42578125" style="838" customWidth="1"/>
    <col min="14855" max="14855" width="5.7109375" style="838" customWidth="1"/>
    <col min="14856" max="14856" width="9.42578125" style="838" customWidth="1"/>
    <col min="14857" max="14857" width="5.7109375" style="838" customWidth="1"/>
    <col min="14858" max="14858" width="9.42578125" style="838" customWidth="1"/>
    <col min="14859" max="14859" width="5.7109375" style="838" customWidth="1"/>
    <col min="14860" max="14860" width="9.42578125" style="838" customWidth="1"/>
    <col min="14861" max="14861" width="5.85546875" style="838" customWidth="1"/>
    <col min="14862" max="14862" width="9.42578125" style="838" customWidth="1"/>
    <col min="14863" max="14863" width="5.7109375" style="838" customWidth="1"/>
    <col min="14864" max="14864" width="9.42578125" style="838" customWidth="1"/>
    <col min="14865" max="14865" width="5.7109375" style="838" customWidth="1"/>
    <col min="14866" max="14866" width="9.42578125" style="838" customWidth="1"/>
    <col min="14867" max="14867" width="6.28515625" style="838" customWidth="1"/>
    <col min="14868" max="14868" width="11" style="838" customWidth="1"/>
    <col min="14869" max="14869" width="10" style="838" bestFit="1" customWidth="1"/>
    <col min="14870" max="14870" width="9.140625" style="838"/>
    <col min="14871" max="14875" width="0" style="838" hidden="1" customWidth="1"/>
    <col min="14876" max="15104" width="9.140625" style="838"/>
    <col min="15105" max="15105" width="4.5703125" style="838" customWidth="1"/>
    <col min="15106" max="15106" width="17.140625" style="838" customWidth="1"/>
    <col min="15107" max="15107" width="5.7109375" style="838" customWidth="1"/>
    <col min="15108" max="15108" width="9.42578125" style="838" customWidth="1"/>
    <col min="15109" max="15109" width="5.7109375" style="838" customWidth="1"/>
    <col min="15110" max="15110" width="9.42578125" style="838" customWidth="1"/>
    <col min="15111" max="15111" width="5.7109375" style="838" customWidth="1"/>
    <col min="15112" max="15112" width="9.42578125" style="838" customWidth="1"/>
    <col min="15113" max="15113" width="5.7109375" style="838" customWidth="1"/>
    <col min="15114" max="15114" width="9.42578125" style="838" customWidth="1"/>
    <col min="15115" max="15115" width="5.7109375" style="838" customWidth="1"/>
    <col min="15116" max="15116" width="9.42578125" style="838" customWidth="1"/>
    <col min="15117" max="15117" width="5.85546875" style="838" customWidth="1"/>
    <col min="15118" max="15118" width="9.42578125" style="838" customWidth="1"/>
    <col min="15119" max="15119" width="5.7109375" style="838" customWidth="1"/>
    <col min="15120" max="15120" width="9.42578125" style="838" customWidth="1"/>
    <col min="15121" max="15121" width="5.7109375" style="838" customWidth="1"/>
    <col min="15122" max="15122" width="9.42578125" style="838" customWidth="1"/>
    <col min="15123" max="15123" width="6.28515625" style="838" customWidth="1"/>
    <col min="15124" max="15124" width="11" style="838" customWidth="1"/>
    <col min="15125" max="15125" width="10" style="838" bestFit="1" customWidth="1"/>
    <col min="15126" max="15126" width="9.140625" style="838"/>
    <col min="15127" max="15131" width="0" style="838" hidden="1" customWidth="1"/>
    <col min="15132" max="15360" width="9.140625" style="838"/>
    <col min="15361" max="15361" width="4.5703125" style="838" customWidth="1"/>
    <col min="15362" max="15362" width="17.140625" style="838" customWidth="1"/>
    <col min="15363" max="15363" width="5.7109375" style="838" customWidth="1"/>
    <col min="15364" max="15364" width="9.42578125" style="838" customWidth="1"/>
    <col min="15365" max="15365" width="5.7109375" style="838" customWidth="1"/>
    <col min="15366" max="15366" width="9.42578125" style="838" customWidth="1"/>
    <col min="15367" max="15367" width="5.7109375" style="838" customWidth="1"/>
    <col min="15368" max="15368" width="9.42578125" style="838" customWidth="1"/>
    <col min="15369" max="15369" width="5.7109375" style="838" customWidth="1"/>
    <col min="15370" max="15370" width="9.42578125" style="838" customWidth="1"/>
    <col min="15371" max="15371" width="5.7109375" style="838" customWidth="1"/>
    <col min="15372" max="15372" width="9.42578125" style="838" customWidth="1"/>
    <col min="15373" max="15373" width="5.85546875" style="838" customWidth="1"/>
    <col min="15374" max="15374" width="9.42578125" style="838" customWidth="1"/>
    <col min="15375" max="15375" width="5.7109375" style="838" customWidth="1"/>
    <col min="15376" max="15376" width="9.42578125" style="838" customWidth="1"/>
    <col min="15377" max="15377" width="5.7109375" style="838" customWidth="1"/>
    <col min="15378" max="15378" width="9.42578125" style="838" customWidth="1"/>
    <col min="15379" max="15379" width="6.28515625" style="838" customWidth="1"/>
    <col min="15380" max="15380" width="11" style="838" customWidth="1"/>
    <col min="15381" max="15381" width="10" style="838" bestFit="1" customWidth="1"/>
    <col min="15382" max="15382" width="9.140625" style="838"/>
    <col min="15383" max="15387" width="0" style="838" hidden="1" customWidth="1"/>
    <col min="15388" max="15616" width="9.140625" style="838"/>
    <col min="15617" max="15617" width="4.5703125" style="838" customWidth="1"/>
    <col min="15618" max="15618" width="17.140625" style="838" customWidth="1"/>
    <col min="15619" max="15619" width="5.7109375" style="838" customWidth="1"/>
    <col min="15620" max="15620" width="9.42578125" style="838" customWidth="1"/>
    <col min="15621" max="15621" width="5.7109375" style="838" customWidth="1"/>
    <col min="15622" max="15622" width="9.42578125" style="838" customWidth="1"/>
    <col min="15623" max="15623" width="5.7109375" style="838" customWidth="1"/>
    <col min="15624" max="15624" width="9.42578125" style="838" customWidth="1"/>
    <col min="15625" max="15625" width="5.7109375" style="838" customWidth="1"/>
    <col min="15626" max="15626" width="9.42578125" style="838" customWidth="1"/>
    <col min="15627" max="15627" width="5.7109375" style="838" customWidth="1"/>
    <col min="15628" max="15628" width="9.42578125" style="838" customWidth="1"/>
    <col min="15629" max="15629" width="5.85546875" style="838" customWidth="1"/>
    <col min="15630" max="15630" width="9.42578125" style="838" customWidth="1"/>
    <col min="15631" max="15631" width="5.7109375" style="838" customWidth="1"/>
    <col min="15632" max="15632" width="9.42578125" style="838" customWidth="1"/>
    <col min="15633" max="15633" width="5.7109375" style="838" customWidth="1"/>
    <col min="15634" max="15634" width="9.42578125" style="838" customWidth="1"/>
    <col min="15635" max="15635" width="6.28515625" style="838" customWidth="1"/>
    <col min="15636" max="15636" width="11" style="838" customWidth="1"/>
    <col min="15637" max="15637" width="10" style="838" bestFit="1" customWidth="1"/>
    <col min="15638" max="15638" width="9.140625" style="838"/>
    <col min="15639" max="15643" width="0" style="838" hidden="1" customWidth="1"/>
    <col min="15644" max="15872" width="9.140625" style="838"/>
    <col min="15873" max="15873" width="4.5703125" style="838" customWidth="1"/>
    <col min="15874" max="15874" width="17.140625" style="838" customWidth="1"/>
    <col min="15875" max="15875" width="5.7109375" style="838" customWidth="1"/>
    <col min="15876" max="15876" width="9.42578125" style="838" customWidth="1"/>
    <col min="15877" max="15877" width="5.7109375" style="838" customWidth="1"/>
    <col min="15878" max="15878" width="9.42578125" style="838" customWidth="1"/>
    <col min="15879" max="15879" width="5.7109375" style="838" customWidth="1"/>
    <col min="15880" max="15880" width="9.42578125" style="838" customWidth="1"/>
    <col min="15881" max="15881" width="5.7109375" style="838" customWidth="1"/>
    <col min="15882" max="15882" width="9.42578125" style="838" customWidth="1"/>
    <col min="15883" max="15883" width="5.7109375" style="838" customWidth="1"/>
    <col min="15884" max="15884" width="9.42578125" style="838" customWidth="1"/>
    <col min="15885" max="15885" width="5.85546875" style="838" customWidth="1"/>
    <col min="15886" max="15886" width="9.42578125" style="838" customWidth="1"/>
    <col min="15887" max="15887" width="5.7109375" style="838" customWidth="1"/>
    <col min="15888" max="15888" width="9.42578125" style="838" customWidth="1"/>
    <col min="15889" max="15889" width="5.7109375" style="838" customWidth="1"/>
    <col min="15890" max="15890" width="9.42578125" style="838" customWidth="1"/>
    <col min="15891" max="15891" width="6.28515625" style="838" customWidth="1"/>
    <col min="15892" max="15892" width="11" style="838" customWidth="1"/>
    <col min="15893" max="15893" width="10" style="838" bestFit="1" customWidth="1"/>
    <col min="15894" max="15894" width="9.140625" style="838"/>
    <col min="15895" max="15899" width="0" style="838" hidden="1" customWidth="1"/>
    <col min="15900" max="16128" width="9.140625" style="838"/>
    <col min="16129" max="16129" width="4.5703125" style="838" customWidth="1"/>
    <col min="16130" max="16130" width="17.140625" style="838" customWidth="1"/>
    <col min="16131" max="16131" width="5.7109375" style="838" customWidth="1"/>
    <col min="16132" max="16132" width="9.42578125" style="838" customWidth="1"/>
    <col min="16133" max="16133" width="5.7109375" style="838" customWidth="1"/>
    <col min="16134" max="16134" width="9.42578125" style="838" customWidth="1"/>
    <col min="16135" max="16135" width="5.7109375" style="838" customWidth="1"/>
    <col min="16136" max="16136" width="9.42578125" style="838" customWidth="1"/>
    <col min="16137" max="16137" width="5.7109375" style="838" customWidth="1"/>
    <col min="16138" max="16138" width="9.42578125" style="838" customWidth="1"/>
    <col min="16139" max="16139" width="5.7109375" style="838" customWidth="1"/>
    <col min="16140" max="16140" width="9.42578125" style="838" customWidth="1"/>
    <col min="16141" max="16141" width="5.85546875" style="838" customWidth="1"/>
    <col min="16142" max="16142" width="9.42578125" style="838" customWidth="1"/>
    <col min="16143" max="16143" width="5.7109375" style="838" customWidth="1"/>
    <col min="16144" max="16144" width="9.42578125" style="838" customWidth="1"/>
    <col min="16145" max="16145" width="5.7109375" style="838" customWidth="1"/>
    <col min="16146" max="16146" width="9.42578125" style="838" customWidth="1"/>
    <col min="16147" max="16147" width="6.28515625" style="838" customWidth="1"/>
    <col min="16148" max="16148" width="11" style="838" customWidth="1"/>
    <col min="16149" max="16149" width="10" style="838" bestFit="1" customWidth="1"/>
    <col min="16150" max="16150" width="9.140625" style="838"/>
    <col min="16151" max="16155" width="0" style="838" hidden="1" customWidth="1"/>
    <col min="16156" max="16384" width="9.140625" style="838"/>
  </cols>
  <sheetData>
    <row r="2" spans="1:27" x14ac:dyDescent="0.2"/>
    <row r="4" spans="1:27" ht="23.25" x14ac:dyDescent="0.35">
      <c r="C4" s="1386" t="s">
        <v>0</v>
      </c>
      <c r="D4" s="911"/>
      <c r="K4" s="910"/>
    </row>
    <row r="5" spans="1:27" ht="23.25" x14ac:dyDescent="0.35">
      <c r="C5" s="1387" t="s">
        <v>2</v>
      </c>
      <c r="G5" s="1647"/>
      <c r="I5" s="1648" t="s">
        <v>757</v>
      </c>
      <c r="J5" s="1648"/>
      <c r="K5" s="1649"/>
      <c r="L5" s="1648"/>
    </row>
    <row r="6" spans="1:27" ht="23.25" x14ac:dyDescent="0.2">
      <c r="K6" s="905" t="s">
        <v>3</v>
      </c>
    </row>
    <row r="7" spans="1:27" ht="13.5" thickBot="1" x14ac:dyDescent="0.25"/>
    <row r="8" spans="1:27" s="847" customFormat="1" ht="20.25" customHeight="1" thickTop="1" x14ac:dyDescent="0.2">
      <c r="A8" s="1650" t="s">
        <v>4</v>
      </c>
      <c r="B8" s="1651" t="s">
        <v>5</v>
      </c>
      <c r="C8" s="1652" t="s">
        <v>6</v>
      </c>
      <c r="D8" s="1653"/>
      <c r="E8" s="1654" t="s">
        <v>7</v>
      </c>
      <c r="F8" s="1655"/>
      <c r="G8" s="1652" t="s">
        <v>8</v>
      </c>
      <c r="H8" s="1653"/>
      <c r="I8" s="1654" t="s">
        <v>9</v>
      </c>
      <c r="J8" s="1655"/>
      <c r="K8" s="1652" t="s">
        <v>10</v>
      </c>
      <c r="L8" s="1653"/>
      <c r="M8" s="1654" t="s">
        <v>11</v>
      </c>
      <c r="N8" s="1655"/>
      <c r="O8" s="1652" t="s">
        <v>12</v>
      </c>
      <c r="P8" s="1653"/>
      <c r="Q8" s="1654" t="s">
        <v>13</v>
      </c>
      <c r="R8" s="1653"/>
      <c r="S8" s="1656" t="s">
        <v>18</v>
      </c>
      <c r="T8" s="1657"/>
      <c r="U8" s="1658"/>
    </row>
    <row r="9" spans="1:27" s="847" customFormat="1" ht="27.75" customHeight="1" x14ac:dyDescent="0.2">
      <c r="A9" s="1659"/>
      <c r="B9" s="1660"/>
      <c r="C9" s="1661" t="s">
        <v>758</v>
      </c>
      <c r="D9" s="1662"/>
      <c r="E9" s="1663" t="s">
        <v>759</v>
      </c>
      <c r="F9" s="1664"/>
      <c r="G9" s="1661" t="s">
        <v>974</v>
      </c>
      <c r="H9" s="1665"/>
      <c r="I9" s="1663" t="s">
        <v>975</v>
      </c>
      <c r="J9" s="1664"/>
      <c r="K9" s="1661" t="s">
        <v>976</v>
      </c>
      <c r="L9" s="1665"/>
      <c r="M9" s="1663" t="s">
        <v>977</v>
      </c>
      <c r="N9" s="1664"/>
      <c r="O9" s="1661"/>
      <c r="P9" s="1665"/>
      <c r="Q9" s="1663"/>
      <c r="R9" s="1665"/>
      <c r="S9" s="1666"/>
      <c r="T9" s="1667"/>
      <c r="U9" s="1668"/>
    </row>
    <row r="10" spans="1:27" s="847" customFormat="1" x14ac:dyDescent="0.2">
      <c r="A10" s="1669"/>
      <c r="B10" s="1670"/>
      <c r="C10" s="1671"/>
      <c r="D10" s="1672"/>
      <c r="E10" s="1673"/>
      <c r="F10" s="1674"/>
      <c r="G10" s="1675"/>
      <c r="H10" s="1676"/>
      <c r="I10" s="1673"/>
      <c r="J10" s="1674"/>
      <c r="K10" s="1675"/>
      <c r="L10" s="1676"/>
      <c r="M10" s="1673"/>
      <c r="N10" s="1674"/>
      <c r="O10" s="1675"/>
      <c r="P10" s="1676"/>
      <c r="Q10" s="1673"/>
      <c r="R10" s="1676"/>
      <c r="S10" s="1675"/>
      <c r="T10" s="1677"/>
      <c r="U10" s="1678"/>
    </row>
    <row r="11" spans="1:27" s="847" customFormat="1" ht="15.75" x14ac:dyDescent="0.2">
      <c r="A11" s="1679"/>
      <c r="B11" s="1680"/>
      <c r="C11" s="1671" t="s">
        <v>31</v>
      </c>
      <c r="D11" s="1672" t="s">
        <v>32</v>
      </c>
      <c r="E11" s="1681" t="s">
        <v>31</v>
      </c>
      <c r="F11" s="1682" t="s">
        <v>32</v>
      </c>
      <c r="G11" s="1671" t="s">
        <v>31</v>
      </c>
      <c r="H11" s="1672" t="s">
        <v>32</v>
      </c>
      <c r="I11" s="1681" t="s">
        <v>31</v>
      </c>
      <c r="J11" s="1682" t="s">
        <v>32</v>
      </c>
      <c r="K11" s="1671" t="s">
        <v>31</v>
      </c>
      <c r="L11" s="1672" t="s">
        <v>32</v>
      </c>
      <c r="M11" s="1681" t="s">
        <v>31</v>
      </c>
      <c r="N11" s="1682" t="s">
        <v>32</v>
      </c>
      <c r="O11" s="1671" t="s">
        <v>31</v>
      </c>
      <c r="P11" s="1672" t="s">
        <v>32</v>
      </c>
      <c r="Q11" s="1681" t="s">
        <v>31</v>
      </c>
      <c r="R11" s="1672" t="s">
        <v>32</v>
      </c>
      <c r="S11" s="1671" t="s">
        <v>31</v>
      </c>
      <c r="T11" s="1683" t="s">
        <v>33</v>
      </c>
      <c r="U11" s="1684" t="s">
        <v>34</v>
      </c>
    </row>
    <row r="12" spans="1:27" s="847" customFormat="1" ht="16.5" thickBot="1" x14ac:dyDescent="0.25">
      <c r="A12" s="1685"/>
      <c r="B12" s="1686"/>
      <c r="C12" s="1687"/>
      <c r="D12" s="1688"/>
      <c r="E12" s="1687"/>
      <c r="F12" s="1689"/>
      <c r="G12" s="1687"/>
      <c r="H12" s="1688"/>
      <c r="I12" s="1687"/>
      <c r="J12" s="1689"/>
      <c r="K12" s="1687"/>
      <c r="L12" s="1688"/>
      <c r="M12" s="1687"/>
      <c r="N12" s="1689"/>
      <c r="O12" s="1687"/>
      <c r="P12" s="1688"/>
      <c r="Q12" s="1687"/>
      <c r="R12" s="1688"/>
      <c r="S12" s="1687"/>
      <c r="T12" s="1690"/>
      <c r="U12" s="1691"/>
    </row>
    <row r="13" spans="1:27" s="862" customFormat="1" ht="42.75" customHeight="1" thickTop="1" x14ac:dyDescent="0.2">
      <c r="A13" s="1692">
        <v>1</v>
      </c>
      <c r="B13" s="904" t="s">
        <v>763</v>
      </c>
      <c r="C13" s="903">
        <v>1</v>
      </c>
      <c r="D13" s="858">
        <v>5580</v>
      </c>
      <c r="E13" s="902">
        <v>2</v>
      </c>
      <c r="F13" s="855">
        <v>5405</v>
      </c>
      <c r="G13" s="903">
        <v>6</v>
      </c>
      <c r="H13" s="858">
        <v>1945</v>
      </c>
      <c r="I13" s="902">
        <v>5</v>
      </c>
      <c r="J13" s="855">
        <v>1910</v>
      </c>
      <c r="K13" s="903">
        <v>2</v>
      </c>
      <c r="L13" s="858">
        <v>3765</v>
      </c>
      <c r="M13" s="902">
        <v>2</v>
      </c>
      <c r="N13" s="855">
        <v>4570</v>
      </c>
      <c r="O13" s="903"/>
      <c r="P13" s="858"/>
      <c r="Q13" s="902"/>
      <c r="R13" s="855"/>
      <c r="S13" s="1693">
        <f t="shared" ref="S13:T26" si="0">IF(ISNUMBER(C13)=TRUE,SUM(C13,E13,G13,I13,K13,M13,O13,Q13),"")</f>
        <v>18</v>
      </c>
      <c r="T13" s="860">
        <f t="shared" si="0"/>
        <v>23175</v>
      </c>
      <c r="U13" s="861">
        <f t="shared" ref="U13:U26" si="1">IF(ISNUMBER(AA13)= TRUE,AA13,"")</f>
        <v>1</v>
      </c>
      <c r="W13" s="862">
        <f>IF(ISNUMBER(S13)=TRUE,S13,"")</f>
        <v>18</v>
      </c>
      <c r="X13" s="862">
        <f>IF(ISNUMBER(T13)=TRUE,T13,"")</f>
        <v>23175</v>
      </c>
      <c r="Y13" s="863">
        <f>MAX(D13,F13,H13,J13,L13,N13,P13,R13)</f>
        <v>5580</v>
      </c>
      <c r="Z13" s="862">
        <f>IF(ISNUMBER(W13)=TRUE,W13-X13/100000-Y13/1000000000,"")</f>
        <v>17.768244419999998</v>
      </c>
      <c r="AA13" s="862">
        <f>IF(ISNUMBER(Z13)=TRUE,RANK(Z13,$Z$13:$Z$26,1),"")</f>
        <v>1</v>
      </c>
    </row>
    <row r="14" spans="1:27" s="862" customFormat="1" ht="42.75" customHeight="1" x14ac:dyDescent="0.2">
      <c r="A14" s="1694">
        <v>2</v>
      </c>
      <c r="B14" s="901" t="s">
        <v>761</v>
      </c>
      <c r="C14" s="900">
        <v>3</v>
      </c>
      <c r="D14" s="870">
        <v>4285</v>
      </c>
      <c r="E14" s="899">
        <v>4</v>
      </c>
      <c r="F14" s="868">
        <v>3925</v>
      </c>
      <c r="G14" s="900">
        <v>5</v>
      </c>
      <c r="H14" s="870">
        <v>1990</v>
      </c>
      <c r="I14" s="899">
        <v>1</v>
      </c>
      <c r="J14" s="868">
        <v>3835</v>
      </c>
      <c r="K14" s="900">
        <v>1</v>
      </c>
      <c r="L14" s="870">
        <v>3795</v>
      </c>
      <c r="M14" s="899">
        <v>4</v>
      </c>
      <c r="N14" s="868">
        <v>2900</v>
      </c>
      <c r="O14" s="900"/>
      <c r="P14" s="870"/>
      <c r="Q14" s="899"/>
      <c r="R14" s="868"/>
      <c r="S14" s="898">
        <f t="shared" si="0"/>
        <v>18</v>
      </c>
      <c r="T14" s="897">
        <f t="shared" si="0"/>
        <v>20730</v>
      </c>
      <c r="U14" s="861">
        <f t="shared" si="1"/>
        <v>2</v>
      </c>
      <c r="W14" s="862">
        <f t="shared" ref="W14:X26" si="2">IF(ISNUMBER(S14)=TRUE,S14,"")</f>
        <v>18</v>
      </c>
      <c r="X14" s="862">
        <f t="shared" si="2"/>
        <v>20730</v>
      </c>
      <c r="Y14" s="863">
        <f t="shared" ref="Y14:Y26" si="3">MAX(D14,F14,H14,J14,L14,N14,P14,R14)</f>
        <v>4285</v>
      </c>
      <c r="Z14" s="862">
        <f t="shared" ref="Z14:Z26" si="4">IF(ISNUMBER(W14)=TRUE,W14-X14/100000-Y14/1000000000,"")</f>
        <v>17.792695715000001</v>
      </c>
      <c r="AA14" s="862">
        <f t="shared" ref="AA14:AA26" si="5">IF(ISNUMBER(Z14)=TRUE,RANK(Z14,$Z$13:$Z$26,1),"")</f>
        <v>2</v>
      </c>
    </row>
    <row r="15" spans="1:27" s="862" customFormat="1" ht="42.75" customHeight="1" x14ac:dyDescent="0.2">
      <c r="A15" s="1694">
        <v>3</v>
      </c>
      <c r="B15" s="901" t="s">
        <v>760</v>
      </c>
      <c r="C15" s="900">
        <v>5</v>
      </c>
      <c r="D15" s="870">
        <v>3360</v>
      </c>
      <c r="E15" s="899">
        <v>1</v>
      </c>
      <c r="F15" s="868">
        <v>5650</v>
      </c>
      <c r="G15" s="900">
        <v>1</v>
      </c>
      <c r="H15" s="870">
        <v>2855</v>
      </c>
      <c r="I15" s="899">
        <v>2</v>
      </c>
      <c r="J15" s="868">
        <v>3285</v>
      </c>
      <c r="K15" s="900">
        <v>4</v>
      </c>
      <c r="L15" s="870">
        <v>2650</v>
      </c>
      <c r="M15" s="899">
        <v>6</v>
      </c>
      <c r="N15" s="868">
        <v>1015</v>
      </c>
      <c r="O15" s="900"/>
      <c r="P15" s="870"/>
      <c r="Q15" s="899"/>
      <c r="R15" s="868"/>
      <c r="S15" s="898">
        <f t="shared" si="0"/>
        <v>19</v>
      </c>
      <c r="T15" s="897">
        <f t="shared" si="0"/>
        <v>18815</v>
      </c>
      <c r="U15" s="861">
        <f t="shared" si="1"/>
        <v>3</v>
      </c>
      <c r="W15" s="862">
        <f t="shared" si="2"/>
        <v>19</v>
      </c>
      <c r="X15" s="862">
        <f t="shared" si="2"/>
        <v>18815</v>
      </c>
      <c r="Y15" s="863">
        <f t="shared" si="3"/>
        <v>5650</v>
      </c>
      <c r="Z15" s="862">
        <f t="shared" si="4"/>
        <v>18.811844350000001</v>
      </c>
      <c r="AA15" s="862">
        <f t="shared" si="5"/>
        <v>3</v>
      </c>
    </row>
    <row r="16" spans="1:27" s="862" customFormat="1" ht="42.75" customHeight="1" x14ac:dyDescent="0.2">
      <c r="A16" s="1694">
        <v>4</v>
      </c>
      <c r="B16" s="901" t="s">
        <v>762</v>
      </c>
      <c r="C16" s="900">
        <v>2</v>
      </c>
      <c r="D16" s="870">
        <v>4650</v>
      </c>
      <c r="E16" s="899">
        <v>5</v>
      </c>
      <c r="F16" s="868">
        <v>1980</v>
      </c>
      <c r="G16" s="900">
        <v>3</v>
      </c>
      <c r="H16" s="870">
        <v>2635</v>
      </c>
      <c r="I16" s="899">
        <v>3</v>
      </c>
      <c r="J16" s="868">
        <v>3080</v>
      </c>
      <c r="K16" s="900">
        <v>5</v>
      </c>
      <c r="L16" s="870">
        <v>2115</v>
      </c>
      <c r="M16" s="899">
        <v>3</v>
      </c>
      <c r="N16" s="868">
        <v>3705</v>
      </c>
      <c r="O16" s="900"/>
      <c r="P16" s="870"/>
      <c r="Q16" s="899"/>
      <c r="R16" s="868"/>
      <c r="S16" s="898">
        <f t="shared" si="0"/>
        <v>21</v>
      </c>
      <c r="T16" s="897">
        <f t="shared" si="0"/>
        <v>18165</v>
      </c>
      <c r="U16" s="861">
        <f t="shared" si="1"/>
        <v>4</v>
      </c>
      <c r="W16" s="862">
        <f t="shared" si="2"/>
        <v>21</v>
      </c>
      <c r="X16" s="862">
        <f t="shared" si="2"/>
        <v>18165</v>
      </c>
      <c r="Y16" s="863">
        <f t="shared" si="3"/>
        <v>4650</v>
      </c>
      <c r="Z16" s="862">
        <f t="shared" si="4"/>
        <v>20.818345349999998</v>
      </c>
      <c r="AA16" s="862">
        <f t="shared" si="5"/>
        <v>4</v>
      </c>
    </row>
    <row r="17" spans="1:28" s="862" customFormat="1" ht="42.75" customHeight="1" x14ac:dyDescent="0.2">
      <c r="A17" s="1694">
        <v>5</v>
      </c>
      <c r="B17" s="901" t="s">
        <v>764</v>
      </c>
      <c r="C17" s="900">
        <v>4</v>
      </c>
      <c r="D17" s="870">
        <v>3480</v>
      </c>
      <c r="E17" s="899">
        <v>3</v>
      </c>
      <c r="F17" s="868">
        <v>4615</v>
      </c>
      <c r="G17" s="900">
        <v>2</v>
      </c>
      <c r="H17" s="870">
        <v>2835</v>
      </c>
      <c r="I17" s="899">
        <v>6</v>
      </c>
      <c r="J17" s="868">
        <v>1905</v>
      </c>
      <c r="K17" s="900">
        <v>6</v>
      </c>
      <c r="L17" s="870">
        <v>1875</v>
      </c>
      <c r="M17" s="899">
        <v>1</v>
      </c>
      <c r="N17" s="868">
        <v>5635</v>
      </c>
      <c r="O17" s="900"/>
      <c r="P17" s="870"/>
      <c r="Q17" s="899"/>
      <c r="R17" s="868"/>
      <c r="S17" s="898">
        <f t="shared" si="0"/>
        <v>22</v>
      </c>
      <c r="T17" s="897">
        <f t="shared" si="0"/>
        <v>20345</v>
      </c>
      <c r="U17" s="861">
        <f t="shared" si="1"/>
        <v>5</v>
      </c>
      <c r="W17" s="862">
        <f t="shared" si="2"/>
        <v>22</v>
      </c>
      <c r="X17" s="862">
        <f t="shared" si="2"/>
        <v>20345</v>
      </c>
      <c r="Y17" s="863">
        <f t="shared" si="3"/>
        <v>5635</v>
      </c>
      <c r="Z17" s="862">
        <f t="shared" si="4"/>
        <v>21.796544364999999</v>
      </c>
      <c r="AA17" s="862">
        <f t="shared" si="5"/>
        <v>5</v>
      </c>
    </row>
    <row r="18" spans="1:28" s="862" customFormat="1" ht="42.75" customHeight="1" x14ac:dyDescent="0.2">
      <c r="A18" s="1694">
        <v>6</v>
      </c>
      <c r="B18" s="901" t="s">
        <v>765</v>
      </c>
      <c r="C18" s="900">
        <v>6</v>
      </c>
      <c r="D18" s="870">
        <v>2990</v>
      </c>
      <c r="E18" s="899">
        <v>6</v>
      </c>
      <c r="F18" s="868">
        <v>1375</v>
      </c>
      <c r="G18" s="900">
        <v>4</v>
      </c>
      <c r="H18" s="870">
        <v>2310</v>
      </c>
      <c r="I18" s="899">
        <v>4</v>
      </c>
      <c r="J18" s="868">
        <v>2285</v>
      </c>
      <c r="K18" s="900">
        <v>3</v>
      </c>
      <c r="L18" s="870">
        <v>3620</v>
      </c>
      <c r="M18" s="899">
        <v>5</v>
      </c>
      <c r="N18" s="868">
        <v>1150</v>
      </c>
      <c r="O18" s="900"/>
      <c r="P18" s="870"/>
      <c r="Q18" s="899"/>
      <c r="R18" s="868"/>
      <c r="S18" s="898">
        <f t="shared" si="0"/>
        <v>28</v>
      </c>
      <c r="T18" s="897">
        <f t="shared" si="0"/>
        <v>13730</v>
      </c>
      <c r="U18" s="861">
        <f t="shared" si="1"/>
        <v>6</v>
      </c>
      <c r="W18" s="862">
        <f t="shared" si="2"/>
        <v>28</v>
      </c>
      <c r="X18" s="862">
        <f t="shared" si="2"/>
        <v>13730</v>
      </c>
      <c r="Y18" s="863">
        <f t="shared" si="3"/>
        <v>3620</v>
      </c>
      <c r="Z18" s="862">
        <f t="shared" si="4"/>
        <v>27.862696379999999</v>
      </c>
      <c r="AA18" s="862">
        <f t="shared" si="5"/>
        <v>6</v>
      </c>
    </row>
    <row r="19" spans="1:28" s="862" customFormat="1" ht="42.75" customHeight="1" x14ac:dyDescent="0.2">
      <c r="A19" s="1694">
        <v>7</v>
      </c>
      <c r="B19" s="901"/>
      <c r="C19" s="900"/>
      <c r="D19" s="870"/>
      <c r="E19" s="899"/>
      <c r="F19" s="868"/>
      <c r="G19" s="900"/>
      <c r="H19" s="870"/>
      <c r="I19" s="899"/>
      <c r="J19" s="868"/>
      <c r="K19" s="900"/>
      <c r="L19" s="870"/>
      <c r="M19" s="899"/>
      <c r="N19" s="868"/>
      <c r="O19" s="900"/>
      <c r="P19" s="870"/>
      <c r="Q19" s="899"/>
      <c r="R19" s="868"/>
      <c r="S19" s="898" t="str">
        <f t="shared" si="0"/>
        <v/>
      </c>
      <c r="T19" s="897" t="str">
        <f t="shared" si="0"/>
        <v/>
      </c>
      <c r="U19" s="861" t="str">
        <f t="shared" si="1"/>
        <v/>
      </c>
      <c r="W19" s="862" t="str">
        <f t="shared" si="2"/>
        <v/>
      </c>
      <c r="X19" s="862" t="str">
        <f t="shared" si="2"/>
        <v/>
      </c>
      <c r="Y19" s="863">
        <f t="shared" si="3"/>
        <v>0</v>
      </c>
      <c r="Z19" s="862" t="str">
        <f t="shared" si="4"/>
        <v/>
      </c>
      <c r="AA19" s="862" t="str">
        <f t="shared" si="5"/>
        <v/>
      </c>
    </row>
    <row r="20" spans="1:28" s="862" customFormat="1" ht="42.75" customHeight="1" x14ac:dyDescent="0.2">
      <c r="A20" s="1694">
        <v>8</v>
      </c>
      <c r="B20" s="901"/>
      <c r="C20" s="900"/>
      <c r="D20" s="870"/>
      <c r="E20" s="899"/>
      <c r="F20" s="868"/>
      <c r="G20" s="900"/>
      <c r="H20" s="870"/>
      <c r="I20" s="899"/>
      <c r="J20" s="868"/>
      <c r="K20" s="900"/>
      <c r="L20" s="870"/>
      <c r="M20" s="899"/>
      <c r="N20" s="868"/>
      <c r="O20" s="900"/>
      <c r="P20" s="870"/>
      <c r="Q20" s="899"/>
      <c r="R20" s="868"/>
      <c r="S20" s="898" t="str">
        <f t="shared" si="0"/>
        <v/>
      </c>
      <c r="T20" s="897" t="str">
        <f t="shared" si="0"/>
        <v/>
      </c>
      <c r="U20" s="861" t="str">
        <f t="shared" si="1"/>
        <v/>
      </c>
      <c r="W20" s="862" t="str">
        <f t="shared" si="2"/>
        <v/>
      </c>
      <c r="X20" s="862" t="str">
        <f t="shared" si="2"/>
        <v/>
      </c>
      <c r="Y20" s="863">
        <f t="shared" si="3"/>
        <v>0</v>
      </c>
      <c r="Z20" s="862" t="str">
        <f t="shared" si="4"/>
        <v/>
      </c>
      <c r="AA20" s="862" t="str">
        <f t="shared" si="5"/>
        <v/>
      </c>
    </row>
    <row r="21" spans="1:28" s="862" customFormat="1" ht="42.75" customHeight="1" x14ac:dyDescent="0.2">
      <c r="A21" s="1694">
        <v>9</v>
      </c>
      <c r="B21" s="901"/>
      <c r="C21" s="900"/>
      <c r="D21" s="870"/>
      <c r="E21" s="899"/>
      <c r="F21" s="868"/>
      <c r="G21" s="900"/>
      <c r="H21" s="870"/>
      <c r="I21" s="899"/>
      <c r="J21" s="868"/>
      <c r="K21" s="900"/>
      <c r="L21" s="870"/>
      <c r="M21" s="899"/>
      <c r="N21" s="868"/>
      <c r="O21" s="900"/>
      <c r="P21" s="870"/>
      <c r="Q21" s="899"/>
      <c r="R21" s="868"/>
      <c r="S21" s="898" t="str">
        <f t="shared" si="0"/>
        <v/>
      </c>
      <c r="T21" s="897" t="str">
        <f t="shared" si="0"/>
        <v/>
      </c>
      <c r="U21" s="861" t="str">
        <f t="shared" si="1"/>
        <v/>
      </c>
      <c r="W21" s="862" t="str">
        <f t="shared" si="2"/>
        <v/>
      </c>
      <c r="X21" s="862" t="str">
        <f t="shared" si="2"/>
        <v/>
      </c>
      <c r="Y21" s="863">
        <f t="shared" si="3"/>
        <v>0</v>
      </c>
      <c r="Z21" s="862" t="str">
        <f t="shared" si="4"/>
        <v/>
      </c>
      <c r="AA21" s="862" t="str">
        <f t="shared" si="5"/>
        <v/>
      </c>
    </row>
    <row r="22" spans="1:28" s="862" customFormat="1" ht="42.75" customHeight="1" x14ac:dyDescent="0.2">
      <c r="A22" s="1694">
        <v>10</v>
      </c>
      <c r="B22" s="901"/>
      <c r="C22" s="900"/>
      <c r="D22" s="870"/>
      <c r="E22" s="899"/>
      <c r="F22" s="868"/>
      <c r="G22" s="900"/>
      <c r="H22" s="870"/>
      <c r="I22" s="899"/>
      <c r="J22" s="868"/>
      <c r="K22" s="900"/>
      <c r="L22" s="870"/>
      <c r="M22" s="899"/>
      <c r="N22" s="868"/>
      <c r="O22" s="900"/>
      <c r="P22" s="870"/>
      <c r="Q22" s="899"/>
      <c r="R22" s="868"/>
      <c r="S22" s="898" t="str">
        <f t="shared" si="0"/>
        <v/>
      </c>
      <c r="T22" s="897" t="str">
        <f t="shared" si="0"/>
        <v/>
      </c>
      <c r="U22" s="861" t="str">
        <f t="shared" si="1"/>
        <v/>
      </c>
      <c r="W22" s="862" t="str">
        <f t="shared" si="2"/>
        <v/>
      </c>
      <c r="X22" s="862" t="str">
        <f t="shared" si="2"/>
        <v/>
      </c>
      <c r="Y22" s="863">
        <f t="shared" si="3"/>
        <v>0</v>
      </c>
      <c r="Z22" s="862" t="str">
        <f t="shared" si="4"/>
        <v/>
      </c>
      <c r="AA22" s="862" t="str">
        <f t="shared" si="5"/>
        <v/>
      </c>
    </row>
    <row r="23" spans="1:28" s="862" customFormat="1" ht="42.75" customHeight="1" x14ac:dyDescent="0.2">
      <c r="A23" s="1694">
        <v>11</v>
      </c>
      <c r="B23" s="901"/>
      <c r="C23" s="900"/>
      <c r="D23" s="870"/>
      <c r="E23" s="899"/>
      <c r="F23" s="868"/>
      <c r="G23" s="900"/>
      <c r="H23" s="870"/>
      <c r="I23" s="899"/>
      <c r="J23" s="868"/>
      <c r="K23" s="900"/>
      <c r="L23" s="870"/>
      <c r="M23" s="899"/>
      <c r="N23" s="868"/>
      <c r="O23" s="900"/>
      <c r="P23" s="870"/>
      <c r="Q23" s="899"/>
      <c r="R23" s="868"/>
      <c r="S23" s="898" t="str">
        <f t="shared" si="0"/>
        <v/>
      </c>
      <c r="T23" s="897" t="str">
        <f t="shared" si="0"/>
        <v/>
      </c>
      <c r="U23" s="861" t="str">
        <f t="shared" si="1"/>
        <v/>
      </c>
      <c r="W23" s="862" t="str">
        <f t="shared" si="2"/>
        <v/>
      </c>
      <c r="X23" s="862" t="str">
        <f t="shared" si="2"/>
        <v/>
      </c>
      <c r="Y23" s="863">
        <f t="shared" si="3"/>
        <v>0</v>
      </c>
      <c r="Z23" s="862" t="str">
        <f t="shared" si="4"/>
        <v/>
      </c>
      <c r="AA23" s="862" t="str">
        <f t="shared" si="5"/>
        <v/>
      </c>
    </row>
    <row r="24" spans="1:28" s="862" customFormat="1" ht="42.75" customHeight="1" x14ac:dyDescent="0.2">
      <c r="A24" s="1694">
        <v>12</v>
      </c>
      <c r="B24" s="901"/>
      <c r="C24" s="900"/>
      <c r="D24" s="870"/>
      <c r="E24" s="899"/>
      <c r="F24" s="868"/>
      <c r="G24" s="900"/>
      <c r="H24" s="870"/>
      <c r="I24" s="899"/>
      <c r="J24" s="868"/>
      <c r="K24" s="900"/>
      <c r="L24" s="870"/>
      <c r="M24" s="899"/>
      <c r="N24" s="868"/>
      <c r="O24" s="900"/>
      <c r="P24" s="870"/>
      <c r="Q24" s="899"/>
      <c r="R24" s="868"/>
      <c r="S24" s="898" t="str">
        <f t="shared" si="0"/>
        <v/>
      </c>
      <c r="T24" s="897" t="str">
        <f t="shared" si="0"/>
        <v/>
      </c>
      <c r="U24" s="861" t="str">
        <f t="shared" si="1"/>
        <v/>
      </c>
      <c r="W24" s="862" t="str">
        <f t="shared" si="2"/>
        <v/>
      </c>
      <c r="X24" s="862" t="str">
        <f t="shared" si="2"/>
        <v/>
      </c>
      <c r="Y24" s="863">
        <f t="shared" si="3"/>
        <v>0</v>
      </c>
      <c r="Z24" s="862" t="str">
        <f t="shared" si="4"/>
        <v/>
      </c>
      <c r="AA24" s="862" t="str">
        <f t="shared" si="5"/>
        <v/>
      </c>
    </row>
    <row r="25" spans="1:28" s="862" customFormat="1" ht="42.75" customHeight="1" x14ac:dyDescent="0.2">
      <c r="A25" s="1694">
        <v>13</v>
      </c>
      <c r="B25" s="901"/>
      <c r="C25" s="900"/>
      <c r="D25" s="870"/>
      <c r="E25" s="899"/>
      <c r="F25" s="868"/>
      <c r="G25" s="900"/>
      <c r="H25" s="870"/>
      <c r="I25" s="899"/>
      <c r="J25" s="868"/>
      <c r="K25" s="900"/>
      <c r="L25" s="870"/>
      <c r="M25" s="899"/>
      <c r="N25" s="868"/>
      <c r="O25" s="900"/>
      <c r="P25" s="870"/>
      <c r="Q25" s="899"/>
      <c r="R25" s="868"/>
      <c r="S25" s="898" t="str">
        <f t="shared" si="0"/>
        <v/>
      </c>
      <c r="T25" s="897" t="str">
        <f t="shared" si="0"/>
        <v/>
      </c>
      <c r="U25" s="861" t="str">
        <f t="shared" si="1"/>
        <v/>
      </c>
      <c r="W25" s="862" t="str">
        <f t="shared" si="2"/>
        <v/>
      </c>
      <c r="X25" s="862" t="str">
        <f t="shared" si="2"/>
        <v/>
      </c>
      <c r="Y25" s="863">
        <f t="shared" si="3"/>
        <v>0</v>
      </c>
      <c r="Z25" s="862" t="str">
        <f t="shared" si="4"/>
        <v/>
      </c>
      <c r="AA25" s="862" t="str">
        <f t="shared" si="5"/>
        <v/>
      </c>
      <c r="AB25" s="1696"/>
    </row>
    <row r="26" spans="1:28" s="862" customFormat="1" ht="42.75" customHeight="1" thickBot="1" x14ac:dyDescent="0.25">
      <c r="A26" s="1695">
        <v>14</v>
      </c>
      <c r="B26" s="896"/>
      <c r="C26" s="895"/>
      <c r="D26" s="882"/>
      <c r="E26" s="895"/>
      <c r="F26" s="882"/>
      <c r="G26" s="895"/>
      <c r="H26" s="882"/>
      <c r="I26" s="895"/>
      <c r="J26" s="882"/>
      <c r="K26" s="895"/>
      <c r="L26" s="882"/>
      <c r="M26" s="895"/>
      <c r="N26" s="882"/>
      <c r="O26" s="895"/>
      <c r="P26" s="882"/>
      <c r="Q26" s="895"/>
      <c r="R26" s="882"/>
      <c r="S26" s="894" t="str">
        <f t="shared" si="0"/>
        <v/>
      </c>
      <c r="T26" s="884" t="str">
        <f t="shared" si="0"/>
        <v/>
      </c>
      <c r="U26" s="885" t="str">
        <f t="shared" si="1"/>
        <v/>
      </c>
      <c r="W26" s="862" t="str">
        <f t="shared" si="2"/>
        <v/>
      </c>
      <c r="X26" s="862" t="str">
        <f t="shared" si="2"/>
        <v/>
      </c>
      <c r="Y26" s="863">
        <f t="shared" si="3"/>
        <v>0</v>
      </c>
      <c r="Z26" s="862" t="str">
        <f t="shared" si="4"/>
        <v/>
      </c>
      <c r="AA26" s="862" t="str">
        <f t="shared" si="5"/>
        <v/>
      </c>
    </row>
    <row r="27" spans="1:28" ht="15.75" thickTop="1" x14ac:dyDescent="0.2">
      <c r="D27" s="893"/>
    </row>
    <row r="28" spans="1:28" x14ac:dyDescent="0.2">
      <c r="D28" s="842"/>
    </row>
  </sheetData>
  <mergeCells count="19">
    <mergeCell ref="M9:N9"/>
    <mergeCell ref="O9:P9"/>
    <mergeCell ref="Q9:R9"/>
    <mergeCell ref="K8:L8"/>
    <mergeCell ref="M8:N8"/>
    <mergeCell ref="O8:P8"/>
    <mergeCell ref="Q8:R8"/>
    <mergeCell ref="S8:U9"/>
    <mergeCell ref="C9:D9"/>
    <mergeCell ref="E9:F9"/>
    <mergeCell ref="G9:H9"/>
    <mergeCell ref="I9:J9"/>
    <mergeCell ref="K9:L9"/>
    <mergeCell ref="A8:A10"/>
    <mergeCell ref="B8:B10"/>
    <mergeCell ref="C8:D8"/>
    <mergeCell ref="E8:F8"/>
    <mergeCell ref="G8:H8"/>
    <mergeCell ref="I8:J8"/>
  </mergeCells>
  <printOptions horizontalCentered="1"/>
  <pageMargins left="0.78740157480314965" right="0.78740157480314965" top="0.17" bottom="0.36" header="2.9527559055118111" footer="0.28999999999999998"/>
  <pageSetup paperSize="9" scale="70" orientation="landscape" r:id="rId1"/>
  <headerFooter alignWithMargins="0">
    <oddHeader>&amp;C&amp;G</odd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08000"/>
  </sheetPr>
  <dimension ref="A2:IW25"/>
  <sheetViews>
    <sheetView topLeftCell="A4" zoomScale="75" zoomScaleNormal="75" workbookViewId="0">
      <selection activeCell="AB14" sqref="AB14"/>
    </sheetView>
  </sheetViews>
  <sheetFormatPr defaultRowHeight="12.75" x14ac:dyDescent="0.2"/>
  <cols>
    <col min="1" max="1" width="4.5703125" style="69"/>
    <col min="2" max="2" width="17.140625" style="70"/>
    <col min="3" max="3" width="5.7109375" style="70"/>
    <col min="4" max="4" width="9.42578125" style="70"/>
    <col min="5" max="5" width="5.7109375" style="70"/>
    <col min="6" max="6" width="9.42578125" style="70"/>
    <col min="7" max="7" width="5.7109375" style="70"/>
    <col min="8" max="8" width="9.42578125" style="70"/>
    <col min="9" max="9" width="5.7109375" style="70"/>
    <col min="10" max="10" width="9.42578125" style="70"/>
    <col min="11" max="11" width="5.7109375" style="70"/>
    <col min="12" max="12" width="9.42578125" style="70"/>
    <col min="13" max="13" width="5.85546875" style="70"/>
    <col min="14" max="14" width="9.42578125" style="70"/>
    <col min="15" max="15" width="5.7109375" style="70"/>
    <col min="16" max="16" width="9.42578125" style="70"/>
    <col min="17" max="17" width="5.7109375" style="70"/>
    <col min="18" max="18" width="9.42578125" style="70"/>
    <col min="19" max="19" width="6.28515625" style="70"/>
    <col min="20" max="20" width="11" style="70"/>
    <col min="21" max="21" width="10" style="70"/>
    <col min="22" max="22" width="9.140625" style="70"/>
    <col min="23" max="27" width="0" style="70" hidden="1"/>
    <col min="28" max="257" width="9.140625" style="70"/>
  </cols>
  <sheetData>
    <row r="2" spans="1:27" x14ac:dyDescent="0.2"/>
    <row r="4" spans="1:27" ht="23.25" x14ac:dyDescent="0.35">
      <c r="C4" s="71" t="s">
        <v>0</v>
      </c>
      <c r="D4" s="72"/>
      <c r="K4" s="73" t="s">
        <v>1</v>
      </c>
    </row>
    <row r="5" spans="1:27" ht="23.25" x14ac:dyDescent="0.2">
      <c r="C5" s="74" t="s">
        <v>2</v>
      </c>
      <c r="K5" s="75" t="s">
        <v>111</v>
      </c>
    </row>
    <row r="6" spans="1:27" ht="23.25" x14ac:dyDescent="0.2">
      <c r="K6" s="76" t="s">
        <v>3</v>
      </c>
    </row>
    <row r="8" spans="1:27" s="77" customFormat="1" ht="20.25" customHeight="1" x14ac:dyDescent="0.2">
      <c r="A8" s="1411" t="s">
        <v>4</v>
      </c>
      <c r="B8" s="1412" t="s">
        <v>5</v>
      </c>
      <c r="C8" s="1413" t="s">
        <v>6</v>
      </c>
      <c r="D8" s="1413"/>
      <c r="E8" s="1414" t="s">
        <v>7</v>
      </c>
      <c r="F8" s="1414"/>
      <c r="G8" s="1413" t="s">
        <v>8</v>
      </c>
      <c r="H8" s="1413"/>
      <c r="I8" s="1414" t="s">
        <v>9</v>
      </c>
      <c r="J8" s="1414"/>
      <c r="K8" s="1413" t="s">
        <v>10</v>
      </c>
      <c r="L8" s="1413"/>
      <c r="M8" s="1414" t="s">
        <v>11</v>
      </c>
      <c r="N8" s="1414"/>
      <c r="O8" s="1413" t="s">
        <v>12</v>
      </c>
      <c r="P8" s="1413"/>
      <c r="Q8" s="1417" t="s">
        <v>13</v>
      </c>
      <c r="R8" s="1417"/>
      <c r="S8" s="1415" t="s">
        <v>18</v>
      </c>
      <c r="T8" s="1415"/>
      <c r="U8" s="1415"/>
    </row>
    <row r="9" spans="1:27" s="77" customFormat="1" ht="27.75" customHeight="1" x14ac:dyDescent="0.2">
      <c r="A9" s="1411"/>
      <c r="B9" s="1412"/>
      <c r="C9" s="1416" t="s">
        <v>112</v>
      </c>
      <c r="D9" s="1416"/>
      <c r="E9" s="1416" t="s">
        <v>113</v>
      </c>
      <c r="F9" s="1416"/>
      <c r="G9" s="1416" t="s">
        <v>114</v>
      </c>
      <c r="H9" s="1416"/>
      <c r="I9" s="1416" t="s">
        <v>115</v>
      </c>
      <c r="J9" s="1416"/>
      <c r="K9" s="1416" t="s">
        <v>116</v>
      </c>
      <c r="L9" s="1416"/>
      <c r="M9" s="1416" t="s">
        <v>117</v>
      </c>
      <c r="N9" s="1416"/>
      <c r="O9" s="1416" t="s">
        <v>118</v>
      </c>
      <c r="P9" s="1416"/>
      <c r="Q9" s="1416" t="s">
        <v>119</v>
      </c>
      <c r="R9" s="1416"/>
      <c r="S9" s="1415"/>
      <c r="T9" s="1415"/>
      <c r="U9" s="1415"/>
    </row>
    <row r="10" spans="1:27" s="77" customFormat="1" x14ac:dyDescent="0.2">
      <c r="A10" s="1411"/>
      <c r="B10" s="1412"/>
      <c r="C10" s="954"/>
      <c r="D10" s="955"/>
      <c r="E10" s="956"/>
      <c r="F10" s="957"/>
      <c r="G10" s="958"/>
      <c r="H10" s="959"/>
      <c r="I10" s="956"/>
      <c r="J10" s="957"/>
      <c r="K10" s="958"/>
      <c r="L10" s="959"/>
      <c r="M10" s="956"/>
      <c r="N10" s="957"/>
      <c r="O10" s="958"/>
      <c r="P10" s="959"/>
      <c r="Q10" s="956"/>
      <c r="R10" s="959"/>
      <c r="S10" s="958"/>
      <c r="T10" s="960"/>
      <c r="U10" s="961"/>
    </row>
    <row r="11" spans="1:27" s="77" customFormat="1" ht="15.75" x14ac:dyDescent="0.2">
      <c r="A11" s="962"/>
      <c r="B11" s="963"/>
      <c r="C11" s="954" t="s">
        <v>31</v>
      </c>
      <c r="D11" s="955" t="s">
        <v>32</v>
      </c>
      <c r="E11" s="964" t="s">
        <v>31</v>
      </c>
      <c r="F11" s="965" t="s">
        <v>32</v>
      </c>
      <c r="G11" s="954" t="s">
        <v>31</v>
      </c>
      <c r="H11" s="955" t="s">
        <v>32</v>
      </c>
      <c r="I11" s="964" t="s">
        <v>31</v>
      </c>
      <c r="J11" s="965" t="s">
        <v>32</v>
      </c>
      <c r="K11" s="954" t="s">
        <v>31</v>
      </c>
      <c r="L11" s="955" t="s">
        <v>32</v>
      </c>
      <c r="M11" s="964" t="s">
        <v>31</v>
      </c>
      <c r="N11" s="965" t="s">
        <v>32</v>
      </c>
      <c r="O11" s="954" t="s">
        <v>31</v>
      </c>
      <c r="P11" s="955" t="s">
        <v>32</v>
      </c>
      <c r="Q11" s="964" t="s">
        <v>31</v>
      </c>
      <c r="R11" s="955" t="s">
        <v>32</v>
      </c>
      <c r="S11" s="954" t="s">
        <v>31</v>
      </c>
      <c r="T11" s="966" t="s">
        <v>33</v>
      </c>
      <c r="U11" s="967" t="s">
        <v>34</v>
      </c>
    </row>
    <row r="12" spans="1:27" s="77" customFormat="1" ht="15.75" x14ac:dyDescent="0.2">
      <c r="A12" s="968"/>
      <c r="B12" s="969"/>
      <c r="C12" s="970"/>
      <c r="D12" s="971"/>
      <c r="E12" s="970"/>
      <c r="F12" s="972"/>
      <c r="G12" s="970"/>
      <c r="H12" s="971"/>
      <c r="I12" s="970"/>
      <c r="J12" s="972"/>
      <c r="K12" s="970"/>
      <c r="L12" s="971"/>
      <c r="M12" s="970"/>
      <c r="N12" s="972"/>
      <c r="O12" s="970"/>
      <c r="P12" s="971"/>
      <c r="Q12" s="970"/>
      <c r="R12" s="971"/>
      <c r="S12" s="970"/>
      <c r="T12" s="973"/>
      <c r="U12" s="974"/>
    </row>
    <row r="13" spans="1:27" s="80" customFormat="1" ht="42.75" customHeight="1" x14ac:dyDescent="0.2">
      <c r="A13" s="78">
        <v>1</v>
      </c>
      <c r="B13" s="455" t="s">
        <v>121</v>
      </c>
      <c r="C13" s="456">
        <v>1</v>
      </c>
      <c r="D13" s="402">
        <v>11346</v>
      </c>
      <c r="E13" s="457">
        <v>6</v>
      </c>
      <c r="F13" s="411">
        <v>18318</v>
      </c>
      <c r="G13" s="456">
        <v>8</v>
      </c>
      <c r="H13" s="402">
        <v>2479</v>
      </c>
      <c r="I13" s="457">
        <v>5</v>
      </c>
      <c r="J13" s="411">
        <v>10570</v>
      </c>
      <c r="K13" s="456">
        <v>1</v>
      </c>
      <c r="L13" s="402">
        <v>3390</v>
      </c>
      <c r="M13" s="457">
        <v>1</v>
      </c>
      <c r="N13" s="411">
        <v>4945</v>
      </c>
      <c r="O13" s="456">
        <v>1</v>
      </c>
      <c r="P13" s="402">
        <v>6530</v>
      </c>
      <c r="Q13" s="457">
        <v>1</v>
      </c>
      <c r="R13" s="411">
        <v>7120</v>
      </c>
      <c r="S13" s="925">
        <f t="shared" ref="S13:T20" si="0">IF(ISNUMBER(C13)=TRUE(),SUM(C13,E13,G13,I13,K13,M13,O13,Q13),"")</f>
        <v>24</v>
      </c>
      <c r="T13" s="926">
        <f t="shared" si="0"/>
        <v>64698</v>
      </c>
      <c r="U13" s="1261">
        <f t="shared" ref="U13:U20" si="1">IF(ISNUMBER(AA13)=TRUE(),AA13,"")</f>
        <v>1</v>
      </c>
      <c r="W13" s="80">
        <f t="shared" ref="W13:W21" si="2">IF(ISNUMBER(S13)=TRUE(),S13,"")</f>
        <v>24</v>
      </c>
      <c r="X13" s="80">
        <f t="shared" ref="X13:X21" si="3">IF(ISNUMBER(T13)=TRUE(),T13,"")</f>
        <v>64698</v>
      </c>
      <c r="Y13" s="81">
        <f t="shared" ref="Y13:Y21" si="4">MAX(D13,F13,H13,J13,L13,N13,P13,R13)</f>
        <v>18318</v>
      </c>
      <c r="Z13" s="80">
        <f t="shared" ref="Z13:Z21" si="5">IF(ISNUMBER(W13)=TRUE(),W13-X13/100000-Y13/1000000000,"")</f>
        <v>23.353001682000002</v>
      </c>
      <c r="AA13" s="80">
        <f t="shared" ref="AA13:AA21" si="6">IF(ISNUMBER(Z13)=TRUE(),RANK(Z13,$Z$13:$Z$21,1),"")</f>
        <v>1</v>
      </c>
    </row>
    <row r="14" spans="1:27" s="80" customFormat="1" ht="42.75" customHeight="1" x14ac:dyDescent="0.2">
      <c r="A14" s="82">
        <v>2</v>
      </c>
      <c r="B14" s="458" t="s">
        <v>120</v>
      </c>
      <c r="C14" s="459">
        <v>2</v>
      </c>
      <c r="D14" s="412">
        <v>6849</v>
      </c>
      <c r="E14" s="460">
        <v>1</v>
      </c>
      <c r="F14" s="413">
        <v>45500</v>
      </c>
      <c r="G14" s="459">
        <v>3</v>
      </c>
      <c r="H14" s="412">
        <v>16978</v>
      </c>
      <c r="I14" s="460">
        <v>6</v>
      </c>
      <c r="J14" s="413">
        <v>9027</v>
      </c>
      <c r="K14" s="459">
        <v>2</v>
      </c>
      <c r="L14" s="412">
        <v>3306</v>
      </c>
      <c r="M14" s="460">
        <v>3</v>
      </c>
      <c r="N14" s="413">
        <v>3390</v>
      </c>
      <c r="O14" s="459">
        <v>5</v>
      </c>
      <c r="P14" s="412">
        <v>5220</v>
      </c>
      <c r="Q14" s="460">
        <v>4</v>
      </c>
      <c r="R14" s="413">
        <v>7040</v>
      </c>
      <c r="S14" s="927">
        <f t="shared" si="0"/>
        <v>26</v>
      </c>
      <c r="T14" s="928">
        <f t="shared" si="0"/>
        <v>97310</v>
      </c>
      <c r="U14" s="1261">
        <f t="shared" si="1"/>
        <v>2</v>
      </c>
      <c r="W14" s="80">
        <f t="shared" si="2"/>
        <v>26</v>
      </c>
      <c r="X14" s="80">
        <f t="shared" si="3"/>
        <v>97310</v>
      </c>
      <c r="Y14" s="81">
        <f t="shared" si="4"/>
        <v>45500</v>
      </c>
      <c r="Z14" s="80">
        <f t="shared" si="5"/>
        <v>25.026854500000002</v>
      </c>
      <c r="AA14" s="80">
        <f t="shared" si="6"/>
        <v>2</v>
      </c>
    </row>
    <row r="15" spans="1:27" s="80" customFormat="1" ht="42.75" customHeight="1" x14ac:dyDescent="0.2">
      <c r="A15" s="82">
        <v>3</v>
      </c>
      <c r="B15" s="83" t="s">
        <v>122</v>
      </c>
      <c r="C15" s="84">
        <v>3</v>
      </c>
      <c r="D15" s="85">
        <v>5970</v>
      </c>
      <c r="E15" s="86">
        <v>5</v>
      </c>
      <c r="F15" s="87">
        <v>19746</v>
      </c>
      <c r="G15" s="84">
        <v>1</v>
      </c>
      <c r="H15" s="85">
        <v>15690</v>
      </c>
      <c r="I15" s="86">
        <v>2</v>
      </c>
      <c r="J15" s="87">
        <v>8799</v>
      </c>
      <c r="K15" s="84">
        <v>3</v>
      </c>
      <c r="L15" s="85">
        <v>3177</v>
      </c>
      <c r="M15" s="86">
        <v>4</v>
      </c>
      <c r="N15" s="87">
        <v>2933</v>
      </c>
      <c r="O15" s="84">
        <v>7</v>
      </c>
      <c r="P15" s="85">
        <v>4515</v>
      </c>
      <c r="Q15" s="86">
        <v>5</v>
      </c>
      <c r="R15" s="87">
        <v>4091</v>
      </c>
      <c r="S15" s="925">
        <f t="shared" si="0"/>
        <v>30</v>
      </c>
      <c r="T15" s="926">
        <f t="shared" si="0"/>
        <v>64921</v>
      </c>
      <c r="U15" s="1261">
        <f t="shared" si="1"/>
        <v>3</v>
      </c>
      <c r="W15" s="80">
        <f t="shared" si="2"/>
        <v>30</v>
      </c>
      <c r="X15" s="80">
        <f t="shared" si="3"/>
        <v>64921</v>
      </c>
      <c r="Y15" s="81">
        <f t="shared" si="4"/>
        <v>19746</v>
      </c>
      <c r="Z15" s="80">
        <f t="shared" si="5"/>
        <v>29.350770254</v>
      </c>
      <c r="AA15" s="80">
        <f t="shared" si="6"/>
        <v>3</v>
      </c>
    </row>
    <row r="16" spans="1:27" s="80" customFormat="1" ht="42.75" customHeight="1" x14ac:dyDescent="0.2">
      <c r="A16" s="82">
        <v>4</v>
      </c>
      <c r="B16" s="83" t="s">
        <v>124</v>
      </c>
      <c r="C16" s="84">
        <v>6</v>
      </c>
      <c r="D16" s="85">
        <v>4370</v>
      </c>
      <c r="E16" s="86">
        <v>7</v>
      </c>
      <c r="F16" s="87">
        <v>11383</v>
      </c>
      <c r="G16" s="84">
        <v>2</v>
      </c>
      <c r="H16" s="85">
        <v>17657</v>
      </c>
      <c r="I16" s="86">
        <v>1</v>
      </c>
      <c r="J16" s="87">
        <v>13752</v>
      </c>
      <c r="K16" s="84">
        <v>6</v>
      </c>
      <c r="L16" s="85">
        <v>2625</v>
      </c>
      <c r="M16" s="86">
        <v>5</v>
      </c>
      <c r="N16" s="87">
        <v>2772</v>
      </c>
      <c r="O16" s="84">
        <v>6</v>
      </c>
      <c r="P16" s="85">
        <v>5070</v>
      </c>
      <c r="Q16" s="86">
        <v>2</v>
      </c>
      <c r="R16" s="87">
        <v>13226</v>
      </c>
      <c r="S16" s="927">
        <f t="shared" si="0"/>
        <v>35</v>
      </c>
      <c r="T16" s="929">
        <f t="shared" si="0"/>
        <v>70855</v>
      </c>
      <c r="U16" s="1261">
        <f t="shared" si="1"/>
        <v>4</v>
      </c>
      <c r="W16" s="80">
        <f t="shared" si="2"/>
        <v>35</v>
      </c>
      <c r="X16" s="80">
        <f t="shared" si="3"/>
        <v>70855</v>
      </c>
      <c r="Y16" s="81">
        <f t="shared" si="4"/>
        <v>17657</v>
      </c>
      <c r="Z16" s="80">
        <f t="shared" si="5"/>
        <v>34.291432342999997</v>
      </c>
      <c r="AA16" s="80">
        <f t="shared" si="6"/>
        <v>4</v>
      </c>
    </row>
    <row r="17" spans="1:257" s="80" customFormat="1" ht="42.75" customHeight="1" x14ac:dyDescent="0.2">
      <c r="A17" s="82">
        <v>5</v>
      </c>
      <c r="B17" s="83" t="s">
        <v>123</v>
      </c>
      <c r="C17" s="84">
        <v>8</v>
      </c>
      <c r="D17" s="85">
        <v>4226</v>
      </c>
      <c r="E17" s="86">
        <v>2</v>
      </c>
      <c r="F17" s="87">
        <v>34936</v>
      </c>
      <c r="G17" s="84">
        <v>4</v>
      </c>
      <c r="H17" s="85">
        <v>9630</v>
      </c>
      <c r="I17" s="86">
        <v>3</v>
      </c>
      <c r="J17" s="87">
        <v>26466</v>
      </c>
      <c r="K17" s="88">
        <v>5</v>
      </c>
      <c r="L17" s="85">
        <v>2469</v>
      </c>
      <c r="M17" s="86">
        <v>6</v>
      </c>
      <c r="N17" s="87">
        <v>2923</v>
      </c>
      <c r="O17" s="84">
        <v>3</v>
      </c>
      <c r="P17" s="85">
        <v>4985</v>
      </c>
      <c r="Q17" s="86">
        <v>6</v>
      </c>
      <c r="R17" s="87">
        <v>3701</v>
      </c>
      <c r="S17" s="925">
        <f t="shared" si="0"/>
        <v>37</v>
      </c>
      <c r="T17" s="926">
        <f t="shared" si="0"/>
        <v>89336</v>
      </c>
      <c r="U17" s="1261">
        <f t="shared" si="1"/>
        <v>5</v>
      </c>
      <c r="W17" s="80">
        <f t="shared" si="2"/>
        <v>37</v>
      </c>
      <c r="X17" s="80">
        <f t="shared" si="3"/>
        <v>89336</v>
      </c>
      <c r="Y17" s="81">
        <f t="shared" si="4"/>
        <v>34936</v>
      </c>
      <c r="Z17" s="80">
        <f t="shared" si="5"/>
        <v>36.106605064</v>
      </c>
      <c r="AA17" s="80">
        <f t="shared" si="6"/>
        <v>5</v>
      </c>
    </row>
    <row r="18" spans="1:257" s="80" customFormat="1" ht="42.75" customHeight="1" x14ac:dyDescent="0.2">
      <c r="A18" s="82">
        <v>6</v>
      </c>
      <c r="B18" s="83" t="s">
        <v>125</v>
      </c>
      <c r="C18" s="84">
        <v>4</v>
      </c>
      <c r="D18" s="85">
        <v>8737</v>
      </c>
      <c r="E18" s="86">
        <v>8</v>
      </c>
      <c r="F18" s="87">
        <v>11479</v>
      </c>
      <c r="G18" s="84">
        <v>6</v>
      </c>
      <c r="H18" s="85">
        <v>3762</v>
      </c>
      <c r="I18" s="86">
        <v>8</v>
      </c>
      <c r="J18" s="87">
        <v>2816</v>
      </c>
      <c r="K18" s="84">
        <v>4</v>
      </c>
      <c r="L18" s="85">
        <v>3148</v>
      </c>
      <c r="M18" s="89">
        <v>2</v>
      </c>
      <c r="N18" s="87">
        <v>3635</v>
      </c>
      <c r="O18" s="84">
        <v>2</v>
      </c>
      <c r="P18" s="85">
        <v>5400</v>
      </c>
      <c r="Q18" s="86">
        <v>3</v>
      </c>
      <c r="R18" s="87">
        <v>8939</v>
      </c>
      <c r="S18" s="927">
        <f t="shared" si="0"/>
        <v>37</v>
      </c>
      <c r="T18" s="929">
        <f t="shared" si="0"/>
        <v>47916</v>
      </c>
      <c r="U18" s="1261">
        <f t="shared" si="1"/>
        <v>6</v>
      </c>
      <c r="W18" s="80">
        <f t="shared" si="2"/>
        <v>37</v>
      </c>
      <c r="X18" s="80">
        <f t="shared" si="3"/>
        <v>47916</v>
      </c>
      <c r="Y18" s="81">
        <f t="shared" si="4"/>
        <v>11479</v>
      </c>
      <c r="Z18" s="80">
        <f t="shared" si="5"/>
        <v>36.520828520999999</v>
      </c>
      <c r="AA18" s="80">
        <f t="shared" si="6"/>
        <v>6</v>
      </c>
    </row>
    <row r="19" spans="1:257" s="80" customFormat="1" ht="42.75" customHeight="1" x14ac:dyDescent="0.2">
      <c r="A19" s="82">
        <v>7</v>
      </c>
      <c r="B19" s="83" t="s">
        <v>126</v>
      </c>
      <c r="C19" s="84">
        <v>7</v>
      </c>
      <c r="D19" s="85">
        <v>8528</v>
      </c>
      <c r="E19" s="86">
        <v>4</v>
      </c>
      <c r="F19" s="87">
        <v>27612</v>
      </c>
      <c r="G19" s="84">
        <v>7</v>
      </c>
      <c r="H19" s="85">
        <v>6695</v>
      </c>
      <c r="I19" s="86">
        <v>4</v>
      </c>
      <c r="J19" s="87">
        <v>11507</v>
      </c>
      <c r="K19" s="88">
        <v>7</v>
      </c>
      <c r="L19" s="85">
        <v>2030</v>
      </c>
      <c r="M19" s="86">
        <v>7</v>
      </c>
      <c r="N19" s="87">
        <v>2158</v>
      </c>
      <c r="O19" s="84">
        <v>4</v>
      </c>
      <c r="P19" s="85">
        <v>5515</v>
      </c>
      <c r="Q19" s="86">
        <v>7</v>
      </c>
      <c r="R19" s="87">
        <v>4352</v>
      </c>
      <c r="S19" s="925">
        <f t="shared" si="0"/>
        <v>47</v>
      </c>
      <c r="T19" s="926">
        <f t="shared" si="0"/>
        <v>68397</v>
      </c>
      <c r="U19" s="1261">
        <f t="shared" si="1"/>
        <v>7</v>
      </c>
      <c r="W19" s="80">
        <f t="shared" si="2"/>
        <v>47</v>
      </c>
      <c r="X19" s="80">
        <f t="shared" si="3"/>
        <v>68397</v>
      </c>
      <c r="Y19" s="81">
        <f t="shared" si="4"/>
        <v>27612</v>
      </c>
      <c r="Z19" s="80">
        <f t="shared" si="5"/>
        <v>46.316002388000001</v>
      </c>
      <c r="AA19" s="80">
        <f t="shared" si="6"/>
        <v>7</v>
      </c>
    </row>
    <row r="20" spans="1:257" s="80" customFormat="1" ht="42.75" customHeight="1" x14ac:dyDescent="0.2">
      <c r="A20" s="90">
        <v>8</v>
      </c>
      <c r="B20" s="91" t="s">
        <v>127</v>
      </c>
      <c r="C20" s="92">
        <v>5</v>
      </c>
      <c r="D20" s="93">
        <v>5313</v>
      </c>
      <c r="E20" s="94">
        <v>3</v>
      </c>
      <c r="F20" s="95">
        <v>28574</v>
      </c>
      <c r="G20" s="92">
        <v>5</v>
      </c>
      <c r="H20" s="93">
        <v>9669</v>
      </c>
      <c r="I20" s="94">
        <v>7</v>
      </c>
      <c r="J20" s="95">
        <v>12932</v>
      </c>
      <c r="K20" s="92">
        <v>8</v>
      </c>
      <c r="L20" s="93">
        <v>1114</v>
      </c>
      <c r="M20" s="96">
        <v>8</v>
      </c>
      <c r="N20" s="95">
        <v>1271</v>
      </c>
      <c r="O20" s="92">
        <v>8</v>
      </c>
      <c r="P20" s="93">
        <v>3745</v>
      </c>
      <c r="Q20" s="94">
        <v>8</v>
      </c>
      <c r="R20" s="95">
        <v>3348</v>
      </c>
      <c r="S20" s="930">
        <f t="shared" si="0"/>
        <v>52</v>
      </c>
      <c r="T20" s="931">
        <f t="shared" si="0"/>
        <v>65966</v>
      </c>
      <c r="U20" s="1262">
        <f t="shared" si="1"/>
        <v>8</v>
      </c>
      <c r="W20" s="80">
        <f t="shared" si="2"/>
        <v>52</v>
      </c>
      <c r="X20" s="80">
        <f t="shared" si="3"/>
        <v>65966</v>
      </c>
      <c r="Y20" s="81">
        <f t="shared" si="4"/>
        <v>28574</v>
      </c>
      <c r="Z20" s="80">
        <f t="shared" si="5"/>
        <v>51.340311426</v>
      </c>
      <c r="AA20" s="80">
        <f t="shared" si="6"/>
        <v>8</v>
      </c>
    </row>
    <row r="21" spans="1:257" s="80" customFormat="1" ht="42.75" customHeight="1" x14ac:dyDescent="0.2">
      <c r="A21" s="98"/>
      <c r="B21" s="99"/>
      <c r="C21" s="100"/>
      <c r="D21" s="101"/>
      <c r="E21" s="100"/>
      <c r="F21" s="101"/>
      <c r="G21" s="100"/>
      <c r="H21" s="101"/>
      <c r="I21" s="102"/>
      <c r="J21" s="101"/>
      <c r="K21" s="100"/>
      <c r="L21" s="101"/>
      <c r="M21" s="102"/>
      <c r="N21" s="103"/>
      <c r="O21" s="102"/>
      <c r="P21" s="103"/>
      <c r="Q21" s="102"/>
      <c r="R21" s="103"/>
      <c r="S21" s="104" t="str">
        <f t="shared" ref="S21" si="7">IF(ISNUMBER(C21)=TRUE(),SUM(C21,E21,G21,I21,K21,M21,O21,Q21),"")</f>
        <v/>
      </c>
      <c r="T21" s="103" t="str">
        <f t="shared" ref="T21" si="8">IF(ISNUMBER(D21)=TRUE(),SUM(D21,F21,H21,J21,L21,N21,P21,R21),"")</f>
        <v/>
      </c>
      <c r="U21" s="105" t="str">
        <f t="shared" ref="U21" si="9">IF(ISNUMBER(AA21)=TRUE(),AA21,"")</f>
        <v/>
      </c>
      <c r="V21" s="106"/>
      <c r="W21" s="80" t="str">
        <f t="shared" si="2"/>
        <v/>
      </c>
      <c r="X21" s="80" t="str">
        <f t="shared" si="3"/>
        <v/>
      </c>
      <c r="Y21" s="81">
        <f t="shared" si="4"/>
        <v>0</v>
      </c>
      <c r="Z21" s="80" t="str">
        <f t="shared" si="5"/>
        <v/>
      </c>
      <c r="AA21" s="80" t="str">
        <f t="shared" si="6"/>
        <v/>
      </c>
    </row>
    <row r="22" spans="1:257" s="538" customFormat="1" ht="18" x14ac:dyDescent="0.25">
      <c r="A22" s="537"/>
      <c r="B22" s="532" t="s">
        <v>782</v>
      </c>
      <c r="C22" s="532"/>
      <c r="D22" s="534"/>
      <c r="E22" s="532"/>
      <c r="F22" s="532"/>
      <c r="G22" s="532"/>
      <c r="H22" s="532" t="s">
        <v>783</v>
      </c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2"/>
      <c r="AA22" s="532"/>
      <c r="AB22" s="532"/>
      <c r="AC22" s="532"/>
      <c r="AD22" s="532"/>
      <c r="AE22" s="532"/>
      <c r="AF22" s="532"/>
      <c r="AG22" s="532"/>
      <c r="AH22" s="532"/>
      <c r="AI22" s="532"/>
      <c r="AJ22" s="532"/>
      <c r="AK22" s="532"/>
      <c r="AL22" s="532"/>
      <c r="AM22" s="532"/>
      <c r="AN22" s="532"/>
      <c r="AO22" s="532"/>
      <c r="AP22" s="532"/>
      <c r="AQ22" s="532"/>
      <c r="AR22" s="532"/>
      <c r="AS22" s="532"/>
      <c r="AT22" s="532"/>
      <c r="AU22" s="532"/>
      <c r="AV22" s="532"/>
      <c r="AW22" s="532"/>
      <c r="AX22" s="532"/>
      <c r="AY22" s="532"/>
      <c r="AZ22" s="532"/>
      <c r="BA22" s="532"/>
      <c r="BB22" s="532"/>
      <c r="BC22" s="532"/>
      <c r="BD22" s="532"/>
      <c r="BE22" s="532"/>
      <c r="BF22" s="532"/>
      <c r="BG22" s="532"/>
      <c r="BH22" s="532"/>
      <c r="BI22" s="532"/>
      <c r="BJ22" s="532"/>
      <c r="BK22" s="532"/>
      <c r="BL22" s="532"/>
      <c r="BM22" s="532"/>
      <c r="BN22" s="532"/>
      <c r="BO22" s="532"/>
      <c r="BP22" s="532"/>
      <c r="BQ22" s="532"/>
      <c r="BR22" s="532"/>
      <c r="BS22" s="532"/>
      <c r="BT22" s="532"/>
      <c r="BU22" s="532"/>
      <c r="BV22" s="532"/>
      <c r="BW22" s="532"/>
      <c r="BX22" s="532"/>
      <c r="BY22" s="532"/>
      <c r="BZ22" s="532"/>
      <c r="CA22" s="532"/>
      <c r="CB22" s="532"/>
      <c r="CC22" s="532"/>
      <c r="CD22" s="532"/>
      <c r="CE22" s="532"/>
      <c r="CF22" s="532"/>
      <c r="CG22" s="532"/>
      <c r="CH22" s="532"/>
      <c r="CI22" s="532"/>
      <c r="CJ22" s="532"/>
      <c r="CK22" s="532"/>
      <c r="CL22" s="532"/>
      <c r="CM22" s="532"/>
      <c r="CN22" s="532"/>
      <c r="CO22" s="532"/>
      <c r="CP22" s="532"/>
      <c r="CQ22" s="532"/>
      <c r="CR22" s="532"/>
      <c r="CS22" s="532"/>
      <c r="CT22" s="532"/>
      <c r="CU22" s="532"/>
      <c r="CV22" s="532"/>
      <c r="CW22" s="532"/>
      <c r="CX22" s="532"/>
      <c r="CY22" s="532"/>
      <c r="CZ22" s="532"/>
      <c r="DA22" s="532"/>
      <c r="DB22" s="532"/>
      <c r="DC22" s="532"/>
      <c r="DD22" s="532"/>
      <c r="DE22" s="532"/>
      <c r="DF22" s="532"/>
      <c r="DG22" s="532"/>
      <c r="DH22" s="532"/>
      <c r="DI22" s="532"/>
      <c r="DJ22" s="532"/>
      <c r="DK22" s="532"/>
      <c r="DL22" s="532"/>
      <c r="DM22" s="532"/>
      <c r="DN22" s="532"/>
      <c r="DO22" s="532"/>
      <c r="DP22" s="532"/>
      <c r="DQ22" s="532"/>
      <c r="DR22" s="532"/>
      <c r="DS22" s="532"/>
      <c r="DT22" s="532"/>
      <c r="DU22" s="532"/>
      <c r="DV22" s="532"/>
      <c r="DW22" s="532"/>
      <c r="DX22" s="532"/>
      <c r="DY22" s="532"/>
      <c r="DZ22" s="532"/>
      <c r="EA22" s="532"/>
      <c r="EB22" s="532"/>
      <c r="EC22" s="532"/>
      <c r="ED22" s="532"/>
      <c r="EE22" s="532"/>
      <c r="EF22" s="532"/>
      <c r="EG22" s="532"/>
      <c r="EH22" s="532"/>
      <c r="EI22" s="532"/>
      <c r="EJ22" s="532"/>
      <c r="EK22" s="532"/>
      <c r="EL22" s="532"/>
      <c r="EM22" s="532"/>
      <c r="EN22" s="532"/>
      <c r="EO22" s="532"/>
      <c r="EP22" s="532"/>
      <c r="EQ22" s="532"/>
      <c r="ER22" s="532"/>
      <c r="ES22" s="532"/>
      <c r="ET22" s="532"/>
      <c r="EU22" s="532"/>
      <c r="EV22" s="532"/>
      <c r="EW22" s="532"/>
      <c r="EX22" s="532"/>
      <c r="EY22" s="532"/>
      <c r="EZ22" s="532"/>
      <c r="FA22" s="532"/>
      <c r="FB22" s="532"/>
      <c r="FC22" s="532"/>
      <c r="FD22" s="532"/>
      <c r="FE22" s="532"/>
      <c r="FF22" s="532"/>
      <c r="FG22" s="532"/>
      <c r="FH22" s="532"/>
      <c r="FI22" s="532"/>
      <c r="FJ22" s="532"/>
      <c r="FK22" s="532"/>
      <c r="FL22" s="532"/>
      <c r="FM22" s="532"/>
      <c r="FN22" s="532"/>
      <c r="FO22" s="532"/>
      <c r="FP22" s="532"/>
      <c r="FQ22" s="532"/>
      <c r="FR22" s="532"/>
      <c r="FS22" s="532"/>
      <c r="FT22" s="532"/>
      <c r="FU22" s="532"/>
      <c r="FV22" s="532"/>
      <c r="FW22" s="532"/>
      <c r="FX22" s="532"/>
      <c r="FY22" s="532"/>
      <c r="FZ22" s="532"/>
      <c r="GA22" s="532"/>
      <c r="GB22" s="532"/>
      <c r="GC22" s="532"/>
      <c r="GD22" s="532"/>
      <c r="GE22" s="532"/>
      <c r="GF22" s="532"/>
      <c r="GG22" s="532"/>
      <c r="GH22" s="532"/>
      <c r="GI22" s="532"/>
      <c r="GJ22" s="532"/>
      <c r="GK22" s="532"/>
      <c r="GL22" s="532"/>
      <c r="GM22" s="532"/>
      <c r="GN22" s="532"/>
      <c r="GO22" s="532"/>
      <c r="GP22" s="532"/>
      <c r="GQ22" s="532"/>
      <c r="GR22" s="532"/>
      <c r="GS22" s="532"/>
      <c r="GT22" s="532"/>
      <c r="GU22" s="532"/>
      <c r="GV22" s="532"/>
      <c r="GW22" s="532"/>
      <c r="GX22" s="532"/>
      <c r="GY22" s="532"/>
      <c r="GZ22" s="532"/>
      <c r="HA22" s="532"/>
      <c r="HB22" s="532"/>
      <c r="HC22" s="532"/>
      <c r="HD22" s="532"/>
      <c r="HE22" s="532"/>
      <c r="HF22" s="532"/>
      <c r="HG22" s="532"/>
      <c r="HH22" s="532"/>
      <c r="HI22" s="532"/>
      <c r="HJ22" s="532"/>
      <c r="HK22" s="532"/>
      <c r="HL22" s="532"/>
      <c r="HM22" s="532"/>
      <c r="HN22" s="532"/>
      <c r="HO22" s="532"/>
      <c r="HP22" s="532"/>
      <c r="HQ22" s="532"/>
      <c r="HR22" s="532"/>
      <c r="HS22" s="532"/>
      <c r="HT22" s="532"/>
      <c r="HU22" s="532"/>
      <c r="HV22" s="532"/>
      <c r="HW22" s="532"/>
      <c r="HX22" s="532"/>
      <c r="HY22" s="532"/>
      <c r="HZ22" s="532"/>
      <c r="IA22" s="532"/>
      <c r="IB22" s="532"/>
      <c r="IC22" s="532"/>
      <c r="ID22" s="532"/>
      <c r="IE22" s="532"/>
      <c r="IF22" s="532"/>
      <c r="IG22" s="532"/>
      <c r="IH22" s="532"/>
      <c r="II22" s="532"/>
      <c r="IJ22" s="532"/>
      <c r="IK22" s="532"/>
      <c r="IL22" s="532"/>
      <c r="IM22" s="532"/>
      <c r="IN22" s="532"/>
      <c r="IO22" s="532"/>
      <c r="IP22" s="532"/>
      <c r="IQ22" s="532"/>
      <c r="IR22" s="532"/>
      <c r="IS22" s="532"/>
      <c r="IT22" s="532"/>
      <c r="IU22" s="532"/>
      <c r="IV22" s="532"/>
      <c r="IW22" s="532"/>
    </row>
    <row r="23" spans="1:257" ht="15.75" x14ac:dyDescent="0.25">
      <c r="A23" s="108"/>
      <c r="B23" s="110" t="s">
        <v>51</v>
      </c>
      <c r="C23" s="110"/>
      <c r="D23" s="110"/>
      <c r="E23" s="110"/>
      <c r="F23" s="110"/>
      <c r="G23" s="111"/>
      <c r="H23" s="111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</row>
    <row r="25" spans="1:257" ht="15.75" x14ac:dyDescent="0.25">
      <c r="A25" s="112" t="s">
        <v>51</v>
      </c>
      <c r="B25" s="113"/>
      <c r="C25" s="113"/>
      <c r="D25" s="113" t="s">
        <v>51</v>
      </c>
      <c r="E25" s="113"/>
    </row>
  </sheetData>
  <sortState ref="B13:U20">
    <sortCondition ref="U13:U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K74"/>
  <sheetViews>
    <sheetView tabSelected="1" topLeftCell="A46" workbookViewId="0">
      <selection activeCell="K75" sqref="K75"/>
    </sheetView>
  </sheetViews>
  <sheetFormatPr defaultRowHeight="12.75" x14ac:dyDescent="0.2"/>
  <cols>
    <col min="1" max="16384" width="9.140625" style="1390"/>
  </cols>
  <sheetData>
    <row r="3" spans="2:10" ht="18.75" x14ac:dyDescent="0.3">
      <c r="B3" s="1388" t="s">
        <v>856</v>
      </c>
      <c r="C3" s="1389"/>
      <c r="D3" s="1389"/>
      <c r="E3" s="1389"/>
      <c r="F3" s="1389"/>
      <c r="G3" s="1389"/>
      <c r="H3" s="1389"/>
      <c r="I3" s="1389"/>
      <c r="J3" s="1389"/>
    </row>
    <row r="4" spans="2:10" ht="15.75" x14ac:dyDescent="0.25">
      <c r="B4" s="1391"/>
    </row>
    <row r="5" spans="2:10" ht="15.75" x14ac:dyDescent="0.25">
      <c r="B5" s="1392"/>
    </row>
    <row r="6" spans="2:10" ht="15.75" x14ac:dyDescent="0.2">
      <c r="B6" s="1393" t="s">
        <v>866</v>
      </c>
    </row>
    <row r="7" spans="2:10" ht="15.75" x14ac:dyDescent="0.2">
      <c r="B7" s="1393" t="s">
        <v>867</v>
      </c>
    </row>
    <row r="8" spans="2:10" ht="15.75" x14ac:dyDescent="0.2">
      <c r="B8" s="1394" t="s">
        <v>868</v>
      </c>
    </row>
    <row r="9" spans="2:10" ht="15.75" x14ac:dyDescent="0.2">
      <c r="B9" s="1393" t="s">
        <v>857</v>
      </c>
    </row>
    <row r="10" spans="2:10" ht="15.75" x14ac:dyDescent="0.2">
      <c r="B10" s="1393" t="s">
        <v>858</v>
      </c>
    </row>
    <row r="11" spans="2:10" ht="15.75" x14ac:dyDescent="0.2">
      <c r="B11" s="1394"/>
    </row>
    <row r="12" spans="2:10" ht="15.75" x14ac:dyDescent="0.2">
      <c r="B12" s="1394" t="s">
        <v>938</v>
      </c>
    </row>
    <row r="13" spans="2:10" ht="15.75" x14ac:dyDescent="0.2">
      <c r="B13" s="1393" t="s">
        <v>939</v>
      </c>
    </row>
    <row r="14" spans="2:10" ht="15.75" x14ac:dyDescent="0.2">
      <c r="B14" s="1393" t="s">
        <v>940</v>
      </c>
    </row>
    <row r="15" spans="2:10" ht="15.75" x14ac:dyDescent="0.2">
      <c r="B15" s="1393" t="s">
        <v>941</v>
      </c>
    </row>
    <row r="16" spans="2:10" ht="15.75" x14ac:dyDescent="0.2">
      <c r="B16" s="1394" t="s">
        <v>942</v>
      </c>
    </row>
    <row r="17" spans="2:11" ht="15.75" x14ac:dyDescent="0.2">
      <c r="B17" s="1394"/>
    </row>
    <row r="18" spans="2:11" ht="15.75" x14ac:dyDescent="0.2">
      <c r="B18" s="1394" t="s">
        <v>943</v>
      </c>
    </row>
    <row r="19" spans="2:11" ht="15.75" x14ac:dyDescent="0.2">
      <c r="B19" s="1393" t="s">
        <v>944</v>
      </c>
    </row>
    <row r="20" spans="2:11" ht="15.75" x14ac:dyDescent="0.2">
      <c r="B20" s="1393" t="s">
        <v>945</v>
      </c>
    </row>
    <row r="21" spans="2:11" ht="15.75" x14ac:dyDescent="0.2">
      <c r="B21" s="1393" t="s">
        <v>946</v>
      </c>
    </row>
    <row r="22" spans="2:11" ht="15.75" x14ac:dyDescent="0.2">
      <c r="B22" s="1394" t="s">
        <v>947</v>
      </c>
    </row>
    <row r="23" spans="2:11" ht="15.75" x14ac:dyDescent="0.2">
      <c r="B23" s="1394"/>
    </row>
    <row r="24" spans="2:11" ht="15.75" x14ac:dyDescent="0.2">
      <c r="B24" s="1394" t="s">
        <v>960</v>
      </c>
      <c r="C24" s="1396"/>
      <c r="D24" s="1396"/>
      <c r="E24" s="1396"/>
      <c r="F24" s="1396"/>
      <c r="G24" s="1396"/>
      <c r="H24" s="1396"/>
      <c r="I24" s="1396"/>
      <c r="J24" s="1396"/>
      <c r="K24" s="1396"/>
    </row>
    <row r="25" spans="2:11" ht="15.75" x14ac:dyDescent="0.2">
      <c r="B25" s="1394" t="s">
        <v>952</v>
      </c>
      <c r="C25" s="1396"/>
      <c r="D25" s="1396"/>
      <c r="E25" s="1396"/>
      <c r="F25" s="1396"/>
      <c r="G25" s="1396"/>
      <c r="H25" s="1396"/>
      <c r="I25" s="1396"/>
      <c r="J25" s="1396"/>
      <c r="K25" s="1396"/>
    </row>
    <row r="26" spans="2:11" ht="15.75" x14ac:dyDescent="0.2">
      <c r="B26" s="1394" t="s">
        <v>953</v>
      </c>
      <c r="C26" s="1396"/>
      <c r="D26" s="1396"/>
      <c r="E26" s="1396"/>
      <c r="F26" s="1396"/>
      <c r="G26" s="1396"/>
      <c r="H26" s="1396"/>
      <c r="I26" s="1396"/>
      <c r="J26" s="1396"/>
      <c r="K26" s="1396"/>
    </row>
    <row r="27" spans="2:11" ht="15.75" x14ac:dyDescent="0.2">
      <c r="B27" s="1394" t="s">
        <v>954</v>
      </c>
      <c r="C27" s="1396"/>
      <c r="D27" s="1396"/>
      <c r="E27" s="1396"/>
      <c r="F27" s="1396"/>
      <c r="G27" s="1396"/>
      <c r="H27" s="1396"/>
      <c r="I27" s="1396"/>
      <c r="J27" s="1396"/>
      <c r="K27" s="1396"/>
    </row>
    <row r="28" spans="2:11" ht="15.75" x14ac:dyDescent="0.2">
      <c r="B28" s="1394" t="s">
        <v>955</v>
      </c>
      <c r="C28" s="1396"/>
      <c r="D28" s="1396"/>
      <c r="E28" s="1396"/>
      <c r="F28" s="1396"/>
      <c r="G28" s="1396"/>
      <c r="H28" s="1396"/>
      <c r="I28" s="1396"/>
      <c r="J28" s="1396"/>
      <c r="K28" s="1396"/>
    </row>
    <row r="29" spans="2:11" ht="15.75" x14ac:dyDescent="0.2">
      <c r="B29" s="1394"/>
      <c r="C29" s="1396"/>
      <c r="D29" s="1396"/>
      <c r="E29" s="1396"/>
      <c r="F29" s="1396"/>
      <c r="G29" s="1396"/>
      <c r="H29" s="1396"/>
      <c r="I29" s="1396"/>
      <c r="J29" s="1396"/>
      <c r="K29" s="1396"/>
    </row>
    <row r="30" spans="2:11" ht="15.75" x14ac:dyDescent="0.2">
      <c r="B30" s="1394" t="s">
        <v>959</v>
      </c>
      <c r="C30" s="1396"/>
      <c r="D30" s="1396"/>
      <c r="E30" s="1396"/>
      <c r="F30" s="1396"/>
      <c r="G30" s="1396"/>
      <c r="H30" s="1396"/>
      <c r="I30" s="1396"/>
      <c r="J30" s="1396"/>
      <c r="K30" s="1396"/>
    </row>
    <row r="31" spans="2:11" ht="15.75" x14ac:dyDescent="0.2">
      <c r="B31" s="1394" t="s">
        <v>948</v>
      </c>
      <c r="C31" s="1396"/>
      <c r="D31" s="1396"/>
      <c r="E31" s="1396"/>
      <c r="F31" s="1396"/>
      <c r="G31" s="1396"/>
      <c r="H31" s="1396"/>
      <c r="I31" s="1396"/>
      <c r="J31" s="1396"/>
      <c r="K31" s="1396"/>
    </row>
    <row r="32" spans="2:11" ht="15.75" x14ac:dyDescent="0.2">
      <c r="B32" s="1394" t="s">
        <v>949</v>
      </c>
      <c r="C32" s="1396"/>
      <c r="D32" s="1396"/>
      <c r="E32" s="1396"/>
      <c r="F32" s="1396"/>
      <c r="G32" s="1396"/>
      <c r="H32" s="1396"/>
      <c r="I32" s="1396"/>
      <c r="J32" s="1396"/>
      <c r="K32" s="1396"/>
    </row>
    <row r="33" spans="2:11" ht="15.75" x14ac:dyDescent="0.2">
      <c r="B33" s="1394" t="s">
        <v>950</v>
      </c>
      <c r="C33" s="1396"/>
      <c r="D33" s="1396"/>
      <c r="E33" s="1396"/>
      <c r="F33" s="1396"/>
      <c r="G33" s="1396"/>
      <c r="H33" s="1396"/>
      <c r="I33" s="1396"/>
      <c r="J33" s="1396"/>
      <c r="K33" s="1396"/>
    </row>
    <row r="34" spans="2:11" ht="15.75" x14ac:dyDescent="0.2">
      <c r="B34" s="1394" t="s">
        <v>951</v>
      </c>
      <c r="C34" s="1396"/>
      <c r="D34" s="1396"/>
      <c r="E34" s="1396"/>
      <c r="F34" s="1396"/>
      <c r="G34" s="1396"/>
      <c r="H34" s="1396"/>
      <c r="I34" s="1396"/>
      <c r="J34" s="1396"/>
      <c r="K34" s="1396"/>
    </row>
    <row r="35" spans="2:11" ht="15.75" x14ac:dyDescent="0.2">
      <c r="B35" s="1394" t="s">
        <v>961</v>
      </c>
      <c r="C35" s="1396"/>
      <c r="D35" s="1396"/>
      <c r="E35" s="1396"/>
      <c r="F35" s="1396"/>
      <c r="G35" s="1396"/>
      <c r="H35" s="1396"/>
      <c r="I35" s="1396"/>
      <c r="J35" s="1396"/>
      <c r="K35" s="1396"/>
    </row>
    <row r="36" spans="2:11" ht="15.75" x14ac:dyDescent="0.2">
      <c r="B36" s="1394" t="s">
        <v>962</v>
      </c>
      <c r="C36" s="1396"/>
      <c r="D36" s="1396"/>
      <c r="E36" s="1396"/>
      <c r="F36" s="1396"/>
      <c r="G36" s="1396"/>
      <c r="H36" s="1396"/>
      <c r="I36" s="1396"/>
      <c r="J36" s="1396"/>
      <c r="K36" s="1396"/>
    </row>
    <row r="37" spans="2:11" ht="15.75" x14ac:dyDescent="0.2">
      <c r="B37" s="1394" t="s">
        <v>956</v>
      </c>
      <c r="C37" s="1396"/>
      <c r="D37" s="1396"/>
      <c r="E37" s="1396"/>
      <c r="F37" s="1396"/>
      <c r="G37" s="1396"/>
      <c r="H37" s="1396"/>
      <c r="I37" s="1396"/>
      <c r="J37" s="1396"/>
      <c r="K37" s="1396"/>
    </row>
    <row r="38" spans="2:11" ht="15.75" x14ac:dyDescent="0.2">
      <c r="B38" s="1394" t="s">
        <v>957</v>
      </c>
      <c r="C38" s="1396"/>
      <c r="D38" s="1396"/>
      <c r="E38" s="1396"/>
      <c r="F38" s="1396"/>
      <c r="G38" s="1396"/>
      <c r="H38" s="1396"/>
      <c r="I38" s="1396"/>
      <c r="J38" s="1396"/>
      <c r="K38" s="1396"/>
    </row>
    <row r="39" spans="2:11" ht="15.75" x14ac:dyDescent="0.2">
      <c r="B39" s="1394" t="s">
        <v>958</v>
      </c>
      <c r="C39" s="1396"/>
      <c r="D39" s="1396"/>
      <c r="E39" s="1396"/>
      <c r="F39" s="1396"/>
      <c r="G39" s="1396"/>
      <c r="H39" s="1396"/>
      <c r="I39" s="1396"/>
      <c r="J39" s="1396"/>
      <c r="K39" s="1396"/>
    </row>
    <row r="40" spans="2:11" ht="15.75" x14ac:dyDescent="0.2">
      <c r="B40" s="1395" t="s">
        <v>859</v>
      </c>
      <c r="C40" s="1396"/>
      <c r="D40" s="1396"/>
      <c r="E40" s="1396"/>
      <c r="F40" s="1396"/>
      <c r="G40" s="1396"/>
      <c r="H40" s="1396"/>
      <c r="I40" s="1396"/>
      <c r="J40" s="1396"/>
      <c r="K40" s="1396"/>
    </row>
    <row r="41" spans="2:11" ht="15.75" x14ac:dyDescent="0.2">
      <c r="B41" s="1395"/>
    </row>
    <row r="42" spans="2:11" ht="15.75" x14ac:dyDescent="0.2">
      <c r="B42" s="1394" t="s">
        <v>963</v>
      </c>
    </row>
    <row r="43" spans="2:11" ht="15.75" x14ac:dyDescent="0.2">
      <c r="B43" s="1394" t="s">
        <v>932</v>
      </c>
    </row>
    <row r="44" spans="2:11" ht="15.75" x14ac:dyDescent="0.2">
      <c r="B44" s="1394" t="s">
        <v>933</v>
      </c>
    </row>
    <row r="45" spans="2:11" ht="15.75" x14ac:dyDescent="0.2">
      <c r="B45" s="1394" t="s">
        <v>934</v>
      </c>
    </row>
    <row r="46" spans="2:11" ht="15.75" x14ac:dyDescent="0.2">
      <c r="B46" s="1394" t="s">
        <v>860</v>
      </c>
    </row>
    <row r="47" spans="2:11" ht="15.75" x14ac:dyDescent="0.2">
      <c r="B47" s="1394"/>
    </row>
    <row r="48" spans="2:11" ht="15.75" x14ac:dyDescent="0.2">
      <c r="B48" s="1394" t="s">
        <v>965</v>
      </c>
    </row>
    <row r="49" spans="2:2" ht="15.75" x14ac:dyDescent="0.2">
      <c r="B49" s="1394" t="s">
        <v>967</v>
      </c>
    </row>
    <row r="50" spans="2:2" ht="15.75" x14ac:dyDescent="0.2">
      <c r="B50" s="1394" t="s">
        <v>966</v>
      </c>
    </row>
    <row r="51" spans="2:2" ht="15.75" x14ac:dyDescent="0.2">
      <c r="B51" s="1394" t="s">
        <v>969</v>
      </c>
    </row>
    <row r="52" spans="2:2" ht="15.75" x14ac:dyDescent="0.2">
      <c r="B52" s="1394" t="s">
        <v>968</v>
      </c>
    </row>
    <row r="53" spans="2:2" ht="15.75" x14ac:dyDescent="0.2">
      <c r="B53" s="1397"/>
    </row>
    <row r="54" spans="2:2" ht="15.75" x14ac:dyDescent="0.2">
      <c r="B54" s="1397" t="s">
        <v>964</v>
      </c>
    </row>
    <row r="55" spans="2:2" ht="15.75" x14ac:dyDescent="0.2">
      <c r="B55" s="1394" t="s">
        <v>861</v>
      </c>
    </row>
    <row r="56" spans="2:2" ht="15.75" x14ac:dyDescent="0.2">
      <c r="B56" s="1394" t="s">
        <v>862</v>
      </c>
    </row>
    <row r="57" spans="2:2" ht="15.75" x14ac:dyDescent="0.2">
      <c r="B57" s="1394" t="s">
        <v>863</v>
      </c>
    </row>
    <row r="58" spans="2:2" ht="15.75" x14ac:dyDescent="0.2">
      <c r="B58" s="1394" t="s">
        <v>864</v>
      </c>
    </row>
    <row r="59" spans="2:2" ht="15.75" x14ac:dyDescent="0.2">
      <c r="B59" s="1394"/>
    </row>
    <row r="60" spans="2:2" ht="15.75" x14ac:dyDescent="0.2">
      <c r="B60" s="1394" t="s">
        <v>970</v>
      </c>
    </row>
    <row r="61" spans="2:2" ht="15.75" x14ac:dyDescent="0.2">
      <c r="B61" s="1394" t="s">
        <v>929</v>
      </c>
    </row>
    <row r="62" spans="2:2" ht="15.75" x14ac:dyDescent="0.2">
      <c r="B62" s="1394" t="s">
        <v>930</v>
      </c>
    </row>
    <row r="63" spans="2:2" ht="15.75" x14ac:dyDescent="0.2">
      <c r="B63" s="1394" t="s">
        <v>931</v>
      </c>
    </row>
    <row r="64" spans="2:2" ht="15.75" x14ac:dyDescent="0.2">
      <c r="B64" s="1394" t="s">
        <v>865</v>
      </c>
    </row>
    <row r="65" spans="2:2" ht="15.75" x14ac:dyDescent="0.2">
      <c r="B65" s="1394"/>
    </row>
    <row r="66" spans="2:2" ht="15.75" x14ac:dyDescent="0.2">
      <c r="B66" s="1394" t="s">
        <v>971</v>
      </c>
    </row>
    <row r="67" spans="2:2" ht="15.75" x14ac:dyDescent="0.2">
      <c r="B67" s="1394" t="s">
        <v>935</v>
      </c>
    </row>
    <row r="68" spans="2:2" ht="15.75" x14ac:dyDescent="0.2">
      <c r="B68" s="1394" t="s">
        <v>936</v>
      </c>
    </row>
    <row r="69" spans="2:2" ht="15.75" x14ac:dyDescent="0.2">
      <c r="B69" s="1394" t="s">
        <v>972</v>
      </c>
    </row>
    <row r="70" spans="2:2" ht="15.75" x14ac:dyDescent="0.2">
      <c r="B70" s="1394" t="s">
        <v>937</v>
      </c>
    </row>
    <row r="72" spans="2:2" ht="15.75" x14ac:dyDescent="0.25">
      <c r="B72" s="1398" t="s">
        <v>973</v>
      </c>
    </row>
    <row r="73" spans="2:2" ht="15.75" x14ac:dyDescent="0.25">
      <c r="B73" s="1777" t="s">
        <v>983</v>
      </c>
    </row>
    <row r="74" spans="2:2" ht="15.75" x14ac:dyDescent="0.25">
      <c r="B74" s="1777" t="s">
        <v>984</v>
      </c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00"/>
  </sheetPr>
  <dimension ref="A1:IW60"/>
  <sheetViews>
    <sheetView topLeftCell="A10" zoomScale="90" zoomScaleNormal="90" workbookViewId="0">
      <selection activeCell="F20" sqref="F20"/>
    </sheetView>
  </sheetViews>
  <sheetFormatPr defaultRowHeight="15" x14ac:dyDescent="0.2"/>
  <cols>
    <col min="1" max="1" width="5.140625" style="114"/>
    <col min="2" max="2" width="21.85546875" style="115"/>
    <col min="3" max="3" width="19.85546875" style="70"/>
    <col min="4" max="4" width="5.7109375" style="70"/>
    <col min="5" max="5" width="9.28515625" style="116"/>
    <col min="6" max="6" width="5.7109375" style="70"/>
    <col min="7" max="7" width="9.28515625" style="116"/>
    <col min="8" max="8" width="5.7109375" style="70"/>
    <col min="9" max="9" width="9.28515625" style="116"/>
    <col min="10" max="10" width="5.7109375" style="70"/>
    <col min="11" max="11" width="9.28515625" style="116"/>
    <col min="12" max="12" width="5.7109375" style="70"/>
    <col min="13" max="13" width="9.28515625" style="116"/>
    <col min="14" max="14" width="5.7109375" style="70"/>
    <col min="15" max="15" width="9.28515625" style="116"/>
    <col min="16" max="16" width="5.7109375" style="70"/>
    <col min="17" max="17" width="9.28515625" style="116"/>
    <col min="18" max="18" width="5.7109375" style="70"/>
    <col min="19" max="19" width="9.28515625" style="116"/>
    <col min="20" max="20" width="11" style="70"/>
    <col min="21" max="21" width="10" style="116"/>
    <col min="22" max="22" width="10.5703125" style="70"/>
    <col min="23" max="28" width="0" style="70" hidden="1"/>
    <col min="29" max="257" width="9.140625" style="70"/>
  </cols>
  <sheetData>
    <row r="1" spans="1:28" ht="23.25" x14ac:dyDescent="0.35">
      <c r="B1" s="1406" t="s">
        <v>0</v>
      </c>
      <c r="C1" s="1406"/>
      <c r="K1" s="117" t="s">
        <v>1</v>
      </c>
      <c r="Q1" s="70"/>
    </row>
    <row r="2" spans="1:28" ht="23.25" x14ac:dyDescent="0.35">
      <c r="B2" s="1407" t="s">
        <v>2</v>
      </c>
      <c r="C2" s="1407"/>
      <c r="K2" s="117" t="s">
        <v>128</v>
      </c>
      <c r="Y2" s="109"/>
    </row>
    <row r="3" spans="1:28" ht="23.25" x14ac:dyDescent="0.35">
      <c r="K3" s="117" t="s">
        <v>47</v>
      </c>
    </row>
    <row r="4" spans="1:28" x14ac:dyDescent="0.2">
      <c r="B4" s="118"/>
      <c r="D4" s="119"/>
      <c r="E4" s="120"/>
      <c r="H4" s="119"/>
      <c r="I4" s="120"/>
      <c r="L4" s="119"/>
      <c r="M4" s="120"/>
      <c r="P4" s="119"/>
      <c r="Q4" s="120"/>
    </row>
    <row r="5" spans="1:28" s="77" customFormat="1" ht="20.25" customHeight="1" x14ac:dyDescent="0.2">
      <c r="A5" s="1411" t="s">
        <v>4</v>
      </c>
      <c r="B5" s="1418" t="s">
        <v>48</v>
      </c>
      <c r="C5" s="1419" t="s">
        <v>5</v>
      </c>
      <c r="D5" s="1414" t="s">
        <v>6</v>
      </c>
      <c r="E5" s="1414"/>
      <c r="F5" s="1413" t="s">
        <v>7</v>
      </c>
      <c r="G5" s="1413"/>
      <c r="H5" s="1414" t="s">
        <v>8</v>
      </c>
      <c r="I5" s="1414"/>
      <c r="J5" s="1413" t="s">
        <v>9</v>
      </c>
      <c r="K5" s="1413"/>
      <c r="L5" s="1414" t="s">
        <v>10</v>
      </c>
      <c r="M5" s="1414"/>
      <c r="N5" s="1413" t="s">
        <v>11</v>
      </c>
      <c r="O5" s="1413"/>
      <c r="P5" s="1414" t="s">
        <v>12</v>
      </c>
      <c r="Q5" s="1414"/>
      <c r="R5" s="1413" t="s">
        <v>13</v>
      </c>
      <c r="S5" s="1413"/>
      <c r="T5" s="1415" t="s">
        <v>18</v>
      </c>
      <c r="U5" s="1415"/>
      <c r="V5" s="1415"/>
    </row>
    <row r="6" spans="1:28" s="77" customFormat="1" ht="33" customHeight="1" x14ac:dyDescent="0.2">
      <c r="A6" s="1411"/>
      <c r="B6" s="1418"/>
      <c r="C6" s="1419"/>
      <c r="D6" s="1416" t="s">
        <v>112</v>
      </c>
      <c r="E6" s="1416"/>
      <c r="F6" s="1416" t="s">
        <v>113</v>
      </c>
      <c r="G6" s="1416"/>
      <c r="H6" s="1416" t="s">
        <v>114</v>
      </c>
      <c r="I6" s="1416"/>
      <c r="J6" s="1416" t="s">
        <v>115</v>
      </c>
      <c r="K6" s="1416"/>
      <c r="L6" s="1416" t="s">
        <v>116</v>
      </c>
      <c r="M6" s="1416"/>
      <c r="N6" s="1416" t="s">
        <v>117</v>
      </c>
      <c r="O6" s="1416"/>
      <c r="P6" s="1416" t="s">
        <v>118</v>
      </c>
      <c r="Q6" s="1416"/>
      <c r="R6" s="1416" t="s">
        <v>119</v>
      </c>
      <c r="S6" s="1416"/>
      <c r="T6" s="1415"/>
      <c r="U6" s="1415"/>
      <c r="V6" s="1415"/>
    </row>
    <row r="7" spans="1:28" s="77" customFormat="1" ht="12.75" customHeight="1" x14ac:dyDescent="0.2">
      <c r="A7" s="1411"/>
      <c r="B7" s="1418"/>
      <c r="C7" s="1419"/>
      <c r="D7" s="975"/>
      <c r="E7" s="976"/>
      <c r="F7" s="975"/>
      <c r="G7" s="977"/>
      <c r="H7" s="978"/>
      <c r="I7" s="976"/>
      <c r="J7" s="975"/>
      <c r="K7" s="977"/>
      <c r="L7" s="978"/>
      <c r="M7" s="976"/>
      <c r="N7" s="975"/>
      <c r="O7" s="979"/>
      <c r="P7" s="978"/>
      <c r="Q7" s="976"/>
      <c r="R7" s="975"/>
      <c r="S7" s="977"/>
      <c r="T7" s="978"/>
      <c r="U7" s="980"/>
      <c r="V7" s="981"/>
      <c r="W7" s="121"/>
      <c r="X7" s="122"/>
      <c r="Y7" s="122"/>
      <c r="Z7" s="122"/>
      <c r="AA7" s="122"/>
    </row>
    <row r="8" spans="1:28" s="77" customFormat="1" ht="12.75" customHeight="1" x14ac:dyDescent="0.2">
      <c r="A8" s="962"/>
      <c r="B8" s="982"/>
      <c r="C8" s="983"/>
      <c r="D8" s="984" t="s">
        <v>31</v>
      </c>
      <c r="E8" s="985" t="s">
        <v>32</v>
      </c>
      <c r="F8" s="984" t="s">
        <v>31</v>
      </c>
      <c r="G8" s="986" t="s">
        <v>32</v>
      </c>
      <c r="H8" s="987" t="s">
        <v>31</v>
      </c>
      <c r="I8" s="985" t="s">
        <v>32</v>
      </c>
      <c r="J8" s="984" t="s">
        <v>31</v>
      </c>
      <c r="K8" s="986" t="s">
        <v>32</v>
      </c>
      <c r="L8" s="987" t="s">
        <v>31</v>
      </c>
      <c r="M8" s="985" t="s">
        <v>32</v>
      </c>
      <c r="N8" s="984" t="s">
        <v>31</v>
      </c>
      <c r="O8" s="988" t="s">
        <v>32</v>
      </c>
      <c r="P8" s="987" t="s">
        <v>31</v>
      </c>
      <c r="Q8" s="985" t="s">
        <v>32</v>
      </c>
      <c r="R8" s="984" t="s">
        <v>31</v>
      </c>
      <c r="S8" s="986" t="s">
        <v>32</v>
      </c>
      <c r="T8" s="987" t="s">
        <v>31</v>
      </c>
      <c r="U8" s="989" t="s">
        <v>33</v>
      </c>
      <c r="V8" s="990" t="s">
        <v>34</v>
      </c>
      <c r="W8" s="123"/>
      <c r="X8" s="122"/>
      <c r="Y8" s="122"/>
      <c r="Z8" s="122"/>
      <c r="AA8" s="122"/>
    </row>
    <row r="9" spans="1:28" s="77" customFormat="1" ht="12.75" customHeight="1" thickBot="1" x14ac:dyDescent="0.25">
      <c r="A9" s="968"/>
      <c r="B9" s="991"/>
      <c r="C9" s="992"/>
      <c r="D9" s="993"/>
      <c r="E9" s="994"/>
      <c r="F9" s="993"/>
      <c r="G9" s="995"/>
      <c r="H9" s="993"/>
      <c r="I9" s="994"/>
      <c r="J9" s="993"/>
      <c r="K9" s="995"/>
      <c r="L9" s="993"/>
      <c r="M9" s="994"/>
      <c r="N9" s="993"/>
      <c r="O9" s="995"/>
      <c r="P9" s="993"/>
      <c r="Q9" s="994"/>
      <c r="R9" s="993"/>
      <c r="S9" s="995"/>
      <c r="T9" s="993"/>
      <c r="U9" s="996"/>
      <c r="V9" s="974"/>
      <c r="W9" s="123"/>
      <c r="X9" s="122"/>
      <c r="Y9" s="122"/>
      <c r="Z9" s="122"/>
      <c r="AA9" s="122"/>
    </row>
    <row r="10" spans="1:28" s="80" customFormat="1" ht="15" customHeight="1" thickTop="1" x14ac:dyDescent="0.2">
      <c r="A10" s="400">
        <v>1</v>
      </c>
      <c r="B10" s="125" t="s">
        <v>154</v>
      </c>
      <c r="C10" s="405" t="s">
        <v>152</v>
      </c>
      <c r="D10" s="457">
        <v>1</v>
      </c>
      <c r="E10" s="411">
        <v>3100</v>
      </c>
      <c r="F10" s="456">
        <v>4</v>
      </c>
      <c r="G10" s="401">
        <v>8678</v>
      </c>
      <c r="H10" s="127">
        <v>1</v>
      </c>
      <c r="I10" s="87">
        <v>8655</v>
      </c>
      <c r="J10" s="456">
        <v>4</v>
      </c>
      <c r="K10" s="402">
        <v>1935</v>
      </c>
      <c r="L10" s="127">
        <v>3</v>
      </c>
      <c r="M10" s="87">
        <v>1178</v>
      </c>
      <c r="N10" s="460">
        <v>2</v>
      </c>
      <c r="O10" s="413">
        <v>1584</v>
      </c>
      <c r="P10" s="127">
        <v>3</v>
      </c>
      <c r="Q10" s="87">
        <v>1765</v>
      </c>
      <c r="R10" s="460">
        <v>3</v>
      </c>
      <c r="S10" s="413">
        <v>3662</v>
      </c>
      <c r="T10" s="922">
        <f t="shared" ref="T10:T48" si="0">+D10+F10+H10+J10+L10+N10+P10+R10</f>
        <v>21</v>
      </c>
      <c r="U10" s="926">
        <f t="shared" ref="U10:U48" si="1">E10+G10+I10+K10+M10+O10+Q10+S10</f>
        <v>30557</v>
      </c>
      <c r="V10" s="935">
        <v>1</v>
      </c>
      <c r="W10" s="80">
        <f>IF(ISNUMBER(V10)=TRUE(),1,"")</f>
        <v>1</v>
      </c>
      <c r="X10" s="80">
        <f>IF(ISNUMBER(T10)=TRUE(),T10,"")</f>
        <v>21</v>
      </c>
      <c r="Y10" s="80">
        <f>IF(ISNUMBER(U10)=TRUE(),U10,"")</f>
        <v>30557</v>
      </c>
      <c r="Z10" s="81">
        <f>MAX(E10,G10,$J$10,K10,M10,O10,Q10,S10)</f>
        <v>8678</v>
      </c>
      <c r="AA10" s="80">
        <f>IF(ISNUMBER(X10)=TRUE(),X10-Y10/100000-Z10/1000000000,"")</f>
        <v>20.694421322</v>
      </c>
      <c r="AB10" s="80">
        <f>IF(ISNUMBER(AA10)=TRUE(),RANK(AA10,$AA$10:$AA$58,1),"")</f>
        <v>1</v>
      </c>
    </row>
    <row r="11" spans="1:28" s="80" customFormat="1" ht="15" customHeight="1" x14ac:dyDescent="0.2">
      <c r="A11" s="400">
        <v>2</v>
      </c>
      <c r="B11" s="125" t="s">
        <v>158</v>
      </c>
      <c r="C11" s="405" t="s">
        <v>157</v>
      </c>
      <c r="D11" s="127">
        <v>4</v>
      </c>
      <c r="E11" s="87">
        <v>890</v>
      </c>
      <c r="F11" s="129">
        <v>1</v>
      </c>
      <c r="G11" s="85">
        <v>9152</v>
      </c>
      <c r="H11" s="127">
        <v>2</v>
      </c>
      <c r="I11" s="87">
        <v>4443</v>
      </c>
      <c r="J11" s="129">
        <v>3</v>
      </c>
      <c r="K11" s="85">
        <v>2475</v>
      </c>
      <c r="L11" s="127">
        <v>3</v>
      </c>
      <c r="M11" s="87">
        <v>927</v>
      </c>
      <c r="N11" s="129">
        <v>2</v>
      </c>
      <c r="O11" s="85">
        <v>665</v>
      </c>
      <c r="P11" s="127">
        <v>7</v>
      </c>
      <c r="Q11" s="87">
        <v>320</v>
      </c>
      <c r="R11" s="129">
        <v>3</v>
      </c>
      <c r="S11" s="85">
        <v>680</v>
      </c>
      <c r="T11" s="922">
        <f t="shared" si="0"/>
        <v>25</v>
      </c>
      <c r="U11" s="926">
        <f t="shared" si="1"/>
        <v>19552</v>
      </c>
      <c r="V11" s="935">
        <v>2</v>
      </c>
      <c r="Z11" s="81"/>
    </row>
    <row r="12" spans="1:28" s="80" customFormat="1" ht="15" customHeight="1" x14ac:dyDescent="0.2">
      <c r="A12" s="403">
        <v>3</v>
      </c>
      <c r="B12" s="125" t="s">
        <v>148</v>
      </c>
      <c r="C12" s="405" t="s">
        <v>147</v>
      </c>
      <c r="D12" s="127">
        <v>7</v>
      </c>
      <c r="E12" s="413">
        <v>1220</v>
      </c>
      <c r="F12" s="129">
        <v>2</v>
      </c>
      <c r="G12" s="85">
        <v>12986</v>
      </c>
      <c r="H12" s="127">
        <v>4</v>
      </c>
      <c r="I12" s="87">
        <v>4441</v>
      </c>
      <c r="J12" s="129">
        <v>1</v>
      </c>
      <c r="K12" s="85">
        <v>5765</v>
      </c>
      <c r="L12" s="127">
        <v>1</v>
      </c>
      <c r="M12" s="87">
        <v>795</v>
      </c>
      <c r="N12" s="129">
        <v>5</v>
      </c>
      <c r="O12" s="85">
        <v>587</v>
      </c>
      <c r="P12" s="127">
        <v>6</v>
      </c>
      <c r="Q12" s="87">
        <v>470</v>
      </c>
      <c r="R12" s="129">
        <v>2</v>
      </c>
      <c r="S12" s="85">
        <v>776</v>
      </c>
      <c r="T12" s="922">
        <f t="shared" si="0"/>
        <v>28</v>
      </c>
      <c r="U12" s="926">
        <f t="shared" si="1"/>
        <v>27040</v>
      </c>
      <c r="V12" s="936">
        <v>3</v>
      </c>
      <c r="W12" s="80">
        <f t="shared" ref="W12:W18" si="2">IF(ISNUMBER(V12)=TRUE(),1,"")</f>
        <v>1</v>
      </c>
      <c r="X12" s="80">
        <f t="shared" ref="X12:Y17" si="3">IF(ISNUMBER(T12)=TRUE(),T12,"")</f>
        <v>28</v>
      </c>
      <c r="Y12" s="80">
        <f t="shared" si="3"/>
        <v>27040</v>
      </c>
      <c r="Z12" s="81">
        <f t="shared" ref="Z12:Z22" si="4">MAX(E12,G12,I12,K12,M12,O12,Q12,S12)</f>
        <v>12986</v>
      </c>
      <c r="AA12" s="80">
        <f t="shared" ref="AA12:AA17" si="5">IF(ISNUMBER(X12)=TRUE(),X12-Y12/100000-Z12/1000000000,"")</f>
        <v>27.729587014</v>
      </c>
      <c r="AB12" s="80">
        <f t="shared" ref="AB12:AB17" si="6">IF(ISNUMBER(AA12)=TRUE(),RANK(AA12,$AA$10:$AA$58,1),"")</f>
        <v>2</v>
      </c>
    </row>
    <row r="13" spans="1:28" s="80" customFormat="1" ht="15" customHeight="1" x14ac:dyDescent="0.2">
      <c r="A13" s="403">
        <v>4</v>
      </c>
      <c r="B13" s="125" t="s">
        <v>129</v>
      </c>
      <c r="C13" s="407" t="s">
        <v>121</v>
      </c>
      <c r="D13" s="460">
        <v>2</v>
      </c>
      <c r="E13" s="413">
        <v>5403</v>
      </c>
      <c r="F13" s="459">
        <v>7</v>
      </c>
      <c r="G13" s="412">
        <v>3069</v>
      </c>
      <c r="H13" s="127">
        <v>8</v>
      </c>
      <c r="I13" s="87">
        <v>425</v>
      </c>
      <c r="J13" s="459">
        <v>4</v>
      </c>
      <c r="K13" s="412">
        <v>1181</v>
      </c>
      <c r="L13" s="127">
        <v>1</v>
      </c>
      <c r="M13" s="87">
        <v>1537</v>
      </c>
      <c r="N13" s="459">
        <v>2</v>
      </c>
      <c r="O13" s="412">
        <v>776</v>
      </c>
      <c r="P13" s="127">
        <v>2</v>
      </c>
      <c r="Q13" s="87">
        <v>620</v>
      </c>
      <c r="R13" s="459">
        <v>2</v>
      </c>
      <c r="S13" s="412">
        <v>3095</v>
      </c>
      <c r="T13" s="922">
        <f t="shared" si="0"/>
        <v>28</v>
      </c>
      <c r="U13" s="926">
        <f t="shared" si="1"/>
        <v>16106</v>
      </c>
      <c r="V13" s="936">
        <v>4</v>
      </c>
      <c r="W13" s="80">
        <f t="shared" si="2"/>
        <v>1</v>
      </c>
      <c r="X13" s="80">
        <f t="shared" si="3"/>
        <v>28</v>
      </c>
      <c r="Y13" s="80">
        <f t="shared" si="3"/>
        <v>16106</v>
      </c>
      <c r="Z13" s="81">
        <f t="shared" si="4"/>
        <v>5403</v>
      </c>
      <c r="AA13" s="80">
        <f t="shared" si="5"/>
        <v>27.838934597000002</v>
      </c>
      <c r="AB13" s="80">
        <f t="shared" si="6"/>
        <v>3</v>
      </c>
    </row>
    <row r="14" spans="1:28" s="80" customFormat="1" ht="15" customHeight="1" x14ac:dyDescent="0.2">
      <c r="A14" s="403">
        <v>5</v>
      </c>
      <c r="B14" s="406" t="s">
        <v>136</v>
      </c>
      <c r="C14" s="131" t="s">
        <v>125</v>
      </c>
      <c r="D14" s="127">
        <v>3</v>
      </c>
      <c r="E14" s="87">
        <v>4255</v>
      </c>
      <c r="F14" s="129">
        <v>5</v>
      </c>
      <c r="G14" s="85">
        <v>6061</v>
      </c>
      <c r="H14" s="127">
        <v>6</v>
      </c>
      <c r="I14" s="87">
        <v>1046</v>
      </c>
      <c r="J14" s="129">
        <v>6</v>
      </c>
      <c r="K14" s="85">
        <v>992</v>
      </c>
      <c r="L14" s="127">
        <v>5</v>
      </c>
      <c r="M14" s="87">
        <v>518</v>
      </c>
      <c r="N14" s="129">
        <v>1</v>
      </c>
      <c r="O14" s="85">
        <v>1257</v>
      </c>
      <c r="P14" s="127">
        <v>1</v>
      </c>
      <c r="Q14" s="87">
        <v>660</v>
      </c>
      <c r="R14" s="129">
        <v>1</v>
      </c>
      <c r="S14" s="85">
        <v>1037</v>
      </c>
      <c r="T14" s="922">
        <f t="shared" si="0"/>
        <v>28</v>
      </c>
      <c r="U14" s="926">
        <f t="shared" si="1"/>
        <v>15826</v>
      </c>
      <c r="V14" s="936">
        <v>5</v>
      </c>
      <c r="W14" s="80">
        <f t="shared" si="2"/>
        <v>1</v>
      </c>
      <c r="X14" s="80">
        <f t="shared" si="3"/>
        <v>28</v>
      </c>
      <c r="Y14" s="80">
        <f t="shared" si="3"/>
        <v>15826</v>
      </c>
      <c r="Z14" s="81">
        <f t="shared" si="4"/>
        <v>6061</v>
      </c>
      <c r="AA14" s="80">
        <f t="shared" si="5"/>
        <v>27.841733939000001</v>
      </c>
      <c r="AB14" s="80">
        <f t="shared" si="6"/>
        <v>4</v>
      </c>
    </row>
    <row r="15" spans="1:28" s="80" customFormat="1" ht="15" customHeight="1" x14ac:dyDescent="0.2">
      <c r="A15" s="400">
        <v>6</v>
      </c>
      <c r="B15" s="125" t="s">
        <v>160</v>
      </c>
      <c r="C15" s="131" t="s">
        <v>157</v>
      </c>
      <c r="D15" s="127">
        <v>2</v>
      </c>
      <c r="E15" s="87">
        <v>1710</v>
      </c>
      <c r="F15" s="129">
        <v>5</v>
      </c>
      <c r="G15" s="85">
        <v>5826</v>
      </c>
      <c r="H15" s="127">
        <v>3</v>
      </c>
      <c r="I15" s="87">
        <v>3103</v>
      </c>
      <c r="J15" s="129">
        <v>5</v>
      </c>
      <c r="K15" s="85">
        <v>1263</v>
      </c>
      <c r="L15" s="127">
        <v>4</v>
      </c>
      <c r="M15" s="87">
        <v>607</v>
      </c>
      <c r="N15" s="129">
        <v>3</v>
      </c>
      <c r="O15" s="85">
        <v>689</v>
      </c>
      <c r="P15" s="127">
        <v>3</v>
      </c>
      <c r="Q15" s="87">
        <v>705</v>
      </c>
      <c r="R15" s="129">
        <v>4</v>
      </c>
      <c r="S15" s="85">
        <v>532</v>
      </c>
      <c r="T15" s="922">
        <f t="shared" si="0"/>
        <v>29</v>
      </c>
      <c r="U15" s="926">
        <f t="shared" si="1"/>
        <v>14435</v>
      </c>
      <c r="V15" s="935">
        <v>6</v>
      </c>
      <c r="W15" s="80">
        <f t="shared" si="2"/>
        <v>1</v>
      </c>
      <c r="X15" s="80">
        <f t="shared" si="3"/>
        <v>29</v>
      </c>
      <c r="Y15" s="80">
        <f t="shared" si="3"/>
        <v>14435</v>
      </c>
      <c r="Z15" s="81">
        <f t="shared" si="4"/>
        <v>5826</v>
      </c>
      <c r="AA15" s="80">
        <f t="shared" si="5"/>
        <v>28.855644174000002</v>
      </c>
      <c r="AB15" s="80">
        <f t="shared" si="6"/>
        <v>5</v>
      </c>
    </row>
    <row r="16" spans="1:28" s="80" customFormat="1" ht="15" customHeight="1" x14ac:dyDescent="0.2">
      <c r="A16" s="403">
        <v>7</v>
      </c>
      <c r="B16" s="125" t="s">
        <v>132</v>
      </c>
      <c r="C16" s="131" t="s">
        <v>121</v>
      </c>
      <c r="D16" s="127">
        <v>2</v>
      </c>
      <c r="E16" s="87">
        <v>1666</v>
      </c>
      <c r="F16" s="129">
        <v>5</v>
      </c>
      <c r="G16" s="85">
        <v>2239</v>
      </c>
      <c r="H16" s="127">
        <v>8</v>
      </c>
      <c r="I16" s="87">
        <v>502</v>
      </c>
      <c r="J16" s="129">
        <v>5</v>
      </c>
      <c r="K16" s="85">
        <v>2865</v>
      </c>
      <c r="L16" s="127">
        <v>1</v>
      </c>
      <c r="M16" s="87">
        <v>769</v>
      </c>
      <c r="N16" s="129">
        <v>4</v>
      </c>
      <c r="O16" s="85">
        <v>608</v>
      </c>
      <c r="P16" s="127">
        <v>2</v>
      </c>
      <c r="Q16" s="87">
        <v>780</v>
      </c>
      <c r="R16" s="129">
        <v>4</v>
      </c>
      <c r="S16" s="85">
        <v>2157</v>
      </c>
      <c r="T16" s="922">
        <f t="shared" si="0"/>
        <v>31</v>
      </c>
      <c r="U16" s="926">
        <f t="shared" si="1"/>
        <v>11586</v>
      </c>
      <c r="V16" s="936">
        <v>7</v>
      </c>
      <c r="W16" s="80">
        <f t="shared" si="2"/>
        <v>1</v>
      </c>
      <c r="X16" s="80">
        <f t="shared" si="3"/>
        <v>31</v>
      </c>
      <c r="Y16" s="80">
        <f t="shared" si="3"/>
        <v>11586</v>
      </c>
      <c r="Z16" s="81">
        <f t="shared" si="4"/>
        <v>2865</v>
      </c>
      <c r="AA16" s="80">
        <f t="shared" si="5"/>
        <v>30.884137135</v>
      </c>
      <c r="AB16" s="80">
        <f t="shared" si="6"/>
        <v>6</v>
      </c>
    </row>
    <row r="17" spans="1:28" s="80" customFormat="1" ht="15" customHeight="1" x14ac:dyDescent="0.2">
      <c r="A17" s="403">
        <v>8</v>
      </c>
      <c r="B17" s="125" t="s">
        <v>156</v>
      </c>
      <c r="C17" s="131" t="s">
        <v>157</v>
      </c>
      <c r="D17" s="127">
        <v>2</v>
      </c>
      <c r="E17" s="87">
        <v>2357</v>
      </c>
      <c r="F17" s="133">
        <v>8</v>
      </c>
      <c r="G17" s="134">
        <v>521</v>
      </c>
      <c r="H17" s="127">
        <v>3</v>
      </c>
      <c r="I17" s="87">
        <v>2984</v>
      </c>
      <c r="J17" s="129">
        <v>1</v>
      </c>
      <c r="K17" s="85">
        <v>3961</v>
      </c>
      <c r="L17" s="127">
        <v>2</v>
      </c>
      <c r="M17" s="87">
        <v>729</v>
      </c>
      <c r="N17" s="129">
        <v>6</v>
      </c>
      <c r="O17" s="85">
        <v>845</v>
      </c>
      <c r="P17" s="127">
        <v>5</v>
      </c>
      <c r="Q17" s="87">
        <v>1245</v>
      </c>
      <c r="R17" s="129">
        <v>5</v>
      </c>
      <c r="S17" s="85">
        <v>1590</v>
      </c>
      <c r="T17" s="922">
        <f t="shared" si="0"/>
        <v>32</v>
      </c>
      <c r="U17" s="926">
        <f t="shared" si="1"/>
        <v>14232</v>
      </c>
      <c r="V17" s="936">
        <v>8</v>
      </c>
      <c r="W17" s="80">
        <f t="shared" si="2"/>
        <v>1</v>
      </c>
      <c r="X17" s="80">
        <f t="shared" si="3"/>
        <v>32</v>
      </c>
      <c r="Y17" s="80">
        <f t="shared" si="3"/>
        <v>14232</v>
      </c>
      <c r="Z17" s="81">
        <f t="shared" si="4"/>
        <v>3961</v>
      </c>
      <c r="AA17" s="80">
        <f t="shared" si="5"/>
        <v>31.857676038999998</v>
      </c>
      <c r="AB17" s="80">
        <f t="shared" si="6"/>
        <v>7</v>
      </c>
    </row>
    <row r="18" spans="1:28" s="80" customFormat="1" ht="15" customHeight="1" x14ac:dyDescent="0.2">
      <c r="A18" s="400">
        <v>9</v>
      </c>
      <c r="B18" s="125" t="s">
        <v>131</v>
      </c>
      <c r="C18" s="407" t="s">
        <v>121</v>
      </c>
      <c r="D18" s="127">
        <v>1</v>
      </c>
      <c r="E18" s="257">
        <v>2871</v>
      </c>
      <c r="F18" s="129">
        <v>3</v>
      </c>
      <c r="G18" s="85">
        <v>11969</v>
      </c>
      <c r="H18" s="127">
        <v>7</v>
      </c>
      <c r="I18" s="87">
        <v>727</v>
      </c>
      <c r="J18" s="129">
        <v>2</v>
      </c>
      <c r="K18" s="85">
        <v>5418</v>
      </c>
      <c r="L18" s="127">
        <v>9</v>
      </c>
      <c r="M18" s="87"/>
      <c r="N18" s="129">
        <v>9</v>
      </c>
      <c r="O18" s="85"/>
      <c r="P18" s="127">
        <v>2</v>
      </c>
      <c r="Q18" s="87">
        <v>3485</v>
      </c>
      <c r="R18" s="129">
        <v>2</v>
      </c>
      <c r="S18" s="85">
        <v>760</v>
      </c>
      <c r="T18" s="922">
        <f t="shared" si="0"/>
        <v>35</v>
      </c>
      <c r="U18" s="926">
        <f t="shared" si="1"/>
        <v>25230</v>
      </c>
      <c r="V18" s="935">
        <v>9</v>
      </c>
      <c r="W18" s="80">
        <f t="shared" si="2"/>
        <v>1</v>
      </c>
      <c r="Z18" s="81">
        <f t="shared" si="4"/>
        <v>11969</v>
      </c>
    </row>
    <row r="19" spans="1:28" s="80" customFormat="1" ht="15" customHeight="1" x14ac:dyDescent="0.2">
      <c r="A19" s="400">
        <v>10</v>
      </c>
      <c r="B19" s="125" t="s">
        <v>135</v>
      </c>
      <c r="C19" s="131" t="s">
        <v>125</v>
      </c>
      <c r="D19" s="127">
        <v>7</v>
      </c>
      <c r="E19" s="87">
        <v>866</v>
      </c>
      <c r="F19" s="129">
        <v>7</v>
      </c>
      <c r="G19" s="85">
        <v>1099</v>
      </c>
      <c r="H19" s="127">
        <v>5</v>
      </c>
      <c r="I19" s="87">
        <v>1061</v>
      </c>
      <c r="J19" s="129">
        <v>7</v>
      </c>
      <c r="K19" s="85">
        <v>700</v>
      </c>
      <c r="L19" s="127">
        <v>2</v>
      </c>
      <c r="M19" s="87">
        <v>963</v>
      </c>
      <c r="N19" s="129">
        <v>4</v>
      </c>
      <c r="O19" s="85">
        <v>632</v>
      </c>
      <c r="P19" s="127">
        <v>1</v>
      </c>
      <c r="Q19" s="87">
        <v>1690</v>
      </c>
      <c r="R19" s="129">
        <v>2</v>
      </c>
      <c r="S19" s="85">
        <v>5946</v>
      </c>
      <c r="T19" s="922">
        <f t="shared" si="0"/>
        <v>35</v>
      </c>
      <c r="U19" s="926">
        <f t="shared" si="1"/>
        <v>12957</v>
      </c>
      <c r="V19" s="935">
        <v>10</v>
      </c>
      <c r="X19" s="80">
        <f>IF(ISNUMBER(T19)=TRUE(),T19,"")</f>
        <v>35</v>
      </c>
      <c r="Z19" s="81">
        <f t="shared" si="4"/>
        <v>5946</v>
      </c>
    </row>
    <row r="20" spans="1:28" ht="15" customHeight="1" x14ac:dyDescent="0.2">
      <c r="A20" s="400">
        <v>11</v>
      </c>
      <c r="B20" s="125" t="s">
        <v>145</v>
      </c>
      <c r="C20" s="131" t="s">
        <v>126</v>
      </c>
      <c r="D20" s="127">
        <v>6</v>
      </c>
      <c r="E20" s="87">
        <v>1290</v>
      </c>
      <c r="F20" s="129">
        <v>4</v>
      </c>
      <c r="G20" s="85">
        <v>6543</v>
      </c>
      <c r="H20" s="127">
        <v>3</v>
      </c>
      <c r="I20" s="87">
        <v>4247</v>
      </c>
      <c r="J20" s="129">
        <v>4</v>
      </c>
      <c r="K20" s="85">
        <v>1919</v>
      </c>
      <c r="L20" s="127">
        <v>7</v>
      </c>
      <c r="M20" s="87">
        <v>498</v>
      </c>
      <c r="N20" s="129">
        <v>7</v>
      </c>
      <c r="O20" s="85">
        <v>807</v>
      </c>
      <c r="P20" s="127">
        <v>1</v>
      </c>
      <c r="Q20" s="87">
        <v>3895</v>
      </c>
      <c r="R20" s="129">
        <v>4</v>
      </c>
      <c r="S20" s="85">
        <v>1946</v>
      </c>
      <c r="T20" s="922">
        <f t="shared" si="0"/>
        <v>36</v>
      </c>
      <c r="U20" s="926">
        <f t="shared" si="1"/>
        <v>21145</v>
      </c>
      <c r="V20" s="935">
        <v>11</v>
      </c>
      <c r="W20" s="80">
        <f>IF(ISNUMBER(V20)=TRUE(),1,"")</f>
        <v>1</v>
      </c>
      <c r="X20" s="80">
        <f>IF(ISNUMBER(T20)=TRUE(),T20,"")</f>
        <v>36</v>
      </c>
      <c r="Y20" s="80">
        <f>IF(ISNUMBER(U20)=TRUE(),U20,"")</f>
        <v>21145</v>
      </c>
      <c r="Z20" s="81">
        <f t="shared" si="4"/>
        <v>6543</v>
      </c>
      <c r="AA20" s="80">
        <f>IF(ISNUMBER(X20)=TRUE(),X20-Y20/100000-Z20/1000000000,"")</f>
        <v>35.788543457000003</v>
      </c>
      <c r="AB20" s="80">
        <f>IF(ISNUMBER(AA20)=TRUE(),RANK(AA20,$AA$10:$AA$58,1),"")</f>
        <v>8</v>
      </c>
    </row>
    <row r="21" spans="1:28" ht="15.75" customHeight="1" x14ac:dyDescent="0.2">
      <c r="A21" s="403">
        <v>12</v>
      </c>
      <c r="B21" s="125" t="s">
        <v>165</v>
      </c>
      <c r="C21" s="131" t="s">
        <v>163</v>
      </c>
      <c r="D21" s="127">
        <v>5</v>
      </c>
      <c r="E21" s="87">
        <v>1640</v>
      </c>
      <c r="F21" s="129">
        <v>8</v>
      </c>
      <c r="G21" s="85">
        <v>1342</v>
      </c>
      <c r="H21" s="127">
        <v>5</v>
      </c>
      <c r="I21" s="87">
        <v>3734</v>
      </c>
      <c r="J21" s="129">
        <v>3</v>
      </c>
      <c r="K21" s="85">
        <v>2755</v>
      </c>
      <c r="L21" s="127">
        <v>2</v>
      </c>
      <c r="M21" s="87">
        <v>1334</v>
      </c>
      <c r="N21" s="129">
        <v>7</v>
      </c>
      <c r="O21" s="85">
        <v>495</v>
      </c>
      <c r="P21" s="127">
        <v>6</v>
      </c>
      <c r="Q21" s="87">
        <v>325</v>
      </c>
      <c r="R21" s="129">
        <v>1</v>
      </c>
      <c r="S21" s="85">
        <v>4281</v>
      </c>
      <c r="T21" s="922">
        <f t="shared" si="0"/>
        <v>37</v>
      </c>
      <c r="U21" s="926">
        <f t="shared" si="1"/>
        <v>15906</v>
      </c>
      <c r="V21" s="936">
        <v>12</v>
      </c>
      <c r="W21" s="80">
        <f>IF(ISNUMBER(V21)=TRUE(),1,"")</f>
        <v>1</v>
      </c>
      <c r="X21" s="80">
        <f>IF(ISNUMBER(T21)=TRUE(),T21,"")</f>
        <v>37</v>
      </c>
      <c r="Y21" s="80">
        <f>IF(ISNUMBER(U21)=TRUE(),U21,"")</f>
        <v>15906</v>
      </c>
      <c r="Z21" s="81">
        <f t="shared" si="4"/>
        <v>4281</v>
      </c>
      <c r="AA21" s="80">
        <f>IF(ISNUMBER(X21)=TRUE(),X21-Y21/100000-Z21/1000000000,"")</f>
        <v>36.840935719000001</v>
      </c>
      <c r="AB21" s="80">
        <f>IF(ISNUMBER(AA21)=TRUE(),RANK(AA21,$AA$10:$AA$58,1),"")</f>
        <v>9</v>
      </c>
    </row>
    <row r="22" spans="1:28" ht="15.75" x14ac:dyDescent="0.2">
      <c r="A22" s="400">
        <v>13</v>
      </c>
      <c r="B22" s="125" t="s">
        <v>153</v>
      </c>
      <c r="C22" s="131" t="s">
        <v>152</v>
      </c>
      <c r="D22" s="127">
        <v>1</v>
      </c>
      <c r="E22" s="87">
        <v>1788</v>
      </c>
      <c r="F22" s="129">
        <v>3</v>
      </c>
      <c r="G22" s="85">
        <v>3923</v>
      </c>
      <c r="H22" s="127">
        <v>4</v>
      </c>
      <c r="I22" s="87">
        <v>1018</v>
      </c>
      <c r="J22" s="129">
        <v>3</v>
      </c>
      <c r="K22" s="85">
        <v>3365</v>
      </c>
      <c r="L22" s="127">
        <v>6</v>
      </c>
      <c r="M22" s="87">
        <v>462</v>
      </c>
      <c r="N22" s="129">
        <v>8</v>
      </c>
      <c r="O22" s="85">
        <v>167</v>
      </c>
      <c r="P22" s="127">
        <v>9</v>
      </c>
      <c r="Q22" s="87"/>
      <c r="R22" s="129">
        <v>3</v>
      </c>
      <c r="S22" s="85">
        <v>2242</v>
      </c>
      <c r="T22" s="922">
        <f t="shared" si="0"/>
        <v>37</v>
      </c>
      <c r="U22" s="926">
        <f t="shared" si="1"/>
        <v>12965</v>
      </c>
      <c r="V22" s="935">
        <v>13</v>
      </c>
      <c r="W22" s="80">
        <f>IF(ISNUMBER(V22)=TRUE(),1,"")</f>
        <v>1</v>
      </c>
      <c r="X22" s="80"/>
      <c r="Y22" s="80"/>
      <c r="Z22" s="81">
        <f t="shared" si="4"/>
        <v>3923</v>
      </c>
      <c r="AA22" s="80"/>
      <c r="AB22" s="80"/>
    </row>
    <row r="23" spans="1:28" ht="15.75" x14ac:dyDescent="0.2">
      <c r="A23" s="400">
        <v>14</v>
      </c>
      <c r="B23" s="125" t="s">
        <v>130</v>
      </c>
      <c r="C23" s="407" t="s">
        <v>121</v>
      </c>
      <c r="D23" s="127">
        <v>7</v>
      </c>
      <c r="E23" s="87">
        <v>1406</v>
      </c>
      <c r="F23" s="129">
        <v>7</v>
      </c>
      <c r="G23" s="85">
        <v>1041</v>
      </c>
      <c r="H23" s="127">
        <v>7</v>
      </c>
      <c r="I23" s="87">
        <v>825</v>
      </c>
      <c r="J23" s="129">
        <v>6</v>
      </c>
      <c r="K23" s="85">
        <v>1106</v>
      </c>
      <c r="L23" s="127">
        <v>4</v>
      </c>
      <c r="M23" s="87">
        <v>666</v>
      </c>
      <c r="N23" s="129">
        <v>1</v>
      </c>
      <c r="O23" s="85">
        <v>997</v>
      </c>
      <c r="P23" s="127">
        <v>4</v>
      </c>
      <c r="Q23" s="87">
        <v>1645</v>
      </c>
      <c r="R23" s="129">
        <v>1</v>
      </c>
      <c r="S23" s="85">
        <v>1108</v>
      </c>
      <c r="T23" s="922">
        <f t="shared" si="0"/>
        <v>37</v>
      </c>
      <c r="U23" s="926">
        <f t="shared" si="1"/>
        <v>8794</v>
      </c>
      <c r="V23" s="935">
        <v>14</v>
      </c>
      <c r="W23" s="80"/>
      <c r="X23" s="80">
        <f t="shared" ref="X23:X54" si="7">IF(ISNUMBER(T23)=TRUE(),T23,"")</f>
        <v>37</v>
      </c>
      <c r="Y23" s="80"/>
      <c r="Z23" s="81"/>
      <c r="AA23" s="80"/>
      <c r="AB23" s="80"/>
    </row>
    <row r="24" spans="1:28" ht="15.75" x14ac:dyDescent="0.2">
      <c r="A24" s="400">
        <v>15</v>
      </c>
      <c r="B24" s="125" t="s">
        <v>168</v>
      </c>
      <c r="C24" s="131" t="s">
        <v>152</v>
      </c>
      <c r="D24" s="127">
        <v>9</v>
      </c>
      <c r="E24" s="413"/>
      <c r="F24" s="129">
        <v>9</v>
      </c>
      <c r="G24" s="85"/>
      <c r="H24" s="127">
        <v>1</v>
      </c>
      <c r="I24" s="87">
        <v>6382</v>
      </c>
      <c r="J24" s="129">
        <v>7</v>
      </c>
      <c r="K24" s="85">
        <v>704</v>
      </c>
      <c r="L24" s="127">
        <v>3</v>
      </c>
      <c r="M24" s="87">
        <v>613</v>
      </c>
      <c r="N24" s="129">
        <v>1</v>
      </c>
      <c r="O24" s="85">
        <v>1002</v>
      </c>
      <c r="P24" s="127">
        <v>5</v>
      </c>
      <c r="Q24" s="87">
        <v>575</v>
      </c>
      <c r="R24" s="129">
        <v>4</v>
      </c>
      <c r="S24" s="85">
        <v>664</v>
      </c>
      <c r="T24" s="922">
        <f t="shared" si="0"/>
        <v>39</v>
      </c>
      <c r="U24" s="926">
        <f t="shared" si="1"/>
        <v>9940</v>
      </c>
      <c r="V24" s="935">
        <v>15</v>
      </c>
      <c r="W24" s="80">
        <f t="shared" ref="W24:W55" si="8">IF(ISNUMBER(V24)=TRUE(),1,"")</f>
        <v>1</v>
      </c>
      <c r="X24" s="80">
        <f t="shared" si="7"/>
        <v>39</v>
      </c>
      <c r="Y24" s="80">
        <f t="shared" ref="Y24:Y55" si="9">IF(ISNUMBER(U24)=TRUE(),U24,"")</f>
        <v>9940</v>
      </c>
      <c r="Z24" s="81">
        <f t="shared" ref="Z24:Z44" si="10">MAX(E24,G24,I24,K24,M24,O24,Q24,S24)</f>
        <v>6382</v>
      </c>
      <c r="AA24" s="80">
        <f t="shared" ref="AA24:AA55" si="11">IF(ISNUMBER(X24)=TRUE(),X24-Y24/100000-Z24/1000000000,"")</f>
        <v>38.900593617999995</v>
      </c>
      <c r="AB24" s="80">
        <f t="shared" ref="AB24:AB58" si="12">IF(ISNUMBER(AA24)=TRUE(),RANK(AA24,$AA$10:$AA$58,1),"")</f>
        <v>10</v>
      </c>
    </row>
    <row r="25" spans="1:28" ht="15.75" x14ac:dyDescent="0.2">
      <c r="A25" s="400">
        <v>16</v>
      </c>
      <c r="B25" s="125" t="s">
        <v>140</v>
      </c>
      <c r="C25" s="131" t="s">
        <v>138</v>
      </c>
      <c r="D25" s="127">
        <v>3</v>
      </c>
      <c r="E25" s="87">
        <v>2205</v>
      </c>
      <c r="F25" s="129">
        <v>3</v>
      </c>
      <c r="G25" s="85">
        <v>10837</v>
      </c>
      <c r="H25" s="127">
        <v>2</v>
      </c>
      <c r="I25" s="87">
        <v>3185</v>
      </c>
      <c r="J25" s="129">
        <v>5</v>
      </c>
      <c r="K25" s="85">
        <v>1078</v>
      </c>
      <c r="L25" s="127">
        <v>8</v>
      </c>
      <c r="M25" s="87">
        <v>47</v>
      </c>
      <c r="N25" s="129">
        <v>8</v>
      </c>
      <c r="O25" s="85">
        <v>297</v>
      </c>
      <c r="P25" s="127">
        <v>4</v>
      </c>
      <c r="Q25" s="87">
        <v>650</v>
      </c>
      <c r="R25" s="129">
        <v>7</v>
      </c>
      <c r="S25" s="85">
        <v>771</v>
      </c>
      <c r="T25" s="922">
        <f t="shared" si="0"/>
        <v>40</v>
      </c>
      <c r="U25" s="926">
        <f t="shared" si="1"/>
        <v>19070</v>
      </c>
      <c r="V25" s="935">
        <v>16</v>
      </c>
      <c r="W25" s="80">
        <f t="shared" si="8"/>
        <v>1</v>
      </c>
      <c r="X25" s="80">
        <f t="shared" si="7"/>
        <v>40</v>
      </c>
      <c r="Y25" s="80">
        <f t="shared" si="9"/>
        <v>19070</v>
      </c>
      <c r="Z25" s="81">
        <f t="shared" si="10"/>
        <v>10837</v>
      </c>
      <c r="AA25" s="80">
        <f t="shared" si="11"/>
        <v>39.809289163000003</v>
      </c>
      <c r="AB25" s="80">
        <f t="shared" si="12"/>
        <v>11</v>
      </c>
    </row>
    <row r="26" spans="1:28" ht="15.75" x14ac:dyDescent="0.2">
      <c r="A26" s="403">
        <v>17</v>
      </c>
      <c r="B26" s="125" t="s">
        <v>134</v>
      </c>
      <c r="C26" s="131" t="s">
        <v>125</v>
      </c>
      <c r="D26" s="127">
        <v>3</v>
      </c>
      <c r="E26" s="87">
        <v>1599</v>
      </c>
      <c r="F26" s="129">
        <v>6</v>
      </c>
      <c r="G26" s="85">
        <v>2395</v>
      </c>
      <c r="H26" s="127">
        <v>5</v>
      </c>
      <c r="I26" s="87">
        <v>867</v>
      </c>
      <c r="J26" s="129">
        <v>7</v>
      </c>
      <c r="K26" s="85">
        <v>792</v>
      </c>
      <c r="L26" s="127">
        <v>5</v>
      </c>
      <c r="M26" s="87">
        <v>492</v>
      </c>
      <c r="N26" s="129">
        <v>4</v>
      </c>
      <c r="O26" s="85">
        <v>595</v>
      </c>
      <c r="P26" s="127">
        <v>6</v>
      </c>
      <c r="Q26" s="87">
        <v>1975</v>
      </c>
      <c r="R26" s="129">
        <v>5</v>
      </c>
      <c r="S26" s="85">
        <v>631</v>
      </c>
      <c r="T26" s="922">
        <f t="shared" si="0"/>
        <v>41</v>
      </c>
      <c r="U26" s="926">
        <f t="shared" si="1"/>
        <v>9346</v>
      </c>
      <c r="V26" s="936">
        <v>17</v>
      </c>
      <c r="W26" s="80">
        <f t="shared" si="8"/>
        <v>1</v>
      </c>
      <c r="X26" s="80">
        <f t="shared" si="7"/>
        <v>41</v>
      </c>
      <c r="Y26" s="80">
        <f t="shared" si="9"/>
        <v>9346</v>
      </c>
      <c r="Z26" s="81">
        <f t="shared" si="10"/>
        <v>2395</v>
      </c>
      <c r="AA26" s="80">
        <f t="shared" si="11"/>
        <v>40.906537604999997</v>
      </c>
      <c r="AB26" s="80">
        <f t="shared" si="12"/>
        <v>12</v>
      </c>
    </row>
    <row r="27" spans="1:28" ht="15.75" x14ac:dyDescent="0.2">
      <c r="A27" s="403">
        <v>18</v>
      </c>
      <c r="B27" s="125" t="s">
        <v>166</v>
      </c>
      <c r="C27" s="131" t="s">
        <v>163</v>
      </c>
      <c r="D27" s="127">
        <v>4</v>
      </c>
      <c r="E27" s="87">
        <v>1451</v>
      </c>
      <c r="F27" s="129">
        <v>9</v>
      </c>
      <c r="G27" s="85"/>
      <c r="H27" s="127">
        <v>1</v>
      </c>
      <c r="I27" s="87">
        <v>6050</v>
      </c>
      <c r="J27" s="129">
        <v>2</v>
      </c>
      <c r="K27" s="85">
        <v>3727</v>
      </c>
      <c r="L27" s="127">
        <v>8</v>
      </c>
      <c r="M27" s="87">
        <v>163</v>
      </c>
      <c r="N27" s="129">
        <v>9</v>
      </c>
      <c r="O27" s="85"/>
      <c r="P27" s="127">
        <v>8</v>
      </c>
      <c r="Q27" s="87">
        <v>80</v>
      </c>
      <c r="R27" s="129">
        <v>1</v>
      </c>
      <c r="S27" s="85">
        <v>7887</v>
      </c>
      <c r="T27" s="922">
        <f t="shared" si="0"/>
        <v>42</v>
      </c>
      <c r="U27" s="926">
        <f t="shared" si="1"/>
        <v>19358</v>
      </c>
      <c r="V27" s="936">
        <v>18</v>
      </c>
      <c r="W27" s="80">
        <f t="shared" si="8"/>
        <v>1</v>
      </c>
      <c r="X27" s="80">
        <f t="shared" si="7"/>
        <v>42</v>
      </c>
      <c r="Y27" s="80">
        <f t="shared" si="9"/>
        <v>19358</v>
      </c>
      <c r="Z27" s="81">
        <f t="shared" si="10"/>
        <v>7887</v>
      </c>
      <c r="AA27" s="80">
        <f t="shared" si="11"/>
        <v>41.806412113</v>
      </c>
      <c r="AB27" s="80">
        <f t="shared" si="12"/>
        <v>13</v>
      </c>
    </row>
    <row r="28" spans="1:28" ht="15.75" x14ac:dyDescent="0.2">
      <c r="A28" s="400">
        <v>19</v>
      </c>
      <c r="B28" s="125" t="s">
        <v>164</v>
      </c>
      <c r="C28" s="131" t="s">
        <v>163</v>
      </c>
      <c r="D28" s="127">
        <v>8</v>
      </c>
      <c r="E28" s="87">
        <v>324</v>
      </c>
      <c r="F28" s="129">
        <v>6</v>
      </c>
      <c r="G28" s="85">
        <v>2333</v>
      </c>
      <c r="H28" s="127">
        <v>5</v>
      </c>
      <c r="I28" s="87">
        <v>1240</v>
      </c>
      <c r="J28" s="129">
        <v>1</v>
      </c>
      <c r="K28" s="85">
        <v>6599</v>
      </c>
      <c r="L28" s="127">
        <v>4</v>
      </c>
      <c r="M28" s="87">
        <v>525</v>
      </c>
      <c r="N28" s="129">
        <v>6</v>
      </c>
      <c r="O28" s="85">
        <v>502</v>
      </c>
      <c r="P28" s="127">
        <v>4</v>
      </c>
      <c r="Q28" s="87">
        <v>2270</v>
      </c>
      <c r="R28" s="129">
        <v>8</v>
      </c>
      <c r="S28" s="85">
        <v>378</v>
      </c>
      <c r="T28" s="922">
        <f t="shared" si="0"/>
        <v>42</v>
      </c>
      <c r="U28" s="926">
        <f t="shared" si="1"/>
        <v>14171</v>
      </c>
      <c r="V28" s="935">
        <v>19</v>
      </c>
      <c r="W28" s="80">
        <f t="shared" si="8"/>
        <v>1</v>
      </c>
      <c r="X28" s="80">
        <f t="shared" si="7"/>
        <v>42</v>
      </c>
      <c r="Y28" s="80">
        <f t="shared" si="9"/>
        <v>14171</v>
      </c>
      <c r="Z28" s="81">
        <f t="shared" si="10"/>
        <v>6599</v>
      </c>
      <c r="AA28" s="80">
        <f t="shared" si="11"/>
        <v>41.858283400999994</v>
      </c>
      <c r="AB28" s="80">
        <f t="shared" si="12"/>
        <v>14</v>
      </c>
    </row>
    <row r="29" spans="1:28" ht="15.75" x14ac:dyDescent="0.2">
      <c r="A29" s="403">
        <v>20</v>
      </c>
      <c r="B29" s="125" t="s">
        <v>146</v>
      </c>
      <c r="C29" s="131" t="s">
        <v>147</v>
      </c>
      <c r="D29" s="127">
        <v>6</v>
      </c>
      <c r="E29" s="87">
        <v>1500</v>
      </c>
      <c r="F29" s="129">
        <v>3</v>
      </c>
      <c r="G29" s="85">
        <v>6785</v>
      </c>
      <c r="H29" s="127">
        <v>6</v>
      </c>
      <c r="I29" s="87">
        <v>751</v>
      </c>
      <c r="J29" s="129">
        <v>6</v>
      </c>
      <c r="K29" s="85">
        <v>2600</v>
      </c>
      <c r="L29" s="127">
        <v>6</v>
      </c>
      <c r="M29" s="87">
        <v>586</v>
      </c>
      <c r="N29" s="129">
        <v>3</v>
      </c>
      <c r="O29" s="85">
        <v>1314</v>
      </c>
      <c r="P29" s="127">
        <v>3</v>
      </c>
      <c r="Q29" s="87">
        <v>600</v>
      </c>
      <c r="R29" s="129">
        <v>9</v>
      </c>
      <c r="S29" s="85"/>
      <c r="T29" s="922">
        <f t="shared" si="0"/>
        <v>42</v>
      </c>
      <c r="U29" s="926">
        <f t="shared" si="1"/>
        <v>14136</v>
      </c>
      <c r="V29" s="936">
        <v>20</v>
      </c>
      <c r="W29" s="80">
        <f t="shared" si="8"/>
        <v>1</v>
      </c>
      <c r="X29" s="80">
        <f t="shared" si="7"/>
        <v>42</v>
      </c>
      <c r="Y29" s="80">
        <f t="shared" si="9"/>
        <v>14136</v>
      </c>
      <c r="Z29" s="81">
        <f t="shared" si="10"/>
        <v>6785</v>
      </c>
      <c r="AA29" s="80">
        <f t="shared" si="11"/>
        <v>41.858633215000005</v>
      </c>
      <c r="AB29" s="80">
        <f t="shared" si="12"/>
        <v>15</v>
      </c>
    </row>
    <row r="30" spans="1:28" ht="15.75" x14ac:dyDescent="0.2">
      <c r="A30" s="403">
        <v>21</v>
      </c>
      <c r="B30" s="125" t="s">
        <v>139</v>
      </c>
      <c r="C30" s="131" t="s">
        <v>138</v>
      </c>
      <c r="D30" s="127">
        <v>5</v>
      </c>
      <c r="E30" s="87">
        <v>1415</v>
      </c>
      <c r="F30" s="129">
        <v>2</v>
      </c>
      <c r="G30" s="85">
        <v>10357</v>
      </c>
      <c r="H30" s="127">
        <v>7</v>
      </c>
      <c r="I30" s="87">
        <v>679</v>
      </c>
      <c r="J30" s="129">
        <v>2</v>
      </c>
      <c r="K30" s="85">
        <v>10427</v>
      </c>
      <c r="L30" s="127">
        <v>8</v>
      </c>
      <c r="M30" s="87">
        <v>395</v>
      </c>
      <c r="N30" s="129">
        <v>6</v>
      </c>
      <c r="O30" s="85">
        <v>590</v>
      </c>
      <c r="P30" s="127">
        <v>7</v>
      </c>
      <c r="Q30" s="87">
        <v>1790</v>
      </c>
      <c r="R30" s="129">
        <v>6</v>
      </c>
      <c r="S30" s="85">
        <v>1638</v>
      </c>
      <c r="T30" s="922">
        <f t="shared" si="0"/>
        <v>43</v>
      </c>
      <c r="U30" s="926">
        <f t="shared" si="1"/>
        <v>27291</v>
      </c>
      <c r="V30" s="936">
        <v>21</v>
      </c>
      <c r="W30" s="80">
        <f t="shared" si="8"/>
        <v>1</v>
      </c>
      <c r="X30" s="80">
        <f t="shared" si="7"/>
        <v>43</v>
      </c>
      <c r="Y30" s="80">
        <f t="shared" si="9"/>
        <v>27291</v>
      </c>
      <c r="Z30" s="81">
        <f t="shared" si="10"/>
        <v>10427</v>
      </c>
      <c r="AA30" s="80">
        <f t="shared" si="11"/>
        <v>42.727079572999997</v>
      </c>
      <c r="AB30" s="80">
        <f t="shared" si="12"/>
        <v>16</v>
      </c>
    </row>
    <row r="31" spans="1:28" ht="15.75" x14ac:dyDescent="0.2">
      <c r="A31" s="400">
        <v>22</v>
      </c>
      <c r="B31" s="125" t="s">
        <v>155</v>
      </c>
      <c r="C31" s="131" t="s">
        <v>152</v>
      </c>
      <c r="D31" s="127">
        <v>7</v>
      </c>
      <c r="E31" s="87">
        <v>403</v>
      </c>
      <c r="F31" s="129">
        <v>1</v>
      </c>
      <c r="G31" s="85">
        <v>14901</v>
      </c>
      <c r="H31" s="127">
        <v>9</v>
      </c>
      <c r="I31" s="87"/>
      <c r="J31" s="129">
        <v>9</v>
      </c>
      <c r="K31" s="85"/>
      <c r="L31" s="127">
        <v>1</v>
      </c>
      <c r="M31" s="87">
        <v>1053</v>
      </c>
      <c r="N31" s="129">
        <v>3</v>
      </c>
      <c r="O31" s="85">
        <v>637</v>
      </c>
      <c r="P31" s="127">
        <v>8</v>
      </c>
      <c r="Q31" s="87">
        <v>275</v>
      </c>
      <c r="R31" s="129">
        <v>5</v>
      </c>
      <c r="S31" s="85">
        <v>472</v>
      </c>
      <c r="T31" s="922">
        <f t="shared" si="0"/>
        <v>43</v>
      </c>
      <c r="U31" s="926">
        <f t="shared" si="1"/>
        <v>17741</v>
      </c>
      <c r="V31" s="935">
        <v>22</v>
      </c>
      <c r="W31" s="80">
        <f t="shared" si="8"/>
        <v>1</v>
      </c>
      <c r="X31" s="80">
        <f t="shared" si="7"/>
        <v>43</v>
      </c>
      <c r="Y31" s="80">
        <f t="shared" si="9"/>
        <v>17741</v>
      </c>
      <c r="Z31" s="81">
        <f t="shared" si="10"/>
        <v>14901</v>
      </c>
      <c r="AA31" s="80">
        <f t="shared" si="11"/>
        <v>42.822575098999998</v>
      </c>
      <c r="AB31" s="80">
        <f t="shared" si="12"/>
        <v>17</v>
      </c>
    </row>
    <row r="32" spans="1:28" ht="15.75" x14ac:dyDescent="0.2">
      <c r="A32" s="403">
        <v>23</v>
      </c>
      <c r="B32" s="125" t="s">
        <v>167</v>
      </c>
      <c r="C32" s="131" t="s">
        <v>163</v>
      </c>
      <c r="D32" s="127">
        <v>9</v>
      </c>
      <c r="E32" s="87"/>
      <c r="F32" s="129">
        <v>5</v>
      </c>
      <c r="G32" s="85">
        <v>5478</v>
      </c>
      <c r="H32" s="127">
        <v>1</v>
      </c>
      <c r="I32" s="87">
        <v>6633</v>
      </c>
      <c r="J32" s="129">
        <v>9</v>
      </c>
      <c r="K32" s="85"/>
      <c r="L32" s="127">
        <v>9</v>
      </c>
      <c r="M32" s="87"/>
      <c r="N32" s="129">
        <v>5</v>
      </c>
      <c r="O32" s="85">
        <v>966</v>
      </c>
      <c r="P32" s="127">
        <v>2</v>
      </c>
      <c r="Q32" s="87">
        <v>2395</v>
      </c>
      <c r="R32" s="129">
        <v>3</v>
      </c>
      <c r="S32" s="85">
        <v>680</v>
      </c>
      <c r="T32" s="922">
        <f t="shared" si="0"/>
        <v>43</v>
      </c>
      <c r="U32" s="926">
        <f t="shared" si="1"/>
        <v>16152</v>
      </c>
      <c r="V32" s="936">
        <v>23</v>
      </c>
      <c r="W32" s="80">
        <f t="shared" si="8"/>
        <v>1</v>
      </c>
      <c r="X32" s="80">
        <f t="shared" si="7"/>
        <v>43</v>
      </c>
      <c r="Y32" s="80">
        <f t="shared" si="9"/>
        <v>16152</v>
      </c>
      <c r="Z32" s="81">
        <f t="shared" si="10"/>
        <v>6633</v>
      </c>
      <c r="AA32" s="80">
        <f t="shared" si="11"/>
        <v>42.838473366999999</v>
      </c>
      <c r="AB32" s="80">
        <f t="shared" si="12"/>
        <v>18</v>
      </c>
    </row>
    <row r="33" spans="1:28" ht="15.75" x14ac:dyDescent="0.2">
      <c r="A33" s="403">
        <v>24</v>
      </c>
      <c r="B33" s="125" t="s">
        <v>151</v>
      </c>
      <c r="C33" s="131" t="s">
        <v>152</v>
      </c>
      <c r="D33" s="127">
        <v>3</v>
      </c>
      <c r="E33" s="87">
        <v>1558</v>
      </c>
      <c r="F33" s="129">
        <v>1</v>
      </c>
      <c r="G33" s="85">
        <v>17998</v>
      </c>
      <c r="H33" s="127">
        <v>6</v>
      </c>
      <c r="I33" s="87">
        <v>923</v>
      </c>
      <c r="J33" s="129">
        <v>4</v>
      </c>
      <c r="K33" s="85">
        <v>3023</v>
      </c>
      <c r="L33" s="127">
        <v>9</v>
      </c>
      <c r="M33" s="87"/>
      <c r="N33" s="129">
        <v>9</v>
      </c>
      <c r="O33" s="85"/>
      <c r="P33" s="127">
        <v>3</v>
      </c>
      <c r="Q33" s="87">
        <v>2605</v>
      </c>
      <c r="R33" s="129">
        <v>9</v>
      </c>
      <c r="S33" s="85"/>
      <c r="T33" s="922">
        <f t="shared" si="0"/>
        <v>44</v>
      </c>
      <c r="U33" s="926">
        <f t="shared" si="1"/>
        <v>26107</v>
      </c>
      <c r="V33" s="936">
        <v>24</v>
      </c>
      <c r="W33" s="80">
        <f t="shared" si="8"/>
        <v>1</v>
      </c>
      <c r="X33" s="80">
        <f t="shared" si="7"/>
        <v>44</v>
      </c>
      <c r="Y33" s="80">
        <f t="shared" si="9"/>
        <v>26107</v>
      </c>
      <c r="Z33" s="81">
        <f t="shared" si="10"/>
        <v>17998</v>
      </c>
      <c r="AA33" s="80">
        <f t="shared" si="11"/>
        <v>43.738912002000006</v>
      </c>
      <c r="AB33" s="80">
        <f t="shared" si="12"/>
        <v>19</v>
      </c>
    </row>
    <row r="34" spans="1:28" ht="15.75" customHeight="1" x14ac:dyDescent="0.2">
      <c r="A34" s="403">
        <v>25</v>
      </c>
      <c r="B34" s="125" t="s">
        <v>141</v>
      </c>
      <c r="C34" s="131" t="s">
        <v>138</v>
      </c>
      <c r="D34" s="127">
        <v>5</v>
      </c>
      <c r="E34" s="87">
        <v>773</v>
      </c>
      <c r="F34" s="133">
        <v>2</v>
      </c>
      <c r="G34" s="134">
        <v>5515</v>
      </c>
      <c r="H34" s="127">
        <v>2</v>
      </c>
      <c r="I34" s="87">
        <v>5228</v>
      </c>
      <c r="J34" s="129">
        <v>6</v>
      </c>
      <c r="K34" s="85">
        <v>803</v>
      </c>
      <c r="L34" s="127">
        <v>9</v>
      </c>
      <c r="M34" s="87"/>
      <c r="N34" s="129">
        <v>9</v>
      </c>
      <c r="O34" s="85"/>
      <c r="P34" s="127">
        <v>5</v>
      </c>
      <c r="Q34" s="87">
        <v>420</v>
      </c>
      <c r="R34" s="129">
        <v>6</v>
      </c>
      <c r="S34" s="85">
        <v>618</v>
      </c>
      <c r="T34" s="922">
        <f t="shared" si="0"/>
        <v>44</v>
      </c>
      <c r="U34" s="926">
        <f t="shared" si="1"/>
        <v>13357</v>
      </c>
      <c r="V34" s="936">
        <v>25</v>
      </c>
      <c r="W34" s="80">
        <f t="shared" si="8"/>
        <v>1</v>
      </c>
      <c r="X34" s="80">
        <f t="shared" si="7"/>
        <v>44</v>
      </c>
      <c r="Y34" s="80">
        <f t="shared" si="9"/>
        <v>13357</v>
      </c>
      <c r="Z34" s="81">
        <f t="shared" si="10"/>
        <v>5515</v>
      </c>
      <c r="AA34" s="80">
        <f t="shared" si="11"/>
        <v>43.866424485000003</v>
      </c>
      <c r="AB34" s="80">
        <f t="shared" si="12"/>
        <v>20</v>
      </c>
    </row>
    <row r="35" spans="1:28" ht="15.75" x14ac:dyDescent="0.2">
      <c r="A35" s="403">
        <v>26</v>
      </c>
      <c r="B35" s="125" t="s">
        <v>143</v>
      </c>
      <c r="C35" s="131" t="s">
        <v>126</v>
      </c>
      <c r="D35" s="127">
        <v>8</v>
      </c>
      <c r="E35" s="87">
        <v>1160</v>
      </c>
      <c r="F35" s="133">
        <v>4</v>
      </c>
      <c r="G35" s="134">
        <v>2625</v>
      </c>
      <c r="H35" s="127">
        <v>4</v>
      </c>
      <c r="I35" s="87">
        <v>1320</v>
      </c>
      <c r="J35" s="129">
        <v>2</v>
      </c>
      <c r="K35" s="85">
        <v>5466</v>
      </c>
      <c r="L35" s="127">
        <v>7</v>
      </c>
      <c r="M35" s="87">
        <v>401</v>
      </c>
      <c r="N35" s="129">
        <v>5</v>
      </c>
      <c r="O35" s="85">
        <v>596</v>
      </c>
      <c r="P35" s="127">
        <v>7</v>
      </c>
      <c r="Q35" s="87">
        <v>160</v>
      </c>
      <c r="R35" s="129">
        <v>7</v>
      </c>
      <c r="S35" s="85">
        <v>454</v>
      </c>
      <c r="T35" s="922">
        <f t="shared" si="0"/>
        <v>44</v>
      </c>
      <c r="U35" s="926">
        <f t="shared" si="1"/>
        <v>12182</v>
      </c>
      <c r="V35" s="936">
        <v>26</v>
      </c>
      <c r="W35" s="80">
        <f t="shared" si="8"/>
        <v>1</v>
      </c>
      <c r="X35" s="80">
        <f t="shared" si="7"/>
        <v>44</v>
      </c>
      <c r="Y35" s="80">
        <f t="shared" si="9"/>
        <v>12182</v>
      </c>
      <c r="Z35" s="81">
        <f t="shared" si="10"/>
        <v>5466</v>
      </c>
      <c r="AA35" s="80">
        <f t="shared" si="11"/>
        <v>43.878174534000003</v>
      </c>
      <c r="AB35" s="80">
        <f t="shared" si="12"/>
        <v>21</v>
      </c>
    </row>
    <row r="36" spans="1:28" ht="15.75" customHeight="1" x14ac:dyDescent="0.2">
      <c r="A36" s="400">
        <v>27</v>
      </c>
      <c r="B36" s="406" t="s">
        <v>150</v>
      </c>
      <c r="C36" s="131" t="s">
        <v>147</v>
      </c>
      <c r="D36" s="127">
        <v>6</v>
      </c>
      <c r="E36" s="87">
        <v>900</v>
      </c>
      <c r="F36" s="129">
        <v>8</v>
      </c>
      <c r="G36" s="134">
        <v>575</v>
      </c>
      <c r="H36" s="127">
        <v>2</v>
      </c>
      <c r="I36" s="87">
        <v>3043</v>
      </c>
      <c r="J36" s="129">
        <v>1</v>
      </c>
      <c r="K36" s="85">
        <v>17932</v>
      </c>
      <c r="L36" s="127">
        <v>7</v>
      </c>
      <c r="M36" s="87">
        <v>447</v>
      </c>
      <c r="N36" s="129">
        <v>8</v>
      </c>
      <c r="O36" s="85">
        <v>458</v>
      </c>
      <c r="P36" s="127">
        <v>8</v>
      </c>
      <c r="Q36" s="87">
        <v>890</v>
      </c>
      <c r="R36" s="129">
        <v>5</v>
      </c>
      <c r="S36" s="85">
        <v>1848</v>
      </c>
      <c r="T36" s="922">
        <f t="shared" si="0"/>
        <v>45</v>
      </c>
      <c r="U36" s="926">
        <f t="shared" si="1"/>
        <v>26093</v>
      </c>
      <c r="V36" s="935">
        <v>27</v>
      </c>
      <c r="W36" s="80">
        <f t="shared" si="8"/>
        <v>1</v>
      </c>
      <c r="X36" s="80">
        <f t="shared" si="7"/>
        <v>45</v>
      </c>
      <c r="Y36" s="80">
        <f t="shared" si="9"/>
        <v>26093</v>
      </c>
      <c r="Z36" s="81">
        <f t="shared" si="10"/>
        <v>17932</v>
      </c>
      <c r="AA36" s="80">
        <f t="shared" si="11"/>
        <v>44.739052067999999</v>
      </c>
      <c r="AB36" s="80">
        <f t="shared" si="12"/>
        <v>22</v>
      </c>
    </row>
    <row r="37" spans="1:28" ht="15.75" x14ac:dyDescent="0.2">
      <c r="A37" s="403">
        <v>28</v>
      </c>
      <c r="B37" s="125" t="s">
        <v>149</v>
      </c>
      <c r="C37" s="131" t="s">
        <v>147</v>
      </c>
      <c r="D37" s="127">
        <v>6</v>
      </c>
      <c r="E37" s="87">
        <v>606</v>
      </c>
      <c r="F37" s="129">
        <v>1</v>
      </c>
      <c r="G37" s="85">
        <v>14590</v>
      </c>
      <c r="H37" s="127">
        <v>4</v>
      </c>
      <c r="I37" s="87">
        <v>1395</v>
      </c>
      <c r="J37" s="129">
        <v>8</v>
      </c>
      <c r="K37" s="85">
        <v>169</v>
      </c>
      <c r="L37" s="127">
        <v>9</v>
      </c>
      <c r="M37" s="87"/>
      <c r="N37" s="129">
        <v>9</v>
      </c>
      <c r="O37" s="85"/>
      <c r="P37" s="127">
        <v>1</v>
      </c>
      <c r="Q37" s="87">
        <v>3025</v>
      </c>
      <c r="R37" s="129">
        <v>8</v>
      </c>
      <c r="S37" s="85">
        <v>702</v>
      </c>
      <c r="T37" s="922">
        <f t="shared" si="0"/>
        <v>46</v>
      </c>
      <c r="U37" s="926">
        <f t="shared" si="1"/>
        <v>20487</v>
      </c>
      <c r="V37" s="936">
        <v>28</v>
      </c>
      <c r="W37" s="80">
        <f t="shared" si="8"/>
        <v>1</v>
      </c>
      <c r="X37" s="80">
        <f t="shared" si="7"/>
        <v>46</v>
      </c>
      <c r="Y37" s="80">
        <f t="shared" si="9"/>
        <v>20487</v>
      </c>
      <c r="Z37" s="81">
        <f t="shared" si="10"/>
        <v>14590</v>
      </c>
      <c r="AA37" s="80">
        <f t="shared" si="11"/>
        <v>45.795115410000001</v>
      </c>
      <c r="AB37" s="80">
        <f t="shared" si="12"/>
        <v>23</v>
      </c>
    </row>
    <row r="38" spans="1:28" ht="15.75" x14ac:dyDescent="0.2">
      <c r="A38" s="403">
        <v>29</v>
      </c>
      <c r="B38" s="132" t="s">
        <v>133</v>
      </c>
      <c r="C38" s="131" t="s">
        <v>125</v>
      </c>
      <c r="D38" s="127">
        <v>4</v>
      </c>
      <c r="E38" s="413">
        <v>2017</v>
      </c>
      <c r="F38" s="129">
        <v>8</v>
      </c>
      <c r="G38" s="85">
        <v>1924</v>
      </c>
      <c r="H38" s="127">
        <v>6</v>
      </c>
      <c r="I38" s="87">
        <v>788</v>
      </c>
      <c r="J38" s="129">
        <v>8</v>
      </c>
      <c r="K38" s="85">
        <v>332</v>
      </c>
      <c r="L38" s="127">
        <v>4</v>
      </c>
      <c r="M38" s="87">
        <v>1175</v>
      </c>
      <c r="N38" s="129">
        <v>4</v>
      </c>
      <c r="O38" s="85">
        <v>1151</v>
      </c>
      <c r="P38" s="127">
        <v>6</v>
      </c>
      <c r="Q38" s="87">
        <v>1075</v>
      </c>
      <c r="R38" s="129">
        <v>6</v>
      </c>
      <c r="S38" s="85">
        <v>1325</v>
      </c>
      <c r="T38" s="922">
        <f t="shared" si="0"/>
        <v>46</v>
      </c>
      <c r="U38" s="926">
        <f t="shared" si="1"/>
        <v>9787</v>
      </c>
      <c r="V38" s="936">
        <v>29</v>
      </c>
      <c r="W38" s="80">
        <f t="shared" si="8"/>
        <v>1</v>
      </c>
      <c r="X38" s="80">
        <f t="shared" si="7"/>
        <v>46</v>
      </c>
      <c r="Y38" s="80">
        <f t="shared" si="9"/>
        <v>9787</v>
      </c>
      <c r="Z38" s="81">
        <f t="shared" si="10"/>
        <v>2017</v>
      </c>
      <c r="AA38" s="80">
        <f t="shared" si="11"/>
        <v>45.902127983</v>
      </c>
      <c r="AB38" s="80">
        <f t="shared" si="12"/>
        <v>24</v>
      </c>
    </row>
    <row r="39" spans="1:28" ht="16.5" x14ac:dyDescent="0.2">
      <c r="A39" s="535">
        <v>30</v>
      </c>
      <c r="B39" s="137" t="s">
        <v>144</v>
      </c>
      <c r="C39" s="138" t="s">
        <v>126</v>
      </c>
      <c r="D39" s="127">
        <v>8</v>
      </c>
      <c r="E39" s="257">
        <v>186</v>
      </c>
      <c r="F39" s="129">
        <v>4</v>
      </c>
      <c r="G39" s="85">
        <v>5730</v>
      </c>
      <c r="H39" s="127">
        <v>8</v>
      </c>
      <c r="I39" s="87">
        <v>649</v>
      </c>
      <c r="J39" s="129">
        <v>3</v>
      </c>
      <c r="K39" s="85">
        <v>3673</v>
      </c>
      <c r="L39" s="127">
        <v>6</v>
      </c>
      <c r="M39" s="87">
        <v>510</v>
      </c>
      <c r="N39" s="129">
        <v>7</v>
      </c>
      <c r="O39" s="85">
        <v>357</v>
      </c>
      <c r="P39" s="127">
        <v>4</v>
      </c>
      <c r="Q39" s="87">
        <v>540</v>
      </c>
      <c r="R39" s="129">
        <v>7</v>
      </c>
      <c r="S39" s="85">
        <v>1510</v>
      </c>
      <c r="T39" s="922">
        <f t="shared" si="0"/>
        <v>47</v>
      </c>
      <c r="U39" s="926">
        <f t="shared" si="1"/>
        <v>13155</v>
      </c>
      <c r="V39" s="937">
        <v>30</v>
      </c>
      <c r="W39" s="80">
        <f t="shared" si="8"/>
        <v>1</v>
      </c>
      <c r="X39" s="80">
        <f t="shared" si="7"/>
        <v>47</v>
      </c>
      <c r="Y39" s="80">
        <f t="shared" si="9"/>
        <v>13155</v>
      </c>
      <c r="Z39" s="81">
        <f t="shared" si="10"/>
        <v>5730</v>
      </c>
      <c r="AA39" s="80">
        <f t="shared" si="11"/>
        <v>46.868444270000005</v>
      </c>
      <c r="AB39" s="80">
        <f t="shared" si="12"/>
        <v>25</v>
      </c>
    </row>
    <row r="40" spans="1:28" ht="15.75" x14ac:dyDescent="0.2">
      <c r="A40" s="403">
        <v>31</v>
      </c>
      <c r="B40" s="137" t="s">
        <v>142</v>
      </c>
      <c r="C40" s="138" t="s">
        <v>126</v>
      </c>
      <c r="D40" s="127">
        <v>1</v>
      </c>
      <c r="E40" s="87">
        <v>5892</v>
      </c>
      <c r="F40" s="133">
        <v>2</v>
      </c>
      <c r="G40" s="134">
        <v>12714</v>
      </c>
      <c r="H40" s="127">
        <v>8</v>
      </c>
      <c r="I40" s="87">
        <v>479</v>
      </c>
      <c r="J40" s="129">
        <v>7</v>
      </c>
      <c r="K40" s="85">
        <v>449</v>
      </c>
      <c r="L40" s="127">
        <v>9</v>
      </c>
      <c r="M40" s="87"/>
      <c r="N40" s="129">
        <v>9</v>
      </c>
      <c r="O40" s="85"/>
      <c r="P40" s="127">
        <v>7</v>
      </c>
      <c r="Q40" s="87">
        <v>920</v>
      </c>
      <c r="R40" s="129">
        <v>6</v>
      </c>
      <c r="S40" s="85">
        <v>442</v>
      </c>
      <c r="T40" s="922">
        <f t="shared" si="0"/>
        <v>49</v>
      </c>
      <c r="U40" s="926">
        <f t="shared" si="1"/>
        <v>20896</v>
      </c>
      <c r="V40" s="936">
        <v>31</v>
      </c>
      <c r="W40" s="80">
        <f t="shared" si="8"/>
        <v>1</v>
      </c>
      <c r="X40" s="80">
        <f t="shared" si="7"/>
        <v>49</v>
      </c>
      <c r="Y40" s="80">
        <f t="shared" si="9"/>
        <v>20896</v>
      </c>
      <c r="Z40" s="81">
        <f t="shared" si="10"/>
        <v>12714</v>
      </c>
      <c r="AA40" s="80">
        <f t="shared" si="11"/>
        <v>48.791027286000002</v>
      </c>
      <c r="AB40" s="80">
        <f t="shared" si="12"/>
        <v>26</v>
      </c>
    </row>
    <row r="41" spans="1:28" ht="15.75" x14ac:dyDescent="0.2">
      <c r="A41" s="403">
        <v>32</v>
      </c>
      <c r="B41" s="137" t="s">
        <v>161</v>
      </c>
      <c r="C41" s="138" t="s">
        <v>157</v>
      </c>
      <c r="D41" s="127">
        <v>8</v>
      </c>
      <c r="E41" s="257">
        <v>1013</v>
      </c>
      <c r="F41" s="129">
        <v>9</v>
      </c>
      <c r="G41" s="85"/>
      <c r="H41" s="127">
        <v>3</v>
      </c>
      <c r="I41" s="87">
        <v>5160</v>
      </c>
      <c r="J41" s="129">
        <v>9</v>
      </c>
      <c r="K41" s="85"/>
      <c r="L41" s="127">
        <v>5</v>
      </c>
      <c r="M41" s="87">
        <v>914</v>
      </c>
      <c r="N41" s="129">
        <v>3</v>
      </c>
      <c r="O41" s="85">
        <v>734</v>
      </c>
      <c r="P41" s="127">
        <v>5</v>
      </c>
      <c r="Q41" s="87">
        <v>2245</v>
      </c>
      <c r="R41" s="129">
        <v>8</v>
      </c>
      <c r="S41" s="85">
        <v>1289</v>
      </c>
      <c r="T41" s="922">
        <f t="shared" si="0"/>
        <v>50</v>
      </c>
      <c r="U41" s="926">
        <f t="shared" si="1"/>
        <v>11355</v>
      </c>
      <c r="V41" s="936">
        <v>32</v>
      </c>
      <c r="W41" s="80">
        <f t="shared" si="8"/>
        <v>1</v>
      </c>
      <c r="X41" s="80">
        <f t="shared" si="7"/>
        <v>50</v>
      </c>
      <c r="Y41" s="80">
        <f t="shared" si="9"/>
        <v>11355</v>
      </c>
      <c r="Z41" s="81">
        <f t="shared" si="10"/>
        <v>5160</v>
      </c>
      <c r="AA41" s="80">
        <f t="shared" si="11"/>
        <v>49.886444840000003</v>
      </c>
      <c r="AB41" s="80">
        <f t="shared" si="12"/>
        <v>27</v>
      </c>
    </row>
    <row r="42" spans="1:28" ht="15.75" x14ac:dyDescent="0.2">
      <c r="A42" s="400">
        <v>33</v>
      </c>
      <c r="B42" s="125" t="s">
        <v>162</v>
      </c>
      <c r="C42" s="138" t="s">
        <v>163</v>
      </c>
      <c r="D42" s="127">
        <v>4</v>
      </c>
      <c r="E42" s="87">
        <v>955</v>
      </c>
      <c r="F42" s="129">
        <v>6</v>
      </c>
      <c r="G42" s="85">
        <v>2230</v>
      </c>
      <c r="H42" s="127">
        <v>9</v>
      </c>
      <c r="I42" s="87"/>
      <c r="J42" s="129">
        <v>8</v>
      </c>
      <c r="K42" s="85">
        <v>671</v>
      </c>
      <c r="L42" s="127">
        <v>5</v>
      </c>
      <c r="M42" s="87">
        <v>603</v>
      </c>
      <c r="N42" s="129">
        <v>2</v>
      </c>
      <c r="O42" s="85">
        <v>809</v>
      </c>
      <c r="P42" s="127">
        <v>9</v>
      </c>
      <c r="Q42" s="87"/>
      <c r="R42" s="129">
        <v>9</v>
      </c>
      <c r="S42" s="85"/>
      <c r="T42" s="922">
        <f t="shared" si="0"/>
        <v>52</v>
      </c>
      <c r="U42" s="926">
        <f t="shared" si="1"/>
        <v>5268</v>
      </c>
      <c r="V42" s="935">
        <v>33</v>
      </c>
      <c r="W42" s="80">
        <f t="shared" si="8"/>
        <v>1</v>
      </c>
      <c r="X42" s="80">
        <f t="shared" si="7"/>
        <v>52</v>
      </c>
      <c r="Y42" s="80">
        <f t="shared" si="9"/>
        <v>5268</v>
      </c>
      <c r="Z42" s="81">
        <f t="shared" si="10"/>
        <v>2230</v>
      </c>
      <c r="AA42" s="80">
        <f t="shared" si="11"/>
        <v>51.947317769999998</v>
      </c>
      <c r="AB42" s="80">
        <f t="shared" si="12"/>
        <v>28</v>
      </c>
    </row>
    <row r="43" spans="1:28" ht="15.75" x14ac:dyDescent="0.2">
      <c r="A43" s="403">
        <v>34</v>
      </c>
      <c r="B43" s="125" t="s">
        <v>137</v>
      </c>
      <c r="C43" s="131" t="s">
        <v>138</v>
      </c>
      <c r="D43" s="127">
        <v>5</v>
      </c>
      <c r="E43" s="87">
        <v>920</v>
      </c>
      <c r="F43" s="129">
        <v>7</v>
      </c>
      <c r="G43" s="85">
        <v>1866</v>
      </c>
      <c r="H43" s="127">
        <v>7</v>
      </c>
      <c r="I43" s="87">
        <v>577</v>
      </c>
      <c r="J43" s="129">
        <v>8</v>
      </c>
      <c r="K43" s="85">
        <v>624</v>
      </c>
      <c r="L43" s="127">
        <v>7</v>
      </c>
      <c r="M43" s="87">
        <v>334</v>
      </c>
      <c r="N43" s="129">
        <v>7</v>
      </c>
      <c r="O43" s="85">
        <v>214</v>
      </c>
      <c r="P43" s="127">
        <v>8</v>
      </c>
      <c r="Q43" s="87">
        <v>885</v>
      </c>
      <c r="R43" s="129">
        <v>8</v>
      </c>
      <c r="S43" s="85">
        <v>321</v>
      </c>
      <c r="T43" s="922">
        <f t="shared" si="0"/>
        <v>57</v>
      </c>
      <c r="U43" s="926">
        <f t="shared" si="1"/>
        <v>5741</v>
      </c>
      <c r="V43" s="936">
        <v>34</v>
      </c>
      <c r="W43" s="80">
        <f t="shared" si="8"/>
        <v>1</v>
      </c>
      <c r="X43" s="80">
        <f t="shared" si="7"/>
        <v>57</v>
      </c>
      <c r="Y43" s="80">
        <f t="shared" si="9"/>
        <v>5741</v>
      </c>
      <c r="Z43" s="81">
        <f t="shared" si="10"/>
        <v>1866</v>
      </c>
      <c r="AA43" s="80">
        <f t="shared" si="11"/>
        <v>56.942588134000005</v>
      </c>
      <c r="AB43" s="80">
        <f t="shared" si="12"/>
        <v>29</v>
      </c>
    </row>
    <row r="44" spans="1:28" ht="15.75" x14ac:dyDescent="0.2">
      <c r="A44" s="403">
        <v>35</v>
      </c>
      <c r="B44" s="125" t="s">
        <v>171</v>
      </c>
      <c r="C44" s="131" t="s">
        <v>147</v>
      </c>
      <c r="D44" s="127">
        <v>9</v>
      </c>
      <c r="E44" s="87"/>
      <c r="F44" s="129">
        <v>9</v>
      </c>
      <c r="G44" s="85"/>
      <c r="H44" s="127">
        <v>9</v>
      </c>
      <c r="I44" s="87"/>
      <c r="J44" s="129">
        <v>9</v>
      </c>
      <c r="K44" s="85"/>
      <c r="L44" s="127">
        <v>2</v>
      </c>
      <c r="M44" s="87">
        <v>641</v>
      </c>
      <c r="N44" s="129">
        <v>5</v>
      </c>
      <c r="O44" s="85">
        <v>564</v>
      </c>
      <c r="P44" s="127">
        <v>9</v>
      </c>
      <c r="Q44" s="87"/>
      <c r="R44" s="129">
        <v>7</v>
      </c>
      <c r="S44" s="85">
        <v>375</v>
      </c>
      <c r="T44" s="922">
        <f t="shared" si="0"/>
        <v>59</v>
      </c>
      <c r="U44" s="926">
        <f t="shared" si="1"/>
        <v>1580</v>
      </c>
      <c r="V44" s="936">
        <v>35</v>
      </c>
      <c r="W44" s="80">
        <f t="shared" si="8"/>
        <v>1</v>
      </c>
      <c r="X44" s="80">
        <f t="shared" si="7"/>
        <v>59</v>
      </c>
      <c r="Y44" s="80">
        <f t="shared" si="9"/>
        <v>1580</v>
      </c>
      <c r="Z44" s="81">
        <f t="shared" si="10"/>
        <v>641</v>
      </c>
      <c r="AA44" s="80">
        <f t="shared" si="11"/>
        <v>58.984199359000002</v>
      </c>
      <c r="AB44" s="80">
        <f t="shared" si="12"/>
        <v>30</v>
      </c>
    </row>
    <row r="45" spans="1:28" ht="15.75" x14ac:dyDescent="0.2">
      <c r="A45" s="400">
        <v>36</v>
      </c>
      <c r="B45" s="125" t="s">
        <v>169</v>
      </c>
      <c r="C45" s="126" t="s">
        <v>121</v>
      </c>
      <c r="D45" s="127">
        <v>9</v>
      </c>
      <c r="E45" s="87"/>
      <c r="F45" s="129">
        <v>9</v>
      </c>
      <c r="G45" s="85"/>
      <c r="H45" s="115">
        <v>9</v>
      </c>
      <c r="J45" s="129">
        <v>9</v>
      </c>
      <c r="K45" s="85"/>
      <c r="L45" s="127">
        <v>6</v>
      </c>
      <c r="M45" s="87">
        <v>418</v>
      </c>
      <c r="N45" s="129">
        <v>1</v>
      </c>
      <c r="O45" s="85">
        <v>2564</v>
      </c>
      <c r="P45" s="127">
        <v>9</v>
      </c>
      <c r="Q45" s="87"/>
      <c r="R45" s="129">
        <v>9</v>
      </c>
      <c r="S45" s="85"/>
      <c r="T45" s="922">
        <f t="shared" si="0"/>
        <v>61</v>
      </c>
      <c r="U45" s="926">
        <f t="shared" si="1"/>
        <v>2982</v>
      </c>
      <c r="V45" s="935">
        <v>36</v>
      </c>
      <c r="W45" s="80">
        <f t="shared" si="8"/>
        <v>1</v>
      </c>
      <c r="X45" s="80">
        <f t="shared" si="7"/>
        <v>61</v>
      </c>
      <c r="Y45" s="80">
        <f t="shared" si="9"/>
        <v>2982</v>
      </c>
      <c r="Z45" s="81">
        <f>MAX(E45,G45,I10,K45,M45,O45,Q45,S45)</f>
        <v>8655</v>
      </c>
      <c r="AA45" s="80">
        <f t="shared" si="11"/>
        <v>60.970171344999997</v>
      </c>
      <c r="AB45" s="80">
        <f t="shared" si="12"/>
        <v>31</v>
      </c>
    </row>
    <row r="46" spans="1:28" ht="15.75" x14ac:dyDescent="0.2">
      <c r="A46" s="403">
        <v>37</v>
      </c>
      <c r="B46" s="125" t="s">
        <v>170</v>
      </c>
      <c r="C46" s="131" t="s">
        <v>126</v>
      </c>
      <c r="D46" s="127">
        <v>9</v>
      </c>
      <c r="E46" s="87"/>
      <c r="F46" s="129">
        <v>9</v>
      </c>
      <c r="G46" s="85"/>
      <c r="H46" s="127">
        <v>9</v>
      </c>
      <c r="I46" s="87"/>
      <c r="J46" s="129">
        <v>9</v>
      </c>
      <c r="K46" s="85"/>
      <c r="L46" s="127">
        <v>3</v>
      </c>
      <c r="M46" s="87">
        <v>621</v>
      </c>
      <c r="N46" s="129">
        <v>6</v>
      </c>
      <c r="O46" s="85">
        <v>398</v>
      </c>
      <c r="P46" s="127">
        <v>9</v>
      </c>
      <c r="Q46" s="87"/>
      <c r="R46" s="129">
        <v>9</v>
      </c>
      <c r="S46" s="85"/>
      <c r="T46" s="922">
        <f t="shared" si="0"/>
        <v>63</v>
      </c>
      <c r="U46" s="926">
        <f t="shared" si="1"/>
        <v>1019</v>
      </c>
      <c r="V46" s="936">
        <v>37</v>
      </c>
      <c r="W46" s="80">
        <f t="shared" si="8"/>
        <v>1</v>
      </c>
      <c r="X46" s="80">
        <f t="shared" si="7"/>
        <v>63</v>
      </c>
      <c r="Y46" s="80">
        <f t="shared" si="9"/>
        <v>1019</v>
      </c>
      <c r="Z46" s="81">
        <f t="shared" ref="Z46:Z58" si="13">MAX(E46,G46,I46,K46,M46,O46,Q46,S46)</f>
        <v>621</v>
      </c>
      <c r="AA46" s="80">
        <f t="shared" si="11"/>
        <v>62.989809379</v>
      </c>
      <c r="AB46" s="80">
        <f t="shared" si="12"/>
        <v>32</v>
      </c>
    </row>
    <row r="47" spans="1:28" ht="15.75" customHeight="1" x14ac:dyDescent="0.25">
      <c r="A47" s="403">
        <v>38</v>
      </c>
      <c r="B47" s="135" t="s">
        <v>159</v>
      </c>
      <c r="C47" s="131" t="s">
        <v>157</v>
      </c>
      <c r="D47" s="127">
        <v>9</v>
      </c>
      <c r="E47" s="87"/>
      <c r="F47" s="129">
        <v>6</v>
      </c>
      <c r="G47" s="85">
        <v>4247</v>
      </c>
      <c r="H47" s="127">
        <v>9</v>
      </c>
      <c r="I47" s="87"/>
      <c r="J47" s="129">
        <v>5</v>
      </c>
      <c r="K47" s="85">
        <v>1100</v>
      </c>
      <c r="L47" s="127">
        <v>9</v>
      </c>
      <c r="M47" s="87"/>
      <c r="N47" s="129">
        <v>9</v>
      </c>
      <c r="O47" s="85"/>
      <c r="P47" s="127">
        <v>9</v>
      </c>
      <c r="Q47" s="87"/>
      <c r="R47" s="129">
        <v>9</v>
      </c>
      <c r="S47" s="85"/>
      <c r="T47" s="922">
        <f t="shared" si="0"/>
        <v>65</v>
      </c>
      <c r="U47" s="926">
        <f t="shared" si="1"/>
        <v>5347</v>
      </c>
      <c r="V47" s="936">
        <v>38</v>
      </c>
      <c r="W47" s="80">
        <f t="shared" si="8"/>
        <v>1</v>
      </c>
      <c r="X47" s="80">
        <f t="shared" si="7"/>
        <v>65</v>
      </c>
      <c r="Y47" s="80">
        <f t="shared" si="9"/>
        <v>5347</v>
      </c>
      <c r="Z47" s="81">
        <f t="shared" si="13"/>
        <v>4247</v>
      </c>
      <c r="AA47" s="80">
        <f t="shared" si="11"/>
        <v>64.946525752999989</v>
      </c>
      <c r="AB47" s="80">
        <f t="shared" si="12"/>
        <v>33</v>
      </c>
    </row>
    <row r="48" spans="1:28" ht="15.75" x14ac:dyDescent="0.2">
      <c r="A48" s="400">
        <v>39</v>
      </c>
      <c r="B48" s="125" t="s">
        <v>172</v>
      </c>
      <c r="C48" s="131" t="s">
        <v>138</v>
      </c>
      <c r="D48" s="127">
        <v>9</v>
      </c>
      <c r="E48" s="87"/>
      <c r="F48" s="129">
        <v>9</v>
      </c>
      <c r="G48" s="85"/>
      <c r="H48" s="127">
        <v>9</v>
      </c>
      <c r="I48" s="87"/>
      <c r="J48" s="129">
        <v>9</v>
      </c>
      <c r="K48" s="85"/>
      <c r="L48" s="127">
        <v>8</v>
      </c>
      <c r="M48" s="87">
        <v>335</v>
      </c>
      <c r="N48" s="129">
        <v>8</v>
      </c>
      <c r="O48" s="85">
        <v>170</v>
      </c>
      <c r="P48" s="127">
        <v>9</v>
      </c>
      <c r="Q48" s="87"/>
      <c r="R48" s="129">
        <v>9</v>
      </c>
      <c r="S48" s="85"/>
      <c r="T48" s="922">
        <f t="shared" si="0"/>
        <v>70</v>
      </c>
      <c r="U48" s="926">
        <f t="shared" si="1"/>
        <v>505</v>
      </c>
      <c r="V48" s="935">
        <v>39</v>
      </c>
      <c r="W48" s="80">
        <f t="shared" si="8"/>
        <v>1</v>
      </c>
      <c r="X48" s="80">
        <f t="shared" si="7"/>
        <v>70</v>
      </c>
      <c r="Y48" s="80">
        <f t="shared" si="9"/>
        <v>505</v>
      </c>
      <c r="Z48" s="81">
        <f t="shared" si="13"/>
        <v>335</v>
      </c>
      <c r="AA48" s="80">
        <f t="shared" si="11"/>
        <v>69.994949665000007</v>
      </c>
      <c r="AB48" s="80">
        <f t="shared" si="12"/>
        <v>34</v>
      </c>
    </row>
    <row r="49" spans="1:28" ht="15.75" x14ac:dyDescent="0.2">
      <c r="A49" s="82" t="s">
        <v>51</v>
      </c>
      <c r="B49" s="125"/>
      <c r="C49" s="131"/>
      <c r="D49" s="127"/>
      <c r="E49" s="87"/>
      <c r="F49" s="129"/>
      <c r="G49" s="85"/>
      <c r="H49" s="127"/>
      <c r="I49" s="87"/>
      <c r="J49" s="129"/>
      <c r="K49" s="85"/>
      <c r="L49" s="127"/>
      <c r="M49" s="87"/>
      <c r="N49" s="129"/>
      <c r="O49" s="85"/>
      <c r="P49" s="127"/>
      <c r="Q49" s="87"/>
      <c r="R49" s="129"/>
      <c r="S49" s="85"/>
      <c r="T49" s="128" t="s">
        <v>51</v>
      </c>
      <c r="U49" s="79" t="s">
        <v>51</v>
      </c>
      <c r="V49" s="124" t="s">
        <v>51</v>
      </c>
      <c r="W49" s="80" t="str">
        <f t="shared" si="8"/>
        <v/>
      </c>
      <c r="X49" s="80" t="str">
        <f t="shared" si="7"/>
        <v/>
      </c>
      <c r="Y49" s="80" t="str">
        <f t="shared" si="9"/>
        <v/>
      </c>
      <c r="Z49" s="81">
        <f t="shared" si="13"/>
        <v>0</v>
      </c>
      <c r="AA49" s="80" t="str">
        <f t="shared" si="11"/>
        <v/>
      </c>
      <c r="AB49" s="80" t="str">
        <f t="shared" si="12"/>
        <v/>
      </c>
    </row>
    <row r="50" spans="1:28" ht="15.75" x14ac:dyDescent="0.2">
      <c r="A50" s="82" t="s">
        <v>51</v>
      </c>
      <c r="B50" s="125"/>
      <c r="C50" s="131"/>
      <c r="D50" s="127"/>
      <c r="E50" s="87"/>
      <c r="F50" s="129"/>
      <c r="G50" s="85"/>
      <c r="H50" s="127"/>
      <c r="I50" s="87"/>
      <c r="J50" s="129"/>
      <c r="K50" s="85"/>
      <c r="L50" s="127"/>
      <c r="M50" s="87"/>
      <c r="N50" s="129"/>
      <c r="O50" s="85"/>
      <c r="P50" s="127"/>
      <c r="Q50" s="87"/>
      <c r="R50" s="129"/>
      <c r="S50" s="85"/>
      <c r="T50" s="128" t="s">
        <v>781</v>
      </c>
      <c r="U50" s="79" t="s">
        <v>51</v>
      </c>
      <c r="V50" s="124" t="s">
        <v>51</v>
      </c>
      <c r="W50" s="80" t="str">
        <f t="shared" si="8"/>
        <v/>
      </c>
      <c r="X50" s="80" t="str">
        <f t="shared" si="7"/>
        <v/>
      </c>
      <c r="Y50" s="80" t="str">
        <f t="shared" si="9"/>
        <v/>
      </c>
      <c r="Z50" s="81">
        <f t="shared" si="13"/>
        <v>0</v>
      </c>
      <c r="AA50" s="80" t="str">
        <f t="shared" si="11"/>
        <v/>
      </c>
      <c r="AB50" s="80" t="str">
        <f t="shared" si="12"/>
        <v/>
      </c>
    </row>
    <row r="51" spans="1:28" ht="15.75" x14ac:dyDescent="0.2">
      <c r="A51" s="78" t="s">
        <v>51</v>
      </c>
      <c r="B51" s="125"/>
      <c r="C51" s="131"/>
      <c r="D51" s="127"/>
      <c r="E51" s="87"/>
      <c r="F51" s="129"/>
      <c r="G51" s="85"/>
      <c r="H51" s="127"/>
      <c r="I51" s="87"/>
      <c r="J51" s="129"/>
      <c r="K51" s="85"/>
      <c r="L51" s="127"/>
      <c r="M51" s="87"/>
      <c r="N51" s="129"/>
      <c r="O51" s="85"/>
      <c r="P51" s="127"/>
      <c r="Q51" s="87"/>
      <c r="R51" s="129"/>
      <c r="S51" s="85"/>
      <c r="T51" s="128" t="s">
        <v>51</v>
      </c>
      <c r="U51" s="79" t="s">
        <v>51</v>
      </c>
      <c r="V51" s="124" t="s">
        <v>51</v>
      </c>
      <c r="W51" s="80" t="str">
        <f t="shared" si="8"/>
        <v/>
      </c>
      <c r="X51" s="80" t="str">
        <f t="shared" si="7"/>
        <v/>
      </c>
      <c r="Y51" s="80" t="str">
        <f t="shared" si="9"/>
        <v/>
      </c>
      <c r="Z51" s="81">
        <f t="shared" si="13"/>
        <v>0</v>
      </c>
      <c r="AA51" s="80" t="str">
        <f t="shared" si="11"/>
        <v/>
      </c>
      <c r="AB51" s="80" t="str">
        <f t="shared" si="12"/>
        <v/>
      </c>
    </row>
    <row r="52" spans="1:28" ht="15.75" x14ac:dyDescent="0.2">
      <c r="A52" s="82" t="s">
        <v>51</v>
      </c>
      <c r="B52" s="125"/>
      <c r="C52" s="131"/>
      <c r="D52" s="127"/>
      <c r="E52" s="87"/>
      <c r="F52" s="129"/>
      <c r="G52" s="85"/>
      <c r="H52" s="127"/>
      <c r="I52" s="87"/>
      <c r="J52" s="129"/>
      <c r="K52" s="85"/>
      <c r="L52" s="127"/>
      <c r="M52" s="87"/>
      <c r="N52" s="129"/>
      <c r="O52" s="85"/>
      <c r="P52" s="127"/>
      <c r="Q52" s="87"/>
      <c r="R52" s="129"/>
      <c r="S52" s="85"/>
      <c r="T52" s="128" t="s">
        <v>51</v>
      </c>
      <c r="U52" s="79" t="s">
        <v>51</v>
      </c>
      <c r="V52" s="124" t="s">
        <v>51</v>
      </c>
      <c r="W52" s="80" t="str">
        <f t="shared" si="8"/>
        <v/>
      </c>
      <c r="X52" s="80" t="str">
        <f t="shared" si="7"/>
        <v/>
      </c>
      <c r="Y52" s="80" t="str">
        <f t="shared" si="9"/>
        <v/>
      </c>
      <c r="Z52" s="81">
        <f t="shared" si="13"/>
        <v>0</v>
      </c>
      <c r="AA52" s="80" t="str">
        <f t="shared" si="11"/>
        <v/>
      </c>
      <c r="AB52" s="80" t="str">
        <f t="shared" si="12"/>
        <v/>
      </c>
    </row>
    <row r="53" spans="1:28" ht="16.5" x14ac:dyDescent="0.2">
      <c r="A53" s="82"/>
      <c r="B53" s="125"/>
      <c r="C53" s="131"/>
      <c r="D53" s="127"/>
      <c r="E53" s="87"/>
      <c r="F53" s="129"/>
      <c r="G53" s="85"/>
      <c r="H53" s="127"/>
      <c r="I53" s="87"/>
      <c r="J53" s="129"/>
      <c r="K53" s="85"/>
      <c r="L53" s="127"/>
      <c r="M53" s="87"/>
      <c r="N53" s="129"/>
      <c r="O53" s="85"/>
      <c r="P53" s="127"/>
      <c r="Q53" s="87"/>
      <c r="R53" s="129"/>
      <c r="S53" s="85"/>
      <c r="T53" s="128" t="str">
        <f t="shared" ref="T53:T58" si="14">IF(ISNUMBER(D53)=TRUE(),SUM(D53,F53,H53,J53,L53,N53,P53,R53),"")</f>
        <v/>
      </c>
      <c r="U53" s="79" t="str">
        <f t="shared" ref="U53:U58" si="15">IF(ISNUMBER(E53)=TRUE(),SUM(E53,G53,I53,K53,M53,O53,Q53,S53),"")</f>
        <v/>
      </c>
      <c r="V53" s="136" t="str">
        <f t="shared" ref="V53:V58" si="16">IF(ISNUMBER(AB53)=TRUE(),AB53,"")</f>
        <v/>
      </c>
      <c r="W53" s="80" t="str">
        <f t="shared" si="8"/>
        <v/>
      </c>
      <c r="X53" s="80" t="str">
        <f t="shared" si="7"/>
        <v/>
      </c>
      <c r="Y53" s="80" t="str">
        <f t="shared" si="9"/>
        <v/>
      </c>
      <c r="Z53" s="81">
        <f t="shared" si="13"/>
        <v>0</v>
      </c>
      <c r="AA53" s="80" t="str">
        <f t="shared" si="11"/>
        <v/>
      </c>
      <c r="AB53" s="80" t="str">
        <f t="shared" si="12"/>
        <v/>
      </c>
    </row>
    <row r="54" spans="1:28" ht="16.5" x14ac:dyDescent="0.2">
      <c r="A54" s="78"/>
      <c r="B54" s="125"/>
      <c r="C54" s="131"/>
      <c r="D54" s="127"/>
      <c r="E54" s="87"/>
      <c r="F54" s="129"/>
      <c r="G54" s="85"/>
      <c r="H54" s="127"/>
      <c r="I54" s="87"/>
      <c r="J54" s="129"/>
      <c r="K54" s="85"/>
      <c r="L54" s="127"/>
      <c r="M54" s="87"/>
      <c r="N54" s="129"/>
      <c r="O54" s="85"/>
      <c r="P54" s="127"/>
      <c r="Q54" s="87"/>
      <c r="R54" s="129"/>
      <c r="S54" s="85"/>
      <c r="T54" s="128" t="str">
        <f t="shared" si="14"/>
        <v/>
      </c>
      <c r="U54" s="79" t="str">
        <f t="shared" si="15"/>
        <v/>
      </c>
      <c r="V54" s="136" t="str">
        <f t="shared" si="16"/>
        <v/>
      </c>
      <c r="W54" s="80" t="str">
        <f t="shared" si="8"/>
        <v/>
      </c>
      <c r="X54" s="80" t="str">
        <f t="shared" si="7"/>
        <v/>
      </c>
      <c r="Y54" s="80" t="str">
        <f t="shared" si="9"/>
        <v/>
      </c>
      <c r="Z54" s="81">
        <f t="shared" si="13"/>
        <v>0</v>
      </c>
      <c r="AA54" s="80" t="str">
        <f t="shared" si="11"/>
        <v/>
      </c>
      <c r="AB54" s="80" t="str">
        <f t="shared" si="12"/>
        <v/>
      </c>
    </row>
    <row r="55" spans="1:28" ht="16.5" x14ac:dyDescent="0.2">
      <c r="A55" s="82"/>
      <c r="B55" s="125"/>
      <c r="C55" s="131"/>
      <c r="D55" s="127"/>
      <c r="E55" s="87"/>
      <c r="F55" s="129"/>
      <c r="G55" s="85"/>
      <c r="H55" s="127"/>
      <c r="I55" s="87"/>
      <c r="J55" s="129"/>
      <c r="K55" s="85"/>
      <c r="L55" s="127"/>
      <c r="M55" s="87"/>
      <c r="N55" s="129"/>
      <c r="O55" s="85"/>
      <c r="P55" s="127"/>
      <c r="Q55" s="87"/>
      <c r="R55" s="129"/>
      <c r="S55" s="85"/>
      <c r="T55" s="128" t="str">
        <f t="shared" si="14"/>
        <v/>
      </c>
      <c r="U55" s="79" t="str">
        <f t="shared" si="15"/>
        <v/>
      </c>
      <c r="V55" s="136" t="str">
        <f t="shared" si="16"/>
        <v/>
      </c>
      <c r="W55" s="80" t="str">
        <f t="shared" si="8"/>
        <v/>
      </c>
      <c r="X55" s="80" t="str">
        <f t="shared" ref="X55:X58" si="17">IF(ISNUMBER(T55)=TRUE(),T55,"")</f>
        <v/>
      </c>
      <c r="Y55" s="80" t="str">
        <f t="shared" si="9"/>
        <v/>
      </c>
      <c r="Z55" s="81">
        <f t="shared" si="13"/>
        <v>0</v>
      </c>
      <c r="AA55" s="80" t="str">
        <f t="shared" si="11"/>
        <v/>
      </c>
      <c r="AB55" s="80" t="str">
        <f t="shared" si="12"/>
        <v/>
      </c>
    </row>
    <row r="56" spans="1:28" ht="16.5" x14ac:dyDescent="0.2">
      <c r="A56" s="82"/>
      <c r="B56" s="125"/>
      <c r="C56" s="131"/>
      <c r="D56" s="127"/>
      <c r="E56" s="87"/>
      <c r="F56" s="129"/>
      <c r="G56" s="85"/>
      <c r="H56" s="127"/>
      <c r="I56" s="87"/>
      <c r="J56" s="129"/>
      <c r="K56" s="85"/>
      <c r="L56" s="127"/>
      <c r="M56" s="87"/>
      <c r="N56" s="129"/>
      <c r="O56" s="85"/>
      <c r="P56" s="127"/>
      <c r="Q56" s="87"/>
      <c r="R56" s="129"/>
      <c r="S56" s="85"/>
      <c r="T56" s="128" t="str">
        <f t="shared" si="14"/>
        <v/>
      </c>
      <c r="U56" s="79" t="str">
        <f t="shared" si="15"/>
        <v/>
      </c>
      <c r="V56" s="136" t="str">
        <f t="shared" si="16"/>
        <v/>
      </c>
      <c r="W56" s="80" t="str">
        <f t="shared" ref="W56:W58" si="18">IF(ISNUMBER(V56)=TRUE(),1,"")</f>
        <v/>
      </c>
      <c r="X56" s="80" t="str">
        <f t="shared" si="17"/>
        <v/>
      </c>
      <c r="Y56" s="80" t="str">
        <f t="shared" ref="Y56:Y58" si="19">IF(ISNUMBER(U56)=TRUE(),U56,"")</f>
        <v/>
      </c>
      <c r="Z56" s="81">
        <f t="shared" si="13"/>
        <v>0</v>
      </c>
      <c r="AA56" s="80" t="str">
        <f t="shared" ref="AA56:AA58" si="20">IF(ISNUMBER(X56)=TRUE(),X56-Y56/100000-Z56/1000000000,"")</f>
        <v/>
      </c>
      <c r="AB56" s="80" t="str">
        <f t="shared" si="12"/>
        <v/>
      </c>
    </row>
    <row r="57" spans="1:28" ht="16.5" x14ac:dyDescent="0.2">
      <c r="A57" s="78"/>
      <c r="B57" s="125"/>
      <c r="C57" s="131"/>
      <c r="D57" s="127"/>
      <c r="E57" s="87"/>
      <c r="F57" s="129"/>
      <c r="G57" s="85"/>
      <c r="H57" s="127"/>
      <c r="I57" s="87"/>
      <c r="J57" s="129"/>
      <c r="K57" s="85"/>
      <c r="L57" s="127"/>
      <c r="M57" s="87"/>
      <c r="N57" s="129"/>
      <c r="O57" s="85"/>
      <c r="P57" s="127"/>
      <c r="Q57" s="87"/>
      <c r="R57" s="129"/>
      <c r="S57" s="85"/>
      <c r="T57" s="128" t="str">
        <f t="shared" si="14"/>
        <v/>
      </c>
      <c r="U57" s="79" t="str">
        <f t="shared" si="15"/>
        <v/>
      </c>
      <c r="V57" s="136" t="str">
        <f t="shared" si="16"/>
        <v/>
      </c>
      <c r="W57" s="80" t="str">
        <f t="shared" si="18"/>
        <v/>
      </c>
      <c r="X57" s="80" t="str">
        <f t="shared" si="17"/>
        <v/>
      </c>
      <c r="Y57" s="80" t="str">
        <f t="shared" si="19"/>
        <v/>
      </c>
      <c r="Z57" s="81">
        <f t="shared" si="13"/>
        <v>0</v>
      </c>
      <c r="AA57" s="80" t="str">
        <f t="shared" si="20"/>
        <v/>
      </c>
      <c r="AB57" s="80" t="str">
        <f t="shared" si="12"/>
        <v/>
      </c>
    </row>
    <row r="58" spans="1:28" ht="17.25" thickBot="1" x14ac:dyDescent="0.25">
      <c r="A58" s="139" t="s">
        <v>51</v>
      </c>
      <c r="B58" s="140"/>
      <c r="C58" s="141"/>
      <c r="D58" s="142"/>
      <c r="E58" s="95"/>
      <c r="F58" s="143"/>
      <c r="G58" s="93"/>
      <c r="H58" s="142"/>
      <c r="I58" s="95"/>
      <c r="J58" s="143"/>
      <c r="K58" s="93"/>
      <c r="L58" s="142"/>
      <c r="M58" s="95"/>
      <c r="N58" s="143"/>
      <c r="O58" s="93"/>
      <c r="P58" s="142"/>
      <c r="Q58" s="95"/>
      <c r="R58" s="143"/>
      <c r="S58" s="93"/>
      <c r="T58" s="144" t="str">
        <f t="shared" si="14"/>
        <v/>
      </c>
      <c r="U58" s="97" t="str">
        <f t="shared" si="15"/>
        <v/>
      </c>
      <c r="V58" s="145" t="str">
        <f t="shared" si="16"/>
        <v/>
      </c>
      <c r="W58" s="80" t="str">
        <f t="shared" si="18"/>
        <v/>
      </c>
      <c r="X58" s="80" t="str">
        <f t="shared" si="17"/>
        <v/>
      </c>
      <c r="Y58" s="80" t="str">
        <f t="shared" si="19"/>
        <v/>
      </c>
      <c r="Z58" s="81">
        <f t="shared" si="13"/>
        <v>0</v>
      </c>
      <c r="AA58" s="80" t="str">
        <f t="shared" si="20"/>
        <v/>
      </c>
      <c r="AB58" s="80" t="str">
        <f t="shared" si="12"/>
        <v/>
      </c>
    </row>
    <row r="59" spans="1:28" ht="15.75" x14ac:dyDescent="0.2">
      <c r="A59" s="78" t="s">
        <v>51</v>
      </c>
      <c r="B59" s="146"/>
      <c r="C59" s="147"/>
      <c r="D59" s="148"/>
      <c r="E59" s="103"/>
      <c r="F59" s="148"/>
      <c r="G59" s="103"/>
      <c r="H59" s="148"/>
      <c r="I59" s="103"/>
      <c r="J59" s="148"/>
      <c r="K59" s="103"/>
      <c r="L59" s="148"/>
      <c r="M59" s="103"/>
      <c r="N59" s="148"/>
      <c r="O59" s="103"/>
      <c r="P59" s="148"/>
      <c r="Q59" s="103"/>
      <c r="R59" s="148"/>
      <c r="S59" s="103"/>
      <c r="T59" s="148"/>
      <c r="U59" s="103"/>
      <c r="V59" s="149"/>
    </row>
    <row r="60" spans="1:28" ht="15.75" x14ac:dyDescent="0.2">
      <c r="A60" s="139" t="s">
        <v>51</v>
      </c>
      <c r="B60" s="146"/>
      <c r="C60" s="147"/>
      <c r="D60" s="148"/>
      <c r="E60" s="103"/>
      <c r="F60" s="148"/>
      <c r="G60" s="103"/>
      <c r="H60" s="148"/>
      <c r="I60" s="103"/>
      <c r="J60" s="148"/>
      <c r="K60" s="103"/>
      <c r="L60" s="148"/>
      <c r="M60" s="103"/>
      <c r="N60" s="148"/>
      <c r="O60" s="103"/>
      <c r="P60" s="148"/>
      <c r="Q60" s="103"/>
      <c r="R60" s="148"/>
      <c r="S60" s="103"/>
      <c r="T60" s="148"/>
      <c r="U60" s="103"/>
      <c r="V60" s="149"/>
    </row>
  </sheetData>
  <sortState ref="B10:U48">
    <sortCondition ref="T10:T48"/>
    <sortCondition descending="1" ref="U10:U48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58">
      <formula1>IF(ISNUMBER(IZ10)=TRUE(),SUM(IZ10,JB10,$A$1,JF10,JH10,JJ10,JL10,JN10),"")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0" scale="0" firstPageNumber="0" orientation="portrait" usePrinterDefaults="0" horizontalDpi="0" verticalDpi="0" copies="0"/>
  <headerFooter>
    <oddFooter>&amp;L&amp;YPojedinačni plasman lige&amp;R&amp;YStranica &amp;P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2:IW25"/>
  <sheetViews>
    <sheetView topLeftCell="A7" zoomScaleNormal="100" workbookViewId="0">
      <selection activeCell="J10" sqref="J10"/>
    </sheetView>
  </sheetViews>
  <sheetFormatPr defaultRowHeight="12.75" x14ac:dyDescent="0.2"/>
  <cols>
    <col min="1" max="1" width="4.5703125" style="150"/>
    <col min="2" max="2" width="17.140625" style="151"/>
    <col min="3" max="3" width="5.7109375" style="151"/>
    <col min="4" max="4" width="9.42578125" style="151"/>
    <col min="5" max="5" width="5.7109375" style="151"/>
    <col min="6" max="6" width="9.42578125" style="151"/>
    <col min="7" max="7" width="5.7109375" style="151"/>
    <col min="8" max="8" width="9.42578125" style="151"/>
    <col min="9" max="9" width="5.7109375" style="151"/>
    <col min="10" max="10" width="9.42578125" style="151"/>
    <col min="11" max="11" width="5.7109375" style="151"/>
    <col min="12" max="12" width="9.42578125" style="151"/>
    <col min="13" max="13" width="5.85546875" style="151"/>
    <col min="14" max="14" width="9.42578125" style="151"/>
    <col min="15" max="15" width="5.7109375" style="151"/>
    <col min="16" max="16" width="9.42578125" style="151"/>
    <col min="17" max="17" width="5.7109375" style="151"/>
    <col min="18" max="18" width="9.42578125" style="151"/>
    <col min="19" max="19" width="6.28515625" style="151"/>
    <col min="20" max="20" width="11" style="151"/>
    <col min="21" max="21" width="10" style="151"/>
    <col min="22" max="22" width="9.140625" style="151"/>
    <col min="23" max="27" width="0" style="151" hidden="1"/>
    <col min="28" max="257" width="9.140625" style="151"/>
  </cols>
  <sheetData>
    <row r="2" spans="1:27" x14ac:dyDescent="0.2"/>
    <row r="4" spans="1:27" ht="23.25" x14ac:dyDescent="0.35">
      <c r="C4" s="152" t="s">
        <v>0</v>
      </c>
      <c r="D4" s="153"/>
      <c r="K4" s="154" t="s">
        <v>1</v>
      </c>
    </row>
    <row r="5" spans="1:27" ht="23.25" x14ac:dyDescent="0.2">
      <c r="C5" s="155" t="s">
        <v>2</v>
      </c>
      <c r="K5" s="156" t="s">
        <v>173</v>
      </c>
    </row>
    <row r="6" spans="1:27" ht="23.25" x14ac:dyDescent="0.2">
      <c r="K6" s="157" t="s">
        <v>3</v>
      </c>
    </row>
    <row r="8" spans="1:27" s="158" customFormat="1" ht="20.25" customHeight="1" x14ac:dyDescent="0.2">
      <c r="A8" s="1420" t="s">
        <v>4</v>
      </c>
      <c r="B8" s="1421" t="s">
        <v>5</v>
      </c>
      <c r="C8" s="1401" t="s">
        <v>6</v>
      </c>
      <c r="D8" s="1401"/>
      <c r="E8" s="1402" t="s">
        <v>7</v>
      </c>
      <c r="F8" s="1402"/>
      <c r="G8" s="1401" t="s">
        <v>8</v>
      </c>
      <c r="H8" s="1401"/>
      <c r="I8" s="1402" t="s">
        <v>9</v>
      </c>
      <c r="J8" s="1402"/>
      <c r="K8" s="1401" t="s">
        <v>10</v>
      </c>
      <c r="L8" s="1401"/>
      <c r="M8" s="1402" t="s">
        <v>11</v>
      </c>
      <c r="N8" s="1402"/>
      <c r="O8" s="1401" t="s">
        <v>12</v>
      </c>
      <c r="P8" s="1401"/>
      <c r="Q8" s="1404" t="s">
        <v>13</v>
      </c>
      <c r="R8" s="1404"/>
      <c r="S8" s="1405" t="s">
        <v>18</v>
      </c>
      <c r="T8" s="1405"/>
      <c r="U8" s="1405"/>
    </row>
    <row r="9" spans="1:27" s="158" customFormat="1" ht="27.75" customHeight="1" x14ac:dyDescent="0.2">
      <c r="A9" s="1420"/>
      <c r="B9" s="1421"/>
      <c r="C9" s="1422" t="s">
        <v>174</v>
      </c>
      <c r="D9" s="1422"/>
      <c r="E9" s="1422" t="s">
        <v>175</v>
      </c>
      <c r="F9" s="1422"/>
      <c r="G9" s="1423" t="s">
        <v>176</v>
      </c>
      <c r="H9" s="1423"/>
      <c r="I9" s="1423" t="s">
        <v>177</v>
      </c>
      <c r="J9" s="1423"/>
      <c r="K9" s="1422" t="s">
        <v>178</v>
      </c>
      <c r="L9" s="1422"/>
      <c r="M9" s="1422" t="s">
        <v>179</v>
      </c>
      <c r="N9" s="1422"/>
      <c r="O9" s="1423" t="s">
        <v>180</v>
      </c>
      <c r="P9" s="1423"/>
      <c r="Q9" s="1423" t="s">
        <v>181</v>
      </c>
      <c r="R9" s="1423"/>
      <c r="S9" s="1405"/>
      <c r="T9" s="1405"/>
      <c r="U9" s="1405"/>
    </row>
    <row r="10" spans="1:27" s="158" customFormat="1" x14ac:dyDescent="0.2">
      <c r="A10" s="1420"/>
      <c r="B10" s="1421"/>
      <c r="C10" s="1099"/>
      <c r="D10" s="1100"/>
      <c r="E10" s="1101"/>
      <c r="F10" s="1102"/>
      <c r="G10" s="1103"/>
      <c r="H10" s="1104"/>
      <c r="I10" s="1101"/>
      <c r="J10" s="1102"/>
      <c r="K10" s="1103"/>
      <c r="L10" s="1104"/>
      <c r="M10" s="1101"/>
      <c r="N10" s="1102"/>
      <c r="O10" s="1103"/>
      <c r="P10" s="1104"/>
      <c r="Q10" s="1101"/>
      <c r="R10" s="1104"/>
      <c r="S10" s="1103"/>
      <c r="T10" s="1105"/>
      <c r="U10" s="947"/>
    </row>
    <row r="11" spans="1:27" s="158" customFormat="1" ht="15.75" x14ac:dyDescent="0.2">
      <c r="A11" s="1076"/>
      <c r="B11" s="1077"/>
      <c r="C11" s="1099" t="s">
        <v>31</v>
      </c>
      <c r="D11" s="1100" t="s">
        <v>32</v>
      </c>
      <c r="E11" s="1080" t="s">
        <v>31</v>
      </c>
      <c r="F11" s="1081" t="s">
        <v>32</v>
      </c>
      <c r="G11" s="1099" t="s">
        <v>31</v>
      </c>
      <c r="H11" s="1100" t="s">
        <v>32</v>
      </c>
      <c r="I11" s="1080" t="s">
        <v>31</v>
      </c>
      <c r="J11" s="1081" t="s">
        <v>32</v>
      </c>
      <c r="K11" s="1099" t="s">
        <v>31</v>
      </c>
      <c r="L11" s="1100" t="s">
        <v>32</v>
      </c>
      <c r="M11" s="1080" t="s">
        <v>31</v>
      </c>
      <c r="N11" s="1081" t="s">
        <v>32</v>
      </c>
      <c r="O11" s="1099" t="s">
        <v>31</v>
      </c>
      <c r="P11" s="1100" t="s">
        <v>32</v>
      </c>
      <c r="Q11" s="1080" t="s">
        <v>31</v>
      </c>
      <c r="R11" s="1100" t="s">
        <v>32</v>
      </c>
      <c r="S11" s="1099" t="s">
        <v>31</v>
      </c>
      <c r="T11" s="1082" t="s">
        <v>33</v>
      </c>
      <c r="U11" s="1083" t="s">
        <v>34</v>
      </c>
    </row>
    <row r="12" spans="1:27" s="158" customFormat="1" ht="15.75" x14ac:dyDescent="0.2">
      <c r="A12" s="1106"/>
      <c r="B12" s="1107"/>
      <c r="C12" s="1108"/>
      <c r="D12" s="1109"/>
      <c r="E12" s="1108"/>
      <c r="F12" s="1110"/>
      <c r="G12" s="1108"/>
      <c r="H12" s="1109"/>
      <c r="I12" s="1108"/>
      <c r="J12" s="1110"/>
      <c r="K12" s="1108"/>
      <c r="L12" s="1109"/>
      <c r="M12" s="1108"/>
      <c r="N12" s="1110"/>
      <c r="O12" s="1108"/>
      <c r="P12" s="1109"/>
      <c r="Q12" s="1108"/>
      <c r="R12" s="1109"/>
      <c r="S12" s="1108"/>
      <c r="T12" s="1111"/>
      <c r="U12" s="1112"/>
    </row>
    <row r="13" spans="1:27" s="165" customFormat="1" ht="42.75" customHeight="1" x14ac:dyDescent="0.2">
      <c r="A13" s="159">
        <v>1</v>
      </c>
      <c r="B13" s="12" t="s">
        <v>36</v>
      </c>
      <c r="C13" s="160">
        <v>1</v>
      </c>
      <c r="D13" s="161">
        <v>23590</v>
      </c>
      <c r="E13" s="162">
        <v>3</v>
      </c>
      <c r="F13" s="163">
        <v>24580</v>
      </c>
      <c r="G13" s="160">
        <v>5</v>
      </c>
      <c r="H13" s="161">
        <v>9853</v>
      </c>
      <c r="I13" s="162">
        <v>3</v>
      </c>
      <c r="J13" s="163">
        <v>11862</v>
      </c>
      <c r="K13" s="160">
        <v>1</v>
      </c>
      <c r="L13" s="161">
        <v>9325</v>
      </c>
      <c r="M13" s="162">
        <v>2</v>
      </c>
      <c r="N13" s="163">
        <v>11515</v>
      </c>
      <c r="O13" s="160">
        <v>4</v>
      </c>
      <c r="P13" s="161">
        <v>12285</v>
      </c>
      <c r="Q13" s="162">
        <v>2</v>
      </c>
      <c r="R13" s="163">
        <v>7879</v>
      </c>
      <c r="S13" s="925">
        <f t="shared" ref="S13:T20" si="0">C13+E13+G13+I13+K13+M13+O13+Q13</f>
        <v>21</v>
      </c>
      <c r="T13" s="926">
        <f t="shared" si="0"/>
        <v>110889</v>
      </c>
      <c r="U13" s="1263">
        <v>1</v>
      </c>
      <c r="W13" s="165">
        <f t="shared" ref="W13:W21" si="1">IF(ISNUMBER(S13)=TRUE(),S13,"")</f>
        <v>21</v>
      </c>
      <c r="X13" s="165">
        <f t="shared" ref="X13:X21" si="2">IF(ISNUMBER(T13)=TRUE(),T13,"")</f>
        <v>110889</v>
      </c>
      <c r="Y13" s="166">
        <f t="shared" ref="Y13:Y21" si="3">MAX(D13,F13,H13,J13,L13,N13,P13,R13)</f>
        <v>24580</v>
      </c>
      <c r="Z13" s="165">
        <f t="shared" ref="Z13:Z21" si="4">IF(ISNUMBER(W13)=TRUE(),W13-X13/100000-Y13/1000000000,"")</f>
        <v>19.89108542</v>
      </c>
      <c r="AA13" s="165">
        <f t="shared" ref="AA13:AA21" si="5">IF(ISNUMBER(Z13)=TRUE(),RANK(Z13,$Z$13:$Z$21,1),"")</f>
        <v>1</v>
      </c>
    </row>
    <row r="14" spans="1:27" s="165" customFormat="1" ht="42.75" customHeight="1" x14ac:dyDescent="0.2">
      <c r="A14" s="167">
        <v>2</v>
      </c>
      <c r="B14" s="168" t="s">
        <v>182</v>
      </c>
      <c r="C14" s="169">
        <v>3</v>
      </c>
      <c r="D14" s="170">
        <v>21900</v>
      </c>
      <c r="E14" s="171">
        <v>2</v>
      </c>
      <c r="F14" s="172">
        <v>35390</v>
      </c>
      <c r="G14" s="169">
        <v>1</v>
      </c>
      <c r="H14" s="170">
        <v>13315</v>
      </c>
      <c r="I14" s="171">
        <v>6</v>
      </c>
      <c r="J14" s="172">
        <v>10317</v>
      </c>
      <c r="K14" s="169">
        <v>4</v>
      </c>
      <c r="L14" s="170">
        <v>5390</v>
      </c>
      <c r="M14" s="171">
        <v>3</v>
      </c>
      <c r="N14" s="172">
        <v>11030</v>
      </c>
      <c r="O14" s="169">
        <v>1</v>
      </c>
      <c r="P14" s="170">
        <v>18545</v>
      </c>
      <c r="Q14" s="171">
        <v>3</v>
      </c>
      <c r="R14" s="172">
        <v>6626</v>
      </c>
      <c r="S14" s="925">
        <f t="shared" si="0"/>
        <v>23</v>
      </c>
      <c r="T14" s="926">
        <f t="shared" si="0"/>
        <v>122513</v>
      </c>
      <c r="U14" s="1263">
        <v>2</v>
      </c>
      <c r="W14" s="165">
        <f t="shared" si="1"/>
        <v>23</v>
      </c>
      <c r="X14" s="165">
        <f t="shared" si="2"/>
        <v>122513</v>
      </c>
      <c r="Y14" s="166">
        <f t="shared" si="3"/>
        <v>35390</v>
      </c>
      <c r="Z14" s="165">
        <f t="shared" si="4"/>
        <v>21.774834609999999</v>
      </c>
      <c r="AA14" s="165">
        <f t="shared" si="5"/>
        <v>2</v>
      </c>
    </row>
    <row r="15" spans="1:27" s="165" customFormat="1" ht="42.75" customHeight="1" x14ac:dyDescent="0.2">
      <c r="A15" s="167">
        <v>3</v>
      </c>
      <c r="B15" s="168" t="s">
        <v>184</v>
      </c>
      <c r="C15" s="169">
        <v>2</v>
      </c>
      <c r="D15" s="170">
        <v>22330</v>
      </c>
      <c r="E15" s="171">
        <v>1</v>
      </c>
      <c r="F15" s="172">
        <v>39250</v>
      </c>
      <c r="G15" s="169">
        <v>3</v>
      </c>
      <c r="H15" s="170">
        <v>11305</v>
      </c>
      <c r="I15" s="171">
        <v>4</v>
      </c>
      <c r="J15" s="172">
        <v>11598</v>
      </c>
      <c r="K15" s="169">
        <v>6</v>
      </c>
      <c r="L15" s="170">
        <v>6295</v>
      </c>
      <c r="M15" s="171">
        <v>5</v>
      </c>
      <c r="N15" s="172">
        <v>10570</v>
      </c>
      <c r="O15" s="169">
        <v>7</v>
      </c>
      <c r="P15" s="170">
        <v>10660</v>
      </c>
      <c r="Q15" s="171">
        <v>4</v>
      </c>
      <c r="R15" s="172">
        <v>7122</v>
      </c>
      <c r="S15" s="925">
        <f t="shared" si="0"/>
        <v>32</v>
      </c>
      <c r="T15" s="926">
        <f t="shared" si="0"/>
        <v>119130</v>
      </c>
      <c r="U15" s="1263">
        <v>3</v>
      </c>
      <c r="W15" s="165">
        <f t="shared" si="1"/>
        <v>32</v>
      </c>
      <c r="X15" s="165">
        <f t="shared" si="2"/>
        <v>119130</v>
      </c>
      <c r="Y15" s="166">
        <f t="shared" si="3"/>
        <v>39250</v>
      </c>
      <c r="Z15" s="165">
        <f t="shared" si="4"/>
        <v>30.808660750000001</v>
      </c>
      <c r="AA15" s="165">
        <f t="shared" si="5"/>
        <v>3</v>
      </c>
    </row>
    <row r="16" spans="1:27" s="165" customFormat="1" ht="42.75" customHeight="1" x14ac:dyDescent="0.2">
      <c r="A16" s="167">
        <v>4</v>
      </c>
      <c r="B16" s="168" t="s">
        <v>183</v>
      </c>
      <c r="C16" s="169">
        <v>6</v>
      </c>
      <c r="D16" s="170">
        <v>16700</v>
      </c>
      <c r="E16" s="171">
        <v>7</v>
      </c>
      <c r="F16" s="172">
        <v>18330</v>
      </c>
      <c r="G16" s="169">
        <v>2</v>
      </c>
      <c r="H16" s="170">
        <v>10963</v>
      </c>
      <c r="I16" s="171">
        <v>2</v>
      </c>
      <c r="J16" s="172">
        <v>13347</v>
      </c>
      <c r="K16" s="169">
        <v>3</v>
      </c>
      <c r="L16" s="170">
        <v>5320</v>
      </c>
      <c r="M16" s="171">
        <v>4</v>
      </c>
      <c r="N16" s="172">
        <v>10330</v>
      </c>
      <c r="O16" s="169">
        <v>3</v>
      </c>
      <c r="P16" s="170">
        <v>14895</v>
      </c>
      <c r="Q16" s="171">
        <v>5</v>
      </c>
      <c r="R16" s="172">
        <v>6918</v>
      </c>
      <c r="S16" s="925">
        <f t="shared" si="0"/>
        <v>32</v>
      </c>
      <c r="T16" s="926">
        <f t="shared" si="0"/>
        <v>96803</v>
      </c>
      <c r="U16" s="1263">
        <v>4</v>
      </c>
      <c r="W16" s="165">
        <f t="shared" si="1"/>
        <v>32</v>
      </c>
      <c r="X16" s="165">
        <f t="shared" si="2"/>
        <v>96803</v>
      </c>
      <c r="Y16" s="166">
        <f t="shared" si="3"/>
        <v>18330</v>
      </c>
      <c r="Z16" s="165">
        <f t="shared" si="4"/>
        <v>31.031951670000002</v>
      </c>
      <c r="AA16" s="165">
        <f t="shared" si="5"/>
        <v>4</v>
      </c>
    </row>
    <row r="17" spans="1:27" s="165" customFormat="1" ht="42.75" customHeight="1" x14ac:dyDescent="0.2">
      <c r="A17" s="167">
        <v>5</v>
      </c>
      <c r="B17" s="168" t="s">
        <v>185</v>
      </c>
      <c r="C17" s="169">
        <v>7</v>
      </c>
      <c r="D17" s="170">
        <v>17960</v>
      </c>
      <c r="E17" s="171">
        <v>8</v>
      </c>
      <c r="F17" s="172">
        <v>16530</v>
      </c>
      <c r="G17" s="169">
        <v>8</v>
      </c>
      <c r="H17" s="170">
        <v>9686</v>
      </c>
      <c r="I17" s="171">
        <v>1</v>
      </c>
      <c r="J17" s="172">
        <v>13593</v>
      </c>
      <c r="K17" s="169">
        <v>2</v>
      </c>
      <c r="L17" s="170">
        <v>6435</v>
      </c>
      <c r="M17" s="171">
        <v>1</v>
      </c>
      <c r="N17" s="172">
        <v>11795</v>
      </c>
      <c r="O17" s="169">
        <v>6</v>
      </c>
      <c r="P17" s="170">
        <v>13210</v>
      </c>
      <c r="Q17" s="171">
        <v>1</v>
      </c>
      <c r="R17" s="172">
        <v>8232</v>
      </c>
      <c r="S17" s="925">
        <f t="shared" si="0"/>
        <v>34</v>
      </c>
      <c r="T17" s="926">
        <f t="shared" si="0"/>
        <v>97441</v>
      </c>
      <c r="U17" s="1263">
        <v>5</v>
      </c>
      <c r="W17" s="165">
        <f t="shared" si="1"/>
        <v>34</v>
      </c>
      <c r="X17" s="165">
        <f t="shared" si="2"/>
        <v>97441</v>
      </c>
      <c r="Y17" s="166">
        <f t="shared" si="3"/>
        <v>17960</v>
      </c>
      <c r="Z17" s="165">
        <f t="shared" si="4"/>
        <v>33.02557204</v>
      </c>
      <c r="AA17" s="165">
        <f t="shared" si="5"/>
        <v>5</v>
      </c>
    </row>
    <row r="18" spans="1:27" s="165" customFormat="1" ht="42.75" customHeight="1" x14ac:dyDescent="0.2">
      <c r="A18" s="167">
        <v>6</v>
      </c>
      <c r="B18" s="168" t="s">
        <v>186</v>
      </c>
      <c r="C18" s="169">
        <v>5</v>
      </c>
      <c r="D18" s="170">
        <v>18920</v>
      </c>
      <c r="E18" s="171">
        <v>4</v>
      </c>
      <c r="F18" s="172">
        <v>24580</v>
      </c>
      <c r="G18" s="169">
        <v>7</v>
      </c>
      <c r="H18" s="170">
        <v>10003</v>
      </c>
      <c r="I18" s="171">
        <v>8</v>
      </c>
      <c r="J18" s="172">
        <v>8687</v>
      </c>
      <c r="K18" s="169">
        <v>5</v>
      </c>
      <c r="L18" s="170">
        <v>4885</v>
      </c>
      <c r="M18" s="171">
        <v>6</v>
      </c>
      <c r="N18" s="172">
        <v>7745</v>
      </c>
      <c r="O18" s="169">
        <v>2</v>
      </c>
      <c r="P18" s="170">
        <v>16330</v>
      </c>
      <c r="Q18" s="171">
        <v>8</v>
      </c>
      <c r="R18" s="172">
        <v>4997</v>
      </c>
      <c r="S18" s="925">
        <f t="shared" si="0"/>
        <v>45</v>
      </c>
      <c r="T18" s="926">
        <f t="shared" si="0"/>
        <v>96147</v>
      </c>
      <c r="U18" s="1263">
        <v>6</v>
      </c>
      <c r="W18" s="165">
        <f t="shared" si="1"/>
        <v>45</v>
      </c>
      <c r="X18" s="165">
        <f t="shared" si="2"/>
        <v>96147</v>
      </c>
      <c r="Y18" s="166">
        <f t="shared" si="3"/>
        <v>24580</v>
      </c>
      <c r="Z18" s="165">
        <f t="shared" si="4"/>
        <v>44.03850542</v>
      </c>
      <c r="AA18" s="165">
        <f t="shared" si="5"/>
        <v>6</v>
      </c>
    </row>
    <row r="19" spans="1:27" s="165" customFormat="1" ht="42.75" customHeight="1" x14ac:dyDescent="0.2">
      <c r="A19" s="167">
        <v>7</v>
      </c>
      <c r="B19" s="173" t="s">
        <v>187</v>
      </c>
      <c r="C19" s="169">
        <v>4</v>
      </c>
      <c r="D19" s="170">
        <v>22460</v>
      </c>
      <c r="E19" s="171">
        <v>5</v>
      </c>
      <c r="F19" s="172">
        <v>19380</v>
      </c>
      <c r="G19" s="169">
        <v>6</v>
      </c>
      <c r="H19" s="170">
        <v>9991</v>
      </c>
      <c r="I19" s="171">
        <v>7</v>
      </c>
      <c r="J19" s="172">
        <v>9692</v>
      </c>
      <c r="K19" s="169">
        <v>8</v>
      </c>
      <c r="L19" s="170">
        <v>3665</v>
      </c>
      <c r="M19" s="171">
        <v>7</v>
      </c>
      <c r="N19" s="172">
        <v>7495</v>
      </c>
      <c r="O19" s="169">
        <v>5</v>
      </c>
      <c r="P19" s="170">
        <v>12020</v>
      </c>
      <c r="Q19" s="171">
        <v>6</v>
      </c>
      <c r="R19" s="172">
        <v>5985</v>
      </c>
      <c r="S19" s="925">
        <f t="shared" si="0"/>
        <v>48</v>
      </c>
      <c r="T19" s="926">
        <f t="shared" si="0"/>
        <v>90688</v>
      </c>
      <c r="U19" s="1263">
        <v>7</v>
      </c>
      <c r="W19" s="165">
        <f t="shared" si="1"/>
        <v>48</v>
      </c>
      <c r="X19" s="165">
        <f t="shared" si="2"/>
        <v>90688</v>
      </c>
      <c r="Y19" s="166">
        <f t="shared" si="3"/>
        <v>22460</v>
      </c>
      <c r="Z19" s="165">
        <f t="shared" si="4"/>
        <v>47.093097540000002</v>
      </c>
      <c r="AA19" s="165">
        <f t="shared" si="5"/>
        <v>7</v>
      </c>
    </row>
    <row r="20" spans="1:27" s="165" customFormat="1" ht="42.75" customHeight="1" x14ac:dyDescent="0.2">
      <c r="A20" s="174">
        <v>8</v>
      </c>
      <c r="B20" s="175" t="s">
        <v>188</v>
      </c>
      <c r="C20" s="176">
        <v>8</v>
      </c>
      <c r="D20" s="177">
        <v>12540</v>
      </c>
      <c r="E20" s="178">
        <v>6</v>
      </c>
      <c r="F20" s="179">
        <v>19680</v>
      </c>
      <c r="G20" s="176">
        <v>4</v>
      </c>
      <c r="H20" s="177">
        <v>10537</v>
      </c>
      <c r="I20" s="178">
        <v>5</v>
      </c>
      <c r="J20" s="179">
        <v>10716</v>
      </c>
      <c r="K20" s="176">
        <v>7</v>
      </c>
      <c r="L20" s="177">
        <v>4715</v>
      </c>
      <c r="M20" s="178">
        <v>8</v>
      </c>
      <c r="N20" s="179">
        <v>7775</v>
      </c>
      <c r="O20" s="176">
        <v>8</v>
      </c>
      <c r="P20" s="177">
        <v>6010</v>
      </c>
      <c r="Q20" s="178">
        <v>7</v>
      </c>
      <c r="R20" s="179">
        <v>6312</v>
      </c>
      <c r="S20" s="930">
        <f t="shared" si="0"/>
        <v>53</v>
      </c>
      <c r="T20" s="938">
        <f t="shared" si="0"/>
        <v>78285</v>
      </c>
      <c r="U20" s="1264">
        <v>8</v>
      </c>
      <c r="W20" s="165">
        <f t="shared" si="1"/>
        <v>53</v>
      </c>
      <c r="X20" s="165">
        <f t="shared" si="2"/>
        <v>78285</v>
      </c>
      <c r="Y20" s="166">
        <f t="shared" si="3"/>
        <v>19680</v>
      </c>
      <c r="Z20" s="165">
        <f t="shared" si="4"/>
        <v>52.217130319999995</v>
      </c>
      <c r="AA20" s="165">
        <f t="shared" si="5"/>
        <v>8</v>
      </c>
    </row>
    <row r="21" spans="1:27" s="165" customFormat="1" ht="42.75" customHeight="1" thickTop="1" x14ac:dyDescent="0.2">
      <c r="A21" s="180"/>
      <c r="B21" s="181"/>
      <c r="C21" s="182"/>
      <c r="D21" s="183"/>
      <c r="E21" s="162"/>
      <c r="F21" s="183"/>
      <c r="G21" s="162"/>
      <c r="H21" s="183"/>
      <c r="I21" s="162"/>
      <c r="J21" s="183"/>
      <c r="K21" s="162"/>
      <c r="L21" s="183"/>
      <c r="M21" s="162"/>
      <c r="N21" s="183"/>
      <c r="O21" s="162"/>
      <c r="P21" s="183"/>
      <c r="Q21" s="162"/>
      <c r="R21" s="183"/>
      <c r="S21" s="184" t="str">
        <f t="shared" ref="S21:T21" si="6">IF(ISNUMBER(C21)=TRUE(),SUM(C21,E21,G21,I21,K21,M21,O21,Q21),"")</f>
        <v/>
      </c>
      <c r="T21" s="164" t="str">
        <f t="shared" si="6"/>
        <v/>
      </c>
      <c r="U21" s="185" t="str">
        <f>IF(ISNUMBER(AA21)=TRUE(),AA21,"")</f>
        <v/>
      </c>
      <c r="W21" s="165" t="str">
        <f t="shared" si="1"/>
        <v/>
      </c>
      <c r="X21" s="165" t="str">
        <f t="shared" si="2"/>
        <v/>
      </c>
      <c r="Y21" s="166">
        <f t="shared" si="3"/>
        <v>0</v>
      </c>
      <c r="Z21" s="165" t="str">
        <f t="shared" si="4"/>
        <v/>
      </c>
      <c r="AA21" s="165" t="str">
        <f t="shared" si="5"/>
        <v/>
      </c>
    </row>
    <row r="22" spans="1:27" ht="18" x14ac:dyDescent="0.25">
      <c r="B22" s="751" t="s">
        <v>847</v>
      </c>
      <c r="C22" s="751"/>
      <c r="D22" s="752"/>
      <c r="E22" s="751" t="s">
        <v>848</v>
      </c>
      <c r="F22" s="751"/>
      <c r="G22" s="751"/>
    </row>
    <row r="23" spans="1:27" ht="18" x14ac:dyDescent="0.25">
      <c r="B23" s="751" t="s">
        <v>849</v>
      </c>
      <c r="C23" s="751"/>
      <c r="D23" s="751"/>
      <c r="E23" s="751" t="s">
        <v>850</v>
      </c>
      <c r="F23" s="751"/>
      <c r="G23" s="751"/>
      <c r="H23" s="186"/>
    </row>
    <row r="24" spans="1:27" x14ac:dyDescent="0.2">
      <c r="B24" s="70"/>
      <c r="C24" s="70"/>
      <c r="D24" s="70"/>
      <c r="E24" s="70"/>
      <c r="F24" s="70"/>
      <c r="G24" s="70"/>
      <c r="H24" s="70"/>
    </row>
    <row r="25" spans="1:27" ht="15.75" x14ac:dyDescent="0.25">
      <c r="B25" s="113"/>
      <c r="C25" s="113"/>
      <c r="D25" s="113" t="s">
        <v>51</v>
      </c>
      <c r="E25" s="113"/>
      <c r="F25" s="70"/>
      <c r="G25" s="70"/>
      <c r="H25" s="70"/>
    </row>
  </sheetData>
  <sortState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78749999999999998" right="0.78749999999999998" top="2.9527777777777802" bottom="0.59027777777777801" header="2.9527777777777802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W78"/>
  <sheetViews>
    <sheetView zoomScale="82" zoomScaleNormal="82" workbookViewId="0">
      <selection activeCell="T10" sqref="T10:U50"/>
    </sheetView>
  </sheetViews>
  <sheetFormatPr defaultRowHeight="15" x14ac:dyDescent="0.2"/>
  <cols>
    <col min="1" max="1" width="5.140625" style="187"/>
    <col min="2" max="2" width="21.85546875" style="188"/>
    <col min="3" max="3" width="19.85546875" style="151"/>
    <col min="4" max="4" width="5.7109375" style="151"/>
    <col min="5" max="5" width="9.28515625" style="189"/>
    <col min="6" max="6" width="5.7109375" style="151"/>
    <col min="7" max="7" width="9.28515625" style="189"/>
    <col min="8" max="8" width="5.7109375" style="151"/>
    <col min="9" max="9" width="9.28515625" style="189"/>
    <col min="10" max="10" width="5.7109375" style="151"/>
    <col min="11" max="11" width="9.28515625" style="189"/>
    <col min="12" max="12" width="5.7109375" style="151"/>
    <col min="13" max="13" width="9.28515625" style="189"/>
    <col min="14" max="14" width="5.7109375" style="151"/>
    <col min="15" max="15" width="9.28515625" style="189"/>
    <col min="16" max="16" width="5.7109375" style="151"/>
    <col min="17" max="17" width="9.28515625" style="189"/>
    <col min="18" max="18" width="5.7109375" style="151"/>
    <col min="19" max="19" width="9.28515625" style="189"/>
    <col min="20" max="20" width="6.7109375" style="151"/>
    <col min="21" max="21" width="10" style="189"/>
    <col min="22" max="22" width="10.5703125" style="151"/>
    <col min="23" max="28" width="0" style="151" hidden="1"/>
    <col min="29" max="257" width="9.140625" style="151"/>
  </cols>
  <sheetData>
    <row r="1" spans="1:28" ht="23.25" x14ac:dyDescent="0.35">
      <c r="B1" s="1406" t="s">
        <v>0</v>
      </c>
      <c r="C1" s="1406"/>
      <c r="K1" s="190" t="s">
        <v>1</v>
      </c>
      <c r="Q1" s="151"/>
    </row>
    <row r="2" spans="1:28" ht="23.25" x14ac:dyDescent="0.35">
      <c r="B2" s="1407" t="s">
        <v>2</v>
      </c>
      <c r="C2" s="1407"/>
      <c r="K2" s="190" t="s">
        <v>189</v>
      </c>
      <c r="Y2" s="191"/>
    </row>
    <row r="3" spans="1:28" ht="23.25" x14ac:dyDescent="0.35">
      <c r="K3" s="190" t="s">
        <v>47</v>
      </c>
    </row>
    <row r="4" spans="1:28" x14ac:dyDescent="0.2">
      <c r="B4" s="192"/>
      <c r="D4" s="193"/>
      <c r="E4" s="194"/>
      <c r="H4" s="193"/>
      <c r="I4" s="194"/>
      <c r="L4" s="193"/>
      <c r="M4" s="194"/>
      <c r="P4" s="193"/>
      <c r="Q4" s="194"/>
    </row>
    <row r="5" spans="1:28" s="158" customFormat="1" ht="20.25" customHeight="1" x14ac:dyDescent="0.2">
      <c r="A5" s="1425" t="s">
        <v>4</v>
      </c>
      <c r="B5" s="1426" t="s">
        <v>48</v>
      </c>
      <c r="C5" s="1427" t="s">
        <v>5</v>
      </c>
      <c r="D5" s="1424" t="s">
        <v>6</v>
      </c>
      <c r="E5" s="1424"/>
      <c r="F5" s="1428" t="s">
        <v>7</v>
      </c>
      <c r="G5" s="1428"/>
      <c r="H5" s="1424" t="s">
        <v>8</v>
      </c>
      <c r="I5" s="1424"/>
      <c r="J5" s="1428" t="s">
        <v>9</v>
      </c>
      <c r="K5" s="1428"/>
      <c r="L5" s="1424" t="s">
        <v>10</v>
      </c>
      <c r="M5" s="1424"/>
      <c r="N5" s="1428" t="s">
        <v>11</v>
      </c>
      <c r="O5" s="1428"/>
      <c r="P5" s="1424" t="s">
        <v>12</v>
      </c>
      <c r="Q5" s="1424"/>
      <c r="R5" s="1428" t="s">
        <v>13</v>
      </c>
      <c r="S5" s="1428"/>
      <c r="T5" s="1429" t="s">
        <v>18</v>
      </c>
      <c r="U5" s="1429"/>
      <c r="V5" s="1429"/>
    </row>
    <row r="6" spans="1:28" s="158" customFormat="1" ht="27.75" customHeight="1" x14ac:dyDescent="0.2">
      <c r="A6" s="1425"/>
      <c r="B6" s="1426"/>
      <c r="C6" s="1427"/>
      <c r="D6" s="1430" t="s">
        <v>174</v>
      </c>
      <c r="E6" s="1430"/>
      <c r="F6" s="1430" t="s">
        <v>175</v>
      </c>
      <c r="G6" s="1430"/>
      <c r="H6" s="1430" t="s">
        <v>176</v>
      </c>
      <c r="I6" s="1430"/>
      <c r="J6" s="1430" t="s">
        <v>177</v>
      </c>
      <c r="K6" s="1430"/>
      <c r="L6" s="1430" t="s">
        <v>178</v>
      </c>
      <c r="M6" s="1430"/>
      <c r="N6" s="1430" t="s">
        <v>179</v>
      </c>
      <c r="O6" s="1430"/>
      <c r="P6" s="1430" t="s">
        <v>180</v>
      </c>
      <c r="Q6" s="1430"/>
      <c r="R6" s="1430" t="s">
        <v>181</v>
      </c>
      <c r="S6" s="1430"/>
      <c r="T6" s="1429"/>
      <c r="U6" s="1429"/>
      <c r="V6" s="1429"/>
    </row>
    <row r="7" spans="1:28" s="158" customFormat="1" ht="12.75" customHeight="1" x14ac:dyDescent="0.2">
      <c r="A7" s="1425"/>
      <c r="B7" s="1426"/>
      <c r="C7" s="1427"/>
      <c r="D7" s="997"/>
      <c r="E7" s="998"/>
      <c r="F7" s="997"/>
      <c r="G7" s="999"/>
      <c r="H7" s="1000"/>
      <c r="I7" s="998"/>
      <c r="J7" s="997"/>
      <c r="K7" s="999"/>
      <c r="L7" s="1000"/>
      <c r="M7" s="998"/>
      <c r="N7" s="997"/>
      <c r="O7" s="1001"/>
      <c r="P7" s="1000"/>
      <c r="Q7" s="998"/>
      <c r="R7" s="997"/>
      <c r="S7" s="999"/>
      <c r="T7" s="1000"/>
      <c r="U7" s="1002"/>
      <c r="V7" s="1003"/>
      <c r="W7" s="195"/>
      <c r="X7" s="196"/>
      <c r="Y7" s="196"/>
      <c r="Z7" s="196"/>
      <c r="AA7" s="196"/>
    </row>
    <row r="8" spans="1:28" s="158" customFormat="1" ht="12.75" customHeight="1" x14ac:dyDescent="0.2">
      <c r="A8" s="1004"/>
      <c r="B8" s="1005"/>
      <c r="C8" s="1006"/>
      <c r="D8" s="1007" t="s">
        <v>31</v>
      </c>
      <c r="E8" s="1008" t="s">
        <v>32</v>
      </c>
      <c r="F8" s="1007" t="s">
        <v>31</v>
      </c>
      <c r="G8" s="1009" t="s">
        <v>32</v>
      </c>
      <c r="H8" s="1010" t="s">
        <v>31</v>
      </c>
      <c r="I8" s="1008" t="s">
        <v>32</v>
      </c>
      <c r="J8" s="1007" t="s">
        <v>31</v>
      </c>
      <c r="K8" s="1009" t="s">
        <v>32</v>
      </c>
      <c r="L8" s="1010" t="s">
        <v>31</v>
      </c>
      <c r="M8" s="1008" t="s">
        <v>32</v>
      </c>
      <c r="N8" s="1007" t="s">
        <v>31</v>
      </c>
      <c r="O8" s="1011" t="s">
        <v>32</v>
      </c>
      <c r="P8" s="1010" t="s">
        <v>31</v>
      </c>
      <c r="Q8" s="1008" t="s">
        <v>32</v>
      </c>
      <c r="R8" s="1007" t="s">
        <v>31</v>
      </c>
      <c r="S8" s="1009" t="s">
        <v>32</v>
      </c>
      <c r="T8" s="1010" t="s">
        <v>31</v>
      </c>
      <c r="U8" s="1012" t="s">
        <v>33</v>
      </c>
      <c r="V8" s="1013" t="s">
        <v>34</v>
      </c>
      <c r="W8" s="197"/>
      <c r="X8" s="196"/>
      <c r="Y8" s="196"/>
      <c r="Z8" s="196"/>
      <c r="AA8" s="196"/>
    </row>
    <row r="9" spans="1:28" s="158" customFormat="1" ht="12.75" customHeight="1" thickBot="1" x14ac:dyDescent="0.25">
      <c r="A9" s="1014"/>
      <c r="B9" s="1015"/>
      <c r="C9" s="1016"/>
      <c r="D9" s="1017"/>
      <c r="E9" s="1018"/>
      <c r="F9" s="1017"/>
      <c r="G9" s="1019"/>
      <c r="H9" s="1017"/>
      <c r="I9" s="1018"/>
      <c r="J9" s="1017"/>
      <c r="K9" s="1019"/>
      <c r="L9" s="1017"/>
      <c r="M9" s="1018"/>
      <c r="N9" s="1017"/>
      <c r="O9" s="1019"/>
      <c r="P9" s="1017"/>
      <c r="Q9" s="1018"/>
      <c r="R9" s="1017"/>
      <c r="S9" s="1019"/>
      <c r="T9" s="1017"/>
      <c r="U9" s="1020"/>
      <c r="V9" s="1021"/>
      <c r="W9" s="197"/>
      <c r="X9" s="196"/>
      <c r="Y9" s="196"/>
      <c r="Z9" s="196"/>
      <c r="AA9" s="196"/>
    </row>
    <row r="10" spans="1:28" s="165" customFormat="1" ht="15" customHeight="1" thickTop="1" x14ac:dyDescent="0.2">
      <c r="A10" s="124">
        <v>1</v>
      </c>
      <c r="B10" s="198" t="s">
        <v>213</v>
      </c>
      <c r="C10" s="405" t="s">
        <v>214</v>
      </c>
      <c r="D10" s="457">
        <v>1</v>
      </c>
      <c r="E10" s="411">
        <v>10760</v>
      </c>
      <c r="F10" s="200">
        <v>7</v>
      </c>
      <c r="G10" s="201">
        <v>3750</v>
      </c>
      <c r="H10" s="202">
        <v>4</v>
      </c>
      <c r="I10" s="203">
        <v>2765</v>
      </c>
      <c r="J10" s="200">
        <v>2</v>
      </c>
      <c r="K10" s="204">
        <v>3276</v>
      </c>
      <c r="L10" s="457">
        <v>1</v>
      </c>
      <c r="M10" s="411">
        <v>1755</v>
      </c>
      <c r="N10" s="456">
        <v>3</v>
      </c>
      <c r="O10" s="402">
        <v>3155</v>
      </c>
      <c r="P10" s="457">
        <v>2</v>
      </c>
      <c r="Q10" s="411">
        <v>4105</v>
      </c>
      <c r="R10" s="456">
        <v>1</v>
      </c>
      <c r="S10" s="402">
        <v>2668</v>
      </c>
      <c r="T10" s="922">
        <f t="shared" ref="T10:U12" si="0">IF(ISNUMBER(D10)=TRUE(),SUM(D10,F10,H10,J10,L10,N10,P10,R10),"")</f>
        <v>21</v>
      </c>
      <c r="U10" s="1322">
        <f t="shared" si="0"/>
        <v>32234</v>
      </c>
      <c r="V10" s="1265">
        <v>1</v>
      </c>
      <c r="W10" s="165">
        <f t="shared" ref="W10:W41" si="1">IF(ISNUMBER(V10)=TRUE(),1,"")</f>
        <v>1</v>
      </c>
      <c r="X10" s="165">
        <f t="shared" ref="X10:X41" si="2">IF(ISNUMBER(T10)=TRUE(),T10,"")</f>
        <v>21</v>
      </c>
      <c r="Y10" s="165">
        <f t="shared" ref="Y10:Y41" si="3">IF(ISNUMBER(U10)=TRUE(),U10,"")</f>
        <v>32234</v>
      </c>
      <c r="Z10" s="166">
        <f t="shared" ref="Z10:Z41" si="4">MAX(E10,G10,I10,K10,M10,O10,Q10,S10)</f>
        <v>10760</v>
      </c>
      <c r="AA10" s="165">
        <f t="shared" ref="AA10:AA41" si="5">IF(ISNUMBER(X10)=TRUE(),X10-Y10/100000-Z10/1000000000,"")</f>
        <v>20.677649240000001</v>
      </c>
      <c r="AB10" s="165">
        <f t="shared" ref="AB10:AB41" si="6">IF(ISNUMBER(AA10)=TRUE(),RANK(AA10,$AA$10:$AA$78,1),"")</f>
        <v>1</v>
      </c>
    </row>
    <row r="11" spans="1:28" s="165" customFormat="1" ht="15" customHeight="1" x14ac:dyDescent="0.2">
      <c r="A11" s="124">
        <v>2</v>
      </c>
      <c r="B11" s="198" t="s">
        <v>218</v>
      </c>
      <c r="C11" s="199" t="s">
        <v>36</v>
      </c>
      <c r="D11" s="208">
        <v>2</v>
      </c>
      <c r="E11" s="172">
        <v>7220</v>
      </c>
      <c r="F11" s="209">
        <v>5</v>
      </c>
      <c r="G11" s="210">
        <v>5470</v>
      </c>
      <c r="H11" s="211">
        <v>2</v>
      </c>
      <c r="I11" s="212">
        <v>3111</v>
      </c>
      <c r="J11" s="209">
        <v>2</v>
      </c>
      <c r="K11" s="210">
        <v>3181</v>
      </c>
      <c r="L11" s="208">
        <v>2</v>
      </c>
      <c r="M11" s="172">
        <v>1690</v>
      </c>
      <c r="N11" s="213">
        <v>1</v>
      </c>
      <c r="O11" s="170">
        <v>4450</v>
      </c>
      <c r="P11" s="208">
        <v>6</v>
      </c>
      <c r="Q11" s="172">
        <v>1500</v>
      </c>
      <c r="R11" s="213">
        <v>3</v>
      </c>
      <c r="S11" s="170">
        <v>1683</v>
      </c>
      <c r="T11" s="922">
        <f t="shared" si="0"/>
        <v>23</v>
      </c>
      <c r="U11" s="1323">
        <f t="shared" si="0"/>
        <v>28305</v>
      </c>
      <c r="V11" s="1265">
        <v>2</v>
      </c>
      <c r="W11" s="165">
        <f t="shared" si="1"/>
        <v>1</v>
      </c>
      <c r="X11" s="165">
        <f t="shared" si="2"/>
        <v>23</v>
      </c>
      <c r="Y11" s="165">
        <f t="shared" si="3"/>
        <v>28305</v>
      </c>
      <c r="Z11" s="166">
        <f t="shared" si="4"/>
        <v>7220</v>
      </c>
      <c r="AA11" s="165">
        <f t="shared" si="5"/>
        <v>22.71694278</v>
      </c>
      <c r="AB11" s="165">
        <f t="shared" si="6"/>
        <v>2</v>
      </c>
    </row>
    <row r="12" spans="1:28" s="165" customFormat="1" ht="15" customHeight="1" x14ac:dyDescent="0.2">
      <c r="A12" s="130">
        <v>3</v>
      </c>
      <c r="B12" s="198" t="s">
        <v>206</v>
      </c>
      <c r="C12" s="214" t="s">
        <v>205</v>
      </c>
      <c r="D12" s="208">
        <v>3</v>
      </c>
      <c r="E12" s="172">
        <v>7760</v>
      </c>
      <c r="F12" s="209">
        <v>1</v>
      </c>
      <c r="G12" s="210">
        <v>11900</v>
      </c>
      <c r="H12" s="211">
        <v>5</v>
      </c>
      <c r="I12" s="212">
        <v>2759</v>
      </c>
      <c r="J12" s="209">
        <v>7</v>
      </c>
      <c r="K12" s="210">
        <v>2214</v>
      </c>
      <c r="L12" s="208">
        <v>3</v>
      </c>
      <c r="M12" s="172">
        <v>1380</v>
      </c>
      <c r="N12" s="213">
        <v>3</v>
      </c>
      <c r="O12" s="170">
        <v>2175</v>
      </c>
      <c r="P12" s="208">
        <v>1</v>
      </c>
      <c r="Q12" s="172">
        <v>6165</v>
      </c>
      <c r="R12" s="213">
        <v>1</v>
      </c>
      <c r="S12" s="170">
        <v>2042</v>
      </c>
      <c r="T12" s="922">
        <f t="shared" si="0"/>
        <v>24</v>
      </c>
      <c r="U12" s="1323">
        <f t="shared" si="0"/>
        <v>36395</v>
      </c>
      <c r="V12" s="1266">
        <v>3</v>
      </c>
      <c r="W12" s="165">
        <f t="shared" si="1"/>
        <v>1</v>
      </c>
      <c r="X12" s="165">
        <f t="shared" si="2"/>
        <v>24</v>
      </c>
      <c r="Y12" s="165">
        <f t="shared" si="3"/>
        <v>36395</v>
      </c>
      <c r="Z12" s="166">
        <f t="shared" si="4"/>
        <v>11900</v>
      </c>
      <c r="AA12" s="165">
        <f t="shared" si="5"/>
        <v>23.6360381</v>
      </c>
      <c r="AB12" s="165">
        <f t="shared" si="6"/>
        <v>3</v>
      </c>
    </row>
    <row r="13" spans="1:28" s="165" customFormat="1" ht="15" customHeight="1" x14ac:dyDescent="0.2">
      <c r="A13" s="130">
        <v>4</v>
      </c>
      <c r="B13" s="137" t="s">
        <v>207</v>
      </c>
      <c r="C13" s="138" t="s">
        <v>205</v>
      </c>
      <c r="D13" s="208">
        <v>7</v>
      </c>
      <c r="E13" s="172">
        <v>3070</v>
      </c>
      <c r="F13" s="209">
        <v>1</v>
      </c>
      <c r="G13" s="210">
        <v>7870</v>
      </c>
      <c r="H13" s="211">
        <v>1</v>
      </c>
      <c r="I13" s="212">
        <v>3670</v>
      </c>
      <c r="J13" s="209">
        <v>6</v>
      </c>
      <c r="K13" s="210">
        <v>2464</v>
      </c>
      <c r="L13" s="208">
        <v>2</v>
      </c>
      <c r="M13" s="172">
        <v>1660</v>
      </c>
      <c r="N13" s="213">
        <v>3</v>
      </c>
      <c r="O13" s="170">
        <v>2895</v>
      </c>
      <c r="P13" s="208">
        <v>4</v>
      </c>
      <c r="Q13" s="172">
        <v>2455</v>
      </c>
      <c r="R13" s="213">
        <v>1</v>
      </c>
      <c r="S13" s="170">
        <v>2472</v>
      </c>
      <c r="T13" s="922">
        <f t="shared" ref="T13:T50" si="7">IF(ISNUMBER(D13)=TRUE(),SUM(D13,F13,H13,J13,L13,N13,P13,R13),"")</f>
        <v>25</v>
      </c>
      <c r="U13" s="1323">
        <f>+E13+G13+I13+K13+M13+O13+Q13+S13</f>
        <v>26556</v>
      </c>
      <c r="V13" s="1266">
        <v>4</v>
      </c>
      <c r="W13" s="165">
        <f t="shared" si="1"/>
        <v>1</v>
      </c>
      <c r="X13" s="165">
        <f t="shared" si="2"/>
        <v>25</v>
      </c>
      <c r="Y13" s="165">
        <f t="shared" si="3"/>
        <v>26556</v>
      </c>
      <c r="Z13" s="166">
        <f t="shared" si="4"/>
        <v>7870</v>
      </c>
      <c r="AA13" s="165">
        <f t="shared" si="5"/>
        <v>24.734432129999998</v>
      </c>
      <c r="AB13" s="165">
        <f t="shared" si="6"/>
        <v>4</v>
      </c>
    </row>
    <row r="14" spans="1:28" s="165" customFormat="1" ht="15" customHeight="1" x14ac:dyDescent="0.2">
      <c r="A14" s="130">
        <v>5</v>
      </c>
      <c r="B14" s="59" t="s">
        <v>200</v>
      </c>
      <c r="C14" s="215" t="s">
        <v>201</v>
      </c>
      <c r="D14" s="208">
        <v>2</v>
      </c>
      <c r="E14" s="172">
        <v>9210</v>
      </c>
      <c r="F14" s="209">
        <v>1</v>
      </c>
      <c r="G14" s="210">
        <v>12470</v>
      </c>
      <c r="H14" s="211">
        <v>2</v>
      </c>
      <c r="I14" s="212">
        <v>3654</v>
      </c>
      <c r="J14" s="209">
        <v>6</v>
      </c>
      <c r="K14" s="210">
        <v>2643</v>
      </c>
      <c r="L14" s="208">
        <v>7</v>
      </c>
      <c r="M14" s="172">
        <v>315</v>
      </c>
      <c r="N14" s="213">
        <v>1</v>
      </c>
      <c r="O14" s="170">
        <v>4415</v>
      </c>
      <c r="P14" s="208">
        <v>7</v>
      </c>
      <c r="Q14" s="172">
        <v>895</v>
      </c>
      <c r="R14" s="213">
        <v>1</v>
      </c>
      <c r="S14" s="170">
        <v>3151</v>
      </c>
      <c r="T14" s="922">
        <f t="shared" si="7"/>
        <v>27</v>
      </c>
      <c r="U14" s="1323">
        <f t="shared" ref="U14:U19" si="8">IF(ISNUMBER(E14)=TRUE(),SUM(E14,G14,I14,K14,M14,O14,Q14,S14),"")</f>
        <v>36753</v>
      </c>
      <c r="V14" s="1266">
        <v>5</v>
      </c>
      <c r="W14" s="165">
        <f t="shared" si="1"/>
        <v>1</v>
      </c>
      <c r="X14" s="165">
        <f t="shared" si="2"/>
        <v>27</v>
      </c>
      <c r="Y14" s="165">
        <f t="shared" si="3"/>
        <v>36753</v>
      </c>
      <c r="Z14" s="166">
        <f t="shared" si="4"/>
        <v>12470</v>
      </c>
      <c r="AA14" s="165">
        <f t="shared" si="5"/>
        <v>26.63245753</v>
      </c>
      <c r="AB14" s="165">
        <f t="shared" si="6"/>
        <v>5</v>
      </c>
    </row>
    <row r="15" spans="1:28" s="165" customFormat="1" ht="15" customHeight="1" x14ac:dyDescent="0.2">
      <c r="A15" s="130">
        <v>6</v>
      </c>
      <c r="B15" s="59" t="s">
        <v>219</v>
      </c>
      <c r="C15" s="407" t="s">
        <v>36</v>
      </c>
      <c r="D15" s="208">
        <v>4</v>
      </c>
      <c r="E15" s="172">
        <v>4750</v>
      </c>
      <c r="F15" s="209">
        <v>4</v>
      </c>
      <c r="G15" s="210">
        <v>6840</v>
      </c>
      <c r="H15" s="211">
        <v>8</v>
      </c>
      <c r="I15" s="212">
        <v>1788</v>
      </c>
      <c r="J15" s="209">
        <v>5</v>
      </c>
      <c r="K15" s="210">
        <v>2849</v>
      </c>
      <c r="L15" s="208">
        <v>3</v>
      </c>
      <c r="M15" s="172">
        <v>2275</v>
      </c>
      <c r="N15" s="213">
        <v>2</v>
      </c>
      <c r="O15" s="170">
        <v>3365</v>
      </c>
      <c r="P15" s="208">
        <v>1</v>
      </c>
      <c r="Q15" s="172">
        <v>5815</v>
      </c>
      <c r="R15" s="213">
        <v>3</v>
      </c>
      <c r="S15" s="170">
        <v>1920</v>
      </c>
      <c r="T15" s="922">
        <f t="shared" si="7"/>
        <v>30</v>
      </c>
      <c r="U15" s="1323">
        <f t="shared" si="8"/>
        <v>29602</v>
      </c>
      <c r="V15" s="1266">
        <v>6</v>
      </c>
      <c r="W15" s="165">
        <f t="shared" si="1"/>
        <v>1</v>
      </c>
      <c r="X15" s="165">
        <f t="shared" si="2"/>
        <v>30</v>
      </c>
      <c r="Y15" s="165">
        <f t="shared" si="3"/>
        <v>29602</v>
      </c>
      <c r="Z15" s="166">
        <f t="shared" si="4"/>
        <v>6840</v>
      </c>
      <c r="AA15" s="165">
        <f t="shared" si="5"/>
        <v>29.70397316</v>
      </c>
      <c r="AB15" s="165">
        <f t="shared" si="6"/>
        <v>6</v>
      </c>
    </row>
    <row r="16" spans="1:28" s="165" customFormat="1" ht="15" customHeight="1" x14ac:dyDescent="0.2">
      <c r="A16" s="130">
        <v>7</v>
      </c>
      <c r="B16" s="59" t="s">
        <v>204</v>
      </c>
      <c r="C16" s="215" t="s">
        <v>205</v>
      </c>
      <c r="D16" s="208">
        <v>1</v>
      </c>
      <c r="E16" s="172">
        <v>7860</v>
      </c>
      <c r="F16" s="209">
        <v>3</v>
      </c>
      <c r="G16" s="210">
        <v>6870</v>
      </c>
      <c r="H16" s="211">
        <v>1</v>
      </c>
      <c r="I16" s="212">
        <v>3747</v>
      </c>
      <c r="J16" s="209">
        <v>6</v>
      </c>
      <c r="K16" s="210">
        <v>2609</v>
      </c>
      <c r="L16" s="208">
        <v>8</v>
      </c>
      <c r="M16" s="172">
        <v>715</v>
      </c>
      <c r="N16" s="213">
        <v>5</v>
      </c>
      <c r="O16" s="170">
        <v>2295</v>
      </c>
      <c r="P16" s="208">
        <v>1</v>
      </c>
      <c r="Q16" s="172">
        <v>4300</v>
      </c>
      <c r="R16" s="213">
        <v>6</v>
      </c>
      <c r="S16" s="170">
        <v>1458</v>
      </c>
      <c r="T16" s="922">
        <f t="shared" si="7"/>
        <v>31</v>
      </c>
      <c r="U16" s="1323">
        <f t="shared" si="8"/>
        <v>29854</v>
      </c>
      <c r="V16" s="1266">
        <v>7</v>
      </c>
      <c r="W16" s="165">
        <f t="shared" si="1"/>
        <v>1</v>
      </c>
      <c r="X16" s="165">
        <f t="shared" si="2"/>
        <v>31</v>
      </c>
      <c r="Y16" s="165">
        <f t="shared" si="3"/>
        <v>29854</v>
      </c>
      <c r="Z16" s="166">
        <f t="shared" si="4"/>
        <v>7860</v>
      </c>
      <c r="AA16" s="165">
        <f t="shared" si="5"/>
        <v>30.701452140000001</v>
      </c>
      <c r="AB16" s="165">
        <f t="shared" si="6"/>
        <v>7</v>
      </c>
    </row>
    <row r="17" spans="1:28" s="165" customFormat="1" ht="15" customHeight="1" x14ac:dyDescent="0.2">
      <c r="A17" s="124">
        <v>8</v>
      </c>
      <c r="B17" s="59" t="s">
        <v>221</v>
      </c>
      <c r="C17" s="407" t="s">
        <v>36</v>
      </c>
      <c r="D17" s="208">
        <v>5</v>
      </c>
      <c r="E17" s="172">
        <v>6560</v>
      </c>
      <c r="F17" s="209">
        <v>3.5</v>
      </c>
      <c r="G17" s="210">
        <v>5180</v>
      </c>
      <c r="H17" s="211">
        <v>5</v>
      </c>
      <c r="I17" s="212">
        <v>2473</v>
      </c>
      <c r="J17" s="209">
        <v>3</v>
      </c>
      <c r="K17" s="210">
        <v>3289</v>
      </c>
      <c r="L17" s="208">
        <v>1</v>
      </c>
      <c r="M17" s="172">
        <v>3660</v>
      </c>
      <c r="N17" s="213">
        <v>7</v>
      </c>
      <c r="O17" s="170">
        <v>1375</v>
      </c>
      <c r="P17" s="208">
        <v>5</v>
      </c>
      <c r="Q17" s="172">
        <v>2640</v>
      </c>
      <c r="R17" s="213">
        <v>2</v>
      </c>
      <c r="S17" s="170">
        <v>2923</v>
      </c>
      <c r="T17" s="922">
        <f t="shared" si="7"/>
        <v>31.5</v>
      </c>
      <c r="U17" s="1323">
        <f t="shared" si="8"/>
        <v>28100</v>
      </c>
      <c r="V17" s="1265">
        <v>8</v>
      </c>
      <c r="W17" s="165">
        <f t="shared" si="1"/>
        <v>1</v>
      </c>
      <c r="X17" s="165">
        <f t="shared" si="2"/>
        <v>31.5</v>
      </c>
      <c r="Y17" s="165">
        <f t="shared" si="3"/>
        <v>28100</v>
      </c>
      <c r="Z17" s="166">
        <f t="shared" si="4"/>
        <v>6560</v>
      </c>
      <c r="AA17" s="165">
        <f t="shared" si="5"/>
        <v>31.218993440000002</v>
      </c>
      <c r="AB17" s="165">
        <f t="shared" si="6"/>
        <v>8</v>
      </c>
    </row>
    <row r="18" spans="1:28" s="165" customFormat="1" ht="15" customHeight="1" x14ac:dyDescent="0.2">
      <c r="A18" s="130">
        <v>9</v>
      </c>
      <c r="B18" s="59" t="s">
        <v>215</v>
      </c>
      <c r="C18" s="215" t="s">
        <v>214</v>
      </c>
      <c r="D18" s="208">
        <v>8</v>
      </c>
      <c r="E18" s="172">
        <v>2950</v>
      </c>
      <c r="F18" s="209">
        <v>5</v>
      </c>
      <c r="G18" s="210">
        <v>6090</v>
      </c>
      <c r="H18" s="211">
        <v>7</v>
      </c>
      <c r="I18" s="212">
        <v>2285</v>
      </c>
      <c r="J18" s="209">
        <v>1</v>
      </c>
      <c r="K18" s="210">
        <v>3470</v>
      </c>
      <c r="L18" s="208">
        <v>1</v>
      </c>
      <c r="M18" s="172">
        <v>2770</v>
      </c>
      <c r="N18" s="213">
        <v>4</v>
      </c>
      <c r="O18" s="170">
        <v>2395</v>
      </c>
      <c r="P18" s="208">
        <v>4</v>
      </c>
      <c r="Q18" s="172">
        <v>5190</v>
      </c>
      <c r="R18" s="213">
        <v>2</v>
      </c>
      <c r="S18" s="170">
        <v>2109</v>
      </c>
      <c r="T18" s="922">
        <f t="shared" si="7"/>
        <v>32</v>
      </c>
      <c r="U18" s="1323">
        <f t="shared" si="8"/>
        <v>27259</v>
      </c>
      <c r="V18" s="1266">
        <v>9</v>
      </c>
      <c r="W18" s="165">
        <f t="shared" si="1"/>
        <v>1</v>
      </c>
      <c r="X18" s="165">
        <f t="shared" si="2"/>
        <v>32</v>
      </c>
      <c r="Y18" s="165">
        <f t="shared" si="3"/>
        <v>27259</v>
      </c>
      <c r="Z18" s="166">
        <f t="shared" si="4"/>
        <v>6090</v>
      </c>
      <c r="AA18" s="165">
        <f t="shared" si="5"/>
        <v>31.72740391</v>
      </c>
      <c r="AB18" s="165">
        <f t="shared" si="6"/>
        <v>9</v>
      </c>
    </row>
    <row r="19" spans="1:28" ht="15" customHeight="1" x14ac:dyDescent="0.2">
      <c r="A19" s="130">
        <v>10</v>
      </c>
      <c r="B19" s="59" t="s">
        <v>220</v>
      </c>
      <c r="C19" s="407" t="s">
        <v>36</v>
      </c>
      <c r="D19" s="208">
        <v>2</v>
      </c>
      <c r="E19" s="172">
        <v>5060</v>
      </c>
      <c r="F19" s="209">
        <v>2</v>
      </c>
      <c r="G19" s="210">
        <v>7090</v>
      </c>
      <c r="H19" s="211">
        <v>5</v>
      </c>
      <c r="I19" s="212">
        <v>241</v>
      </c>
      <c r="J19" s="209">
        <v>6</v>
      </c>
      <c r="K19" s="210">
        <v>2543</v>
      </c>
      <c r="L19" s="208">
        <v>2</v>
      </c>
      <c r="M19" s="172">
        <v>1700</v>
      </c>
      <c r="N19" s="213">
        <v>2</v>
      </c>
      <c r="O19" s="170">
        <v>2325</v>
      </c>
      <c r="P19" s="208">
        <v>6</v>
      </c>
      <c r="Q19" s="172">
        <v>2330</v>
      </c>
      <c r="R19" s="213">
        <v>7</v>
      </c>
      <c r="S19" s="170">
        <v>1353</v>
      </c>
      <c r="T19" s="922">
        <f t="shared" si="7"/>
        <v>32</v>
      </c>
      <c r="U19" s="1323">
        <f t="shared" si="8"/>
        <v>22642</v>
      </c>
      <c r="V19" s="1266">
        <v>10</v>
      </c>
      <c r="W19" s="165">
        <f t="shared" si="1"/>
        <v>1</v>
      </c>
      <c r="X19" s="165">
        <f t="shared" si="2"/>
        <v>32</v>
      </c>
      <c r="Y19" s="165">
        <f t="shared" si="3"/>
        <v>22642</v>
      </c>
      <c r="Z19" s="166">
        <f t="shared" si="4"/>
        <v>7090</v>
      </c>
      <c r="AA19" s="165">
        <f t="shared" si="5"/>
        <v>31.773572909999999</v>
      </c>
      <c r="AB19" s="165">
        <f t="shared" si="6"/>
        <v>10</v>
      </c>
    </row>
    <row r="20" spans="1:28" ht="15.75" customHeight="1" x14ac:dyDescent="0.2">
      <c r="A20" s="130">
        <v>11</v>
      </c>
      <c r="B20" s="59" t="s">
        <v>211</v>
      </c>
      <c r="C20" s="215" t="s">
        <v>209</v>
      </c>
      <c r="D20" s="208">
        <v>3</v>
      </c>
      <c r="E20" s="172">
        <v>5250</v>
      </c>
      <c r="F20" s="209">
        <v>6</v>
      </c>
      <c r="G20" s="210">
        <v>4620</v>
      </c>
      <c r="H20" s="211">
        <v>4</v>
      </c>
      <c r="I20" s="212">
        <v>2807</v>
      </c>
      <c r="J20" s="209">
        <v>1</v>
      </c>
      <c r="K20" s="210">
        <v>4256</v>
      </c>
      <c r="L20" s="208">
        <v>5.5</v>
      </c>
      <c r="M20" s="172">
        <v>980</v>
      </c>
      <c r="N20" s="213">
        <v>7</v>
      </c>
      <c r="O20" s="170">
        <v>2145</v>
      </c>
      <c r="P20" s="208">
        <v>4</v>
      </c>
      <c r="Q20" s="172">
        <v>3365</v>
      </c>
      <c r="R20" s="213">
        <v>2</v>
      </c>
      <c r="S20" s="170">
        <v>2074</v>
      </c>
      <c r="T20" s="922">
        <f t="shared" si="7"/>
        <v>32.5</v>
      </c>
      <c r="U20" s="1323">
        <f>+E20+G20+I20+K20+M20+O20+Q20+S20</f>
        <v>25497</v>
      </c>
      <c r="V20" s="1266">
        <v>11</v>
      </c>
      <c r="W20" s="165">
        <f t="shared" si="1"/>
        <v>1</v>
      </c>
      <c r="X20" s="165">
        <f t="shared" si="2"/>
        <v>32.5</v>
      </c>
      <c r="Y20" s="165">
        <f t="shared" si="3"/>
        <v>25497</v>
      </c>
      <c r="Z20" s="166">
        <f t="shared" si="4"/>
        <v>5250</v>
      </c>
      <c r="AA20" s="165">
        <f t="shared" si="5"/>
        <v>32.245024749999999</v>
      </c>
      <c r="AB20" s="165">
        <f t="shared" si="6"/>
        <v>11</v>
      </c>
    </row>
    <row r="21" spans="1:28" ht="15.75" x14ac:dyDescent="0.2">
      <c r="A21" s="124">
        <v>12</v>
      </c>
      <c r="B21" s="59" t="s">
        <v>195</v>
      </c>
      <c r="C21" s="215" t="s">
        <v>196</v>
      </c>
      <c r="D21" s="208">
        <v>3</v>
      </c>
      <c r="E21" s="172">
        <v>3850</v>
      </c>
      <c r="F21" s="209">
        <v>3.5</v>
      </c>
      <c r="G21" s="210">
        <v>5180</v>
      </c>
      <c r="H21" s="211">
        <v>1</v>
      </c>
      <c r="I21" s="212">
        <v>3171</v>
      </c>
      <c r="J21" s="209">
        <v>4</v>
      </c>
      <c r="K21" s="210">
        <v>2844</v>
      </c>
      <c r="L21" s="208">
        <v>4</v>
      </c>
      <c r="M21" s="172">
        <v>1825</v>
      </c>
      <c r="N21" s="213">
        <v>6</v>
      </c>
      <c r="O21" s="170">
        <v>2180</v>
      </c>
      <c r="P21" s="208">
        <v>3</v>
      </c>
      <c r="Q21" s="172">
        <v>5660</v>
      </c>
      <c r="R21" s="213">
        <v>8</v>
      </c>
      <c r="S21" s="170">
        <v>708</v>
      </c>
      <c r="T21" s="922">
        <f t="shared" si="7"/>
        <v>32.5</v>
      </c>
      <c r="U21" s="1323">
        <f t="shared" ref="U21:U32" si="9">IF(ISNUMBER(E21)=TRUE(),SUM(E21,G21,I21,K21,M21,O21,Q21,S21),"")</f>
        <v>25418</v>
      </c>
      <c r="V21" s="1265">
        <v>12</v>
      </c>
      <c r="W21" s="165">
        <f t="shared" si="1"/>
        <v>1</v>
      </c>
      <c r="X21" s="165">
        <f t="shared" si="2"/>
        <v>32.5</v>
      </c>
      <c r="Y21" s="165">
        <f t="shared" si="3"/>
        <v>25418</v>
      </c>
      <c r="Z21" s="166">
        <f t="shared" si="4"/>
        <v>5660</v>
      </c>
      <c r="AA21" s="165">
        <f t="shared" si="5"/>
        <v>32.245814340000003</v>
      </c>
      <c r="AB21" s="165">
        <f t="shared" si="6"/>
        <v>12</v>
      </c>
    </row>
    <row r="22" spans="1:28" ht="15.75" x14ac:dyDescent="0.2">
      <c r="A22" s="124">
        <v>13</v>
      </c>
      <c r="B22" s="59" t="s">
        <v>193</v>
      </c>
      <c r="C22" s="215" t="s">
        <v>191</v>
      </c>
      <c r="D22" s="208">
        <v>2</v>
      </c>
      <c r="E22" s="172">
        <v>5310</v>
      </c>
      <c r="F22" s="209">
        <v>6</v>
      </c>
      <c r="G22" s="210">
        <v>4270</v>
      </c>
      <c r="H22" s="211">
        <v>4</v>
      </c>
      <c r="I22" s="212">
        <v>2614</v>
      </c>
      <c r="J22" s="209">
        <v>4</v>
      </c>
      <c r="K22" s="210">
        <v>2916</v>
      </c>
      <c r="L22" s="208">
        <v>4</v>
      </c>
      <c r="M22" s="172">
        <v>1310</v>
      </c>
      <c r="N22" s="213">
        <v>8</v>
      </c>
      <c r="O22" s="170">
        <v>1800</v>
      </c>
      <c r="P22" s="208">
        <v>3</v>
      </c>
      <c r="Q22" s="172">
        <v>3385</v>
      </c>
      <c r="R22" s="213">
        <v>2</v>
      </c>
      <c r="S22" s="170">
        <v>1959</v>
      </c>
      <c r="T22" s="922">
        <f t="shared" si="7"/>
        <v>33</v>
      </c>
      <c r="U22" s="1323">
        <f t="shared" si="9"/>
        <v>23564</v>
      </c>
      <c r="V22" s="1265">
        <v>13</v>
      </c>
      <c r="W22" s="165">
        <f t="shared" si="1"/>
        <v>1</v>
      </c>
      <c r="X22" s="165">
        <f t="shared" si="2"/>
        <v>33</v>
      </c>
      <c r="Y22" s="165">
        <f t="shared" si="3"/>
        <v>23564</v>
      </c>
      <c r="Z22" s="166">
        <f t="shared" si="4"/>
        <v>5310</v>
      </c>
      <c r="AA22" s="165">
        <f t="shared" si="5"/>
        <v>32.764354690000005</v>
      </c>
      <c r="AB22" s="165">
        <f t="shared" si="6"/>
        <v>13</v>
      </c>
    </row>
    <row r="23" spans="1:28" ht="15.75" x14ac:dyDescent="0.2">
      <c r="A23" s="124">
        <v>14</v>
      </c>
      <c r="B23" s="59" t="s">
        <v>208</v>
      </c>
      <c r="C23" s="215" t="s">
        <v>209</v>
      </c>
      <c r="D23" s="208">
        <v>6</v>
      </c>
      <c r="E23" s="172">
        <v>3370</v>
      </c>
      <c r="F23" s="209">
        <v>5</v>
      </c>
      <c r="G23" s="210">
        <v>5310</v>
      </c>
      <c r="H23" s="211">
        <v>3</v>
      </c>
      <c r="I23" s="212">
        <v>3001</v>
      </c>
      <c r="J23" s="209">
        <v>2</v>
      </c>
      <c r="K23" s="210">
        <v>3041</v>
      </c>
      <c r="L23" s="208">
        <v>3</v>
      </c>
      <c r="M23" s="172">
        <v>1415</v>
      </c>
      <c r="N23" s="213">
        <v>4</v>
      </c>
      <c r="O23" s="170">
        <v>2135</v>
      </c>
      <c r="P23" s="208">
        <v>5</v>
      </c>
      <c r="Q23" s="172">
        <v>2450</v>
      </c>
      <c r="R23" s="213">
        <v>6</v>
      </c>
      <c r="S23" s="170">
        <v>1482</v>
      </c>
      <c r="T23" s="922">
        <f t="shared" si="7"/>
        <v>34</v>
      </c>
      <c r="U23" s="1323">
        <f t="shared" si="9"/>
        <v>22204</v>
      </c>
      <c r="V23" s="1265">
        <v>14</v>
      </c>
      <c r="W23" s="165">
        <f t="shared" si="1"/>
        <v>1</v>
      </c>
      <c r="X23" s="165">
        <f t="shared" si="2"/>
        <v>34</v>
      </c>
      <c r="Y23" s="165">
        <f t="shared" si="3"/>
        <v>22204</v>
      </c>
      <c r="Z23" s="166">
        <f t="shared" si="4"/>
        <v>5310</v>
      </c>
      <c r="AA23" s="165">
        <f t="shared" si="5"/>
        <v>33.777954690000001</v>
      </c>
      <c r="AB23" s="165">
        <f t="shared" si="6"/>
        <v>14</v>
      </c>
    </row>
    <row r="24" spans="1:28" ht="15.75" x14ac:dyDescent="0.2">
      <c r="A24" s="124">
        <v>15</v>
      </c>
      <c r="B24" s="59" t="s">
        <v>212</v>
      </c>
      <c r="C24" s="215" t="s">
        <v>209</v>
      </c>
      <c r="D24" s="208">
        <v>4</v>
      </c>
      <c r="E24" s="172">
        <v>6940</v>
      </c>
      <c r="F24" s="459">
        <v>5</v>
      </c>
      <c r="G24" s="412">
        <v>4900</v>
      </c>
      <c r="H24" s="460">
        <v>6</v>
      </c>
      <c r="I24" s="413">
        <v>2093</v>
      </c>
      <c r="J24" s="459">
        <v>3</v>
      </c>
      <c r="K24" s="412">
        <v>3094</v>
      </c>
      <c r="L24" s="208">
        <v>5</v>
      </c>
      <c r="M24" s="172">
        <v>1680</v>
      </c>
      <c r="N24" s="213">
        <v>4</v>
      </c>
      <c r="O24" s="170">
        <v>2380</v>
      </c>
      <c r="P24" s="208">
        <v>3</v>
      </c>
      <c r="Q24" s="172">
        <v>4740</v>
      </c>
      <c r="R24" s="213">
        <v>6</v>
      </c>
      <c r="S24" s="170">
        <v>1589</v>
      </c>
      <c r="T24" s="922">
        <f t="shared" si="7"/>
        <v>36</v>
      </c>
      <c r="U24" s="1323">
        <f t="shared" si="9"/>
        <v>27416</v>
      </c>
      <c r="V24" s="1265">
        <v>15</v>
      </c>
      <c r="W24" s="165">
        <f t="shared" si="1"/>
        <v>1</v>
      </c>
      <c r="X24" s="165">
        <f t="shared" si="2"/>
        <v>36</v>
      </c>
      <c r="Y24" s="165">
        <f t="shared" si="3"/>
        <v>27416</v>
      </c>
      <c r="Z24" s="166">
        <f t="shared" si="4"/>
        <v>6940</v>
      </c>
      <c r="AA24" s="165">
        <f t="shared" si="5"/>
        <v>35.725833059999999</v>
      </c>
      <c r="AB24" s="165">
        <f t="shared" si="6"/>
        <v>15</v>
      </c>
    </row>
    <row r="25" spans="1:28" ht="15.75" x14ac:dyDescent="0.2">
      <c r="A25" s="130">
        <v>16</v>
      </c>
      <c r="B25" s="59" t="s">
        <v>222</v>
      </c>
      <c r="C25" s="215" t="s">
        <v>223</v>
      </c>
      <c r="D25" s="208">
        <v>4</v>
      </c>
      <c r="E25" s="172">
        <v>5480</v>
      </c>
      <c r="F25" s="459">
        <v>7</v>
      </c>
      <c r="G25" s="412">
        <v>4040</v>
      </c>
      <c r="H25" s="460">
        <v>2</v>
      </c>
      <c r="I25" s="413">
        <v>2953</v>
      </c>
      <c r="J25" s="459">
        <v>3</v>
      </c>
      <c r="K25" s="412">
        <v>2986</v>
      </c>
      <c r="L25" s="208">
        <v>2</v>
      </c>
      <c r="M25" s="172">
        <v>2400</v>
      </c>
      <c r="N25" s="213">
        <v>7</v>
      </c>
      <c r="O25" s="170">
        <v>1805</v>
      </c>
      <c r="P25" s="208">
        <v>4</v>
      </c>
      <c r="Q25" s="172">
        <v>4130</v>
      </c>
      <c r="R25" s="213">
        <v>7</v>
      </c>
      <c r="S25" s="170">
        <v>1352</v>
      </c>
      <c r="T25" s="922">
        <f t="shared" si="7"/>
        <v>36</v>
      </c>
      <c r="U25" s="1323">
        <f t="shared" si="9"/>
        <v>25146</v>
      </c>
      <c r="V25" s="1266">
        <v>16</v>
      </c>
      <c r="W25" s="165">
        <f t="shared" si="1"/>
        <v>1</v>
      </c>
      <c r="X25" s="165">
        <f t="shared" si="2"/>
        <v>36</v>
      </c>
      <c r="Y25" s="165">
        <f t="shared" si="3"/>
        <v>25146</v>
      </c>
      <c r="Z25" s="166">
        <f t="shared" si="4"/>
        <v>5480</v>
      </c>
      <c r="AA25" s="165">
        <f t="shared" si="5"/>
        <v>35.74853452</v>
      </c>
      <c r="AB25" s="165">
        <f t="shared" si="6"/>
        <v>16</v>
      </c>
    </row>
    <row r="26" spans="1:28" ht="15.75" x14ac:dyDescent="0.2">
      <c r="A26" s="124">
        <v>17</v>
      </c>
      <c r="B26" s="59" t="s">
        <v>140</v>
      </c>
      <c r="C26" s="215" t="s">
        <v>201</v>
      </c>
      <c r="D26" s="208">
        <v>5</v>
      </c>
      <c r="E26" s="172">
        <v>2980</v>
      </c>
      <c r="F26" s="209">
        <v>2</v>
      </c>
      <c r="G26" s="210">
        <v>10420</v>
      </c>
      <c r="H26" s="211">
        <v>6</v>
      </c>
      <c r="I26" s="212">
        <v>2505</v>
      </c>
      <c r="J26" s="209">
        <v>5</v>
      </c>
      <c r="K26" s="210">
        <v>2712</v>
      </c>
      <c r="L26" s="208">
        <v>1</v>
      </c>
      <c r="M26" s="172">
        <v>3840</v>
      </c>
      <c r="N26" s="213">
        <v>6</v>
      </c>
      <c r="O26" s="170">
        <v>2210</v>
      </c>
      <c r="P26" s="208">
        <v>3</v>
      </c>
      <c r="Q26" s="172">
        <v>2545</v>
      </c>
      <c r="R26" s="213">
        <v>9</v>
      </c>
      <c r="S26" s="170"/>
      <c r="T26" s="922">
        <f t="shared" si="7"/>
        <v>37</v>
      </c>
      <c r="U26" s="1323">
        <f t="shared" si="9"/>
        <v>27212</v>
      </c>
      <c r="V26" s="1265">
        <v>17</v>
      </c>
      <c r="W26" s="165">
        <f t="shared" si="1"/>
        <v>1</v>
      </c>
      <c r="X26" s="165">
        <f t="shared" si="2"/>
        <v>37</v>
      </c>
      <c r="Y26" s="165">
        <f t="shared" si="3"/>
        <v>27212</v>
      </c>
      <c r="Z26" s="166">
        <f t="shared" si="4"/>
        <v>10420</v>
      </c>
      <c r="AA26" s="165">
        <f t="shared" si="5"/>
        <v>36.727869579999997</v>
      </c>
      <c r="AB26" s="165">
        <f t="shared" si="6"/>
        <v>17</v>
      </c>
    </row>
    <row r="27" spans="1:28" ht="15.75" x14ac:dyDescent="0.2">
      <c r="A27" s="130">
        <v>18</v>
      </c>
      <c r="B27" s="59" t="s">
        <v>225</v>
      </c>
      <c r="C27" s="215" t="s">
        <v>223</v>
      </c>
      <c r="D27" s="208">
        <v>6</v>
      </c>
      <c r="E27" s="172">
        <v>2930</v>
      </c>
      <c r="F27" s="459">
        <v>1</v>
      </c>
      <c r="G27" s="412">
        <v>9880</v>
      </c>
      <c r="H27" s="460">
        <v>3</v>
      </c>
      <c r="I27" s="413">
        <v>3038</v>
      </c>
      <c r="J27" s="459">
        <v>2</v>
      </c>
      <c r="K27" s="412">
        <v>3515</v>
      </c>
      <c r="L27" s="208">
        <v>8</v>
      </c>
      <c r="M27" s="172">
        <v>295</v>
      </c>
      <c r="N27" s="213">
        <v>5</v>
      </c>
      <c r="O27" s="170">
        <v>2645</v>
      </c>
      <c r="P27" s="208">
        <v>8</v>
      </c>
      <c r="Q27" s="172">
        <v>225</v>
      </c>
      <c r="R27" s="213">
        <v>4</v>
      </c>
      <c r="S27" s="170">
        <v>1865</v>
      </c>
      <c r="T27" s="922">
        <f t="shared" si="7"/>
        <v>37</v>
      </c>
      <c r="U27" s="1323">
        <f t="shared" si="9"/>
        <v>24393</v>
      </c>
      <c r="V27" s="1266">
        <v>18</v>
      </c>
      <c r="W27" s="165">
        <f t="shared" si="1"/>
        <v>1</v>
      </c>
      <c r="X27" s="165">
        <f t="shared" si="2"/>
        <v>37</v>
      </c>
      <c r="Y27" s="165">
        <f t="shared" si="3"/>
        <v>24393</v>
      </c>
      <c r="Z27" s="166">
        <f t="shared" si="4"/>
        <v>9880</v>
      </c>
      <c r="AA27" s="165">
        <f t="shared" si="5"/>
        <v>36.756060120000001</v>
      </c>
      <c r="AB27" s="165">
        <f t="shared" si="6"/>
        <v>18</v>
      </c>
    </row>
    <row r="28" spans="1:28" ht="15.75" x14ac:dyDescent="0.2">
      <c r="A28" s="130">
        <v>19</v>
      </c>
      <c r="B28" s="59" t="s">
        <v>202</v>
      </c>
      <c r="C28" s="215" t="s">
        <v>201</v>
      </c>
      <c r="D28" s="208">
        <v>5</v>
      </c>
      <c r="E28" s="172">
        <v>4430</v>
      </c>
      <c r="F28" s="209">
        <v>2</v>
      </c>
      <c r="G28" s="210">
        <v>9390</v>
      </c>
      <c r="H28" s="211">
        <v>6</v>
      </c>
      <c r="I28" s="212">
        <v>2387</v>
      </c>
      <c r="J28" s="209">
        <v>3</v>
      </c>
      <c r="K28" s="210">
        <v>3041</v>
      </c>
      <c r="L28" s="208">
        <v>6</v>
      </c>
      <c r="M28" s="172">
        <v>760</v>
      </c>
      <c r="N28" s="213">
        <v>3</v>
      </c>
      <c r="O28" s="170">
        <v>2415</v>
      </c>
      <c r="P28" s="208">
        <v>8</v>
      </c>
      <c r="Q28" s="172">
        <v>1375</v>
      </c>
      <c r="R28" s="213">
        <v>5</v>
      </c>
      <c r="S28" s="170">
        <v>1460</v>
      </c>
      <c r="T28" s="922">
        <f t="shared" si="7"/>
        <v>38</v>
      </c>
      <c r="U28" s="1323">
        <f t="shared" si="9"/>
        <v>25258</v>
      </c>
      <c r="V28" s="1266">
        <v>19</v>
      </c>
      <c r="W28" s="165">
        <f t="shared" si="1"/>
        <v>1</v>
      </c>
      <c r="X28" s="165">
        <f t="shared" si="2"/>
        <v>38</v>
      </c>
      <c r="Y28" s="165">
        <f t="shared" si="3"/>
        <v>25258</v>
      </c>
      <c r="Z28" s="166">
        <f t="shared" si="4"/>
        <v>9390</v>
      </c>
      <c r="AA28" s="165">
        <f t="shared" si="5"/>
        <v>37.747410609999996</v>
      </c>
      <c r="AB28" s="165">
        <f t="shared" si="6"/>
        <v>19</v>
      </c>
    </row>
    <row r="29" spans="1:28" ht="15.75" x14ac:dyDescent="0.2">
      <c r="A29" s="130">
        <v>20</v>
      </c>
      <c r="B29" s="59" t="s">
        <v>199</v>
      </c>
      <c r="C29" s="215" t="s">
        <v>196</v>
      </c>
      <c r="D29" s="208">
        <v>1</v>
      </c>
      <c r="E29" s="172">
        <v>5820</v>
      </c>
      <c r="F29" s="209">
        <v>3</v>
      </c>
      <c r="G29" s="210">
        <v>9940</v>
      </c>
      <c r="H29" s="211">
        <v>7</v>
      </c>
      <c r="I29" s="212">
        <v>2376</v>
      </c>
      <c r="J29" s="209">
        <v>9</v>
      </c>
      <c r="K29" s="210"/>
      <c r="L29" s="208">
        <v>5.5</v>
      </c>
      <c r="M29" s="172">
        <v>980</v>
      </c>
      <c r="N29" s="213">
        <v>5</v>
      </c>
      <c r="O29" s="170">
        <v>2250</v>
      </c>
      <c r="P29" s="208">
        <v>2</v>
      </c>
      <c r="Q29" s="172">
        <v>6220</v>
      </c>
      <c r="R29" s="213">
        <v>6</v>
      </c>
      <c r="S29" s="170">
        <v>1397</v>
      </c>
      <c r="T29" s="922">
        <f t="shared" si="7"/>
        <v>38.5</v>
      </c>
      <c r="U29" s="1323">
        <f t="shared" si="9"/>
        <v>28983</v>
      </c>
      <c r="V29" s="1266">
        <v>20</v>
      </c>
      <c r="W29" s="165">
        <f t="shared" si="1"/>
        <v>1</v>
      </c>
      <c r="X29" s="165">
        <f t="shared" si="2"/>
        <v>38.5</v>
      </c>
      <c r="Y29" s="165">
        <f t="shared" si="3"/>
        <v>28983</v>
      </c>
      <c r="Z29" s="166">
        <f t="shared" si="4"/>
        <v>9940</v>
      </c>
      <c r="AA29" s="165">
        <f t="shared" si="5"/>
        <v>38.21016006</v>
      </c>
      <c r="AB29" s="165">
        <f t="shared" si="6"/>
        <v>20</v>
      </c>
    </row>
    <row r="30" spans="1:28" ht="15.75" x14ac:dyDescent="0.2">
      <c r="A30" s="130">
        <v>21</v>
      </c>
      <c r="B30" s="59" t="s">
        <v>216</v>
      </c>
      <c r="C30" s="215" t="s">
        <v>214</v>
      </c>
      <c r="D30" s="208">
        <v>7</v>
      </c>
      <c r="E30" s="172">
        <v>1860</v>
      </c>
      <c r="F30" s="209">
        <v>7</v>
      </c>
      <c r="G30" s="210">
        <v>3720</v>
      </c>
      <c r="H30" s="211">
        <v>4</v>
      </c>
      <c r="I30" s="212">
        <v>2763</v>
      </c>
      <c r="J30" s="209">
        <v>1</v>
      </c>
      <c r="K30" s="210">
        <v>3080</v>
      </c>
      <c r="L30" s="208">
        <v>7</v>
      </c>
      <c r="M30" s="172">
        <v>860</v>
      </c>
      <c r="N30" s="213">
        <v>2</v>
      </c>
      <c r="O30" s="170">
        <v>3205</v>
      </c>
      <c r="P30" s="208">
        <v>8</v>
      </c>
      <c r="Q30" s="172">
        <v>865</v>
      </c>
      <c r="R30" s="213">
        <v>3</v>
      </c>
      <c r="S30" s="170">
        <v>1860</v>
      </c>
      <c r="T30" s="922">
        <f t="shared" si="7"/>
        <v>39</v>
      </c>
      <c r="U30" s="1323">
        <f t="shared" si="9"/>
        <v>18213</v>
      </c>
      <c r="V30" s="1266">
        <v>21</v>
      </c>
      <c r="W30" s="165">
        <f t="shared" si="1"/>
        <v>1</v>
      </c>
      <c r="X30" s="165">
        <f t="shared" si="2"/>
        <v>39</v>
      </c>
      <c r="Y30" s="165">
        <f t="shared" si="3"/>
        <v>18213</v>
      </c>
      <c r="Z30" s="166">
        <f t="shared" si="4"/>
        <v>3720</v>
      </c>
      <c r="AA30" s="165">
        <f t="shared" si="5"/>
        <v>38.817866279999997</v>
      </c>
      <c r="AB30" s="165">
        <f t="shared" si="6"/>
        <v>21</v>
      </c>
    </row>
    <row r="31" spans="1:28" ht="15.75" x14ac:dyDescent="0.2">
      <c r="A31" s="130">
        <v>22</v>
      </c>
      <c r="B31" s="59" t="s">
        <v>192</v>
      </c>
      <c r="C31" s="407" t="s">
        <v>191</v>
      </c>
      <c r="D31" s="208">
        <v>1</v>
      </c>
      <c r="E31" s="172">
        <v>7910</v>
      </c>
      <c r="F31" s="209">
        <v>6</v>
      </c>
      <c r="G31" s="210">
        <v>4100</v>
      </c>
      <c r="H31" s="211">
        <v>8</v>
      </c>
      <c r="I31" s="212">
        <v>2235</v>
      </c>
      <c r="J31" s="209">
        <v>8</v>
      </c>
      <c r="K31" s="210">
        <v>1741</v>
      </c>
      <c r="L31" s="208">
        <v>8</v>
      </c>
      <c r="M31" s="172">
        <v>730</v>
      </c>
      <c r="N31" s="213">
        <v>4</v>
      </c>
      <c r="O31" s="170">
        <v>2960</v>
      </c>
      <c r="P31" s="208">
        <v>1</v>
      </c>
      <c r="Q31" s="172">
        <v>6480</v>
      </c>
      <c r="R31" s="213">
        <v>7</v>
      </c>
      <c r="S31" s="170">
        <v>1279</v>
      </c>
      <c r="T31" s="922">
        <f t="shared" si="7"/>
        <v>43</v>
      </c>
      <c r="U31" s="1323">
        <f t="shared" si="9"/>
        <v>27435</v>
      </c>
      <c r="V31" s="1266">
        <v>22</v>
      </c>
      <c r="W31" s="165">
        <f t="shared" si="1"/>
        <v>1</v>
      </c>
      <c r="X31" s="165">
        <f t="shared" si="2"/>
        <v>43</v>
      </c>
      <c r="Y31" s="165">
        <f t="shared" si="3"/>
        <v>27435</v>
      </c>
      <c r="Z31" s="166">
        <f t="shared" si="4"/>
        <v>7910</v>
      </c>
      <c r="AA31" s="165">
        <f t="shared" si="5"/>
        <v>42.725642090000001</v>
      </c>
      <c r="AB31" s="165">
        <f t="shared" si="6"/>
        <v>22</v>
      </c>
    </row>
    <row r="32" spans="1:28" ht="15.75" x14ac:dyDescent="0.2">
      <c r="A32" s="124">
        <v>23</v>
      </c>
      <c r="B32" s="59" t="s">
        <v>227</v>
      </c>
      <c r="C32" s="215" t="s">
        <v>214</v>
      </c>
      <c r="D32" s="208">
        <v>9</v>
      </c>
      <c r="E32" s="172">
        <v>0</v>
      </c>
      <c r="F32" s="459">
        <v>9</v>
      </c>
      <c r="G32" s="412"/>
      <c r="H32" s="460">
        <v>9</v>
      </c>
      <c r="I32" s="413"/>
      <c r="J32" s="459">
        <v>1</v>
      </c>
      <c r="K32" s="412">
        <v>3767</v>
      </c>
      <c r="L32" s="208">
        <v>5</v>
      </c>
      <c r="M32" s="172">
        <v>1050</v>
      </c>
      <c r="N32" s="213">
        <v>1</v>
      </c>
      <c r="O32" s="170">
        <v>3040</v>
      </c>
      <c r="P32" s="208">
        <v>5</v>
      </c>
      <c r="Q32" s="172">
        <v>3050</v>
      </c>
      <c r="R32" s="213">
        <v>5</v>
      </c>
      <c r="S32" s="170">
        <v>1595</v>
      </c>
      <c r="T32" s="922">
        <f t="shared" si="7"/>
        <v>44</v>
      </c>
      <c r="U32" s="1323">
        <f t="shared" si="9"/>
        <v>12502</v>
      </c>
      <c r="V32" s="1265">
        <v>23</v>
      </c>
      <c r="W32" s="165">
        <f t="shared" si="1"/>
        <v>1</v>
      </c>
      <c r="X32" s="165">
        <f t="shared" si="2"/>
        <v>44</v>
      </c>
      <c r="Y32" s="165">
        <f t="shared" si="3"/>
        <v>12502</v>
      </c>
      <c r="Z32" s="166">
        <f t="shared" si="4"/>
        <v>3767</v>
      </c>
      <c r="AA32" s="165">
        <f t="shared" si="5"/>
        <v>43.874976232999998</v>
      </c>
      <c r="AB32" s="165">
        <f t="shared" si="6"/>
        <v>23</v>
      </c>
    </row>
    <row r="33" spans="1:28" ht="15.75" x14ac:dyDescent="0.2">
      <c r="A33" s="124">
        <v>24</v>
      </c>
      <c r="B33" s="59" t="s">
        <v>233</v>
      </c>
      <c r="C33" s="215" t="s">
        <v>205</v>
      </c>
      <c r="D33" s="208">
        <v>4</v>
      </c>
      <c r="E33" s="172">
        <v>3210</v>
      </c>
      <c r="F33" s="209">
        <v>3</v>
      </c>
      <c r="G33" s="210">
        <v>8750</v>
      </c>
      <c r="H33" s="211">
        <v>9</v>
      </c>
      <c r="I33" s="212"/>
      <c r="J33" s="209">
        <v>4</v>
      </c>
      <c r="K33" s="210">
        <v>3030</v>
      </c>
      <c r="L33" s="208">
        <v>6</v>
      </c>
      <c r="M33" s="172">
        <v>1635</v>
      </c>
      <c r="N33" s="213">
        <v>9</v>
      </c>
      <c r="O33" s="170"/>
      <c r="P33" s="208">
        <v>2</v>
      </c>
      <c r="Q33" s="172">
        <v>5625</v>
      </c>
      <c r="R33" s="213">
        <v>8</v>
      </c>
      <c r="S33" s="170">
        <v>654</v>
      </c>
      <c r="T33" s="922">
        <f t="shared" si="7"/>
        <v>45</v>
      </c>
      <c r="U33" s="1324">
        <f>+E33+G33+I33+K33+M33+O33+Q33+S33</f>
        <v>22904</v>
      </c>
      <c r="V33" s="1265">
        <v>24</v>
      </c>
      <c r="W33" s="165">
        <f t="shared" si="1"/>
        <v>1</v>
      </c>
      <c r="X33" s="165">
        <f t="shared" si="2"/>
        <v>45</v>
      </c>
      <c r="Y33" s="165">
        <f t="shared" si="3"/>
        <v>22904</v>
      </c>
      <c r="Z33" s="166">
        <f t="shared" si="4"/>
        <v>8750</v>
      </c>
      <c r="AA33" s="165">
        <f t="shared" si="5"/>
        <v>44.770951250000003</v>
      </c>
      <c r="AB33" s="165">
        <f t="shared" si="6"/>
        <v>24</v>
      </c>
    </row>
    <row r="34" spans="1:28" ht="15.75" x14ac:dyDescent="0.2">
      <c r="A34" s="130">
        <v>25</v>
      </c>
      <c r="B34" s="59" t="s">
        <v>228</v>
      </c>
      <c r="C34" s="405" t="s">
        <v>209</v>
      </c>
      <c r="D34" s="208">
        <v>9</v>
      </c>
      <c r="E34" s="172">
        <v>0</v>
      </c>
      <c r="F34" s="459">
        <v>9</v>
      </c>
      <c r="G34" s="412"/>
      <c r="H34" s="460">
        <v>1</v>
      </c>
      <c r="I34" s="413">
        <v>3062</v>
      </c>
      <c r="J34" s="459">
        <v>9</v>
      </c>
      <c r="K34" s="412"/>
      <c r="L34" s="208">
        <v>9</v>
      </c>
      <c r="M34" s="172"/>
      <c r="N34" s="213">
        <v>1</v>
      </c>
      <c r="O34" s="170">
        <v>3670</v>
      </c>
      <c r="P34" s="208">
        <v>5</v>
      </c>
      <c r="Q34" s="172">
        <v>4340</v>
      </c>
      <c r="R34" s="213">
        <v>4</v>
      </c>
      <c r="S34" s="170">
        <v>1773</v>
      </c>
      <c r="T34" s="922">
        <f t="shared" si="7"/>
        <v>47</v>
      </c>
      <c r="U34" s="1324">
        <f t="shared" ref="U34:U50" si="10">IF(ISNUMBER(E34)=TRUE(),SUM(E34,G34,I34,K34,M34,O34,Q34,S34),"")</f>
        <v>12845</v>
      </c>
      <c r="V34" s="1266">
        <v>25</v>
      </c>
      <c r="W34" s="165">
        <f t="shared" si="1"/>
        <v>1</v>
      </c>
      <c r="X34" s="165">
        <f t="shared" si="2"/>
        <v>47</v>
      </c>
      <c r="Y34" s="165">
        <f t="shared" si="3"/>
        <v>12845</v>
      </c>
      <c r="Z34" s="166">
        <f t="shared" si="4"/>
        <v>4340</v>
      </c>
      <c r="AA34" s="165">
        <f t="shared" si="5"/>
        <v>46.871545660000002</v>
      </c>
      <c r="AB34" s="165">
        <f t="shared" si="6"/>
        <v>25</v>
      </c>
    </row>
    <row r="35" spans="1:28" ht="15.75" x14ac:dyDescent="0.2">
      <c r="A35" s="124">
        <v>26</v>
      </c>
      <c r="B35" s="59" t="s">
        <v>190</v>
      </c>
      <c r="C35" s="44" t="s">
        <v>191</v>
      </c>
      <c r="D35" s="460">
        <v>6</v>
      </c>
      <c r="E35" s="413">
        <v>6090</v>
      </c>
      <c r="F35" s="209">
        <v>6</v>
      </c>
      <c r="G35" s="210">
        <v>3840</v>
      </c>
      <c r="H35" s="211">
        <v>6</v>
      </c>
      <c r="I35" s="212">
        <v>2316</v>
      </c>
      <c r="J35" s="209">
        <v>7</v>
      </c>
      <c r="K35" s="210">
        <v>2564</v>
      </c>
      <c r="L35" s="460">
        <v>4</v>
      </c>
      <c r="M35" s="413">
        <v>1020</v>
      </c>
      <c r="N35" s="459">
        <v>5</v>
      </c>
      <c r="O35" s="412">
        <v>1780</v>
      </c>
      <c r="P35" s="460">
        <v>7</v>
      </c>
      <c r="Q35" s="413">
        <v>350</v>
      </c>
      <c r="R35" s="459">
        <v>7</v>
      </c>
      <c r="S35" s="412">
        <v>772</v>
      </c>
      <c r="T35" s="922">
        <f t="shared" si="7"/>
        <v>48</v>
      </c>
      <c r="U35" s="1324">
        <f t="shared" si="10"/>
        <v>18732</v>
      </c>
      <c r="V35" s="1265">
        <v>26</v>
      </c>
      <c r="W35" s="165">
        <f t="shared" si="1"/>
        <v>1</v>
      </c>
      <c r="X35" s="165">
        <f t="shared" si="2"/>
        <v>48</v>
      </c>
      <c r="Y35" s="165">
        <f t="shared" si="3"/>
        <v>18732</v>
      </c>
      <c r="Z35" s="166">
        <f t="shared" si="4"/>
        <v>6090</v>
      </c>
      <c r="AA35" s="165">
        <f t="shared" si="5"/>
        <v>47.812673910000001</v>
      </c>
      <c r="AB35" s="165">
        <f t="shared" si="6"/>
        <v>26</v>
      </c>
    </row>
    <row r="36" spans="1:28" ht="15.75" x14ac:dyDescent="0.2">
      <c r="A36" s="130">
        <v>27</v>
      </c>
      <c r="B36" s="59" t="s">
        <v>203</v>
      </c>
      <c r="C36" s="405" t="s">
        <v>201</v>
      </c>
      <c r="D36" s="208">
        <v>3</v>
      </c>
      <c r="E36" s="172">
        <v>5710</v>
      </c>
      <c r="F36" s="209">
        <v>2</v>
      </c>
      <c r="G36" s="210">
        <v>6970</v>
      </c>
      <c r="H36" s="211">
        <v>9</v>
      </c>
      <c r="I36" s="212"/>
      <c r="J36" s="209">
        <v>9</v>
      </c>
      <c r="K36" s="210"/>
      <c r="L36" s="208">
        <v>9</v>
      </c>
      <c r="M36" s="172"/>
      <c r="N36" s="213">
        <v>9</v>
      </c>
      <c r="O36" s="170"/>
      <c r="P36" s="208">
        <v>2</v>
      </c>
      <c r="Q36" s="172">
        <v>5845</v>
      </c>
      <c r="R36" s="213">
        <v>9</v>
      </c>
      <c r="S36" s="170"/>
      <c r="T36" s="922">
        <f t="shared" si="7"/>
        <v>52</v>
      </c>
      <c r="U36" s="1324">
        <f t="shared" si="10"/>
        <v>18525</v>
      </c>
      <c r="V36" s="1266">
        <v>27</v>
      </c>
      <c r="W36" s="165">
        <f t="shared" si="1"/>
        <v>1</v>
      </c>
      <c r="X36" s="165">
        <f t="shared" si="2"/>
        <v>52</v>
      </c>
      <c r="Y36" s="165">
        <f t="shared" si="3"/>
        <v>18525</v>
      </c>
      <c r="Z36" s="166">
        <f t="shared" si="4"/>
        <v>6970</v>
      </c>
      <c r="AA36" s="165">
        <f t="shared" si="5"/>
        <v>51.814743029999995</v>
      </c>
      <c r="AB36" s="165">
        <f t="shared" si="6"/>
        <v>27</v>
      </c>
    </row>
    <row r="37" spans="1:28" ht="15.75" x14ac:dyDescent="0.2">
      <c r="A37" s="124">
        <v>28</v>
      </c>
      <c r="B37" s="59" t="s">
        <v>229</v>
      </c>
      <c r="C37" s="405" t="s">
        <v>201</v>
      </c>
      <c r="D37" s="208">
        <v>9</v>
      </c>
      <c r="E37" s="172">
        <v>0</v>
      </c>
      <c r="F37" s="459">
        <v>9</v>
      </c>
      <c r="G37" s="412"/>
      <c r="H37" s="460">
        <v>3</v>
      </c>
      <c r="I37" s="413">
        <v>2759</v>
      </c>
      <c r="J37" s="459">
        <v>4</v>
      </c>
      <c r="K37" s="412">
        <v>3202</v>
      </c>
      <c r="L37" s="208">
        <v>7</v>
      </c>
      <c r="M37" s="172">
        <v>1380</v>
      </c>
      <c r="N37" s="213">
        <v>7</v>
      </c>
      <c r="O37" s="170">
        <v>1530</v>
      </c>
      <c r="P37" s="208">
        <v>9</v>
      </c>
      <c r="Q37" s="172"/>
      <c r="R37" s="213">
        <v>4</v>
      </c>
      <c r="S37" s="170">
        <v>1650</v>
      </c>
      <c r="T37" s="922">
        <f t="shared" si="7"/>
        <v>52</v>
      </c>
      <c r="U37" s="1324">
        <f t="shared" si="10"/>
        <v>10521</v>
      </c>
      <c r="V37" s="1265">
        <v>28</v>
      </c>
      <c r="W37" s="165">
        <f t="shared" si="1"/>
        <v>1</v>
      </c>
      <c r="X37" s="165">
        <f t="shared" si="2"/>
        <v>52</v>
      </c>
      <c r="Y37" s="165">
        <f t="shared" si="3"/>
        <v>10521</v>
      </c>
      <c r="Z37" s="166">
        <f t="shared" si="4"/>
        <v>3202</v>
      </c>
      <c r="AA37" s="165">
        <f t="shared" si="5"/>
        <v>51.894786797999998</v>
      </c>
      <c r="AB37" s="165">
        <f t="shared" si="6"/>
        <v>28</v>
      </c>
    </row>
    <row r="38" spans="1:28" ht="15.75" x14ac:dyDescent="0.2">
      <c r="A38" s="159">
        <v>29</v>
      </c>
      <c r="B38" s="137" t="s">
        <v>230</v>
      </c>
      <c r="C38" s="215" t="s">
        <v>223</v>
      </c>
      <c r="D38" s="208">
        <v>9</v>
      </c>
      <c r="E38" s="172">
        <v>0</v>
      </c>
      <c r="F38" s="213">
        <v>9</v>
      </c>
      <c r="G38" s="170"/>
      <c r="H38" s="208">
        <v>5</v>
      </c>
      <c r="I38" s="172">
        <v>2552</v>
      </c>
      <c r="J38" s="213">
        <v>5</v>
      </c>
      <c r="K38" s="170">
        <v>2755</v>
      </c>
      <c r="L38" s="208">
        <v>3</v>
      </c>
      <c r="M38" s="172">
        <v>1390</v>
      </c>
      <c r="N38" s="213">
        <v>8</v>
      </c>
      <c r="O38" s="170">
        <v>1280</v>
      </c>
      <c r="P38" s="208">
        <v>8</v>
      </c>
      <c r="Q38" s="172">
        <v>430</v>
      </c>
      <c r="R38" s="213">
        <v>5</v>
      </c>
      <c r="S38" s="170">
        <v>1601</v>
      </c>
      <c r="T38" s="922">
        <f t="shared" si="7"/>
        <v>52</v>
      </c>
      <c r="U38" s="1324">
        <f t="shared" si="10"/>
        <v>10008</v>
      </c>
      <c r="V38" s="932">
        <v>29</v>
      </c>
      <c r="W38" s="165">
        <f t="shared" si="1"/>
        <v>1</v>
      </c>
      <c r="X38" s="165">
        <f t="shared" si="2"/>
        <v>52</v>
      </c>
      <c r="Y38" s="165">
        <f t="shared" si="3"/>
        <v>10008</v>
      </c>
      <c r="Z38" s="166">
        <f t="shared" si="4"/>
        <v>2755</v>
      </c>
      <c r="AA38" s="165">
        <f t="shared" si="5"/>
        <v>51.899917245000005</v>
      </c>
      <c r="AB38" s="165">
        <f t="shared" si="6"/>
        <v>29</v>
      </c>
    </row>
    <row r="39" spans="1:28" ht="15.75" x14ac:dyDescent="0.2">
      <c r="A39" s="167">
        <v>30</v>
      </c>
      <c r="B39" s="137" t="s">
        <v>197</v>
      </c>
      <c r="C39" s="215" t="s">
        <v>196</v>
      </c>
      <c r="D39" s="208">
        <v>5</v>
      </c>
      <c r="E39" s="172">
        <v>3750</v>
      </c>
      <c r="F39" s="209">
        <v>8</v>
      </c>
      <c r="G39" s="210">
        <v>2980</v>
      </c>
      <c r="H39" s="211">
        <v>9</v>
      </c>
      <c r="I39" s="212"/>
      <c r="J39" s="209">
        <v>8</v>
      </c>
      <c r="K39" s="210">
        <v>1942</v>
      </c>
      <c r="L39" s="208">
        <v>4</v>
      </c>
      <c r="M39" s="172">
        <v>1360</v>
      </c>
      <c r="N39" s="213">
        <v>6</v>
      </c>
      <c r="O39" s="170">
        <v>1570</v>
      </c>
      <c r="P39" s="208">
        <v>6</v>
      </c>
      <c r="Q39" s="172">
        <v>2815</v>
      </c>
      <c r="R39" s="213">
        <v>8</v>
      </c>
      <c r="S39" s="170">
        <v>1190</v>
      </c>
      <c r="T39" s="922">
        <f t="shared" si="7"/>
        <v>54</v>
      </c>
      <c r="U39" s="1323">
        <f t="shared" si="10"/>
        <v>15607</v>
      </c>
      <c r="V39" s="933">
        <v>30</v>
      </c>
      <c r="W39" s="165">
        <f t="shared" si="1"/>
        <v>1</v>
      </c>
      <c r="X39" s="165">
        <f t="shared" si="2"/>
        <v>54</v>
      </c>
      <c r="Y39" s="165">
        <f t="shared" si="3"/>
        <v>15607</v>
      </c>
      <c r="Z39" s="166">
        <f t="shared" si="4"/>
        <v>3750</v>
      </c>
      <c r="AA39" s="165">
        <f t="shared" si="5"/>
        <v>53.843926250000003</v>
      </c>
      <c r="AB39" s="165">
        <f t="shared" si="6"/>
        <v>30</v>
      </c>
    </row>
    <row r="40" spans="1:28" ht="15.75" x14ac:dyDescent="0.2">
      <c r="A40" s="167">
        <v>31</v>
      </c>
      <c r="B40" s="137" t="s">
        <v>226</v>
      </c>
      <c r="C40" s="215" t="s">
        <v>223</v>
      </c>
      <c r="D40" s="208">
        <v>6</v>
      </c>
      <c r="E40" s="172">
        <v>3390</v>
      </c>
      <c r="F40" s="213">
        <v>8</v>
      </c>
      <c r="G40" s="170">
        <v>2390</v>
      </c>
      <c r="H40" s="208">
        <v>7</v>
      </c>
      <c r="I40" s="172">
        <v>1994</v>
      </c>
      <c r="J40" s="213">
        <v>8</v>
      </c>
      <c r="K40" s="170">
        <v>1460</v>
      </c>
      <c r="L40" s="208">
        <v>8</v>
      </c>
      <c r="M40" s="172">
        <v>630</v>
      </c>
      <c r="N40" s="213">
        <v>6</v>
      </c>
      <c r="O40" s="170">
        <v>2045</v>
      </c>
      <c r="P40" s="208">
        <v>7</v>
      </c>
      <c r="Q40" s="172">
        <v>1225</v>
      </c>
      <c r="R40" s="213">
        <v>4</v>
      </c>
      <c r="S40" s="170">
        <v>1494</v>
      </c>
      <c r="T40" s="922">
        <f t="shared" si="7"/>
        <v>54</v>
      </c>
      <c r="U40" s="1323">
        <f t="shared" si="10"/>
        <v>14628</v>
      </c>
      <c r="V40" s="933">
        <v>31</v>
      </c>
      <c r="W40" s="165">
        <f t="shared" si="1"/>
        <v>1</v>
      </c>
      <c r="X40" s="165">
        <f t="shared" si="2"/>
        <v>54</v>
      </c>
      <c r="Y40" s="165">
        <f t="shared" si="3"/>
        <v>14628</v>
      </c>
      <c r="Z40" s="166">
        <f t="shared" si="4"/>
        <v>3390</v>
      </c>
      <c r="AA40" s="165">
        <f t="shared" si="5"/>
        <v>53.853716609999999</v>
      </c>
      <c r="AB40" s="165">
        <f t="shared" si="6"/>
        <v>31</v>
      </c>
    </row>
    <row r="41" spans="1:28" ht="15.75" x14ac:dyDescent="0.2">
      <c r="A41" s="159">
        <v>32</v>
      </c>
      <c r="B41" s="137" t="s">
        <v>194</v>
      </c>
      <c r="C41" s="215" t="s">
        <v>191</v>
      </c>
      <c r="D41" s="208">
        <v>7</v>
      </c>
      <c r="E41" s="172">
        <v>3150</v>
      </c>
      <c r="F41" s="209">
        <v>4</v>
      </c>
      <c r="G41" s="210">
        <v>7170</v>
      </c>
      <c r="H41" s="211">
        <v>9</v>
      </c>
      <c r="I41" s="212"/>
      <c r="J41" s="209">
        <v>9</v>
      </c>
      <c r="K41" s="210"/>
      <c r="L41" s="208">
        <v>9</v>
      </c>
      <c r="M41" s="172"/>
      <c r="N41" s="213">
        <v>9</v>
      </c>
      <c r="O41" s="170"/>
      <c r="P41" s="208">
        <v>7</v>
      </c>
      <c r="Q41" s="172">
        <v>1805</v>
      </c>
      <c r="R41" s="213">
        <v>3</v>
      </c>
      <c r="S41" s="170">
        <v>1975</v>
      </c>
      <c r="T41" s="922">
        <f t="shared" si="7"/>
        <v>57</v>
      </c>
      <c r="U41" s="1323">
        <f t="shared" si="10"/>
        <v>14100</v>
      </c>
      <c r="V41" s="932">
        <v>32</v>
      </c>
      <c r="W41" s="165">
        <f t="shared" si="1"/>
        <v>1</v>
      </c>
      <c r="X41" s="165">
        <f t="shared" si="2"/>
        <v>57</v>
      </c>
      <c r="Y41" s="165">
        <f t="shared" si="3"/>
        <v>14100</v>
      </c>
      <c r="Z41" s="166">
        <f t="shared" si="4"/>
        <v>7170</v>
      </c>
      <c r="AA41" s="165">
        <f t="shared" si="5"/>
        <v>56.858992829999998</v>
      </c>
      <c r="AB41" s="165">
        <f t="shared" si="6"/>
        <v>32</v>
      </c>
    </row>
    <row r="42" spans="1:28" ht="15.75" x14ac:dyDescent="0.2">
      <c r="A42" s="167">
        <v>33</v>
      </c>
      <c r="B42" s="59" t="s">
        <v>232</v>
      </c>
      <c r="C42" s="215" t="s">
        <v>196</v>
      </c>
      <c r="D42" s="208">
        <v>9</v>
      </c>
      <c r="E42" s="172">
        <v>0</v>
      </c>
      <c r="F42" s="213">
        <v>9</v>
      </c>
      <c r="G42" s="170"/>
      <c r="H42" s="208">
        <v>7</v>
      </c>
      <c r="I42" s="172">
        <v>2184</v>
      </c>
      <c r="J42" s="213">
        <v>7</v>
      </c>
      <c r="K42" s="170">
        <v>1883</v>
      </c>
      <c r="L42" s="208">
        <v>7</v>
      </c>
      <c r="M42" s="172">
        <v>720</v>
      </c>
      <c r="N42" s="213">
        <v>8</v>
      </c>
      <c r="O42" s="170">
        <v>1745</v>
      </c>
      <c r="P42" s="208">
        <v>6</v>
      </c>
      <c r="Q42" s="172">
        <v>1635</v>
      </c>
      <c r="R42" s="213">
        <v>5</v>
      </c>
      <c r="S42" s="170">
        <v>1702</v>
      </c>
      <c r="T42" s="922">
        <f t="shared" si="7"/>
        <v>58</v>
      </c>
      <c r="U42" s="1323">
        <f t="shared" si="10"/>
        <v>9869</v>
      </c>
      <c r="V42" s="933">
        <v>33</v>
      </c>
      <c r="W42" s="165">
        <f t="shared" ref="W42:W73" si="11">IF(ISNUMBER(V42)=TRUE(),1,"")</f>
        <v>1</v>
      </c>
      <c r="X42" s="165">
        <f t="shared" ref="X42:X78" si="12">IF(ISNUMBER(T42)=TRUE(),T42,"")</f>
        <v>58</v>
      </c>
      <c r="Y42" s="165">
        <f t="shared" ref="Y42:Y78" si="13">IF(ISNUMBER(U42)=TRUE(),U42,"")</f>
        <v>9869</v>
      </c>
      <c r="Z42" s="166">
        <f t="shared" ref="Z42:Z78" si="14">MAX(E42,G42,I42,K42,M42,O42,Q42,S42)</f>
        <v>2184</v>
      </c>
      <c r="AA42" s="165">
        <f t="shared" ref="AA42:AA73" si="15">IF(ISNUMBER(X42)=TRUE(),X42-Y42/100000-Z42/1000000000,"")</f>
        <v>57.901307815999999</v>
      </c>
      <c r="AB42" s="165">
        <f t="shared" ref="AB42:AB73" si="16">IF(ISNUMBER(AA42)=TRUE(),RANK(AA42,$AA$10:$AA$78,1),"")</f>
        <v>33</v>
      </c>
    </row>
    <row r="43" spans="1:28" ht="15.75" x14ac:dyDescent="0.2">
      <c r="A43" s="167">
        <v>34</v>
      </c>
      <c r="B43" s="59" t="s">
        <v>233</v>
      </c>
      <c r="C43" s="215" t="s">
        <v>205</v>
      </c>
      <c r="D43" s="208">
        <v>9</v>
      </c>
      <c r="E43" s="172">
        <v>0</v>
      </c>
      <c r="F43" s="213">
        <v>9</v>
      </c>
      <c r="G43" s="170"/>
      <c r="H43" s="208">
        <v>2</v>
      </c>
      <c r="I43" s="172">
        <v>3139</v>
      </c>
      <c r="J43" s="213">
        <v>9</v>
      </c>
      <c r="K43" s="170"/>
      <c r="L43" s="208">
        <v>9</v>
      </c>
      <c r="M43" s="172"/>
      <c r="N43" s="213">
        <v>2</v>
      </c>
      <c r="O43" s="170">
        <v>3665</v>
      </c>
      <c r="P43" s="208">
        <v>9</v>
      </c>
      <c r="Q43" s="172"/>
      <c r="R43" s="213">
        <v>9</v>
      </c>
      <c r="S43" s="170"/>
      <c r="T43" s="922">
        <f t="shared" si="7"/>
        <v>58</v>
      </c>
      <c r="U43" s="1323">
        <f t="shared" si="10"/>
        <v>6804</v>
      </c>
      <c r="V43" s="933">
        <v>34</v>
      </c>
      <c r="W43" s="165">
        <f t="shared" si="11"/>
        <v>1</v>
      </c>
      <c r="X43" s="165">
        <f t="shared" si="12"/>
        <v>58</v>
      </c>
      <c r="Y43" s="165">
        <f t="shared" si="13"/>
        <v>6804</v>
      </c>
      <c r="Z43" s="166">
        <f t="shared" si="14"/>
        <v>3665</v>
      </c>
      <c r="AA43" s="165">
        <f t="shared" si="15"/>
        <v>57.931956334999995</v>
      </c>
      <c r="AB43" s="165">
        <f t="shared" si="16"/>
        <v>34</v>
      </c>
    </row>
    <row r="44" spans="1:28" ht="15.75" x14ac:dyDescent="0.2">
      <c r="A44" s="159">
        <v>35</v>
      </c>
      <c r="B44" s="59" t="s">
        <v>231</v>
      </c>
      <c r="C44" s="407" t="s">
        <v>191</v>
      </c>
      <c r="D44" s="208">
        <v>9</v>
      </c>
      <c r="E44" s="172">
        <v>0</v>
      </c>
      <c r="F44" s="213">
        <v>9</v>
      </c>
      <c r="G44" s="170"/>
      <c r="H44" s="208">
        <v>3</v>
      </c>
      <c r="I44" s="172">
        <v>2826</v>
      </c>
      <c r="J44" s="213">
        <v>7</v>
      </c>
      <c r="K44" s="170">
        <v>2471</v>
      </c>
      <c r="L44" s="208">
        <v>6</v>
      </c>
      <c r="M44" s="172">
        <v>605</v>
      </c>
      <c r="N44" s="213">
        <v>8</v>
      </c>
      <c r="O44" s="170">
        <v>955</v>
      </c>
      <c r="P44" s="208">
        <v>9</v>
      </c>
      <c r="Q44" s="172"/>
      <c r="R44" s="213">
        <v>9</v>
      </c>
      <c r="S44" s="170"/>
      <c r="T44" s="922">
        <f t="shared" si="7"/>
        <v>60</v>
      </c>
      <c r="U44" s="1323">
        <f t="shared" si="10"/>
        <v>6857</v>
      </c>
      <c r="V44" s="932">
        <v>35</v>
      </c>
      <c r="W44" s="165">
        <f t="shared" si="11"/>
        <v>1</v>
      </c>
      <c r="X44" s="165">
        <f t="shared" si="12"/>
        <v>60</v>
      </c>
      <c r="Y44" s="165">
        <f t="shared" si="13"/>
        <v>6857</v>
      </c>
      <c r="Z44" s="166">
        <f t="shared" si="14"/>
        <v>2826</v>
      </c>
      <c r="AA44" s="165">
        <f t="shared" si="15"/>
        <v>59.931427174</v>
      </c>
      <c r="AB44" s="165">
        <f t="shared" si="16"/>
        <v>35</v>
      </c>
    </row>
    <row r="45" spans="1:28" ht="15.75" x14ac:dyDescent="0.2">
      <c r="A45" s="167">
        <v>36</v>
      </c>
      <c r="B45" s="59" t="s">
        <v>198</v>
      </c>
      <c r="C45" s="215" t="s">
        <v>196</v>
      </c>
      <c r="D45" s="208">
        <v>7</v>
      </c>
      <c r="E45" s="172">
        <v>5500</v>
      </c>
      <c r="F45" s="209">
        <v>4</v>
      </c>
      <c r="G45" s="210">
        <v>6480</v>
      </c>
      <c r="H45" s="211">
        <v>8</v>
      </c>
      <c r="I45" s="212">
        <v>2272</v>
      </c>
      <c r="J45" s="209">
        <v>8</v>
      </c>
      <c r="K45" s="210">
        <v>2018</v>
      </c>
      <c r="L45" s="208">
        <v>9</v>
      </c>
      <c r="M45" s="172"/>
      <c r="N45" s="213">
        <v>9</v>
      </c>
      <c r="O45" s="170"/>
      <c r="P45" s="208">
        <v>9</v>
      </c>
      <c r="Q45" s="172"/>
      <c r="R45" s="213">
        <v>9</v>
      </c>
      <c r="S45" s="170"/>
      <c r="T45" s="922">
        <f t="shared" si="7"/>
        <v>63</v>
      </c>
      <c r="U45" s="1323">
        <f t="shared" si="10"/>
        <v>16270</v>
      </c>
      <c r="V45" s="933">
        <v>36</v>
      </c>
      <c r="W45" s="165">
        <f t="shared" si="11"/>
        <v>1</v>
      </c>
      <c r="X45" s="165">
        <f t="shared" si="12"/>
        <v>63</v>
      </c>
      <c r="Y45" s="165">
        <f t="shared" si="13"/>
        <v>16270</v>
      </c>
      <c r="Z45" s="166">
        <f t="shared" si="14"/>
        <v>6480</v>
      </c>
      <c r="AA45" s="165">
        <f t="shared" si="15"/>
        <v>62.837293519999996</v>
      </c>
      <c r="AB45" s="165">
        <f t="shared" si="16"/>
        <v>36</v>
      </c>
    </row>
    <row r="46" spans="1:28" ht="15.75" x14ac:dyDescent="0.2">
      <c r="A46" s="167">
        <v>37</v>
      </c>
      <c r="B46" s="59" t="s">
        <v>228</v>
      </c>
      <c r="C46" s="405" t="s">
        <v>209</v>
      </c>
      <c r="D46" s="208">
        <v>9</v>
      </c>
      <c r="E46" s="172">
        <v>0</v>
      </c>
      <c r="F46" s="213">
        <v>9</v>
      </c>
      <c r="G46" s="170"/>
      <c r="H46" s="208">
        <v>9</v>
      </c>
      <c r="I46" s="172"/>
      <c r="J46" s="213">
        <v>5</v>
      </c>
      <c r="K46" s="170">
        <v>2965</v>
      </c>
      <c r="L46" s="208">
        <v>5</v>
      </c>
      <c r="M46" s="172">
        <v>1245</v>
      </c>
      <c r="N46" s="213">
        <v>9</v>
      </c>
      <c r="O46" s="170"/>
      <c r="P46" s="208">
        <v>9</v>
      </c>
      <c r="Q46" s="172"/>
      <c r="R46" s="213">
        <v>9</v>
      </c>
      <c r="S46" s="170"/>
      <c r="T46" s="922">
        <f t="shared" si="7"/>
        <v>64</v>
      </c>
      <c r="U46" s="1323">
        <f t="shared" si="10"/>
        <v>4210</v>
      </c>
      <c r="V46" s="933">
        <v>37</v>
      </c>
      <c r="W46" s="165">
        <f t="shared" si="11"/>
        <v>1</v>
      </c>
      <c r="X46" s="165">
        <f t="shared" si="12"/>
        <v>64</v>
      </c>
      <c r="Y46" s="165">
        <f t="shared" si="13"/>
        <v>4210</v>
      </c>
      <c r="Z46" s="166">
        <f t="shared" si="14"/>
        <v>2965</v>
      </c>
      <c r="AA46" s="165">
        <f t="shared" si="15"/>
        <v>63.957897035000002</v>
      </c>
      <c r="AB46" s="165">
        <f t="shared" si="16"/>
        <v>37</v>
      </c>
    </row>
    <row r="47" spans="1:28" ht="15.75" x14ac:dyDescent="0.2">
      <c r="A47" s="159">
        <v>38</v>
      </c>
      <c r="B47" s="59" t="s">
        <v>217</v>
      </c>
      <c r="C47" s="215" t="s">
        <v>214</v>
      </c>
      <c r="D47" s="208">
        <v>8</v>
      </c>
      <c r="E47" s="172">
        <v>2390</v>
      </c>
      <c r="F47" s="213">
        <v>8</v>
      </c>
      <c r="G47" s="170">
        <v>2970</v>
      </c>
      <c r="H47" s="208">
        <v>8</v>
      </c>
      <c r="I47" s="172">
        <v>1873</v>
      </c>
      <c r="J47" s="213">
        <v>9</v>
      </c>
      <c r="K47" s="170"/>
      <c r="L47" s="208">
        <v>9</v>
      </c>
      <c r="M47" s="172"/>
      <c r="N47" s="213">
        <v>9</v>
      </c>
      <c r="O47" s="170"/>
      <c r="P47" s="208">
        <v>9</v>
      </c>
      <c r="Q47" s="172"/>
      <c r="R47" s="213">
        <v>9</v>
      </c>
      <c r="S47" s="170"/>
      <c r="T47" s="922">
        <f t="shared" si="7"/>
        <v>69</v>
      </c>
      <c r="U47" s="1323">
        <f t="shared" si="10"/>
        <v>7233</v>
      </c>
      <c r="V47" s="932">
        <v>38</v>
      </c>
      <c r="W47" s="165">
        <f t="shared" si="11"/>
        <v>1</v>
      </c>
      <c r="X47" s="165">
        <f t="shared" si="12"/>
        <v>69</v>
      </c>
      <c r="Y47" s="165">
        <f t="shared" si="13"/>
        <v>7233</v>
      </c>
      <c r="Z47" s="166">
        <f t="shared" si="14"/>
        <v>2970</v>
      </c>
      <c r="AA47" s="165">
        <f t="shared" si="15"/>
        <v>68.927667030000009</v>
      </c>
      <c r="AB47" s="165">
        <f t="shared" si="16"/>
        <v>38</v>
      </c>
    </row>
    <row r="48" spans="1:28" ht="15.75" x14ac:dyDescent="0.2">
      <c r="A48" s="167">
        <v>39</v>
      </c>
      <c r="B48" s="59" t="s">
        <v>224</v>
      </c>
      <c r="C48" s="215" t="s">
        <v>223</v>
      </c>
      <c r="D48" s="208">
        <v>8</v>
      </c>
      <c r="E48" s="172">
        <v>740</v>
      </c>
      <c r="F48" s="213">
        <v>7</v>
      </c>
      <c r="G48" s="170">
        <v>3370</v>
      </c>
      <c r="H48" s="208">
        <v>9</v>
      </c>
      <c r="I48" s="172"/>
      <c r="J48" s="213">
        <v>9</v>
      </c>
      <c r="K48" s="170"/>
      <c r="L48" s="208">
        <v>9</v>
      </c>
      <c r="M48" s="172"/>
      <c r="N48" s="213">
        <v>9</v>
      </c>
      <c r="O48" s="170"/>
      <c r="P48" s="208">
        <v>9</v>
      </c>
      <c r="Q48" s="172"/>
      <c r="R48" s="213">
        <v>9</v>
      </c>
      <c r="S48" s="170"/>
      <c r="T48" s="922">
        <f t="shared" si="7"/>
        <v>69</v>
      </c>
      <c r="U48" s="1323">
        <f t="shared" si="10"/>
        <v>4110</v>
      </c>
      <c r="V48" s="933">
        <v>39</v>
      </c>
      <c r="W48" s="165">
        <f t="shared" si="11"/>
        <v>1</v>
      </c>
      <c r="X48" s="165">
        <f t="shared" si="12"/>
        <v>69</v>
      </c>
      <c r="Y48" s="165">
        <f t="shared" si="13"/>
        <v>4110</v>
      </c>
      <c r="Z48" s="166">
        <f t="shared" si="14"/>
        <v>3370</v>
      </c>
      <c r="AA48" s="165">
        <f t="shared" si="15"/>
        <v>68.958896629999998</v>
      </c>
      <c r="AB48" s="165">
        <f t="shared" si="16"/>
        <v>39</v>
      </c>
    </row>
    <row r="49" spans="1:28" ht="15.75" x14ac:dyDescent="0.2">
      <c r="A49" s="167">
        <v>40</v>
      </c>
      <c r="B49" s="59" t="s">
        <v>210</v>
      </c>
      <c r="C49" s="215" t="s">
        <v>209</v>
      </c>
      <c r="D49" s="208">
        <v>8</v>
      </c>
      <c r="E49" s="172">
        <v>1140</v>
      </c>
      <c r="F49" s="209">
        <v>8</v>
      </c>
      <c r="G49" s="210">
        <v>3500</v>
      </c>
      <c r="H49" s="211">
        <v>9</v>
      </c>
      <c r="I49" s="212"/>
      <c r="J49" s="209">
        <v>9</v>
      </c>
      <c r="K49" s="210"/>
      <c r="L49" s="208">
        <v>9</v>
      </c>
      <c r="M49" s="172"/>
      <c r="N49" s="213">
        <v>9</v>
      </c>
      <c r="O49" s="170"/>
      <c r="P49" s="208">
        <v>9</v>
      </c>
      <c r="Q49" s="172"/>
      <c r="R49" s="213">
        <v>9</v>
      </c>
      <c r="S49" s="170"/>
      <c r="T49" s="922">
        <f t="shared" si="7"/>
        <v>70</v>
      </c>
      <c r="U49" s="1323">
        <f t="shared" si="10"/>
        <v>4640</v>
      </c>
      <c r="V49" s="933">
        <v>40</v>
      </c>
      <c r="W49" s="165">
        <f t="shared" si="11"/>
        <v>1</v>
      </c>
      <c r="X49" s="165">
        <f t="shared" si="12"/>
        <v>70</v>
      </c>
      <c r="Y49" s="165">
        <f t="shared" si="13"/>
        <v>4640</v>
      </c>
      <c r="Z49" s="166">
        <f t="shared" si="14"/>
        <v>3500</v>
      </c>
      <c r="AA49" s="165">
        <f t="shared" si="15"/>
        <v>69.953596499999989</v>
      </c>
      <c r="AB49" s="165">
        <f t="shared" si="16"/>
        <v>40</v>
      </c>
    </row>
    <row r="50" spans="1:28" ht="15.75" x14ac:dyDescent="0.2">
      <c r="A50" s="159">
        <v>41</v>
      </c>
      <c r="B50" s="59" t="s">
        <v>846</v>
      </c>
      <c r="C50" s="407" t="s">
        <v>201</v>
      </c>
      <c r="D50" s="208">
        <v>9</v>
      </c>
      <c r="E50" s="172">
        <v>0</v>
      </c>
      <c r="F50" s="213">
        <v>9</v>
      </c>
      <c r="G50" s="170"/>
      <c r="H50" s="208">
        <v>9</v>
      </c>
      <c r="I50" s="172"/>
      <c r="J50" s="213">
        <v>9</v>
      </c>
      <c r="K50" s="170"/>
      <c r="L50" s="208">
        <v>9</v>
      </c>
      <c r="M50" s="172"/>
      <c r="N50" s="213">
        <v>9</v>
      </c>
      <c r="O50" s="170"/>
      <c r="P50" s="208">
        <v>9</v>
      </c>
      <c r="Q50" s="172"/>
      <c r="R50" s="213">
        <v>8</v>
      </c>
      <c r="S50" s="170">
        <v>861</v>
      </c>
      <c r="T50" s="922">
        <f t="shared" si="7"/>
        <v>71</v>
      </c>
      <c r="U50" s="1323">
        <f t="shared" si="10"/>
        <v>861</v>
      </c>
      <c r="V50" s="932">
        <v>41</v>
      </c>
      <c r="W50" s="165">
        <f t="shared" si="11"/>
        <v>1</v>
      </c>
      <c r="X50" s="165">
        <f t="shared" si="12"/>
        <v>71</v>
      </c>
      <c r="Y50" s="165">
        <f t="shared" si="13"/>
        <v>861</v>
      </c>
      <c r="Z50" s="166">
        <f t="shared" si="14"/>
        <v>861</v>
      </c>
      <c r="AA50" s="165">
        <f t="shared" si="15"/>
        <v>70.991389138999992</v>
      </c>
      <c r="AB50" s="165">
        <f t="shared" si="16"/>
        <v>41</v>
      </c>
    </row>
    <row r="51" spans="1:28" ht="16.5" x14ac:dyDescent="0.2">
      <c r="A51" s="167" t="s">
        <v>51</v>
      </c>
      <c r="B51" s="59"/>
      <c r="C51" s="405"/>
      <c r="D51" s="208"/>
      <c r="E51" s="172"/>
      <c r="F51" s="213"/>
      <c r="G51" s="170"/>
      <c r="H51" s="208"/>
      <c r="I51" s="172"/>
      <c r="J51" s="213"/>
      <c r="K51" s="170"/>
      <c r="L51" s="208"/>
      <c r="M51" s="172"/>
      <c r="N51" s="213"/>
      <c r="O51" s="170"/>
      <c r="P51" s="208"/>
      <c r="Q51" s="172"/>
      <c r="R51" s="213"/>
      <c r="S51" s="170"/>
      <c r="T51" s="205" t="str">
        <f t="shared" ref="T51" si="17">IF(ISNUMBER(D51)=TRUE(),SUM(D51,F51,H51,J51,L51,N51,P51,R51),"")</f>
        <v/>
      </c>
      <c r="U51" s="161" t="str">
        <f t="shared" ref="U51" si="18">IF(ISNUMBER(E51)=TRUE(),SUM(E51,G51,I51,K51,M51,O51,Q51,S51),"")</f>
        <v/>
      </c>
      <c r="V51" s="216" t="s">
        <v>51</v>
      </c>
      <c r="W51" s="165" t="str">
        <f t="shared" si="11"/>
        <v/>
      </c>
      <c r="X51" s="165" t="str">
        <f t="shared" si="12"/>
        <v/>
      </c>
      <c r="Y51" s="165" t="str">
        <f t="shared" si="13"/>
        <v/>
      </c>
      <c r="Z51" s="166">
        <f t="shared" si="14"/>
        <v>0</v>
      </c>
      <c r="AA51" s="165" t="str">
        <f t="shared" si="15"/>
        <v/>
      </c>
      <c r="AB51" s="165" t="str">
        <f t="shared" si="16"/>
        <v/>
      </c>
    </row>
    <row r="52" spans="1:28" ht="16.5" x14ac:dyDescent="0.2">
      <c r="A52" s="167"/>
      <c r="B52" s="59"/>
      <c r="C52" s="215"/>
      <c r="D52" s="208"/>
      <c r="E52" s="172"/>
      <c r="F52" s="213"/>
      <c r="G52" s="170"/>
      <c r="H52" s="208"/>
      <c r="I52" s="172"/>
      <c r="J52" s="213"/>
      <c r="K52" s="170"/>
      <c r="L52" s="208"/>
      <c r="M52" s="172"/>
      <c r="N52" s="213"/>
      <c r="O52" s="170"/>
      <c r="P52" s="208"/>
      <c r="Q52" s="172"/>
      <c r="R52" s="213"/>
      <c r="S52" s="170"/>
      <c r="T52" s="205" t="str">
        <f t="shared" ref="T52:T55" si="19">IF(ISNUMBER(D52)=TRUE(),SUM(D52,F52,H52,J52,L52,N52,P52,R52),"")</f>
        <v/>
      </c>
      <c r="U52" s="161" t="str">
        <f t="shared" ref="U52:U60" si="20">IF(ISNUMBER(E52)=TRUE(),SUM(E52,G52,I52,K52,M52,O52,Q52,S52),"")</f>
        <v/>
      </c>
      <c r="V52" s="216" t="s">
        <v>51</v>
      </c>
      <c r="W52" s="165" t="str">
        <f t="shared" si="11"/>
        <v/>
      </c>
      <c r="X52" s="165" t="str">
        <f t="shared" si="12"/>
        <v/>
      </c>
      <c r="Y52" s="165" t="str">
        <f t="shared" si="13"/>
        <v/>
      </c>
      <c r="Z52" s="166">
        <f t="shared" si="14"/>
        <v>0</v>
      </c>
      <c r="AA52" s="165" t="str">
        <f t="shared" si="15"/>
        <v/>
      </c>
      <c r="AB52" s="165" t="str">
        <f t="shared" si="16"/>
        <v/>
      </c>
    </row>
    <row r="53" spans="1:28" ht="16.5" x14ac:dyDescent="0.2">
      <c r="A53" s="159"/>
      <c r="B53" s="59"/>
      <c r="C53" s="215"/>
      <c r="D53" s="208"/>
      <c r="E53" s="172"/>
      <c r="F53" s="213"/>
      <c r="G53" s="170"/>
      <c r="H53" s="208"/>
      <c r="I53" s="172"/>
      <c r="J53" s="213"/>
      <c r="K53" s="170"/>
      <c r="L53" s="208"/>
      <c r="M53" s="172"/>
      <c r="N53" s="213"/>
      <c r="O53" s="170"/>
      <c r="P53" s="208"/>
      <c r="Q53" s="172"/>
      <c r="R53" s="213"/>
      <c r="S53" s="170"/>
      <c r="T53" s="205" t="str">
        <f t="shared" si="19"/>
        <v/>
      </c>
      <c r="U53" s="161" t="str">
        <f t="shared" si="20"/>
        <v/>
      </c>
      <c r="V53" s="216" t="s">
        <v>51</v>
      </c>
      <c r="W53" s="165" t="str">
        <f t="shared" si="11"/>
        <v/>
      </c>
      <c r="X53" s="165" t="str">
        <f t="shared" si="12"/>
        <v/>
      </c>
      <c r="Y53" s="165" t="str">
        <f t="shared" si="13"/>
        <v/>
      </c>
      <c r="Z53" s="166">
        <f t="shared" si="14"/>
        <v>0</v>
      </c>
      <c r="AA53" s="165" t="str">
        <f t="shared" si="15"/>
        <v/>
      </c>
      <c r="AB53" s="165" t="str">
        <f t="shared" si="16"/>
        <v/>
      </c>
    </row>
    <row r="54" spans="1:28" ht="16.5" x14ac:dyDescent="0.2">
      <c r="A54" s="167"/>
      <c r="B54" s="59"/>
      <c r="C54" s="215"/>
      <c r="D54" s="208"/>
      <c r="E54" s="172"/>
      <c r="F54" s="213"/>
      <c r="G54" s="170"/>
      <c r="H54" s="208"/>
      <c r="I54" s="172"/>
      <c r="J54" s="213"/>
      <c r="K54" s="170"/>
      <c r="L54" s="208"/>
      <c r="M54" s="172"/>
      <c r="N54" s="213"/>
      <c r="O54" s="170"/>
      <c r="P54" s="208"/>
      <c r="Q54" s="172"/>
      <c r="R54" s="213"/>
      <c r="S54" s="170"/>
      <c r="T54" s="205" t="str">
        <f t="shared" si="19"/>
        <v/>
      </c>
      <c r="U54" s="161" t="str">
        <f t="shared" si="20"/>
        <v/>
      </c>
      <c r="V54" s="216" t="s">
        <v>51</v>
      </c>
      <c r="W54" s="165" t="str">
        <f t="shared" si="11"/>
        <v/>
      </c>
      <c r="X54" s="165" t="str">
        <f t="shared" si="12"/>
        <v/>
      </c>
      <c r="Y54" s="165" t="str">
        <f t="shared" si="13"/>
        <v/>
      </c>
      <c r="Z54" s="166">
        <f t="shared" si="14"/>
        <v>0</v>
      </c>
      <c r="AA54" s="165" t="str">
        <f t="shared" si="15"/>
        <v/>
      </c>
      <c r="AB54" s="165" t="str">
        <f t="shared" si="16"/>
        <v/>
      </c>
    </row>
    <row r="55" spans="1:28" ht="16.5" x14ac:dyDescent="0.2">
      <c r="A55" s="167"/>
      <c r="B55" s="59"/>
      <c r="C55" s="215"/>
      <c r="D55" s="208"/>
      <c r="E55" s="172"/>
      <c r="F55" s="213"/>
      <c r="G55" s="170"/>
      <c r="H55" s="208"/>
      <c r="I55" s="172"/>
      <c r="J55" s="213"/>
      <c r="K55" s="170"/>
      <c r="L55" s="208"/>
      <c r="M55" s="172"/>
      <c r="N55" s="213"/>
      <c r="O55" s="170"/>
      <c r="P55" s="208"/>
      <c r="Q55" s="172"/>
      <c r="R55" s="213"/>
      <c r="S55" s="170"/>
      <c r="T55" s="205" t="str">
        <f t="shared" si="19"/>
        <v/>
      </c>
      <c r="U55" s="161" t="str">
        <f t="shared" si="20"/>
        <v/>
      </c>
      <c r="V55" s="216" t="s">
        <v>51</v>
      </c>
      <c r="W55" s="165" t="str">
        <f t="shared" si="11"/>
        <v/>
      </c>
      <c r="X55" s="165" t="str">
        <f t="shared" si="12"/>
        <v/>
      </c>
      <c r="Y55" s="165" t="str">
        <f t="shared" si="13"/>
        <v/>
      </c>
      <c r="Z55" s="166">
        <f t="shared" si="14"/>
        <v>0</v>
      </c>
      <c r="AA55" s="165" t="str">
        <f t="shared" si="15"/>
        <v/>
      </c>
      <c r="AB55" s="165" t="str">
        <f t="shared" si="16"/>
        <v/>
      </c>
    </row>
    <row r="56" spans="1:28" ht="16.5" x14ac:dyDescent="0.2">
      <c r="A56" s="159"/>
      <c r="B56" s="59"/>
      <c r="C56" s="215"/>
      <c r="D56" s="208"/>
      <c r="E56" s="172"/>
      <c r="F56" s="213"/>
      <c r="G56" s="170"/>
      <c r="H56" s="208"/>
      <c r="I56" s="172"/>
      <c r="J56" s="213"/>
      <c r="K56" s="170"/>
      <c r="L56" s="208"/>
      <c r="M56" s="172"/>
      <c r="N56" s="213"/>
      <c r="O56" s="170"/>
      <c r="P56" s="208"/>
      <c r="Q56" s="172"/>
      <c r="R56" s="213"/>
      <c r="S56" s="170"/>
      <c r="T56" s="205" t="str">
        <f t="shared" ref="T56:T78" si="21">IF(ISNUMBER(D56)=TRUE(),SUM(D56,F56,H56,J56,L56,N56,P56,R56),"")</f>
        <v/>
      </c>
      <c r="U56" s="161" t="str">
        <f t="shared" si="20"/>
        <v/>
      </c>
      <c r="V56" s="216" t="s">
        <v>51</v>
      </c>
      <c r="W56" s="165" t="str">
        <f t="shared" si="11"/>
        <v/>
      </c>
      <c r="X56" s="165" t="str">
        <f t="shared" si="12"/>
        <v/>
      </c>
      <c r="Y56" s="165" t="str">
        <f t="shared" si="13"/>
        <v/>
      </c>
      <c r="Z56" s="166">
        <f t="shared" si="14"/>
        <v>0</v>
      </c>
      <c r="AA56" s="165" t="str">
        <f t="shared" si="15"/>
        <v/>
      </c>
      <c r="AB56" s="165" t="str">
        <f t="shared" si="16"/>
        <v/>
      </c>
    </row>
    <row r="57" spans="1:28" ht="16.5" x14ac:dyDescent="0.2">
      <c r="A57" s="167"/>
      <c r="B57" s="59"/>
      <c r="C57" s="215"/>
      <c r="D57" s="208"/>
      <c r="E57" s="172"/>
      <c r="F57" s="213"/>
      <c r="G57" s="170"/>
      <c r="H57" s="208"/>
      <c r="I57" s="172"/>
      <c r="J57" s="213"/>
      <c r="K57" s="170"/>
      <c r="L57" s="208"/>
      <c r="M57" s="172"/>
      <c r="N57" s="213"/>
      <c r="O57" s="170"/>
      <c r="P57" s="208"/>
      <c r="Q57" s="172"/>
      <c r="R57" s="213"/>
      <c r="S57" s="170"/>
      <c r="T57" s="205" t="str">
        <f t="shared" si="21"/>
        <v/>
      </c>
      <c r="U57" s="161" t="str">
        <f t="shared" si="20"/>
        <v/>
      </c>
      <c r="V57" s="216" t="s">
        <v>51</v>
      </c>
      <c r="W57" s="165" t="str">
        <f t="shared" si="11"/>
        <v/>
      </c>
      <c r="X57" s="165" t="str">
        <f t="shared" si="12"/>
        <v/>
      </c>
      <c r="Y57" s="165" t="str">
        <f t="shared" si="13"/>
        <v/>
      </c>
      <c r="Z57" s="166">
        <f t="shared" si="14"/>
        <v>0</v>
      </c>
      <c r="AA57" s="165" t="str">
        <f t="shared" si="15"/>
        <v/>
      </c>
      <c r="AB57" s="165" t="str">
        <f t="shared" si="16"/>
        <v/>
      </c>
    </row>
    <row r="58" spans="1:28" ht="16.5" x14ac:dyDescent="0.2">
      <c r="A58" s="167"/>
      <c r="B58" s="59"/>
      <c r="C58" s="215"/>
      <c r="D58" s="208"/>
      <c r="E58" s="172"/>
      <c r="F58" s="213"/>
      <c r="G58" s="170"/>
      <c r="H58" s="208"/>
      <c r="I58" s="172"/>
      <c r="J58" s="213"/>
      <c r="K58" s="170"/>
      <c r="L58" s="208"/>
      <c r="M58" s="172"/>
      <c r="N58" s="213"/>
      <c r="O58" s="170"/>
      <c r="P58" s="208"/>
      <c r="Q58" s="172"/>
      <c r="R58" s="213"/>
      <c r="S58" s="170"/>
      <c r="T58" s="205" t="str">
        <f t="shared" si="21"/>
        <v/>
      </c>
      <c r="U58" s="161" t="str">
        <f t="shared" si="20"/>
        <v/>
      </c>
      <c r="V58" s="216" t="s">
        <v>51</v>
      </c>
      <c r="W58" s="165" t="str">
        <f t="shared" si="11"/>
        <v/>
      </c>
      <c r="X58" s="165" t="str">
        <f t="shared" si="12"/>
        <v/>
      </c>
      <c r="Y58" s="165" t="str">
        <f t="shared" si="13"/>
        <v/>
      </c>
      <c r="Z58" s="166">
        <f t="shared" si="14"/>
        <v>0</v>
      </c>
      <c r="AA58" s="165" t="str">
        <f t="shared" si="15"/>
        <v/>
      </c>
      <c r="AB58" s="165" t="str">
        <f t="shared" si="16"/>
        <v/>
      </c>
    </row>
    <row r="59" spans="1:28" ht="16.5" x14ac:dyDescent="0.2">
      <c r="A59" s="159"/>
      <c r="B59" s="59"/>
      <c r="C59" s="215"/>
      <c r="D59" s="208"/>
      <c r="E59" s="172"/>
      <c r="F59" s="213"/>
      <c r="G59" s="170"/>
      <c r="H59" s="208"/>
      <c r="I59" s="172"/>
      <c r="J59" s="213"/>
      <c r="K59" s="170"/>
      <c r="L59" s="208"/>
      <c r="M59" s="172"/>
      <c r="N59" s="213"/>
      <c r="O59" s="170"/>
      <c r="P59" s="208"/>
      <c r="Q59" s="172"/>
      <c r="R59" s="213"/>
      <c r="S59" s="170"/>
      <c r="T59" s="205" t="str">
        <f t="shared" si="21"/>
        <v/>
      </c>
      <c r="U59" s="161" t="str">
        <f t="shared" si="20"/>
        <v/>
      </c>
      <c r="V59" s="216" t="s">
        <v>51</v>
      </c>
      <c r="W59" s="165" t="str">
        <f t="shared" si="11"/>
        <v/>
      </c>
      <c r="X59" s="165" t="str">
        <f t="shared" si="12"/>
        <v/>
      </c>
      <c r="Y59" s="165" t="str">
        <f t="shared" si="13"/>
        <v/>
      </c>
      <c r="Z59" s="166">
        <f t="shared" si="14"/>
        <v>0</v>
      </c>
      <c r="AA59" s="165" t="str">
        <f t="shared" si="15"/>
        <v/>
      </c>
      <c r="AB59" s="165" t="str">
        <f t="shared" si="16"/>
        <v/>
      </c>
    </row>
    <row r="60" spans="1:28" ht="16.5" x14ac:dyDescent="0.2">
      <c r="A60" s="167"/>
      <c r="B60" s="59"/>
      <c r="C60" s="215"/>
      <c r="D60" s="208"/>
      <c r="E60" s="172"/>
      <c r="F60" s="213"/>
      <c r="G60" s="170"/>
      <c r="H60" s="208"/>
      <c r="I60" s="172"/>
      <c r="J60" s="213"/>
      <c r="K60" s="170"/>
      <c r="L60" s="208"/>
      <c r="M60" s="172"/>
      <c r="N60" s="213"/>
      <c r="O60" s="170"/>
      <c r="P60" s="208"/>
      <c r="Q60" s="172"/>
      <c r="R60" s="213"/>
      <c r="S60" s="170"/>
      <c r="T60" s="205" t="str">
        <f t="shared" si="21"/>
        <v/>
      </c>
      <c r="U60" s="161" t="str">
        <f t="shared" si="20"/>
        <v/>
      </c>
      <c r="V60" s="216" t="s">
        <v>51</v>
      </c>
      <c r="W60" s="165" t="str">
        <f t="shared" si="11"/>
        <v/>
      </c>
      <c r="X60" s="165" t="str">
        <f t="shared" si="12"/>
        <v/>
      </c>
      <c r="Y60" s="165" t="str">
        <f t="shared" si="13"/>
        <v/>
      </c>
      <c r="Z60" s="166">
        <f t="shared" si="14"/>
        <v>0</v>
      </c>
      <c r="AA60" s="165" t="str">
        <f t="shared" si="15"/>
        <v/>
      </c>
      <c r="AB60" s="165" t="str">
        <f t="shared" si="16"/>
        <v/>
      </c>
    </row>
    <row r="61" spans="1:28" ht="16.5" x14ac:dyDescent="0.2">
      <c r="A61" s="167"/>
      <c r="B61" s="59"/>
      <c r="C61" s="215"/>
      <c r="D61" s="208"/>
      <c r="E61" s="172"/>
      <c r="F61" s="213"/>
      <c r="G61" s="170"/>
      <c r="H61" s="208"/>
      <c r="I61" s="172"/>
      <c r="J61" s="213"/>
      <c r="K61" s="170"/>
      <c r="L61" s="208"/>
      <c r="M61" s="172"/>
      <c r="N61" s="213"/>
      <c r="O61" s="170"/>
      <c r="P61" s="208"/>
      <c r="Q61" s="172"/>
      <c r="R61" s="213"/>
      <c r="S61" s="170"/>
      <c r="T61" s="205" t="str">
        <f t="shared" si="21"/>
        <v/>
      </c>
      <c r="U61" s="161" t="str">
        <f t="shared" ref="U61:U78" si="22">IF(ISNUMBER(E61)=TRUE(),SUM(E61,G61,I61,K61,M61,O61,Q61,S61),"")</f>
        <v/>
      </c>
      <c r="V61" s="216" t="s">
        <v>51</v>
      </c>
      <c r="W61" s="165" t="str">
        <f t="shared" si="11"/>
        <v/>
      </c>
      <c r="X61" s="165" t="str">
        <f t="shared" si="12"/>
        <v/>
      </c>
      <c r="Y61" s="165" t="str">
        <f t="shared" si="13"/>
        <v/>
      </c>
      <c r="Z61" s="166">
        <f t="shared" si="14"/>
        <v>0</v>
      </c>
      <c r="AA61" s="165" t="str">
        <f t="shared" si="15"/>
        <v/>
      </c>
      <c r="AB61" s="165" t="str">
        <f t="shared" si="16"/>
        <v/>
      </c>
    </row>
    <row r="62" spans="1:28" ht="16.5" x14ac:dyDescent="0.2">
      <c r="A62" s="159"/>
      <c r="B62" s="59"/>
      <c r="C62" s="215"/>
      <c r="D62" s="208"/>
      <c r="E62" s="172"/>
      <c r="F62" s="213"/>
      <c r="G62" s="170"/>
      <c r="H62" s="208"/>
      <c r="I62" s="172"/>
      <c r="J62" s="213"/>
      <c r="K62" s="170"/>
      <c r="L62" s="208"/>
      <c r="M62" s="172"/>
      <c r="N62" s="213"/>
      <c r="O62" s="170"/>
      <c r="P62" s="208"/>
      <c r="Q62" s="172"/>
      <c r="R62" s="213"/>
      <c r="S62" s="170"/>
      <c r="T62" s="205" t="str">
        <f t="shared" si="21"/>
        <v/>
      </c>
      <c r="U62" s="161" t="str">
        <f t="shared" si="22"/>
        <v/>
      </c>
      <c r="V62" s="216" t="s">
        <v>51</v>
      </c>
      <c r="W62" s="165" t="str">
        <f t="shared" si="11"/>
        <v/>
      </c>
      <c r="X62" s="165" t="str">
        <f t="shared" si="12"/>
        <v/>
      </c>
      <c r="Y62" s="165" t="str">
        <f t="shared" si="13"/>
        <v/>
      </c>
      <c r="Z62" s="166">
        <f t="shared" si="14"/>
        <v>0</v>
      </c>
      <c r="AA62" s="165" t="str">
        <f t="shared" si="15"/>
        <v/>
      </c>
      <c r="AB62" s="165" t="str">
        <f t="shared" si="16"/>
        <v/>
      </c>
    </row>
    <row r="63" spans="1:28" ht="16.5" x14ac:dyDescent="0.2">
      <c r="A63" s="167"/>
      <c r="B63" s="59"/>
      <c r="C63" s="215"/>
      <c r="D63" s="208"/>
      <c r="E63" s="172"/>
      <c r="F63" s="213"/>
      <c r="G63" s="170"/>
      <c r="H63" s="208"/>
      <c r="I63" s="172"/>
      <c r="J63" s="213"/>
      <c r="K63" s="170"/>
      <c r="L63" s="208"/>
      <c r="M63" s="172"/>
      <c r="N63" s="213"/>
      <c r="O63" s="170"/>
      <c r="P63" s="208"/>
      <c r="Q63" s="172"/>
      <c r="R63" s="213"/>
      <c r="S63" s="170"/>
      <c r="T63" s="205" t="str">
        <f t="shared" si="21"/>
        <v/>
      </c>
      <c r="U63" s="161" t="str">
        <f t="shared" si="22"/>
        <v/>
      </c>
      <c r="V63" s="216" t="s">
        <v>51</v>
      </c>
      <c r="W63" s="165" t="str">
        <f t="shared" si="11"/>
        <v/>
      </c>
      <c r="X63" s="165" t="str">
        <f t="shared" si="12"/>
        <v/>
      </c>
      <c r="Y63" s="165" t="str">
        <f t="shared" si="13"/>
        <v/>
      </c>
      <c r="Z63" s="166">
        <f t="shared" si="14"/>
        <v>0</v>
      </c>
      <c r="AA63" s="165" t="str">
        <f t="shared" si="15"/>
        <v/>
      </c>
      <c r="AB63" s="165" t="str">
        <f t="shared" si="16"/>
        <v/>
      </c>
    </row>
    <row r="64" spans="1:28" ht="16.5" x14ac:dyDescent="0.2">
      <c r="A64" s="167"/>
      <c r="B64" s="59"/>
      <c r="C64" s="215"/>
      <c r="D64" s="208"/>
      <c r="E64" s="172"/>
      <c r="F64" s="213"/>
      <c r="G64" s="170"/>
      <c r="H64" s="208"/>
      <c r="I64" s="172"/>
      <c r="J64" s="213"/>
      <c r="K64" s="170"/>
      <c r="L64" s="208"/>
      <c r="M64" s="172"/>
      <c r="N64" s="213"/>
      <c r="O64" s="170"/>
      <c r="P64" s="208"/>
      <c r="Q64" s="172"/>
      <c r="R64" s="213"/>
      <c r="S64" s="170"/>
      <c r="T64" s="205" t="str">
        <f t="shared" si="21"/>
        <v/>
      </c>
      <c r="U64" s="161" t="str">
        <f t="shared" si="22"/>
        <v/>
      </c>
      <c r="V64" s="216" t="s">
        <v>51</v>
      </c>
      <c r="W64" s="165" t="str">
        <f t="shared" si="11"/>
        <v/>
      </c>
      <c r="X64" s="165" t="str">
        <f t="shared" si="12"/>
        <v/>
      </c>
      <c r="Y64" s="165" t="str">
        <f t="shared" si="13"/>
        <v/>
      </c>
      <c r="Z64" s="166">
        <f t="shared" si="14"/>
        <v>0</v>
      </c>
      <c r="AA64" s="165" t="str">
        <f t="shared" si="15"/>
        <v/>
      </c>
      <c r="AB64" s="165" t="str">
        <f t="shared" si="16"/>
        <v/>
      </c>
    </row>
    <row r="65" spans="1:28" ht="16.5" x14ac:dyDescent="0.2">
      <c r="A65" s="159"/>
      <c r="B65" s="59"/>
      <c r="C65" s="215"/>
      <c r="D65" s="208"/>
      <c r="E65" s="172"/>
      <c r="F65" s="213"/>
      <c r="G65" s="170"/>
      <c r="H65" s="208"/>
      <c r="I65" s="172"/>
      <c r="J65" s="213"/>
      <c r="K65" s="170"/>
      <c r="L65" s="208"/>
      <c r="M65" s="172"/>
      <c r="N65" s="213"/>
      <c r="O65" s="170"/>
      <c r="P65" s="208"/>
      <c r="Q65" s="172"/>
      <c r="R65" s="213"/>
      <c r="S65" s="170"/>
      <c r="T65" s="205" t="str">
        <f t="shared" si="21"/>
        <v/>
      </c>
      <c r="U65" s="161" t="str">
        <f t="shared" si="22"/>
        <v/>
      </c>
      <c r="V65" s="216" t="s">
        <v>51</v>
      </c>
      <c r="W65" s="165" t="str">
        <f t="shared" si="11"/>
        <v/>
      </c>
      <c r="X65" s="165" t="str">
        <f t="shared" si="12"/>
        <v/>
      </c>
      <c r="Y65" s="165" t="str">
        <f t="shared" si="13"/>
        <v/>
      </c>
      <c r="Z65" s="166">
        <f t="shared" si="14"/>
        <v>0</v>
      </c>
      <c r="AA65" s="165" t="str">
        <f t="shared" si="15"/>
        <v/>
      </c>
      <c r="AB65" s="165" t="str">
        <f t="shared" si="16"/>
        <v/>
      </c>
    </row>
    <row r="66" spans="1:28" ht="16.5" x14ac:dyDescent="0.2">
      <c r="A66" s="167"/>
      <c r="B66" s="59"/>
      <c r="C66" s="215"/>
      <c r="D66" s="208"/>
      <c r="E66" s="172"/>
      <c r="F66" s="213"/>
      <c r="G66" s="170"/>
      <c r="H66" s="208"/>
      <c r="I66" s="172"/>
      <c r="J66" s="213"/>
      <c r="K66" s="170"/>
      <c r="L66" s="208"/>
      <c r="M66" s="172"/>
      <c r="N66" s="213"/>
      <c r="O66" s="170"/>
      <c r="P66" s="208"/>
      <c r="Q66" s="172"/>
      <c r="R66" s="213"/>
      <c r="S66" s="170"/>
      <c r="T66" s="205" t="str">
        <f t="shared" si="21"/>
        <v/>
      </c>
      <c r="U66" s="161" t="str">
        <f t="shared" si="22"/>
        <v/>
      </c>
      <c r="V66" s="216" t="s">
        <v>51</v>
      </c>
      <c r="W66" s="165" t="str">
        <f t="shared" si="11"/>
        <v/>
      </c>
      <c r="X66" s="165" t="str">
        <f t="shared" si="12"/>
        <v/>
      </c>
      <c r="Y66" s="165" t="str">
        <f t="shared" si="13"/>
        <v/>
      </c>
      <c r="Z66" s="166">
        <f t="shared" si="14"/>
        <v>0</v>
      </c>
      <c r="AA66" s="165" t="str">
        <f t="shared" si="15"/>
        <v/>
      </c>
      <c r="AB66" s="165" t="str">
        <f t="shared" si="16"/>
        <v/>
      </c>
    </row>
    <row r="67" spans="1:28" ht="16.5" x14ac:dyDescent="0.2">
      <c r="A67" s="167"/>
      <c r="B67" s="59"/>
      <c r="C67" s="215"/>
      <c r="D67" s="208"/>
      <c r="E67" s="172"/>
      <c r="F67" s="213"/>
      <c r="G67" s="170"/>
      <c r="H67" s="208"/>
      <c r="I67" s="172"/>
      <c r="J67" s="213"/>
      <c r="K67" s="170"/>
      <c r="L67" s="208"/>
      <c r="M67" s="172"/>
      <c r="N67" s="213"/>
      <c r="O67" s="170"/>
      <c r="P67" s="208"/>
      <c r="Q67" s="172"/>
      <c r="R67" s="213"/>
      <c r="S67" s="170"/>
      <c r="T67" s="205" t="str">
        <f t="shared" si="21"/>
        <v/>
      </c>
      <c r="U67" s="161" t="str">
        <f t="shared" si="22"/>
        <v/>
      </c>
      <c r="V67" s="216" t="s">
        <v>51</v>
      </c>
      <c r="W67" s="165" t="str">
        <f t="shared" si="11"/>
        <v/>
      </c>
      <c r="X67" s="165" t="str">
        <f t="shared" si="12"/>
        <v/>
      </c>
      <c r="Y67" s="165" t="str">
        <f t="shared" si="13"/>
        <v/>
      </c>
      <c r="Z67" s="166">
        <f t="shared" si="14"/>
        <v>0</v>
      </c>
      <c r="AA67" s="165" t="str">
        <f t="shared" si="15"/>
        <v/>
      </c>
      <c r="AB67" s="165" t="str">
        <f t="shared" si="16"/>
        <v/>
      </c>
    </row>
    <row r="68" spans="1:28" ht="16.5" x14ac:dyDescent="0.2">
      <c r="A68" s="159"/>
      <c r="B68" s="59"/>
      <c r="C68" s="215"/>
      <c r="D68" s="208"/>
      <c r="E68" s="172"/>
      <c r="F68" s="213"/>
      <c r="G68" s="170"/>
      <c r="H68" s="208"/>
      <c r="I68" s="172"/>
      <c r="J68" s="213"/>
      <c r="K68" s="170"/>
      <c r="L68" s="208"/>
      <c r="M68" s="172"/>
      <c r="N68" s="213"/>
      <c r="O68" s="170"/>
      <c r="P68" s="208"/>
      <c r="Q68" s="172"/>
      <c r="R68" s="213"/>
      <c r="S68" s="170"/>
      <c r="T68" s="205" t="str">
        <f t="shared" si="21"/>
        <v/>
      </c>
      <c r="U68" s="161" t="str">
        <f t="shared" si="22"/>
        <v/>
      </c>
      <c r="V68" s="216" t="s">
        <v>51</v>
      </c>
      <c r="W68" s="165" t="str">
        <f t="shared" si="11"/>
        <v/>
      </c>
      <c r="X68" s="165" t="str">
        <f t="shared" si="12"/>
        <v/>
      </c>
      <c r="Y68" s="165" t="str">
        <f t="shared" si="13"/>
        <v/>
      </c>
      <c r="Z68" s="166">
        <f t="shared" si="14"/>
        <v>0</v>
      </c>
      <c r="AA68" s="165" t="str">
        <f t="shared" si="15"/>
        <v/>
      </c>
      <c r="AB68" s="165" t="str">
        <f t="shared" si="16"/>
        <v/>
      </c>
    </row>
    <row r="69" spans="1:28" ht="16.5" x14ac:dyDescent="0.2">
      <c r="A69" s="167"/>
      <c r="B69" s="59"/>
      <c r="C69" s="215"/>
      <c r="D69" s="208"/>
      <c r="E69" s="172"/>
      <c r="F69" s="213"/>
      <c r="G69" s="170"/>
      <c r="H69" s="208"/>
      <c r="I69" s="172"/>
      <c r="J69" s="213"/>
      <c r="K69" s="170"/>
      <c r="L69" s="208"/>
      <c r="M69" s="172"/>
      <c r="N69" s="213"/>
      <c r="O69" s="170"/>
      <c r="P69" s="208"/>
      <c r="Q69" s="172"/>
      <c r="R69" s="213"/>
      <c r="S69" s="170"/>
      <c r="T69" s="205" t="str">
        <f t="shared" si="21"/>
        <v/>
      </c>
      <c r="U69" s="161" t="str">
        <f t="shared" si="22"/>
        <v/>
      </c>
      <c r="V69" s="216" t="str">
        <f t="shared" ref="V69:V78" si="23">IF(ISNUMBER(AB69)=TRUE(),AB69,"")</f>
        <v/>
      </c>
      <c r="W69" s="165" t="str">
        <f t="shared" si="11"/>
        <v/>
      </c>
      <c r="X69" s="165" t="str">
        <f t="shared" si="12"/>
        <v/>
      </c>
      <c r="Y69" s="165" t="str">
        <f t="shared" si="13"/>
        <v/>
      </c>
      <c r="Z69" s="166">
        <f t="shared" si="14"/>
        <v>0</v>
      </c>
      <c r="AA69" s="165" t="str">
        <f t="shared" si="15"/>
        <v/>
      </c>
      <c r="AB69" s="165" t="str">
        <f t="shared" si="16"/>
        <v/>
      </c>
    </row>
    <row r="70" spans="1:28" ht="16.5" x14ac:dyDescent="0.2">
      <c r="A70" s="167"/>
      <c r="B70" s="59"/>
      <c r="C70" s="215"/>
      <c r="D70" s="208"/>
      <c r="E70" s="172"/>
      <c r="F70" s="213"/>
      <c r="G70" s="170"/>
      <c r="H70" s="208"/>
      <c r="I70" s="172"/>
      <c r="J70" s="213"/>
      <c r="K70" s="170"/>
      <c r="L70" s="208"/>
      <c r="M70" s="172"/>
      <c r="N70" s="213"/>
      <c r="O70" s="170"/>
      <c r="P70" s="208"/>
      <c r="Q70" s="172"/>
      <c r="R70" s="213"/>
      <c r="S70" s="170"/>
      <c r="T70" s="205" t="str">
        <f t="shared" si="21"/>
        <v/>
      </c>
      <c r="U70" s="161" t="str">
        <f t="shared" si="22"/>
        <v/>
      </c>
      <c r="V70" s="216" t="str">
        <f t="shared" si="23"/>
        <v/>
      </c>
      <c r="W70" s="165" t="str">
        <f t="shared" si="11"/>
        <v/>
      </c>
      <c r="X70" s="165" t="str">
        <f t="shared" si="12"/>
        <v/>
      </c>
      <c r="Y70" s="165" t="str">
        <f t="shared" si="13"/>
        <v/>
      </c>
      <c r="Z70" s="166">
        <f t="shared" si="14"/>
        <v>0</v>
      </c>
      <c r="AA70" s="165" t="str">
        <f t="shared" si="15"/>
        <v/>
      </c>
      <c r="AB70" s="165" t="str">
        <f t="shared" si="16"/>
        <v/>
      </c>
    </row>
    <row r="71" spans="1:28" ht="16.5" x14ac:dyDescent="0.2">
      <c r="A71" s="159"/>
      <c r="B71" s="59"/>
      <c r="C71" s="215"/>
      <c r="D71" s="208"/>
      <c r="E71" s="172"/>
      <c r="F71" s="213"/>
      <c r="G71" s="170"/>
      <c r="H71" s="208"/>
      <c r="I71" s="172"/>
      <c r="J71" s="213"/>
      <c r="K71" s="170"/>
      <c r="L71" s="208"/>
      <c r="M71" s="172"/>
      <c r="N71" s="213"/>
      <c r="O71" s="170"/>
      <c r="P71" s="208"/>
      <c r="Q71" s="172"/>
      <c r="R71" s="213"/>
      <c r="S71" s="170"/>
      <c r="T71" s="205" t="str">
        <f t="shared" si="21"/>
        <v/>
      </c>
      <c r="U71" s="161" t="str">
        <f t="shared" si="22"/>
        <v/>
      </c>
      <c r="V71" s="216" t="str">
        <f t="shared" si="23"/>
        <v/>
      </c>
      <c r="W71" s="165" t="str">
        <f t="shared" si="11"/>
        <v/>
      </c>
      <c r="X71" s="165" t="str">
        <f t="shared" si="12"/>
        <v/>
      </c>
      <c r="Y71" s="165" t="str">
        <f t="shared" si="13"/>
        <v/>
      </c>
      <c r="Z71" s="166">
        <f t="shared" si="14"/>
        <v>0</v>
      </c>
      <c r="AA71" s="165" t="str">
        <f t="shared" si="15"/>
        <v/>
      </c>
      <c r="AB71" s="165" t="str">
        <f t="shared" si="16"/>
        <v/>
      </c>
    </row>
    <row r="72" spans="1:28" ht="16.5" x14ac:dyDescent="0.2">
      <c r="A72" s="167"/>
      <c r="B72" s="59"/>
      <c r="C72" s="215"/>
      <c r="D72" s="208"/>
      <c r="E72" s="172"/>
      <c r="F72" s="213"/>
      <c r="G72" s="170"/>
      <c r="H72" s="208"/>
      <c r="I72" s="172"/>
      <c r="J72" s="213"/>
      <c r="K72" s="170"/>
      <c r="L72" s="208"/>
      <c r="M72" s="172"/>
      <c r="N72" s="213"/>
      <c r="O72" s="170"/>
      <c r="P72" s="208"/>
      <c r="Q72" s="172"/>
      <c r="R72" s="213"/>
      <c r="S72" s="170"/>
      <c r="T72" s="205" t="str">
        <f t="shared" si="21"/>
        <v/>
      </c>
      <c r="U72" s="161" t="str">
        <f t="shared" si="22"/>
        <v/>
      </c>
      <c r="V72" s="216" t="str">
        <f t="shared" si="23"/>
        <v/>
      </c>
      <c r="W72" s="165" t="str">
        <f t="shared" si="11"/>
        <v/>
      </c>
      <c r="X72" s="165" t="str">
        <f t="shared" si="12"/>
        <v/>
      </c>
      <c r="Y72" s="165" t="str">
        <f t="shared" si="13"/>
        <v/>
      </c>
      <c r="Z72" s="166">
        <f t="shared" si="14"/>
        <v>0</v>
      </c>
      <c r="AA72" s="165" t="str">
        <f t="shared" si="15"/>
        <v/>
      </c>
      <c r="AB72" s="165" t="str">
        <f t="shared" si="16"/>
        <v/>
      </c>
    </row>
    <row r="73" spans="1:28" ht="16.5" x14ac:dyDescent="0.2">
      <c r="A73" s="167"/>
      <c r="B73" s="59"/>
      <c r="C73" s="215"/>
      <c r="D73" s="208"/>
      <c r="E73" s="172"/>
      <c r="F73" s="213"/>
      <c r="G73" s="170"/>
      <c r="H73" s="208"/>
      <c r="I73" s="172"/>
      <c r="J73" s="213"/>
      <c r="K73" s="170"/>
      <c r="L73" s="208"/>
      <c r="M73" s="172"/>
      <c r="N73" s="213"/>
      <c r="O73" s="170"/>
      <c r="P73" s="208"/>
      <c r="Q73" s="172"/>
      <c r="R73" s="213"/>
      <c r="S73" s="170"/>
      <c r="T73" s="205" t="str">
        <f t="shared" si="21"/>
        <v/>
      </c>
      <c r="U73" s="161" t="str">
        <f t="shared" si="22"/>
        <v/>
      </c>
      <c r="V73" s="216" t="str">
        <f t="shared" si="23"/>
        <v/>
      </c>
      <c r="W73" s="165" t="str">
        <f t="shared" si="11"/>
        <v/>
      </c>
      <c r="X73" s="165" t="str">
        <f t="shared" si="12"/>
        <v/>
      </c>
      <c r="Y73" s="165" t="str">
        <f t="shared" si="13"/>
        <v/>
      </c>
      <c r="Z73" s="166">
        <f t="shared" si="14"/>
        <v>0</v>
      </c>
      <c r="AA73" s="165" t="str">
        <f t="shared" si="15"/>
        <v/>
      </c>
      <c r="AB73" s="165" t="str">
        <f t="shared" si="16"/>
        <v/>
      </c>
    </row>
    <row r="74" spans="1:28" ht="16.5" x14ac:dyDescent="0.2">
      <c r="A74" s="159"/>
      <c r="B74" s="59"/>
      <c r="C74" s="215"/>
      <c r="D74" s="208"/>
      <c r="E74" s="172"/>
      <c r="F74" s="213"/>
      <c r="G74" s="170"/>
      <c r="H74" s="208"/>
      <c r="I74" s="172"/>
      <c r="J74" s="213"/>
      <c r="K74" s="170"/>
      <c r="L74" s="208"/>
      <c r="M74" s="172"/>
      <c r="N74" s="213"/>
      <c r="O74" s="170"/>
      <c r="P74" s="208"/>
      <c r="Q74" s="172"/>
      <c r="R74" s="213"/>
      <c r="S74" s="170"/>
      <c r="T74" s="205" t="str">
        <f t="shared" si="21"/>
        <v/>
      </c>
      <c r="U74" s="161" t="str">
        <f t="shared" si="22"/>
        <v/>
      </c>
      <c r="V74" s="216" t="str">
        <f t="shared" si="23"/>
        <v/>
      </c>
      <c r="W74" s="165" t="str">
        <f t="shared" ref="W74:W78" si="24">IF(ISNUMBER(V74)=TRUE(),1,"")</f>
        <v/>
      </c>
      <c r="X74" s="165" t="str">
        <f t="shared" si="12"/>
        <v/>
      </c>
      <c r="Y74" s="165" t="str">
        <f t="shared" si="13"/>
        <v/>
      </c>
      <c r="Z74" s="166">
        <f t="shared" si="14"/>
        <v>0</v>
      </c>
      <c r="AA74" s="165" t="str">
        <f t="shared" ref="AA74:AA78" si="25">IF(ISNUMBER(X74)=TRUE(),X74-Y74/100000-Z74/1000000000,"")</f>
        <v/>
      </c>
      <c r="AB74" s="165" t="str">
        <f t="shared" ref="AB74:AB78" si="26">IF(ISNUMBER(AA74)=TRUE(),RANK(AA74,$AA$10:$AA$78,1),"")</f>
        <v/>
      </c>
    </row>
    <row r="75" spans="1:28" ht="16.5" x14ac:dyDescent="0.2">
      <c r="A75" s="167"/>
      <c r="B75" s="59"/>
      <c r="C75" s="215"/>
      <c r="D75" s="208"/>
      <c r="E75" s="172"/>
      <c r="F75" s="213"/>
      <c r="G75" s="170"/>
      <c r="H75" s="208"/>
      <c r="I75" s="172"/>
      <c r="J75" s="213"/>
      <c r="K75" s="170"/>
      <c r="L75" s="208"/>
      <c r="M75" s="172"/>
      <c r="N75" s="213"/>
      <c r="O75" s="170"/>
      <c r="P75" s="208"/>
      <c r="Q75" s="172"/>
      <c r="R75" s="213"/>
      <c r="S75" s="170"/>
      <c r="T75" s="205" t="str">
        <f t="shared" si="21"/>
        <v/>
      </c>
      <c r="U75" s="161" t="str">
        <f t="shared" si="22"/>
        <v/>
      </c>
      <c r="V75" s="216" t="str">
        <f t="shared" si="23"/>
        <v/>
      </c>
      <c r="W75" s="165" t="str">
        <f t="shared" si="24"/>
        <v/>
      </c>
      <c r="X75" s="165" t="str">
        <f t="shared" si="12"/>
        <v/>
      </c>
      <c r="Y75" s="165" t="str">
        <f t="shared" si="13"/>
        <v/>
      </c>
      <c r="Z75" s="166">
        <f t="shared" si="14"/>
        <v>0</v>
      </c>
      <c r="AA75" s="165" t="str">
        <f t="shared" si="25"/>
        <v/>
      </c>
      <c r="AB75" s="165" t="str">
        <f t="shared" si="26"/>
        <v/>
      </c>
    </row>
    <row r="76" spans="1:28" ht="16.5" x14ac:dyDescent="0.2">
      <c r="A76" s="167"/>
      <c r="B76" s="59"/>
      <c r="C76" s="215"/>
      <c r="D76" s="208"/>
      <c r="E76" s="172"/>
      <c r="F76" s="213"/>
      <c r="G76" s="170"/>
      <c r="H76" s="208"/>
      <c r="I76" s="172"/>
      <c r="J76" s="213"/>
      <c r="K76" s="170"/>
      <c r="L76" s="208"/>
      <c r="M76" s="172"/>
      <c r="N76" s="213"/>
      <c r="O76" s="170"/>
      <c r="P76" s="208"/>
      <c r="Q76" s="172"/>
      <c r="R76" s="213"/>
      <c r="S76" s="170"/>
      <c r="T76" s="205" t="str">
        <f t="shared" si="21"/>
        <v/>
      </c>
      <c r="U76" s="161" t="str">
        <f t="shared" si="22"/>
        <v/>
      </c>
      <c r="V76" s="216" t="str">
        <f t="shared" si="23"/>
        <v/>
      </c>
      <c r="W76" s="165" t="str">
        <f t="shared" si="24"/>
        <v/>
      </c>
      <c r="X76" s="165" t="str">
        <f t="shared" si="12"/>
        <v/>
      </c>
      <c r="Y76" s="165" t="str">
        <f t="shared" si="13"/>
        <v/>
      </c>
      <c r="Z76" s="166">
        <f t="shared" si="14"/>
        <v>0</v>
      </c>
      <c r="AA76" s="165" t="str">
        <f t="shared" si="25"/>
        <v/>
      </c>
      <c r="AB76" s="165" t="str">
        <f t="shared" si="26"/>
        <v/>
      </c>
    </row>
    <row r="77" spans="1:28" ht="16.5" x14ac:dyDescent="0.2">
      <c r="A77" s="159"/>
      <c r="B77" s="59"/>
      <c r="C77" s="215"/>
      <c r="D77" s="208"/>
      <c r="E77" s="172"/>
      <c r="F77" s="213"/>
      <c r="G77" s="170"/>
      <c r="H77" s="208"/>
      <c r="I77" s="172"/>
      <c r="J77" s="213"/>
      <c r="K77" s="170"/>
      <c r="L77" s="208"/>
      <c r="M77" s="172"/>
      <c r="N77" s="213"/>
      <c r="O77" s="170"/>
      <c r="P77" s="208"/>
      <c r="Q77" s="172"/>
      <c r="R77" s="213"/>
      <c r="S77" s="170"/>
      <c r="T77" s="205" t="str">
        <f t="shared" si="21"/>
        <v/>
      </c>
      <c r="U77" s="161" t="str">
        <f t="shared" si="22"/>
        <v/>
      </c>
      <c r="V77" s="216" t="str">
        <f t="shared" si="23"/>
        <v/>
      </c>
      <c r="W77" s="165" t="str">
        <f t="shared" si="24"/>
        <v/>
      </c>
      <c r="X77" s="165" t="str">
        <f t="shared" si="12"/>
        <v/>
      </c>
      <c r="Y77" s="165" t="str">
        <f t="shared" si="13"/>
        <v/>
      </c>
      <c r="Z77" s="166">
        <f t="shared" si="14"/>
        <v>0</v>
      </c>
      <c r="AA77" s="165" t="str">
        <f t="shared" si="25"/>
        <v/>
      </c>
      <c r="AB77" s="165" t="str">
        <f t="shared" si="26"/>
        <v/>
      </c>
    </row>
    <row r="78" spans="1:28" ht="16.5" x14ac:dyDescent="0.2">
      <c r="A78" s="174"/>
      <c r="B78" s="217"/>
      <c r="C78" s="218"/>
      <c r="D78" s="219"/>
      <c r="E78" s="179"/>
      <c r="F78" s="220"/>
      <c r="G78" s="177"/>
      <c r="H78" s="219"/>
      <c r="I78" s="179"/>
      <c r="J78" s="220"/>
      <c r="K78" s="177"/>
      <c r="L78" s="219"/>
      <c r="M78" s="179"/>
      <c r="N78" s="220"/>
      <c r="O78" s="177"/>
      <c r="P78" s="219"/>
      <c r="Q78" s="179"/>
      <c r="R78" s="220"/>
      <c r="S78" s="177"/>
      <c r="T78" s="221" t="str">
        <f t="shared" si="21"/>
        <v/>
      </c>
      <c r="U78" s="177" t="str">
        <f t="shared" si="22"/>
        <v/>
      </c>
      <c r="V78" s="222" t="str">
        <f t="shared" si="23"/>
        <v/>
      </c>
      <c r="W78" s="165" t="str">
        <f t="shared" si="24"/>
        <v/>
      </c>
      <c r="X78" s="165" t="str">
        <f t="shared" si="12"/>
        <v/>
      </c>
      <c r="Y78" s="165" t="str">
        <f t="shared" si="13"/>
        <v/>
      </c>
      <c r="Z78" s="166">
        <f t="shared" si="14"/>
        <v>0</v>
      </c>
      <c r="AA78" s="165" t="str">
        <f t="shared" si="25"/>
        <v/>
      </c>
      <c r="AB78" s="165" t="str">
        <f t="shared" si="26"/>
        <v/>
      </c>
    </row>
  </sheetData>
  <sortState ref="B10:U50">
    <sortCondition ref="T10:T50"/>
    <sortCondition descending="1" ref="U10:U50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78">
      <formula1>IF(ISNUMBER(IZ10)=TRUE(),SUM(IZ10,JB10,JD10,JF10,JH10,JJ10,JL10,JN10),"")</formula1>
      <formula2>0</formula2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0" scale="0" firstPageNumber="0" fitToHeight="0" orientation="portrait" usePrinterDefaults="0" horizontalDpi="0" verticalDpi="0" copies="0"/>
  <headerFooter>
    <oddFooter>&amp;L&amp;YPojedinačni plasman lige&amp;R&amp;YStranica &amp;P</oddFooter>
  </headerFooter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6699"/>
    <pageSetUpPr fitToPage="1"/>
  </sheetPr>
  <dimension ref="A2:IW24"/>
  <sheetViews>
    <sheetView topLeftCell="A6" zoomScale="98" zoomScaleNormal="98" workbookViewId="0">
      <selection activeCell="S13" sqref="S13:T20"/>
    </sheetView>
  </sheetViews>
  <sheetFormatPr defaultRowHeight="12.75" x14ac:dyDescent="0.2"/>
  <cols>
    <col min="1" max="1" width="4.5703125" style="806"/>
    <col min="2" max="2" width="17.140625" style="807"/>
    <col min="3" max="3" width="5.7109375" style="807"/>
    <col min="4" max="4" width="9.42578125" style="807"/>
    <col min="5" max="5" width="5.7109375" style="807"/>
    <col min="6" max="6" width="9.42578125" style="807"/>
    <col min="7" max="7" width="5.7109375" style="807"/>
    <col min="8" max="8" width="9.42578125" style="807"/>
    <col min="9" max="9" width="5.7109375" style="807"/>
    <col min="10" max="10" width="9.42578125" style="807"/>
    <col min="11" max="11" width="5.7109375" style="807"/>
    <col min="12" max="12" width="9.42578125" style="807"/>
    <col min="13" max="13" width="5.85546875" style="807"/>
    <col min="14" max="14" width="9.42578125" style="807"/>
    <col min="15" max="15" width="5.7109375" style="807"/>
    <col min="16" max="16" width="9.42578125" style="807"/>
    <col min="17" max="17" width="5.7109375" style="807"/>
    <col min="18" max="18" width="9.42578125" style="807"/>
    <col min="19" max="19" width="6.28515625" style="807"/>
    <col min="20" max="20" width="11" style="807"/>
    <col min="21" max="21" width="10" style="807"/>
    <col min="22" max="22" width="9.140625" style="807"/>
    <col min="23" max="27" width="0" style="807" hidden="1"/>
    <col min="28" max="257" width="9.140625" style="807"/>
    <col min="258" max="16384" width="9.140625" style="808"/>
  </cols>
  <sheetData>
    <row r="2" spans="1:27" x14ac:dyDescent="0.2"/>
    <row r="4" spans="1:27" ht="23.25" x14ac:dyDescent="0.35">
      <c r="C4" s="809" t="s">
        <v>0</v>
      </c>
      <c r="D4" s="810"/>
      <c r="K4" s="811" t="s">
        <v>1</v>
      </c>
    </row>
    <row r="5" spans="1:27" ht="23.25" x14ac:dyDescent="0.2">
      <c r="C5" s="812" t="s">
        <v>2</v>
      </c>
      <c r="K5" s="813" t="s">
        <v>234</v>
      </c>
    </row>
    <row r="6" spans="1:27" ht="23.25" x14ac:dyDescent="0.2">
      <c r="K6" s="814" t="s">
        <v>3</v>
      </c>
    </row>
    <row r="7" spans="1:27" ht="13.5" thickBot="1" x14ac:dyDescent="0.25"/>
    <row r="8" spans="1:27" s="807" customFormat="1" ht="20.25" customHeight="1" thickBot="1" x14ac:dyDescent="0.25">
      <c r="A8" s="1431" t="s">
        <v>4</v>
      </c>
      <c r="B8" s="1433" t="s">
        <v>5</v>
      </c>
      <c r="C8" s="1435" t="s">
        <v>6</v>
      </c>
      <c r="D8" s="1435"/>
      <c r="E8" s="1436" t="s">
        <v>7</v>
      </c>
      <c r="F8" s="1436"/>
      <c r="G8" s="1435" t="s">
        <v>8</v>
      </c>
      <c r="H8" s="1435"/>
      <c r="I8" s="1436" t="s">
        <v>9</v>
      </c>
      <c r="J8" s="1436"/>
      <c r="K8" s="1435" t="s">
        <v>10</v>
      </c>
      <c r="L8" s="1435"/>
      <c r="M8" s="1436" t="s">
        <v>11</v>
      </c>
      <c r="N8" s="1436"/>
      <c r="O8" s="1435" t="s">
        <v>12</v>
      </c>
      <c r="P8" s="1435"/>
      <c r="Q8" s="1442" t="s">
        <v>13</v>
      </c>
      <c r="R8" s="1442"/>
      <c r="S8" s="1437" t="s">
        <v>18</v>
      </c>
      <c r="T8" s="1437"/>
      <c r="U8" s="1438"/>
    </row>
    <row r="9" spans="1:27" s="807" customFormat="1" ht="27.75" customHeight="1" thickTop="1" thickBot="1" x14ac:dyDescent="0.25">
      <c r="A9" s="1432"/>
      <c r="B9" s="1434"/>
      <c r="C9" s="1441" t="s">
        <v>235</v>
      </c>
      <c r="D9" s="1441"/>
      <c r="E9" s="1441" t="s">
        <v>236</v>
      </c>
      <c r="F9" s="1441"/>
      <c r="G9" s="1441" t="s">
        <v>237</v>
      </c>
      <c r="H9" s="1441"/>
      <c r="I9" s="1441" t="s">
        <v>238</v>
      </c>
      <c r="J9" s="1441"/>
      <c r="K9" s="1441" t="s">
        <v>239</v>
      </c>
      <c r="L9" s="1441"/>
      <c r="M9" s="1441" t="s">
        <v>240</v>
      </c>
      <c r="N9" s="1441"/>
      <c r="O9" s="1441" t="s">
        <v>241</v>
      </c>
      <c r="P9" s="1441"/>
      <c r="Q9" s="1441" t="s">
        <v>242</v>
      </c>
      <c r="R9" s="1441"/>
      <c r="S9" s="1439"/>
      <c r="T9" s="1439"/>
      <c r="U9" s="1440"/>
    </row>
    <row r="10" spans="1:27" s="807" customFormat="1" ht="13.5" thickTop="1" x14ac:dyDescent="0.2">
      <c r="A10" s="1432"/>
      <c r="B10" s="1434"/>
      <c r="C10" s="1022"/>
      <c r="D10" s="1023"/>
      <c r="E10" s="1024"/>
      <c r="F10" s="1025"/>
      <c r="G10" s="1026"/>
      <c r="H10" s="1027"/>
      <c r="I10" s="1024"/>
      <c r="J10" s="1025"/>
      <c r="K10" s="1026"/>
      <c r="L10" s="1027"/>
      <c r="M10" s="1024"/>
      <c r="N10" s="1025"/>
      <c r="O10" s="1026" t="s">
        <v>243</v>
      </c>
      <c r="P10" s="1027"/>
      <c r="Q10" s="1024"/>
      <c r="R10" s="1027"/>
      <c r="S10" s="1026"/>
      <c r="T10" s="1028"/>
      <c r="U10" s="1029"/>
    </row>
    <row r="11" spans="1:27" s="807" customFormat="1" ht="15.75" x14ac:dyDescent="0.2">
      <c r="A11" s="1030"/>
      <c r="B11" s="1031"/>
      <c r="C11" s="1022" t="s">
        <v>31</v>
      </c>
      <c r="D11" s="1023" t="s">
        <v>32</v>
      </c>
      <c r="E11" s="1032" t="s">
        <v>31</v>
      </c>
      <c r="F11" s="1033" t="s">
        <v>32</v>
      </c>
      <c r="G11" s="1022" t="s">
        <v>31</v>
      </c>
      <c r="H11" s="1023" t="s">
        <v>32</v>
      </c>
      <c r="I11" s="1032" t="s">
        <v>31</v>
      </c>
      <c r="J11" s="1033" t="s">
        <v>32</v>
      </c>
      <c r="K11" s="1022" t="s">
        <v>31</v>
      </c>
      <c r="L11" s="1023" t="s">
        <v>32</v>
      </c>
      <c r="M11" s="1032" t="s">
        <v>31</v>
      </c>
      <c r="N11" s="1033" t="s">
        <v>32</v>
      </c>
      <c r="O11" s="1022" t="s">
        <v>31</v>
      </c>
      <c r="P11" s="1023" t="s">
        <v>32</v>
      </c>
      <c r="Q11" s="1032" t="s">
        <v>31</v>
      </c>
      <c r="R11" s="1023" t="s">
        <v>32</v>
      </c>
      <c r="S11" s="1022" t="s">
        <v>31</v>
      </c>
      <c r="T11" s="1034" t="s">
        <v>33</v>
      </c>
      <c r="U11" s="1035" t="s">
        <v>34</v>
      </c>
    </row>
    <row r="12" spans="1:27" s="807" customFormat="1" ht="16.5" thickBot="1" x14ac:dyDescent="0.25">
      <c r="A12" s="1036"/>
      <c r="B12" s="1037"/>
      <c r="C12" s="1038"/>
      <c r="D12" s="1039"/>
      <c r="E12" s="1038"/>
      <c r="F12" s="1040"/>
      <c r="G12" s="1038"/>
      <c r="H12" s="1039"/>
      <c r="I12" s="1038"/>
      <c r="J12" s="1040"/>
      <c r="K12" s="1038"/>
      <c r="L12" s="1039"/>
      <c r="M12" s="1038"/>
      <c r="N12" s="1040"/>
      <c r="O12" s="1038"/>
      <c r="P12" s="1039"/>
      <c r="Q12" s="1038"/>
      <c r="R12" s="1039"/>
      <c r="S12" s="1038"/>
      <c r="T12" s="1041"/>
      <c r="U12" s="1042"/>
    </row>
    <row r="13" spans="1:27" s="821" customFormat="1" ht="42.75" customHeight="1" thickTop="1" x14ac:dyDescent="0.2">
      <c r="A13" s="815">
        <v>1</v>
      </c>
      <c r="B13" s="816" t="s">
        <v>244</v>
      </c>
      <c r="C13" s="817">
        <v>3</v>
      </c>
      <c r="D13" s="818">
        <v>4972</v>
      </c>
      <c r="E13" s="819">
        <v>2</v>
      </c>
      <c r="F13" s="820">
        <v>8057</v>
      </c>
      <c r="G13" s="817">
        <v>7</v>
      </c>
      <c r="H13" s="818">
        <v>9643</v>
      </c>
      <c r="I13" s="819">
        <v>2</v>
      </c>
      <c r="J13" s="820">
        <v>20935</v>
      </c>
      <c r="K13" s="817">
        <v>2</v>
      </c>
      <c r="L13" s="818">
        <v>10165</v>
      </c>
      <c r="M13" s="819">
        <v>2</v>
      </c>
      <c r="N13" s="820">
        <v>13745</v>
      </c>
      <c r="O13" s="817">
        <v>4</v>
      </c>
      <c r="P13" s="818">
        <v>16780</v>
      </c>
      <c r="Q13" s="819">
        <v>3</v>
      </c>
      <c r="R13" s="820">
        <v>13678</v>
      </c>
      <c r="S13" s="1315">
        <f t="shared" ref="S13:T20" si="0">IF(ISNUMBER(C13)=TRUE(),SUM(C13,E13,G13,I13,K13,M13,O13,Q13),"")</f>
        <v>25</v>
      </c>
      <c r="T13" s="1316">
        <f t="shared" si="0"/>
        <v>97975</v>
      </c>
      <c r="U13" s="1267">
        <v>1</v>
      </c>
      <c r="W13" s="821">
        <f t="shared" ref="W13:W20" si="1">IF(ISNUMBER(S13)=TRUE(),S13,"")</f>
        <v>25</v>
      </c>
      <c r="X13" s="821">
        <f t="shared" ref="X13:X20" si="2">IF(ISNUMBER(T13)=TRUE(),T13,"")</f>
        <v>97975</v>
      </c>
      <c r="Y13" s="822">
        <f t="shared" ref="Y13:Y20" si="3">MAX(D13,F13,H13,J13,L13,N13,P13,R13)</f>
        <v>20935</v>
      </c>
      <c r="Z13" s="821">
        <f t="shared" ref="Z13:Z20" si="4">IF(ISNUMBER(W13)=TRUE(),W13-X13/100000-Y13/1000000000,"")</f>
        <v>24.020229065000002</v>
      </c>
      <c r="AA13" s="821">
        <f t="shared" ref="AA13:AA20" si="5">IF(ISNUMBER(Z13)=TRUE(),RANK(Z13,$Z$13:$Z$20,1),"")</f>
        <v>1</v>
      </c>
    </row>
    <row r="14" spans="1:27" s="821" customFormat="1" ht="42.75" customHeight="1" x14ac:dyDescent="0.2">
      <c r="A14" s="823">
        <v>2</v>
      </c>
      <c r="B14" s="816" t="s">
        <v>246</v>
      </c>
      <c r="C14" s="824">
        <v>7</v>
      </c>
      <c r="D14" s="825">
        <v>3813</v>
      </c>
      <c r="E14" s="826">
        <v>5</v>
      </c>
      <c r="F14" s="827">
        <v>6584</v>
      </c>
      <c r="G14" s="824">
        <v>3</v>
      </c>
      <c r="H14" s="825">
        <v>11436</v>
      </c>
      <c r="I14" s="826">
        <v>6</v>
      </c>
      <c r="J14" s="827">
        <v>16490</v>
      </c>
      <c r="K14" s="824">
        <v>3</v>
      </c>
      <c r="L14" s="825">
        <v>11010</v>
      </c>
      <c r="M14" s="826">
        <v>1</v>
      </c>
      <c r="N14" s="827">
        <v>20150</v>
      </c>
      <c r="O14" s="824">
        <v>1</v>
      </c>
      <c r="P14" s="825">
        <v>15824</v>
      </c>
      <c r="Q14" s="826">
        <v>1</v>
      </c>
      <c r="R14" s="827">
        <v>16287</v>
      </c>
      <c r="S14" s="1317">
        <f t="shared" si="0"/>
        <v>27</v>
      </c>
      <c r="T14" s="1318">
        <f t="shared" si="0"/>
        <v>101594</v>
      </c>
      <c r="U14" s="1268">
        <v>2</v>
      </c>
      <c r="W14" s="821">
        <f t="shared" si="1"/>
        <v>27</v>
      </c>
      <c r="X14" s="821">
        <f t="shared" si="2"/>
        <v>101594</v>
      </c>
      <c r="Y14" s="822">
        <f t="shared" si="3"/>
        <v>20150</v>
      </c>
      <c r="Z14" s="821">
        <f t="shared" si="4"/>
        <v>25.984039849999998</v>
      </c>
      <c r="AA14" s="821">
        <f t="shared" si="5"/>
        <v>2</v>
      </c>
    </row>
    <row r="15" spans="1:27" s="821" customFormat="1" ht="42.75" customHeight="1" x14ac:dyDescent="0.2">
      <c r="A15" s="823">
        <v>3</v>
      </c>
      <c r="B15" s="816" t="s">
        <v>245</v>
      </c>
      <c r="C15" s="824">
        <v>1</v>
      </c>
      <c r="D15" s="825">
        <v>9657</v>
      </c>
      <c r="E15" s="826">
        <v>6</v>
      </c>
      <c r="F15" s="827">
        <v>6669</v>
      </c>
      <c r="G15" s="824">
        <v>4</v>
      </c>
      <c r="H15" s="825">
        <v>10506</v>
      </c>
      <c r="I15" s="826">
        <v>1</v>
      </c>
      <c r="J15" s="827">
        <v>15155</v>
      </c>
      <c r="K15" s="824">
        <v>4</v>
      </c>
      <c r="L15" s="825">
        <v>6870</v>
      </c>
      <c r="M15" s="826">
        <v>4</v>
      </c>
      <c r="N15" s="827">
        <v>11275</v>
      </c>
      <c r="O15" s="824">
        <v>5</v>
      </c>
      <c r="P15" s="825">
        <v>14061</v>
      </c>
      <c r="Q15" s="826">
        <v>4</v>
      </c>
      <c r="R15" s="827">
        <v>13918</v>
      </c>
      <c r="S15" s="1315">
        <f t="shared" si="0"/>
        <v>29</v>
      </c>
      <c r="T15" s="1316">
        <f t="shared" si="0"/>
        <v>88111</v>
      </c>
      <c r="U15" s="1268">
        <v>3</v>
      </c>
      <c r="W15" s="821">
        <f t="shared" si="1"/>
        <v>29</v>
      </c>
      <c r="X15" s="821">
        <f t="shared" si="2"/>
        <v>88111</v>
      </c>
      <c r="Y15" s="822">
        <f t="shared" si="3"/>
        <v>15155</v>
      </c>
      <c r="Z15" s="821">
        <f t="shared" si="4"/>
        <v>28.118874845000001</v>
      </c>
      <c r="AA15" s="821">
        <f t="shared" si="5"/>
        <v>3</v>
      </c>
    </row>
    <row r="16" spans="1:27" s="821" customFormat="1" ht="42.75" customHeight="1" x14ac:dyDescent="0.2">
      <c r="A16" s="823">
        <v>4</v>
      </c>
      <c r="B16" s="816" t="s">
        <v>247</v>
      </c>
      <c r="C16" s="824">
        <v>2</v>
      </c>
      <c r="D16" s="825">
        <v>4998</v>
      </c>
      <c r="E16" s="826">
        <v>4</v>
      </c>
      <c r="F16" s="827">
        <v>8618</v>
      </c>
      <c r="G16" s="824">
        <v>8</v>
      </c>
      <c r="H16" s="825">
        <v>4847</v>
      </c>
      <c r="I16" s="826">
        <v>8</v>
      </c>
      <c r="J16" s="827">
        <v>7890</v>
      </c>
      <c r="K16" s="824">
        <v>1</v>
      </c>
      <c r="L16" s="825">
        <v>11555</v>
      </c>
      <c r="M16" s="826">
        <v>6</v>
      </c>
      <c r="N16" s="827">
        <v>10215</v>
      </c>
      <c r="O16" s="824">
        <v>2</v>
      </c>
      <c r="P16" s="825">
        <v>14548</v>
      </c>
      <c r="Q16" s="826">
        <v>5</v>
      </c>
      <c r="R16" s="827">
        <v>13130</v>
      </c>
      <c r="S16" s="1317">
        <f t="shared" si="0"/>
        <v>36</v>
      </c>
      <c r="T16" s="1319">
        <f t="shared" si="0"/>
        <v>75801</v>
      </c>
      <c r="U16" s="1268">
        <v>4</v>
      </c>
      <c r="W16" s="821">
        <f t="shared" si="1"/>
        <v>36</v>
      </c>
      <c r="X16" s="821">
        <f t="shared" si="2"/>
        <v>75801</v>
      </c>
      <c r="Y16" s="822">
        <f t="shared" si="3"/>
        <v>14548</v>
      </c>
      <c r="Z16" s="821">
        <f t="shared" si="4"/>
        <v>35.241975451999998</v>
      </c>
      <c r="AA16" s="821">
        <f t="shared" si="5"/>
        <v>4</v>
      </c>
    </row>
    <row r="17" spans="1:31" s="821" customFormat="1" ht="42.75" customHeight="1" x14ac:dyDescent="0.2">
      <c r="A17" s="823">
        <v>5</v>
      </c>
      <c r="B17" s="816" t="s">
        <v>249</v>
      </c>
      <c r="C17" s="824">
        <v>6</v>
      </c>
      <c r="D17" s="825">
        <v>4592</v>
      </c>
      <c r="E17" s="826">
        <v>1</v>
      </c>
      <c r="F17" s="827">
        <v>8980</v>
      </c>
      <c r="G17" s="824">
        <v>6</v>
      </c>
      <c r="H17" s="825">
        <v>10177</v>
      </c>
      <c r="I17" s="826">
        <v>3</v>
      </c>
      <c r="J17" s="827">
        <v>20830</v>
      </c>
      <c r="K17" s="824">
        <v>8</v>
      </c>
      <c r="L17" s="825">
        <v>4710</v>
      </c>
      <c r="M17" s="826">
        <v>8</v>
      </c>
      <c r="N17" s="827">
        <v>10165</v>
      </c>
      <c r="O17" s="824">
        <v>3</v>
      </c>
      <c r="P17" s="825">
        <v>15200</v>
      </c>
      <c r="Q17" s="826">
        <v>2</v>
      </c>
      <c r="R17" s="827">
        <v>16045</v>
      </c>
      <c r="S17" s="1315">
        <f t="shared" si="0"/>
        <v>37</v>
      </c>
      <c r="T17" s="1316">
        <f t="shared" si="0"/>
        <v>90699</v>
      </c>
      <c r="U17" s="1268">
        <v>5</v>
      </c>
      <c r="W17" s="821">
        <f t="shared" si="1"/>
        <v>37</v>
      </c>
      <c r="X17" s="821">
        <f t="shared" si="2"/>
        <v>90699</v>
      </c>
      <c r="Y17" s="822">
        <f t="shared" si="3"/>
        <v>20830</v>
      </c>
      <c r="Z17" s="821">
        <f t="shared" si="4"/>
        <v>36.092989170000003</v>
      </c>
      <c r="AA17" s="821">
        <f t="shared" si="5"/>
        <v>5</v>
      </c>
    </row>
    <row r="18" spans="1:31" s="821" customFormat="1" ht="42.75" customHeight="1" x14ac:dyDescent="0.2">
      <c r="A18" s="823">
        <v>6</v>
      </c>
      <c r="B18" s="816" t="s">
        <v>248</v>
      </c>
      <c r="C18" s="824">
        <v>5</v>
      </c>
      <c r="D18" s="825">
        <v>4683</v>
      </c>
      <c r="E18" s="826">
        <v>3</v>
      </c>
      <c r="F18" s="827">
        <v>9621</v>
      </c>
      <c r="G18" s="824">
        <v>1</v>
      </c>
      <c r="H18" s="825">
        <v>23008</v>
      </c>
      <c r="I18" s="826">
        <v>4</v>
      </c>
      <c r="J18" s="827">
        <v>16525</v>
      </c>
      <c r="K18" s="824">
        <v>7</v>
      </c>
      <c r="L18" s="825">
        <v>6340</v>
      </c>
      <c r="M18" s="826">
        <v>7</v>
      </c>
      <c r="N18" s="827">
        <v>13290</v>
      </c>
      <c r="O18" s="824">
        <v>7</v>
      </c>
      <c r="P18" s="825">
        <v>12934</v>
      </c>
      <c r="Q18" s="826">
        <v>6</v>
      </c>
      <c r="R18" s="827">
        <v>12903</v>
      </c>
      <c r="S18" s="1317">
        <f t="shared" si="0"/>
        <v>40</v>
      </c>
      <c r="T18" s="1319">
        <f t="shared" si="0"/>
        <v>99304</v>
      </c>
      <c r="U18" s="1268">
        <v>6</v>
      </c>
      <c r="W18" s="821">
        <f t="shared" si="1"/>
        <v>40</v>
      </c>
      <c r="X18" s="821">
        <f t="shared" si="2"/>
        <v>99304</v>
      </c>
      <c r="Y18" s="822">
        <f t="shared" si="3"/>
        <v>23008</v>
      </c>
      <c r="Z18" s="821">
        <f t="shared" si="4"/>
        <v>39.006936992</v>
      </c>
      <c r="AA18" s="821">
        <f t="shared" si="5"/>
        <v>6</v>
      </c>
    </row>
    <row r="19" spans="1:31" s="821" customFormat="1" ht="42.75" customHeight="1" x14ac:dyDescent="0.2">
      <c r="A19" s="823">
        <v>7</v>
      </c>
      <c r="B19" s="816" t="s">
        <v>250</v>
      </c>
      <c r="C19" s="824">
        <v>4</v>
      </c>
      <c r="D19" s="825">
        <v>4476</v>
      </c>
      <c r="E19" s="826">
        <v>7</v>
      </c>
      <c r="F19" s="827">
        <v>7218</v>
      </c>
      <c r="G19" s="824">
        <v>5</v>
      </c>
      <c r="H19" s="825">
        <v>9765</v>
      </c>
      <c r="I19" s="826">
        <v>7</v>
      </c>
      <c r="J19" s="827">
        <v>13575</v>
      </c>
      <c r="K19" s="824">
        <v>5</v>
      </c>
      <c r="L19" s="825">
        <v>6695</v>
      </c>
      <c r="M19" s="826">
        <v>5</v>
      </c>
      <c r="N19" s="827">
        <v>10940</v>
      </c>
      <c r="O19" s="824">
        <v>6</v>
      </c>
      <c r="P19" s="825">
        <v>12915</v>
      </c>
      <c r="Q19" s="826">
        <v>7</v>
      </c>
      <c r="R19" s="827">
        <v>11973</v>
      </c>
      <c r="S19" s="1315">
        <f t="shared" si="0"/>
        <v>46</v>
      </c>
      <c r="T19" s="1316">
        <f t="shared" si="0"/>
        <v>77557</v>
      </c>
      <c r="U19" s="1268">
        <v>7</v>
      </c>
      <c r="W19" s="821">
        <f t="shared" si="1"/>
        <v>46</v>
      </c>
      <c r="X19" s="821">
        <f t="shared" si="2"/>
        <v>77557</v>
      </c>
      <c r="Y19" s="822">
        <f t="shared" si="3"/>
        <v>13575</v>
      </c>
      <c r="Z19" s="821">
        <f t="shared" si="4"/>
        <v>45.224416425000001</v>
      </c>
      <c r="AA19" s="821">
        <f t="shared" si="5"/>
        <v>7</v>
      </c>
    </row>
    <row r="20" spans="1:31" s="821" customFormat="1" ht="42.75" customHeight="1" thickBot="1" x14ac:dyDescent="0.25">
      <c r="A20" s="828">
        <v>8</v>
      </c>
      <c r="B20" s="829" t="s">
        <v>251</v>
      </c>
      <c r="C20" s="830">
        <v>8</v>
      </c>
      <c r="D20" s="831">
        <v>3509</v>
      </c>
      <c r="E20" s="832">
        <v>8</v>
      </c>
      <c r="F20" s="831">
        <v>5344</v>
      </c>
      <c r="G20" s="830">
        <v>2</v>
      </c>
      <c r="H20" s="831">
        <v>10487</v>
      </c>
      <c r="I20" s="832">
        <v>5</v>
      </c>
      <c r="J20" s="833">
        <v>11485</v>
      </c>
      <c r="K20" s="830">
        <v>6</v>
      </c>
      <c r="L20" s="831">
        <v>8630</v>
      </c>
      <c r="M20" s="830">
        <v>3</v>
      </c>
      <c r="N20" s="833">
        <v>13915</v>
      </c>
      <c r="O20" s="830">
        <v>8</v>
      </c>
      <c r="P20" s="831">
        <v>10825</v>
      </c>
      <c r="Q20" s="832">
        <v>8</v>
      </c>
      <c r="R20" s="833">
        <v>10843</v>
      </c>
      <c r="S20" s="1320">
        <f t="shared" si="0"/>
        <v>48</v>
      </c>
      <c r="T20" s="1321">
        <f t="shared" si="0"/>
        <v>75038</v>
      </c>
      <c r="U20" s="1269">
        <v>8</v>
      </c>
      <c r="W20" s="821">
        <f t="shared" si="1"/>
        <v>48</v>
      </c>
      <c r="X20" s="821">
        <f t="shared" si="2"/>
        <v>75038</v>
      </c>
      <c r="Y20" s="822">
        <f t="shared" si="3"/>
        <v>13915</v>
      </c>
      <c r="Z20" s="821">
        <f t="shared" si="4"/>
        <v>47.249606085000003</v>
      </c>
      <c r="AA20" s="821">
        <f t="shared" si="5"/>
        <v>8</v>
      </c>
    </row>
    <row r="21" spans="1:31" ht="15.75" x14ac:dyDescent="0.25">
      <c r="B21" s="834"/>
      <c r="C21" s="834"/>
      <c r="D21" s="834" t="s">
        <v>51</v>
      </c>
      <c r="E21" s="834"/>
      <c r="AE21" s="807" t="s">
        <v>243</v>
      </c>
    </row>
    <row r="22" spans="1:31" ht="15" x14ac:dyDescent="0.2">
      <c r="A22" s="835"/>
      <c r="B22" s="836" t="s">
        <v>784</v>
      </c>
      <c r="C22" s="836"/>
      <c r="D22" s="836"/>
      <c r="E22" s="836" t="s">
        <v>785</v>
      </c>
      <c r="F22" s="836"/>
      <c r="G22" s="836"/>
      <c r="H22" s="836"/>
      <c r="L22" s="836" t="s">
        <v>786</v>
      </c>
      <c r="O22" s="836" t="s">
        <v>787</v>
      </c>
    </row>
    <row r="23" spans="1:31" ht="15" x14ac:dyDescent="0.2">
      <c r="A23" s="835"/>
      <c r="B23" s="836"/>
      <c r="C23" s="836"/>
      <c r="D23" s="836"/>
      <c r="E23" s="836"/>
      <c r="F23" s="836"/>
      <c r="G23" s="836"/>
      <c r="H23" s="836"/>
    </row>
    <row r="24" spans="1:31" ht="15" x14ac:dyDescent="0.2">
      <c r="A24" s="835"/>
      <c r="B24" s="836"/>
      <c r="C24" s="836"/>
      <c r="D24" s="836"/>
      <c r="E24" s="836"/>
      <c r="F24" s="836"/>
      <c r="G24" s="836"/>
      <c r="H24" s="836"/>
    </row>
  </sheetData>
  <sortState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rintOptions horizontalCentered="1"/>
  <pageMargins left="0.39374999999999999" right="0.39374999999999999" top="0.39374999999999999" bottom="0.39374999999999999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08080"/>
    <pageSetUpPr fitToPage="1"/>
  </sheetPr>
  <dimension ref="A1:IW58"/>
  <sheetViews>
    <sheetView zoomScale="84" zoomScaleNormal="84" zoomScalePageLayoutView="55" workbookViewId="0">
      <selection activeCell="AC20" sqref="AC20"/>
    </sheetView>
  </sheetViews>
  <sheetFormatPr defaultRowHeight="15" x14ac:dyDescent="0.2"/>
  <cols>
    <col min="1" max="1" width="5.140625" style="478"/>
    <col min="2" max="2" width="21.85546875" style="483"/>
    <col min="3" max="3" width="19.85546875" style="479"/>
    <col min="4" max="4" width="5.7109375" style="479"/>
    <col min="5" max="5" width="9.28515625" style="480"/>
    <col min="6" max="6" width="5.7109375" style="479"/>
    <col min="7" max="7" width="9.28515625" style="480"/>
    <col min="8" max="8" width="5.7109375" style="479"/>
    <col min="9" max="9" width="9.28515625" style="480"/>
    <col min="10" max="10" width="5.7109375" style="479"/>
    <col min="11" max="11" width="9.28515625" style="480"/>
    <col min="12" max="12" width="5.7109375" style="479"/>
    <col min="13" max="13" width="9.28515625" style="480"/>
    <col min="14" max="14" width="5.7109375" style="479"/>
    <col min="15" max="15" width="9.28515625" style="480"/>
    <col min="16" max="16" width="5.7109375" style="479"/>
    <col min="17" max="17" width="9.28515625" style="480"/>
    <col min="18" max="18" width="5.7109375" style="479"/>
    <col min="19" max="19" width="9.28515625" style="480"/>
    <col min="20" max="20" width="6.7109375" style="479"/>
    <col min="21" max="21" width="10" style="480"/>
    <col min="22" max="22" width="10.5703125" style="479"/>
    <col min="23" max="28" width="0" style="479" hidden="1"/>
    <col min="29" max="257" width="9.140625" style="479"/>
    <col min="258" max="16384" width="9.140625" style="482"/>
  </cols>
  <sheetData>
    <row r="1" spans="1:31" ht="23.25" x14ac:dyDescent="0.35">
      <c r="B1" s="1444" t="s">
        <v>0</v>
      </c>
      <c r="C1" s="1444"/>
      <c r="K1" s="481" t="s">
        <v>1</v>
      </c>
      <c r="Q1" s="479"/>
    </row>
    <row r="2" spans="1:31" ht="23.25" x14ac:dyDescent="0.35">
      <c r="B2" s="1445" t="s">
        <v>2</v>
      </c>
      <c r="C2" s="1445"/>
      <c r="K2" s="481" t="s">
        <v>252</v>
      </c>
    </row>
    <row r="3" spans="1:31" ht="23.25" x14ac:dyDescent="0.35">
      <c r="K3" s="481" t="s">
        <v>47</v>
      </c>
    </row>
    <row r="5" spans="1:31" s="479" customFormat="1" ht="20.25" customHeight="1" x14ac:dyDescent="0.2">
      <c r="A5" s="1446" t="s">
        <v>4</v>
      </c>
      <c r="B5" s="1447" t="s">
        <v>48</v>
      </c>
      <c r="C5" s="1448" t="s">
        <v>5</v>
      </c>
      <c r="D5" s="1443" t="s">
        <v>6</v>
      </c>
      <c r="E5" s="1443"/>
      <c r="F5" s="1449" t="s">
        <v>7</v>
      </c>
      <c r="G5" s="1449"/>
      <c r="H5" s="1443" t="s">
        <v>8</v>
      </c>
      <c r="I5" s="1443"/>
      <c r="J5" s="1449" t="s">
        <v>9</v>
      </c>
      <c r="K5" s="1449"/>
      <c r="L5" s="1443" t="s">
        <v>10</v>
      </c>
      <c r="M5" s="1443"/>
      <c r="N5" s="1449" t="s">
        <v>11</v>
      </c>
      <c r="O5" s="1449"/>
      <c r="P5" s="1443" t="s">
        <v>12</v>
      </c>
      <c r="Q5" s="1443"/>
      <c r="R5" s="1449" t="s">
        <v>13</v>
      </c>
      <c r="S5" s="1449"/>
      <c r="T5" s="1450" t="s">
        <v>18</v>
      </c>
      <c r="U5" s="1450"/>
      <c r="V5" s="1450"/>
    </row>
    <row r="6" spans="1:31" s="479" customFormat="1" ht="27.75" customHeight="1" x14ac:dyDescent="0.2">
      <c r="A6" s="1446"/>
      <c r="B6" s="1447"/>
      <c r="C6" s="1448"/>
      <c r="D6" s="1451" t="s">
        <v>235</v>
      </c>
      <c r="E6" s="1451"/>
      <c r="F6" s="1451" t="s">
        <v>236</v>
      </c>
      <c r="G6" s="1451"/>
      <c r="H6" s="1451" t="s">
        <v>237</v>
      </c>
      <c r="I6" s="1451"/>
      <c r="J6" s="1451" t="s">
        <v>238</v>
      </c>
      <c r="K6" s="1451"/>
      <c r="L6" s="1451" t="s">
        <v>239</v>
      </c>
      <c r="M6" s="1451"/>
      <c r="N6" s="1451" t="s">
        <v>240</v>
      </c>
      <c r="O6" s="1451"/>
      <c r="P6" s="1451" t="s">
        <v>241</v>
      </c>
      <c r="Q6" s="1451"/>
      <c r="R6" s="1451" t="s">
        <v>242</v>
      </c>
      <c r="S6" s="1451"/>
      <c r="T6" s="1450"/>
      <c r="U6" s="1450"/>
      <c r="V6" s="1450"/>
    </row>
    <row r="7" spans="1:31" s="479" customFormat="1" ht="12.75" customHeight="1" x14ac:dyDescent="0.2">
      <c r="A7" s="1446"/>
      <c r="B7" s="1447"/>
      <c r="C7" s="1448"/>
      <c r="D7" s="1043"/>
      <c r="E7" s="1044"/>
      <c r="F7" s="1043"/>
      <c r="G7" s="1045"/>
      <c r="H7" s="1046"/>
      <c r="I7" s="1044"/>
      <c r="J7" s="1043"/>
      <c r="K7" s="1045"/>
      <c r="L7" s="1046"/>
      <c r="M7" s="1044"/>
      <c r="N7" s="1043"/>
      <c r="O7" s="1047"/>
      <c r="P7" s="1046"/>
      <c r="Q7" s="1044"/>
      <c r="R7" s="1043"/>
      <c r="S7" s="1045"/>
      <c r="T7" s="1046"/>
      <c r="U7" s="1048"/>
      <c r="V7" s="1049"/>
      <c r="W7" s="484"/>
      <c r="X7" s="484"/>
      <c r="Y7" s="484"/>
      <c r="Z7" s="484"/>
      <c r="AA7" s="484"/>
    </row>
    <row r="8" spans="1:31" s="479" customFormat="1" ht="12.75" customHeight="1" x14ac:dyDescent="0.2">
      <c r="A8" s="1050"/>
      <c r="B8" s="1051"/>
      <c r="C8" s="1052"/>
      <c r="D8" s="1053" t="s">
        <v>31</v>
      </c>
      <c r="E8" s="1054" t="s">
        <v>32</v>
      </c>
      <c r="F8" s="1053" t="s">
        <v>31</v>
      </c>
      <c r="G8" s="1055" t="s">
        <v>32</v>
      </c>
      <c r="H8" s="1056" t="s">
        <v>31</v>
      </c>
      <c r="I8" s="1054" t="s">
        <v>32</v>
      </c>
      <c r="J8" s="1053" t="s">
        <v>31</v>
      </c>
      <c r="K8" s="1055" t="s">
        <v>32</v>
      </c>
      <c r="L8" s="1056" t="s">
        <v>31</v>
      </c>
      <c r="M8" s="1054" t="s">
        <v>32</v>
      </c>
      <c r="N8" s="1053" t="s">
        <v>31</v>
      </c>
      <c r="O8" s="1057" t="s">
        <v>32</v>
      </c>
      <c r="P8" s="1056" t="s">
        <v>31</v>
      </c>
      <c r="Q8" s="1054" t="s">
        <v>32</v>
      </c>
      <c r="R8" s="1053" t="s">
        <v>31</v>
      </c>
      <c r="S8" s="1055" t="s">
        <v>32</v>
      </c>
      <c r="T8" s="1056" t="s">
        <v>31</v>
      </c>
      <c r="U8" s="1058" t="s">
        <v>33</v>
      </c>
      <c r="V8" s="1059" t="s">
        <v>34</v>
      </c>
      <c r="W8" s="484"/>
      <c r="X8" s="484"/>
      <c r="Y8" s="484"/>
      <c r="Z8" s="484"/>
      <c r="AA8" s="484"/>
    </row>
    <row r="9" spans="1:31" s="479" customFormat="1" ht="12.75" customHeight="1" x14ac:dyDescent="0.2">
      <c r="A9" s="1060"/>
      <c r="B9" s="1061"/>
      <c r="C9" s="1062"/>
      <c r="D9" s="1063"/>
      <c r="E9" s="1064"/>
      <c r="F9" s="1063"/>
      <c r="G9" s="1065"/>
      <c r="H9" s="1066"/>
      <c r="I9" s="1064"/>
      <c r="J9" s="1063"/>
      <c r="K9" s="1065"/>
      <c r="L9" s="1066"/>
      <c r="M9" s="1064"/>
      <c r="N9" s="1063"/>
      <c r="O9" s="1065"/>
      <c r="P9" s="1066"/>
      <c r="Q9" s="1064"/>
      <c r="R9" s="1063"/>
      <c r="S9" s="1065"/>
      <c r="T9" s="1066"/>
      <c r="U9" s="1067"/>
      <c r="V9" s="1068"/>
      <c r="W9" s="484"/>
      <c r="X9" s="484"/>
      <c r="Y9" s="484"/>
      <c r="Z9" s="484"/>
      <c r="AA9" s="484"/>
    </row>
    <row r="10" spans="1:31" s="479" customFormat="1" ht="12.75" customHeight="1" x14ac:dyDescent="0.2">
      <c r="A10" s="487"/>
      <c r="B10" s="485"/>
      <c r="C10" s="486"/>
      <c r="D10" s="488"/>
      <c r="E10" s="489"/>
      <c r="F10" s="490"/>
      <c r="G10" s="491"/>
      <c r="H10" s="488"/>
      <c r="I10" s="489"/>
      <c r="J10" s="490"/>
      <c r="K10" s="491"/>
      <c r="L10" s="488"/>
      <c r="M10" s="489"/>
      <c r="N10" s="490"/>
      <c r="O10" s="491"/>
      <c r="P10" s="488"/>
      <c r="Q10" s="489"/>
      <c r="R10" s="490"/>
      <c r="S10" s="491"/>
      <c r="T10" s="488"/>
      <c r="U10" s="489"/>
      <c r="V10" s="492"/>
      <c r="W10" s="484"/>
      <c r="X10" s="484"/>
      <c r="Y10" s="484"/>
      <c r="Z10" s="484"/>
      <c r="AA10" s="484"/>
    </row>
    <row r="11" spans="1:31" s="502" customFormat="1" ht="15" customHeight="1" x14ac:dyDescent="0.2">
      <c r="A11" s="493">
        <v>1</v>
      </c>
      <c r="B11" s="509" t="s">
        <v>273</v>
      </c>
      <c r="C11" s="511" t="s">
        <v>274</v>
      </c>
      <c r="D11" s="495">
        <v>1</v>
      </c>
      <c r="E11" s="496">
        <v>1737</v>
      </c>
      <c r="F11" s="497">
        <v>3</v>
      </c>
      <c r="G11" s="498">
        <v>3621</v>
      </c>
      <c r="H11" s="495">
        <v>5</v>
      </c>
      <c r="I11" s="496">
        <v>2448</v>
      </c>
      <c r="J11" s="497">
        <v>1</v>
      </c>
      <c r="K11" s="499">
        <v>6005</v>
      </c>
      <c r="L11" s="495">
        <v>4</v>
      </c>
      <c r="M11" s="496">
        <v>1660</v>
      </c>
      <c r="N11" s="497">
        <v>3</v>
      </c>
      <c r="O11" s="499">
        <v>3460</v>
      </c>
      <c r="P11" s="495">
        <v>1</v>
      </c>
      <c r="Q11" s="496">
        <v>6527</v>
      </c>
      <c r="R11" s="497">
        <v>1</v>
      </c>
      <c r="S11" s="499">
        <v>3440</v>
      </c>
      <c r="T11" s="1310">
        <f t="shared" ref="T11:T50" si="0">IF(ISNUMBER(D11)=TRUE(),SUM(D11,F11,H11,J11,L11,N11,P11,R11),"")</f>
        <v>19</v>
      </c>
      <c r="U11" s="1311">
        <f>+E11+G11+I11+K11+M11+O11+Q11+S11</f>
        <v>28898</v>
      </c>
      <c r="V11" s="1270">
        <v>1</v>
      </c>
      <c r="W11" s="502">
        <f t="shared" ref="W11:W17" si="1">IF(ISNUMBER(V11)=TRUE(),1,"")</f>
        <v>1</v>
      </c>
      <c r="X11" s="502">
        <f t="shared" ref="X11:Y17" si="2">IF(ISNUMBER(T11)=TRUE(),T11,"")</f>
        <v>19</v>
      </c>
      <c r="Y11" s="502">
        <f t="shared" si="2"/>
        <v>28898</v>
      </c>
      <c r="Z11" s="503">
        <f t="shared" ref="Z11:Z37" si="3">MAX(E11,G11,I11,K11,M11,O11,Q11,S11)</f>
        <v>6527</v>
      </c>
      <c r="AA11" s="502">
        <f t="shared" ref="AA11:AA17" si="4">IF(ISNUMBER(X11)=TRUE(),X11-Y11/100000-Z11/1000000000,"")</f>
        <v>18.711013473000001</v>
      </c>
      <c r="AB11" s="502">
        <f t="shared" ref="AB11:AB17" si="5">IF(ISNUMBER(AA11)=TRUE(),RANK(AA11,$AA$11:$AA$58,1),"")</f>
        <v>1</v>
      </c>
    </row>
    <row r="12" spans="1:31" s="502" customFormat="1" ht="15" customHeight="1" x14ac:dyDescent="0.2">
      <c r="A12" s="504">
        <v>2</v>
      </c>
      <c r="B12" s="509" t="s">
        <v>278</v>
      </c>
      <c r="C12" s="511" t="s">
        <v>279</v>
      </c>
      <c r="D12" s="505">
        <v>4</v>
      </c>
      <c r="E12" s="506">
        <v>878</v>
      </c>
      <c r="F12" s="507">
        <v>1</v>
      </c>
      <c r="G12" s="508">
        <v>4931</v>
      </c>
      <c r="H12" s="505">
        <v>1</v>
      </c>
      <c r="I12" s="506">
        <v>6025</v>
      </c>
      <c r="J12" s="507">
        <v>4</v>
      </c>
      <c r="K12" s="508">
        <v>5430</v>
      </c>
      <c r="L12" s="505">
        <v>6</v>
      </c>
      <c r="M12" s="506">
        <v>1045</v>
      </c>
      <c r="N12" s="507">
        <v>1</v>
      </c>
      <c r="O12" s="508">
        <v>7080</v>
      </c>
      <c r="P12" s="505">
        <v>1</v>
      </c>
      <c r="Q12" s="506">
        <v>4482</v>
      </c>
      <c r="R12" s="507">
        <v>2</v>
      </c>
      <c r="S12" s="508">
        <v>4525</v>
      </c>
      <c r="T12" s="1310">
        <f t="shared" si="0"/>
        <v>20</v>
      </c>
      <c r="U12" s="1311">
        <f>+E12+G12+I12+K12+M12+O12+Q12+S12</f>
        <v>34396</v>
      </c>
      <c r="V12" s="1271">
        <v>2</v>
      </c>
      <c r="W12" s="502">
        <f t="shared" si="1"/>
        <v>1</v>
      </c>
      <c r="X12" s="502">
        <f t="shared" si="2"/>
        <v>20</v>
      </c>
      <c r="Y12" s="502">
        <f t="shared" si="2"/>
        <v>34396</v>
      </c>
      <c r="Z12" s="503">
        <f t="shared" si="3"/>
        <v>7080</v>
      </c>
      <c r="AA12" s="502">
        <f t="shared" si="4"/>
        <v>19.656032920000001</v>
      </c>
      <c r="AB12" s="502">
        <f t="shared" si="5"/>
        <v>2</v>
      </c>
    </row>
    <row r="13" spans="1:31" s="502" customFormat="1" ht="15" customHeight="1" x14ac:dyDescent="0.2">
      <c r="A13" s="493">
        <v>3</v>
      </c>
      <c r="B13" s="509" t="s">
        <v>253</v>
      </c>
      <c r="C13" s="494" t="s">
        <v>250</v>
      </c>
      <c r="D13" s="505">
        <v>3</v>
      </c>
      <c r="E13" s="506">
        <v>2231</v>
      </c>
      <c r="F13" s="507">
        <v>1</v>
      </c>
      <c r="G13" s="508">
        <v>3937</v>
      </c>
      <c r="H13" s="505">
        <v>1</v>
      </c>
      <c r="I13" s="506">
        <v>5070</v>
      </c>
      <c r="J13" s="507">
        <v>2</v>
      </c>
      <c r="K13" s="508">
        <v>8980</v>
      </c>
      <c r="L13" s="505">
        <v>4</v>
      </c>
      <c r="M13" s="506">
        <v>1570</v>
      </c>
      <c r="N13" s="507">
        <v>2</v>
      </c>
      <c r="O13" s="508">
        <v>3945</v>
      </c>
      <c r="P13" s="505">
        <v>4</v>
      </c>
      <c r="Q13" s="506">
        <v>3392</v>
      </c>
      <c r="R13" s="507">
        <v>8</v>
      </c>
      <c r="S13" s="508">
        <v>2575</v>
      </c>
      <c r="T13" s="1310">
        <f t="shared" si="0"/>
        <v>25</v>
      </c>
      <c r="U13" s="1311">
        <f>IF(ISNUMBER(E13)=TRUE(),SUM(E13,G13,I13,K13,M13,O13,Q13,S13),"")</f>
        <v>31700</v>
      </c>
      <c r="V13" s="1270">
        <v>3</v>
      </c>
      <c r="W13" s="502">
        <f t="shared" si="1"/>
        <v>1</v>
      </c>
      <c r="X13" s="502">
        <f t="shared" si="2"/>
        <v>25</v>
      </c>
      <c r="Y13" s="502">
        <f t="shared" si="2"/>
        <v>31700</v>
      </c>
      <c r="Z13" s="503">
        <f t="shared" si="3"/>
        <v>8980</v>
      </c>
      <c r="AA13" s="502">
        <f t="shared" si="4"/>
        <v>24.682991019999999</v>
      </c>
      <c r="AB13" s="502">
        <f t="shared" si="5"/>
        <v>3</v>
      </c>
      <c r="AE13" s="510"/>
    </row>
    <row r="14" spans="1:31" s="502" customFormat="1" ht="15" customHeight="1" x14ac:dyDescent="0.2">
      <c r="A14" s="504">
        <v>4</v>
      </c>
      <c r="B14" s="509" t="s">
        <v>284</v>
      </c>
      <c r="C14" s="511" t="s">
        <v>246</v>
      </c>
      <c r="D14" s="505">
        <v>6</v>
      </c>
      <c r="E14" s="506">
        <v>397</v>
      </c>
      <c r="F14" s="507">
        <v>5</v>
      </c>
      <c r="G14" s="508">
        <v>1965</v>
      </c>
      <c r="H14" s="505">
        <v>2</v>
      </c>
      <c r="I14" s="506">
        <v>3945</v>
      </c>
      <c r="J14" s="507">
        <v>2</v>
      </c>
      <c r="K14" s="508">
        <v>4750</v>
      </c>
      <c r="L14" s="505">
        <v>2</v>
      </c>
      <c r="M14" s="506">
        <v>5050</v>
      </c>
      <c r="N14" s="507">
        <v>1</v>
      </c>
      <c r="O14" s="508">
        <v>3450</v>
      </c>
      <c r="P14" s="505">
        <v>5</v>
      </c>
      <c r="Q14" s="506">
        <v>3612</v>
      </c>
      <c r="R14" s="507">
        <v>2</v>
      </c>
      <c r="S14" s="508">
        <v>6165</v>
      </c>
      <c r="T14" s="1310">
        <f t="shared" si="0"/>
        <v>25</v>
      </c>
      <c r="U14" s="1311">
        <f>+E14+G14+I14+K14+M14+O14+Q14+S14</f>
        <v>29334</v>
      </c>
      <c r="V14" s="1271">
        <v>4</v>
      </c>
      <c r="W14" s="502">
        <f t="shared" si="1"/>
        <v>1</v>
      </c>
      <c r="X14" s="502">
        <f t="shared" si="2"/>
        <v>25</v>
      </c>
      <c r="Y14" s="502">
        <f t="shared" si="2"/>
        <v>29334</v>
      </c>
      <c r="Z14" s="503">
        <f t="shared" si="3"/>
        <v>6165</v>
      </c>
      <c r="AA14" s="502">
        <f t="shared" si="4"/>
        <v>24.706653835000001</v>
      </c>
      <c r="AB14" s="502">
        <f t="shared" si="5"/>
        <v>4</v>
      </c>
    </row>
    <row r="15" spans="1:31" s="502" customFormat="1" ht="15" customHeight="1" x14ac:dyDescent="0.2">
      <c r="A15" s="493">
        <v>5</v>
      </c>
      <c r="B15" s="509" t="s">
        <v>283</v>
      </c>
      <c r="C15" s="511" t="s">
        <v>246</v>
      </c>
      <c r="D15" s="505">
        <v>7</v>
      </c>
      <c r="E15" s="506">
        <v>901</v>
      </c>
      <c r="F15" s="507">
        <v>3</v>
      </c>
      <c r="G15" s="508">
        <v>1753</v>
      </c>
      <c r="H15" s="505">
        <v>3</v>
      </c>
      <c r="I15" s="506">
        <v>3035</v>
      </c>
      <c r="J15" s="507">
        <v>8</v>
      </c>
      <c r="K15" s="508">
        <v>480</v>
      </c>
      <c r="L15" s="505">
        <v>1</v>
      </c>
      <c r="M15" s="506">
        <v>4125</v>
      </c>
      <c r="N15" s="507">
        <v>1</v>
      </c>
      <c r="O15" s="508">
        <v>9300</v>
      </c>
      <c r="P15" s="505">
        <v>1</v>
      </c>
      <c r="Q15" s="506">
        <v>4068</v>
      </c>
      <c r="R15" s="507">
        <v>2</v>
      </c>
      <c r="S15" s="508">
        <v>3397</v>
      </c>
      <c r="T15" s="1310">
        <f t="shared" si="0"/>
        <v>26</v>
      </c>
      <c r="U15" s="1311">
        <f>+E15+G15+I15+K15+M15+O15+Q15+S15</f>
        <v>27059</v>
      </c>
      <c r="V15" s="1270">
        <v>5</v>
      </c>
      <c r="W15" s="502">
        <f t="shared" si="1"/>
        <v>1</v>
      </c>
      <c r="X15" s="502">
        <f t="shared" si="2"/>
        <v>26</v>
      </c>
      <c r="Y15" s="502">
        <f t="shared" si="2"/>
        <v>27059</v>
      </c>
      <c r="Z15" s="503">
        <f t="shared" si="3"/>
        <v>9300</v>
      </c>
      <c r="AA15" s="502">
        <f t="shared" si="4"/>
        <v>25.729400700000003</v>
      </c>
      <c r="AB15" s="502">
        <f t="shared" si="5"/>
        <v>5</v>
      </c>
    </row>
    <row r="16" spans="1:31" s="502" customFormat="1" ht="15" customHeight="1" x14ac:dyDescent="0.2">
      <c r="A16" s="493">
        <v>6</v>
      </c>
      <c r="B16" s="509" t="s">
        <v>266</v>
      </c>
      <c r="C16" s="511" t="s">
        <v>263</v>
      </c>
      <c r="D16" s="505">
        <v>2</v>
      </c>
      <c r="E16" s="506">
        <v>2682</v>
      </c>
      <c r="F16" s="507">
        <v>1</v>
      </c>
      <c r="G16" s="508">
        <v>2737</v>
      </c>
      <c r="H16" s="505">
        <v>2</v>
      </c>
      <c r="I16" s="506">
        <v>3770</v>
      </c>
      <c r="J16" s="507">
        <v>5</v>
      </c>
      <c r="K16" s="508">
        <v>2475</v>
      </c>
      <c r="L16" s="505">
        <v>5</v>
      </c>
      <c r="M16" s="506">
        <v>1710</v>
      </c>
      <c r="N16" s="507">
        <v>5</v>
      </c>
      <c r="O16" s="508">
        <v>4765</v>
      </c>
      <c r="P16" s="505">
        <v>3</v>
      </c>
      <c r="Q16" s="506">
        <v>3628</v>
      </c>
      <c r="R16" s="507">
        <v>3</v>
      </c>
      <c r="S16" s="508">
        <v>4128</v>
      </c>
      <c r="T16" s="1310">
        <f t="shared" si="0"/>
        <v>26</v>
      </c>
      <c r="U16" s="1311">
        <f>IF(ISNUMBER(E16)=TRUE(),SUM(E16,G16,I16,K16,M16,O16,Q16,S16),"")</f>
        <v>25895</v>
      </c>
      <c r="V16" s="1270">
        <v>6</v>
      </c>
      <c r="W16" s="502">
        <f t="shared" si="1"/>
        <v>1</v>
      </c>
      <c r="X16" s="502">
        <f t="shared" si="2"/>
        <v>26</v>
      </c>
      <c r="Y16" s="502">
        <f t="shared" si="2"/>
        <v>25895</v>
      </c>
      <c r="Z16" s="503">
        <f t="shared" si="3"/>
        <v>4765</v>
      </c>
      <c r="AA16" s="502">
        <f t="shared" si="4"/>
        <v>25.741045235000001</v>
      </c>
      <c r="AB16" s="502">
        <f t="shared" si="5"/>
        <v>6</v>
      </c>
    </row>
    <row r="17" spans="1:28" ht="15" customHeight="1" x14ac:dyDescent="0.2">
      <c r="A17" s="504">
        <v>7</v>
      </c>
      <c r="B17" s="509" t="s">
        <v>288</v>
      </c>
      <c r="C17" s="494" t="s">
        <v>247</v>
      </c>
      <c r="D17" s="505">
        <v>1</v>
      </c>
      <c r="E17" s="506">
        <v>2358</v>
      </c>
      <c r="F17" s="507">
        <v>6</v>
      </c>
      <c r="G17" s="508">
        <v>711</v>
      </c>
      <c r="H17" s="505">
        <v>7</v>
      </c>
      <c r="I17" s="506">
        <v>1160</v>
      </c>
      <c r="J17" s="507">
        <v>6</v>
      </c>
      <c r="K17" s="508">
        <v>2235</v>
      </c>
      <c r="L17" s="505">
        <v>2</v>
      </c>
      <c r="M17" s="506">
        <v>2460</v>
      </c>
      <c r="N17" s="507">
        <v>2</v>
      </c>
      <c r="O17" s="508">
        <v>2485</v>
      </c>
      <c r="P17" s="505">
        <v>3</v>
      </c>
      <c r="Q17" s="506">
        <v>3692</v>
      </c>
      <c r="R17" s="507">
        <v>1</v>
      </c>
      <c r="S17" s="508">
        <v>3640</v>
      </c>
      <c r="T17" s="1310">
        <f t="shared" si="0"/>
        <v>28</v>
      </c>
      <c r="U17" s="1311">
        <f>+E17+G17+I17+K17+M17+O17+Q17+S17</f>
        <v>18741</v>
      </c>
      <c r="V17" s="1271">
        <v>7</v>
      </c>
      <c r="W17" s="502">
        <f t="shared" si="1"/>
        <v>1</v>
      </c>
      <c r="X17" s="502">
        <f t="shared" si="2"/>
        <v>28</v>
      </c>
      <c r="Y17" s="502">
        <f t="shared" si="2"/>
        <v>18741</v>
      </c>
      <c r="Z17" s="503">
        <f t="shared" si="3"/>
        <v>3692</v>
      </c>
      <c r="AA17" s="502">
        <f t="shared" si="4"/>
        <v>27.812586308</v>
      </c>
      <c r="AB17" s="502">
        <f t="shared" si="5"/>
        <v>7</v>
      </c>
    </row>
    <row r="18" spans="1:28" ht="15" customHeight="1" x14ac:dyDescent="0.2">
      <c r="A18" s="493">
        <v>8</v>
      </c>
      <c r="B18" s="509" t="s">
        <v>260</v>
      </c>
      <c r="C18" s="511" t="s">
        <v>258</v>
      </c>
      <c r="D18" s="505">
        <v>1</v>
      </c>
      <c r="E18" s="506">
        <v>3718</v>
      </c>
      <c r="F18" s="507">
        <v>6</v>
      </c>
      <c r="G18" s="508">
        <v>1463</v>
      </c>
      <c r="H18" s="505">
        <v>3</v>
      </c>
      <c r="I18" s="506">
        <v>2465</v>
      </c>
      <c r="J18" s="507">
        <v>3</v>
      </c>
      <c r="K18" s="508">
        <v>6635</v>
      </c>
      <c r="L18" s="505">
        <v>3</v>
      </c>
      <c r="M18" s="506">
        <v>1650</v>
      </c>
      <c r="N18" s="507">
        <v>2</v>
      </c>
      <c r="O18" s="508">
        <v>3350</v>
      </c>
      <c r="P18" s="505">
        <v>7</v>
      </c>
      <c r="Q18" s="506">
        <v>3080</v>
      </c>
      <c r="R18" s="507">
        <v>4</v>
      </c>
      <c r="S18" s="508">
        <v>2748</v>
      </c>
      <c r="T18" s="1310">
        <f t="shared" si="0"/>
        <v>29</v>
      </c>
      <c r="U18" s="1311">
        <f>IF(ISNUMBER(E18)=TRUE(),SUM(E18,G18,I18,K18,M18,O18,Q18,S18),"")</f>
        <v>25109</v>
      </c>
      <c r="V18" s="1270">
        <v>8</v>
      </c>
      <c r="W18" s="502"/>
      <c r="X18" s="502">
        <f t="shared" ref="X18:X38" si="6">IF(ISNUMBER(T18)=TRUE(),T18,"")</f>
        <v>29</v>
      </c>
      <c r="Y18" s="502"/>
      <c r="Z18" s="503">
        <f t="shared" si="3"/>
        <v>6635</v>
      </c>
      <c r="AA18" s="502"/>
      <c r="AB18" s="502"/>
    </row>
    <row r="19" spans="1:28" ht="15.75" customHeight="1" x14ac:dyDescent="0.2">
      <c r="A19" s="504">
        <v>9</v>
      </c>
      <c r="B19" s="509" t="s">
        <v>257</v>
      </c>
      <c r="C19" s="511" t="s">
        <v>258</v>
      </c>
      <c r="D19" s="505">
        <v>2</v>
      </c>
      <c r="E19" s="506">
        <v>1274</v>
      </c>
      <c r="F19" s="507">
        <v>1</v>
      </c>
      <c r="G19" s="508">
        <v>2146</v>
      </c>
      <c r="H19" s="505">
        <v>5</v>
      </c>
      <c r="I19" s="506">
        <v>2785</v>
      </c>
      <c r="J19" s="507">
        <v>3</v>
      </c>
      <c r="K19" s="508">
        <v>3055</v>
      </c>
      <c r="L19" s="505">
        <v>3</v>
      </c>
      <c r="M19" s="506">
        <v>1795</v>
      </c>
      <c r="N19" s="507">
        <v>7</v>
      </c>
      <c r="O19" s="508">
        <v>2805</v>
      </c>
      <c r="P19" s="505">
        <v>3</v>
      </c>
      <c r="Q19" s="506">
        <v>3730</v>
      </c>
      <c r="R19" s="507">
        <v>5</v>
      </c>
      <c r="S19" s="508">
        <v>2410</v>
      </c>
      <c r="T19" s="1310">
        <f t="shared" si="0"/>
        <v>29</v>
      </c>
      <c r="U19" s="1311">
        <f>IF(ISNUMBER(E19)=TRUE(),SUM(E19,G19,I19,K19,M19,O19,Q19,S19),"")</f>
        <v>20000</v>
      </c>
      <c r="V19" s="1271">
        <v>9</v>
      </c>
      <c r="W19" s="502">
        <f t="shared" ref="W19:W36" si="7">IF(ISNUMBER(V19)=TRUE(),1,"")</f>
        <v>1</v>
      </c>
      <c r="X19" s="502">
        <f t="shared" si="6"/>
        <v>29</v>
      </c>
      <c r="Y19" s="502">
        <f t="shared" ref="Y19:Y27" si="8">IF(ISNUMBER(U19)=TRUE(),U19,"")</f>
        <v>20000</v>
      </c>
      <c r="Z19" s="503">
        <f t="shared" si="3"/>
        <v>3730</v>
      </c>
      <c r="AA19" s="502">
        <f t="shared" ref="AA19:AA27" si="9">IF(ISNUMBER(X19)=TRUE(),X19-Y19/100000-Z19/1000000000,"")</f>
        <v>28.799996270000001</v>
      </c>
      <c r="AB19" s="502">
        <f t="shared" ref="AB19:AB27" si="10">IF(ISNUMBER(AA19)=TRUE(),RANK(AA19,$AA$11:$AA$58,1),"")</f>
        <v>8</v>
      </c>
    </row>
    <row r="20" spans="1:28" ht="15.75" x14ac:dyDescent="0.2">
      <c r="A20" s="493">
        <v>10</v>
      </c>
      <c r="B20" s="509" t="s">
        <v>275</v>
      </c>
      <c r="C20" s="511" t="s">
        <v>274</v>
      </c>
      <c r="D20" s="505">
        <v>8</v>
      </c>
      <c r="E20" s="506">
        <v>498</v>
      </c>
      <c r="F20" s="507">
        <v>3</v>
      </c>
      <c r="G20" s="508">
        <v>2120</v>
      </c>
      <c r="H20" s="505">
        <v>2</v>
      </c>
      <c r="I20" s="506">
        <v>5335</v>
      </c>
      <c r="J20" s="507">
        <v>2</v>
      </c>
      <c r="K20" s="508">
        <v>9275</v>
      </c>
      <c r="L20" s="505">
        <v>2</v>
      </c>
      <c r="M20" s="506">
        <v>1680</v>
      </c>
      <c r="N20" s="507">
        <v>5</v>
      </c>
      <c r="O20" s="508">
        <v>1530</v>
      </c>
      <c r="P20" s="505">
        <v>6</v>
      </c>
      <c r="Q20" s="506">
        <v>3413</v>
      </c>
      <c r="R20" s="507">
        <v>4</v>
      </c>
      <c r="S20" s="508">
        <v>4560</v>
      </c>
      <c r="T20" s="1310">
        <f t="shared" si="0"/>
        <v>32</v>
      </c>
      <c r="U20" s="1311">
        <f>IF(ISNUMBER(E20)=TRUE(),SUM(E20,G20,I20,K20,M20,O20,Q20,S20),"")</f>
        <v>28411</v>
      </c>
      <c r="V20" s="1270">
        <v>10</v>
      </c>
      <c r="W20" s="502">
        <f t="shared" si="7"/>
        <v>1</v>
      </c>
      <c r="X20" s="502">
        <f t="shared" si="6"/>
        <v>32</v>
      </c>
      <c r="Y20" s="502">
        <f t="shared" si="8"/>
        <v>28411</v>
      </c>
      <c r="Z20" s="503">
        <f t="shared" si="3"/>
        <v>9275</v>
      </c>
      <c r="AA20" s="502">
        <f t="shared" si="9"/>
        <v>31.715880725000002</v>
      </c>
      <c r="AB20" s="502">
        <f t="shared" si="10"/>
        <v>9</v>
      </c>
    </row>
    <row r="21" spans="1:28" ht="15.75" x14ac:dyDescent="0.2">
      <c r="A21" s="504">
        <v>11</v>
      </c>
      <c r="B21" s="509" t="s">
        <v>261</v>
      </c>
      <c r="C21" s="511" t="s">
        <v>258</v>
      </c>
      <c r="D21" s="505">
        <v>1</v>
      </c>
      <c r="E21" s="506">
        <v>2402</v>
      </c>
      <c r="F21" s="507">
        <v>7</v>
      </c>
      <c r="G21" s="508">
        <v>1122</v>
      </c>
      <c r="H21" s="505">
        <v>4</v>
      </c>
      <c r="I21" s="506">
        <v>2790</v>
      </c>
      <c r="J21" s="507">
        <v>5</v>
      </c>
      <c r="K21" s="508">
        <v>1415</v>
      </c>
      <c r="L21" s="505">
        <v>5</v>
      </c>
      <c r="M21" s="506">
        <v>1740</v>
      </c>
      <c r="N21" s="507">
        <v>3.5</v>
      </c>
      <c r="O21" s="508">
        <v>1890</v>
      </c>
      <c r="P21" s="505">
        <v>2</v>
      </c>
      <c r="Q21" s="506">
        <v>4305</v>
      </c>
      <c r="R21" s="507">
        <v>5</v>
      </c>
      <c r="S21" s="508">
        <v>3370</v>
      </c>
      <c r="T21" s="1310">
        <f t="shared" si="0"/>
        <v>32.5</v>
      </c>
      <c r="U21" s="1311">
        <f>IF(ISNUMBER(E21)=TRUE(),SUM(E21,G21,I21,K21,M21,O21,Q21,S21),"")</f>
        <v>19034</v>
      </c>
      <c r="V21" s="1271">
        <v>11</v>
      </c>
      <c r="W21" s="502">
        <f t="shared" si="7"/>
        <v>1</v>
      </c>
      <c r="X21" s="502">
        <f t="shared" si="6"/>
        <v>32.5</v>
      </c>
      <c r="Y21" s="502">
        <f t="shared" si="8"/>
        <v>19034</v>
      </c>
      <c r="Z21" s="503">
        <f t="shared" si="3"/>
        <v>4305</v>
      </c>
      <c r="AA21" s="502">
        <f t="shared" si="9"/>
        <v>32.309655695000004</v>
      </c>
      <c r="AB21" s="502">
        <f t="shared" si="10"/>
        <v>10</v>
      </c>
    </row>
    <row r="22" spans="1:28" ht="15.75" x14ac:dyDescent="0.2">
      <c r="A22" s="504">
        <v>12</v>
      </c>
      <c r="B22" s="509" t="s">
        <v>268</v>
      </c>
      <c r="C22" s="511" t="s">
        <v>269</v>
      </c>
      <c r="D22" s="505">
        <v>3</v>
      </c>
      <c r="E22" s="506">
        <v>1790</v>
      </c>
      <c r="F22" s="507">
        <v>2</v>
      </c>
      <c r="G22" s="508">
        <v>2539</v>
      </c>
      <c r="H22" s="505">
        <v>4</v>
      </c>
      <c r="I22" s="506">
        <v>23858</v>
      </c>
      <c r="J22" s="507">
        <v>7</v>
      </c>
      <c r="K22" s="508">
        <v>2355</v>
      </c>
      <c r="L22" s="505">
        <v>1</v>
      </c>
      <c r="M22" s="506">
        <v>5700</v>
      </c>
      <c r="N22" s="507">
        <v>3</v>
      </c>
      <c r="O22" s="508">
        <v>5720</v>
      </c>
      <c r="P22" s="505">
        <v>8</v>
      </c>
      <c r="Q22" s="506">
        <v>2591</v>
      </c>
      <c r="R22" s="507">
        <v>7</v>
      </c>
      <c r="S22" s="508">
        <v>2655</v>
      </c>
      <c r="T22" s="1310">
        <f t="shared" si="0"/>
        <v>35</v>
      </c>
      <c r="U22" s="1311">
        <f>+E22+G22+I22+K22+M22+O22+Q22+S22</f>
        <v>47208</v>
      </c>
      <c r="V22" s="1271">
        <v>12</v>
      </c>
      <c r="W22" s="502">
        <f t="shared" si="7"/>
        <v>1</v>
      </c>
      <c r="X22" s="502">
        <f t="shared" si="6"/>
        <v>35</v>
      </c>
      <c r="Y22" s="502">
        <f t="shared" si="8"/>
        <v>47208</v>
      </c>
      <c r="Z22" s="503">
        <f t="shared" si="3"/>
        <v>23858</v>
      </c>
      <c r="AA22" s="502">
        <f t="shared" si="9"/>
        <v>34.527896142000003</v>
      </c>
      <c r="AB22" s="502">
        <f t="shared" si="10"/>
        <v>11</v>
      </c>
    </row>
    <row r="23" spans="1:28" ht="15.75" x14ac:dyDescent="0.2">
      <c r="A23" s="493">
        <v>13</v>
      </c>
      <c r="B23" s="509" t="s">
        <v>259</v>
      </c>
      <c r="C23" s="511" t="s">
        <v>258</v>
      </c>
      <c r="D23" s="505">
        <v>2</v>
      </c>
      <c r="E23" s="506">
        <v>2263</v>
      </c>
      <c r="F23" s="507">
        <v>6</v>
      </c>
      <c r="G23" s="508">
        <v>1938</v>
      </c>
      <c r="H23" s="505">
        <v>4</v>
      </c>
      <c r="I23" s="506">
        <v>2466</v>
      </c>
      <c r="J23" s="507">
        <v>3</v>
      </c>
      <c r="K23" s="508">
        <v>4050</v>
      </c>
      <c r="L23" s="505">
        <v>6</v>
      </c>
      <c r="M23" s="506">
        <v>1685</v>
      </c>
      <c r="N23" s="507">
        <v>6</v>
      </c>
      <c r="O23" s="508">
        <v>3230</v>
      </c>
      <c r="P23" s="505">
        <v>6</v>
      </c>
      <c r="Q23" s="506">
        <v>2946</v>
      </c>
      <c r="R23" s="507">
        <v>3</v>
      </c>
      <c r="S23" s="508">
        <v>5390</v>
      </c>
      <c r="T23" s="1310">
        <f t="shared" si="0"/>
        <v>36</v>
      </c>
      <c r="U23" s="1311">
        <f>IF(ISNUMBER(E23)=TRUE(),SUM(E23,G23,I23,K23,M23,O23,Q23,S23),"")</f>
        <v>23968</v>
      </c>
      <c r="V23" s="1270">
        <v>13</v>
      </c>
      <c r="W23" s="502">
        <f t="shared" si="7"/>
        <v>1</v>
      </c>
      <c r="X23" s="502">
        <f t="shared" si="6"/>
        <v>36</v>
      </c>
      <c r="Y23" s="502">
        <f t="shared" si="8"/>
        <v>23968</v>
      </c>
      <c r="Z23" s="503">
        <f t="shared" si="3"/>
        <v>5390</v>
      </c>
      <c r="AA23" s="502">
        <f t="shared" si="9"/>
        <v>35.760314610000002</v>
      </c>
      <c r="AB23" s="502">
        <f t="shared" si="10"/>
        <v>12</v>
      </c>
    </row>
    <row r="24" spans="1:28" ht="15.75" x14ac:dyDescent="0.2">
      <c r="A24" s="504">
        <v>14</v>
      </c>
      <c r="B24" s="509" t="s">
        <v>277</v>
      </c>
      <c r="C24" s="511" t="s">
        <v>274</v>
      </c>
      <c r="D24" s="505">
        <v>2</v>
      </c>
      <c r="E24" s="506">
        <v>1132</v>
      </c>
      <c r="F24" s="507">
        <v>5</v>
      </c>
      <c r="G24" s="508">
        <v>1538</v>
      </c>
      <c r="H24" s="505">
        <v>8</v>
      </c>
      <c r="I24" s="506">
        <v>370</v>
      </c>
      <c r="J24" s="507">
        <v>6</v>
      </c>
      <c r="K24" s="508">
        <v>2450</v>
      </c>
      <c r="L24" s="505">
        <v>3</v>
      </c>
      <c r="M24" s="506">
        <v>3845</v>
      </c>
      <c r="N24" s="507">
        <v>2</v>
      </c>
      <c r="O24" s="508">
        <v>5880</v>
      </c>
      <c r="P24" s="505">
        <v>4</v>
      </c>
      <c r="Q24" s="506">
        <v>3620</v>
      </c>
      <c r="R24" s="507">
        <v>6</v>
      </c>
      <c r="S24" s="508">
        <v>2188</v>
      </c>
      <c r="T24" s="1310">
        <f t="shared" si="0"/>
        <v>36</v>
      </c>
      <c r="U24" s="1311">
        <f>IF(ISNUMBER(E24)=TRUE(),SUM(E24,G24,I24,K24,M24,O24,Q24,S24),"")</f>
        <v>21023</v>
      </c>
      <c r="V24" s="1271">
        <v>14</v>
      </c>
      <c r="W24" s="502">
        <f t="shared" si="7"/>
        <v>1</v>
      </c>
      <c r="X24" s="502">
        <f t="shared" si="6"/>
        <v>36</v>
      </c>
      <c r="Y24" s="502">
        <f t="shared" si="8"/>
        <v>21023</v>
      </c>
      <c r="Z24" s="503">
        <f t="shared" si="3"/>
        <v>5880</v>
      </c>
      <c r="AA24" s="502">
        <f t="shared" si="9"/>
        <v>35.789764119999994</v>
      </c>
      <c r="AB24" s="502">
        <f t="shared" si="10"/>
        <v>13</v>
      </c>
    </row>
    <row r="25" spans="1:28" ht="15.75" x14ac:dyDescent="0.2">
      <c r="A25" s="493">
        <v>15</v>
      </c>
      <c r="B25" s="509" t="s">
        <v>282</v>
      </c>
      <c r="C25" s="511" t="s">
        <v>279</v>
      </c>
      <c r="D25" s="505">
        <v>6</v>
      </c>
      <c r="E25" s="506">
        <v>1425</v>
      </c>
      <c r="F25" s="507">
        <v>6</v>
      </c>
      <c r="G25" s="508">
        <v>1472</v>
      </c>
      <c r="H25" s="505">
        <v>1</v>
      </c>
      <c r="I25" s="506">
        <v>8835</v>
      </c>
      <c r="J25" s="507">
        <v>7</v>
      </c>
      <c r="K25" s="508">
        <v>3145</v>
      </c>
      <c r="L25" s="505">
        <v>1</v>
      </c>
      <c r="M25" s="506">
        <v>3010</v>
      </c>
      <c r="N25" s="507">
        <v>6</v>
      </c>
      <c r="O25" s="508">
        <v>3125</v>
      </c>
      <c r="P25" s="505">
        <v>8</v>
      </c>
      <c r="Q25" s="506">
        <v>2384</v>
      </c>
      <c r="R25" s="507">
        <v>3</v>
      </c>
      <c r="S25" s="508">
        <v>3065</v>
      </c>
      <c r="T25" s="1310">
        <f t="shared" si="0"/>
        <v>38</v>
      </c>
      <c r="U25" s="1311">
        <f>+E25+G25+I25+K25+M25+O25+Q25+S25</f>
        <v>26461</v>
      </c>
      <c r="V25" s="1270">
        <v>15</v>
      </c>
      <c r="W25" s="502">
        <f t="shared" si="7"/>
        <v>1</v>
      </c>
      <c r="X25" s="502">
        <f t="shared" si="6"/>
        <v>38</v>
      </c>
      <c r="Y25" s="502">
        <f t="shared" si="8"/>
        <v>26461</v>
      </c>
      <c r="Z25" s="503">
        <f t="shared" si="3"/>
        <v>8835</v>
      </c>
      <c r="AA25" s="502">
        <f t="shared" si="9"/>
        <v>37.735381165</v>
      </c>
      <c r="AB25" s="502">
        <f t="shared" si="10"/>
        <v>14</v>
      </c>
    </row>
    <row r="26" spans="1:28" ht="15.75" x14ac:dyDescent="0.2">
      <c r="A26" s="504">
        <v>16</v>
      </c>
      <c r="B26" s="509" t="s">
        <v>276</v>
      </c>
      <c r="C26" s="511" t="s">
        <v>274</v>
      </c>
      <c r="D26" s="505">
        <v>4</v>
      </c>
      <c r="E26" s="506">
        <v>1605</v>
      </c>
      <c r="F26" s="507">
        <v>5</v>
      </c>
      <c r="G26" s="508">
        <v>778</v>
      </c>
      <c r="H26" s="505">
        <v>7</v>
      </c>
      <c r="I26" s="506">
        <v>1490</v>
      </c>
      <c r="J26" s="507">
        <v>6</v>
      </c>
      <c r="K26" s="508">
        <v>3205</v>
      </c>
      <c r="L26" s="505">
        <v>2</v>
      </c>
      <c r="M26" s="506">
        <v>2980</v>
      </c>
      <c r="N26" s="507">
        <v>5</v>
      </c>
      <c r="O26" s="508">
        <v>2875</v>
      </c>
      <c r="P26" s="505">
        <v>5</v>
      </c>
      <c r="Q26" s="506">
        <v>3220</v>
      </c>
      <c r="R26" s="507">
        <v>4</v>
      </c>
      <c r="S26" s="508">
        <v>3490</v>
      </c>
      <c r="T26" s="1310">
        <f t="shared" si="0"/>
        <v>38</v>
      </c>
      <c r="U26" s="1311">
        <f>IF(ISNUMBER(E26)=TRUE(),SUM(E26,G26,I26,K26,M26,O26,Q26,S26),"")</f>
        <v>19643</v>
      </c>
      <c r="V26" s="1271">
        <v>16</v>
      </c>
      <c r="W26" s="502">
        <f t="shared" si="7"/>
        <v>1</v>
      </c>
      <c r="X26" s="502">
        <f t="shared" si="6"/>
        <v>38</v>
      </c>
      <c r="Y26" s="502">
        <f t="shared" si="8"/>
        <v>19643</v>
      </c>
      <c r="Z26" s="503">
        <f t="shared" si="3"/>
        <v>3490</v>
      </c>
      <c r="AA26" s="502">
        <f t="shared" si="9"/>
        <v>37.803566510000003</v>
      </c>
      <c r="AB26" s="502">
        <f t="shared" si="10"/>
        <v>15</v>
      </c>
    </row>
    <row r="27" spans="1:28" ht="15.75" x14ac:dyDescent="0.2">
      <c r="A27" s="504">
        <v>17</v>
      </c>
      <c r="B27" s="509" t="s">
        <v>287</v>
      </c>
      <c r="C27" s="494" t="s">
        <v>247</v>
      </c>
      <c r="D27" s="505">
        <v>3</v>
      </c>
      <c r="E27" s="506">
        <v>884</v>
      </c>
      <c r="F27" s="507">
        <v>2</v>
      </c>
      <c r="G27" s="508">
        <v>2919</v>
      </c>
      <c r="H27" s="505">
        <v>7</v>
      </c>
      <c r="I27" s="506">
        <v>415</v>
      </c>
      <c r="J27" s="507">
        <v>5</v>
      </c>
      <c r="K27" s="508">
        <v>2550</v>
      </c>
      <c r="L27" s="505">
        <v>3</v>
      </c>
      <c r="M27" s="506">
        <v>2925</v>
      </c>
      <c r="N27" s="507">
        <v>8</v>
      </c>
      <c r="O27" s="508">
        <v>2665</v>
      </c>
      <c r="P27" s="505">
        <v>4</v>
      </c>
      <c r="Q27" s="506">
        <v>3498</v>
      </c>
      <c r="R27" s="507">
        <v>6</v>
      </c>
      <c r="S27" s="508">
        <v>3550</v>
      </c>
      <c r="T27" s="1310">
        <f t="shared" si="0"/>
        <v>38</v>
      </c>
      <c r="U27" s="1311">
        <f>+E27+G27+I27+K27+M27+O27+Q27+S27</f>
        <v>19406</v>
      </c>
      <c r="V27" s="1271">
        <v>17</v>
      </c>
      <c r="W27" s="502">
        <f t="shared" si="7"/>
        <v>1</v>
      </c>
      <c r="X27" s="502">
        <f t="shared" si="6"/>
        <v>38</v>
      </c>
      <c r="Y27" s="502">
        <f t="shared" si="8"/>
        <v>19406</v>
      </c>
      <c r="Z27" s="503">
        <f t="shared" si="3"/>
        <v>3550</v>
      </c>
      <c r="AA27" s="502">
        <f t="shared" si="9"/>
        <v>37.805936449999997</v>
      </c>
      <c r="AB27" s="502">
        <f t="shared" si="10"/>
        <v>16</v>
      </c>
    </row>
    <row r="28" spans="1:28" ht="15.75" x14ac:dyDescent="0.2">
      <c r="A28" s="493">
        <v>18</v>
      </c>
      <c r="B28" s="509" t="s">
        <v>264</v>
      </c>
      <c r="C28" s="511" t="s">
        <v>263</v>
      </c>
      <c r="D28" s="505">
        <v>9</v>
      </c>
      <c r="E28" s="506">
        <v>0</v>
      </c>
      <c r="F28" s="507">
        <v>2</v>
      </c>
      <c r="G28" s="508">
        <v>1919</v>
      </c>
      <c r="H28" s="505">
        <v>3</v>
      </c>
      <c r="I28" s="506">
        <v>3580</v>
      </c>
      <c r="J28" s="507">
        <v>4</v>
      </c>
      <c r="K28" s="508">
        <v>1590</v>
      </c>
      <c r="L28" s="505">
        <v>6</v>
      </c>
      <c r="M28" s="506">
        <v>1670</v>
      </c>
      <c r="N28" s="507">
        <v>7</v>
      </c>
      <c r="O28" s="508">
        <v>1235</v>
      </c>
      <c r="P28" s="505">
        <v>1</v>
      </c>
      <c r="Q28" s="506">
        <v>4654</v>
      </c>
      <c r="R28" s="507">
        <v>7</v>
      </c>
      <c r="S28" s="508">
        <v>2215</v>
      </c>
      <c r="T28" s="1310">
        <f t="shared" si="0"/>
        <v>39</v>
      </c>
      <c r="U28" s="1311">
        <f>IF(ISNUMBER(E28)=TRUE(),SUM(E28,G28,I28,K28,M28,O28,Q28,S28),"")</f>
        <v>16863</v>
      </c>
      <c r="V28" s="1270">
        <v>18</v>
      </c>
      <c r="W28" s="502">
        <f t="shared" si="7"/>
        <v>1</v>
      </c>
      <c r="X28" s="502">
        <f t="shared" si="6"/>
        <v>39</v>
      </c>
      <c r="Y28" s="502"/>
      <c r="Z28" s="503">
        <f t="shared" si="3"/>
        <v>4654</v>
      </c>
      <c r="AA28" s="502"/>
      <c r="AB28" s="502"/>
    </row>
    <row r="29" spans="1:28" ht="15.75" x14ac:dyDescent="0.2">
      <c r="A29" s="493">
        <v>19</v>
      </c>
      <c r="B29" s="509" t="s">
        <v>286</v>
      </c>
      <c r="C29" s="511" t="s">
        <v>246</v>
      </c>
      <c r="D29" s="505">
        <v>5</v>
      </c>
      <c r="E29" s="506">
        <v>770</v>
      </c>
      <c r="F29" s="507">
        <v>4</v>
      </c>
      <c r="G29" s="508">
        <v>1744</v>
      </c>
      <c r="H29" s="505">
        <v>5</v>
      </c>
      <c r="I29" s="506">
        <v>2130</v>
      </c>
      <c r="J29" s="507">
        <v>8</v>
      </c>
      <c r="K29" s="508">
        <v>1320</v>
      </c>
      <c r="L29" s="505">
        <v>5</v>
      </c>
      <c r="M29" s="506">
        <v>1450</v>
      </c>
      <c r="N29" s="507">
        <v>1</v>
      </c>
      <c r="O29" s="508">
        <v>2595</v>
      </c>
      <c r="P29" s="505">
        <v>2</v>
      </c>
      <c r="Q29" s="506">
        <v>4142</v>
      </c>
      <c r="R29" s="507">
        <v>9</v>
      </c>
      <c r="S29" s="508"/>
      <c r="T29" s="1310">
        <f t="shared" si="0"/>
        <v>39</v>
      </c>
      <c r="U29" s="1311">
        <f>+E29+G29+I29+K29+M29+O29+Q29+S29</f>
        <v>14151</v>
      </c>
      <c r="V29" s="1270">
        <v>19</v>
      </c>
      <c r="W29" s="502">
        <f t="shared" si="7"/>
        <v>1</v>
      </c>
      <c r="X29" s="502">
        <f t="shared" si="6"/>
        <v>39</v>
      </c>
      <c r="Y29" s="502">
        <f t="shared" ref="Y29:Y36" si="11">IF(ISNUMBER(U29)=TRUE(),U29,"")</f>
        <v>14151</v>
      </c>
      <c r="Z29" s="503">
        <f t="shared" si="3"/>
        <v>4142</v>
      </c>
      <c r="AA29" s="502">
        <f t="shared" ref="AA29:AA36" si="12">IF(ISNUMBER(X29)=TRUE(),X29-Y29/100000-Z29/1000000000,"")</f>
        <v>38.858485858000002</v>
      </c>
      <c r="AB29" s="502">
        <f t="shared" ref="AB29:AB36" si="13">IF(ISNUMBER(AA29)=TRUE(),RANK(AA29,$AA$11:$AA$58,1),"")</f>
        <v>17</v>
      </c>
    </row>
    <row r="30" spans="1:28" ht="15.75" x14ac:dyDescent="0.2">
      <c r="A30" s="504">
        <v>20</v>
      </c>
      <c r="B30" s="509" t="s">
        <v>280</v>
      </c>
      <c r="C30" s="511" t="s">
        <v>279</v>
      </c>
      <c r="D30" s="505">
        <v>4</v>
      </c>
      <c r="E30" s="506">
        <v>1935</v>
      </c>
      <c r="F30" s="507">
        <v>3</v>
      </c>
      <c r="G30" s="508">
        <v>2534</v>
      </c>
      <c r="H30" s="505">
        <v>1</v>
      </c>
      <c r="I30" s="506">
        <v>5020</v>
      </c>
      <c r="J30" s="507">
        <v>3</v>
      </c>
      <c r="K30" s="508">
        <v>3750</v>
      </c>
      <c r="L30" s="505">
        <v>7</v>
      </c>
      <c r="M30" s="506">
        <v>1165</v>
      </c>
      <c r="N30" s="507">
        <v>8</v>
      </c>
      <c r="O30" s="508">
        <v>820</v>
      </c>
      <c r="P30" s="505">
        <v>6</v>
      </c>
      <c r="Q30" s="506">
        <v>3092</v>
      </c>
      <c r="R30" s="507">
        <v>8</v>
      </c>
      <c r="S30" s="508">
        <v>3355</v>
      </c>
      <c r="T30" s="1310">
        <f t="shared" si="0"/>
        <v>40</v>
      </c>
      <c r="U30" s="1311">
        <f>+E30+G30+I30+K30+M30+O30+Q30+S30</f>
        <v>21671</v>
      </c>
      <c r="V30" s="1271">
        <v>20</v>
      </c>
      <c r="W30" s="502">
        <f t="shared" si="7"/>
        <v>1</v>
      </c>
      <c r="X30" s="502">
        <f t="shared" si="6"/>
        <v>40</v>
      </c>
      <c r="Y30" s="502">
        <f t="shared" si="11"/>
        <v>21671</v>
      </c>
      <c r="Z30" s="503">
        <f t="shared" si="3"/>
        <v>5020</v>
      </c>
      <c r="AA30" s="502">
        <f t="shared" si="12"/>
        <v>39.783284979999998</v>
      </c>
      <c r="AB30" s="502">
        <f t="shared" si="13"/>
        <v>18</v>
      </c>
    </row>
    <row r="31" spans="1:28" ht="15.75" x14ac:dyDescent="0.2">
      <c r="A31" s="504">
        <v>21</v>
      </c>
      <c r="B31" s="509" t="s">
        <v>289</v>
      </c>
      <c r="C31" s="494" t="s">
        <v>247</v>
      </c>
      <c r="D31" s="505">
        <v>3</v>
      </c>
      <c r="E31" s="506">
        <v>910</v>
      </c>
      <c r="F31" s="507">
        <v>7</v>
      </c>
      <c r="G31" s="508">
        <v>1134</v>
      </c>
      <c r="H31" s="505">
        <v>8</v>
      </c>
      <c r="I31" s="506">
        <v>2012</v>
      </c>
      <c r="J31" s="507">
        <v>8</v>
      </c>
      <c r="K31" s="508">
        <v>2600</v>
      </c>
      <c r="L31" s="505">
        <v>4</v>
      </c>
      <c r="M31" s="506">
        <v>3390</v>
      </c>
      <c r="N31" s="507">
        <v>3</v>
      </c>
      <c r="O31" s="508">
        <v>3265</v>
      </c>
      <c r="P31" s="505">
        <v>4</v>
      </c>
      <c r="Q31" s="506">
        <v>3472</v>
      </c>
      <c r="R31" s="507">
        <v>4</v>
      </c>
      <c r="S31" s="508">
        <v>2760</v>
      </c>
      <c r="T31" s="1310">
        <f t="shared" si="0"/>
        <v>41</v>
      </c>
      <c r="U31" s="1311">
        <f>+E31+G31+I31+K31+M31+O31+Q31+S31</f>
        <v>19543</v>
      </c>
      <c r="V31" s="1271">
        <v>21</v>
      </c>
      <c r="W31" s="502">
        <f t="shared" si="7"/>
        <v>1</v>
      </c>
      <c r="X31" s="502">
        <f t="shared" si="6"/>
        <v>41</v>
      </c>
      <c r="Y31" s="502">
        <f t="shared" si="11"/>
        <v>19543</v>
      </c>
      <c r="Z31" s="503">
        <f t="shared" si="3"/>
        <v>3472</v>
      </c>
      <c r="AA31" s="502">
        <f t="shared" si="12"/>
        <v>40.804566527999995</v>
      </c>
      <c r="AB31" s="502">
        <f t="shared" si="13"/>
        <v>19</v>
      </c>
    </row>
    <row r="32" spans="1:28" ht="15.75" x14ac:dyDescent="0.2">
      <c r="A32" s="493">
        <v>22</v>
      </c>
      <c r="B32" s="509" t="s">
        <v>262</v>
      </c>
      <c r="C32" s="511" t="s">
        <v>263</v>
      </c>
      <c r="D32" s="505">
        <v>7</v>
      </c>
      <c r="E32" s="506">
        <v>195</v>
      </c>
      <c r="F32" s="507">
        <v>4</v>
      </c>
      <c r="G32" s="508">
        <v>2347</v>
      </c>
      <c r="H32" s="505">
        <v>8</v>
      </c>
      <c r="I32" s="506">
        <v>605</v>
      </c>
      <c r="J32" s="507">
        <v>1</v>
      </c>
      <c r="K32" s="508">
        <v>13210</v>
      </c>
      <c r="L32" s="505">
        <v>8</v>
      </c>
      <c r="M32" s="506">
        <v>675</v>
      </c>
      <c r="N32" s="507">
        <v>8</v>
      </c>
      <c r="O32" s="508">
        <v>955</v>
      </c>
      <c r="P32" s="505">
        <v>5</v>
      </c>
      <c r="Q32" s="506">
        <v>3423</v>
      </c>
      <c r="R32" s="507">
        <v>1</v>
      </c>
      <c r="S32" s="508">
        <v>6890</v>
      </c>
      <c r="T32" s="1310">
        <f t="shared" si="0"/>
        <v>42</v>
      </c>
      <c r="U32" s="1311">
        <f>IF(ISNUMBER(E32)=TRUE(),SUM(E32,G32,I32,K32,M32,O32,Q32,S32),"")</f>
        <v>28300</v>
      </c>
      <c r="V32" s="1270">
        <v>22</v>
      </c>
      <c r="W32" s="502">
        <f t="shared" si="7"/>
        <v>1</v>
      </c>
      <c r="X32" s="502">
        <f t="shared" si="6"/>
        <v>42</v>
      </c>
      <c r="Y32" s="502">
        <f t="shared" si="11"/>
        <v>28300</v>
      </c>
      <c r="Z32" s="503">
        <f t="shared" si="3"/>
        <v>13210</v>
      </c>
      <c r="AA32" s="502">
        <f t="shared" si="12"/>
        <v>41.71698679</v>
      </c>
      <c r="AB32" s="502">
        <f t="shared" si="13"/>
        <v>20</v>
      </c>
    </row>
    <row r="33" spans="1:28" ht="15.75" x14ac:dyDescent="0.2">
      <c r="A33" s="504">
        <v>23</v>
      </c>
      <c r="B33" s="509" t="s">
        <v>255</v>
      </c>
      <c r="C33" s="494" t="s">
        <v>250</v>
      </c>
      <c r="D33" s="505">
        <v>5</v>
      </c>
      <c r="E33" s="506">
        <v>1528</v>
      </c>
      <c r="F33" s="507">
        <v>8</v>
      </c>
      <c r="G33" s="508">
        <v>1275</v>
      </c>
      <c r="H33" s="505">
        <v>6</v>
      </c>
      <c r="I33" s="506">
        <v>1405</v>
      </c>
      <c r="J33" s="507">
        <v>9</v>
      </c>
      <c r="K33" s="508"/>
      <c r="L33" s="505">
        <v>4</v>
      </c>
      <c r="M33" s="506">
        <v>2010</v>
      </c>
      <c r="N33" s="507">
        <v>6</v>
      </c>
      <c r="O33" s="508">
        <v>2710</v>
      </c>
      <c r="P33" s="505">
        <v>2</v>
      </c>
      <c r="Q33" s="506">
        <v>3917</v>
      </c>
      <c r="R33" s="507">
        <v>5</v>
      </c>
      <c r="S33" s="508">
        <v>2733</v>
      </c>
      <c r="T33" s="1310">
        <f t="shared" si="0"/>
        <v>45</v>
      </c>
      <c r="U33" s="1311">
        <f>+E33+G33+I33+K33+M33+O33+Q33+S33</f>
        <v>15578</v>
      </c>
      <c r="V33" s="1271">
        <v>23</v>
      </c>
      <c r="W33" s="502">
        <f t="shared" si="7"/>
        <v>1</v>
      </c>
      <c r="X33" s="502">
        <f t="shared" si="6"/>
        <v>45</v>
      </c>
      <c r="Y33" s="502">
        <f t="shared" si="11"/>
        <v>15578</v>
      </c>
      <c r="Z33" s="503">
        <f t="shared" si="3"/>
        <v>3917</v>
      </c>
      <c r="AA33" s="502">
        <f t="shared" si="12"/>
        <v>44.844216082999999</v>
      </c>
      <c r="AB33" s="502">
        <f t="shared" si="13"/>
        <v>21</v>
      </c>
    </row>
    <row r="34" spans="1:28" ht="15.75" x14ac:dyDescent="0.2">
      <c r="A34" s="504">
        <v>24</v>
      </c>
      <c r="B34" s="509" t="s">
        <v>256</v>
      </c>
      <c r="C34" s="494" t="s">
        <v>250</v>
      </c>
      <c r="D34" s="505">
        <v>6</v>
      </c>
      <c r="E34" s="506">
        <v>270</v>
      </c>
      <c r="F34" s="507">
        <v>4</v>
      </c>
      <c r="G34" s="508">
        <v>1645</v>
      </c>
      <c r="H34" s="505">
        <v>6</v>
      </c>
      <c r="I34" s="506">
        <v>1770</v>
      </c>
      <c r="J34" s="507">
        <v>7</v>
      </c>
      <c r="K34" s="508">
        <v>670</v>
      </c>
      <c r="L34" s="505">
        <v>7</v>
      </c>
      <c r="M34" s="506">
        <v>1580</v>
      </c>
      <c r="N34" s="507">
        <v>6</v>
      </c>
      <c r="O34" s="508">
        <v>1380</v>
      </c>
      <c r="P34" s="505">
        <v>7</v>
      </c>
      <c r="Q34" s="506">
        <v>2756</v>
      </c>
      <c r="R34" s="507">
        <v>2</v>
      </c>
      <c r="S34" s="508">
        <v>3135</v>
      </c>
      <c r="T34" s="1310">
        <f t="shared" si="0"/>
        <v>45</v>
      </c>
      <c r="U34" s="1311">
        <f>+E34+G34+I34+K34+M34+O34+Q34+S34</f>
        <v>13206</v>
      </c>
      <c r="V34" s="1271">
        <v>24</v>
      </c>
      <c r="W34" s="502">
        <f t="shared" si="7"/>
        <v>1</v>
      </c>
      <c r="X34" s="502">
        <f t="shared" si="6"/>
        <v>45</v>
      </c>
      <c r="Y34" s="502">
        <f t="shared" si="11"/>
        <v>13206</v>
      </c>
      <c r="Z34" s="503">
        <f t="shared" si="3"/>
        <v>3135</v>
      </c>
      <c r="AA34" s="502">
        <f t="shared" si="12"/>
        <v>44.867936864999997</v>
      </c>
      <c r="AB34" s="502">
        <f t="shared" si="13"/>
        <v>22</v>
      </c>
    </row>
    <row r="35" spans="1:28" ht="15.75" x14ac:dyDescent="0.2">
      <c r="A35" s="504">
        <v>25</v>
      </c>
      <c r="B35" s="509" t="s">
        <v>271</v>
      </c>
      <c r="C35" s="511" t="s">
        <v>269</v>
      </c>
      <c r="D35" s="505">
        <v>8</v>
      </c>
      <c r="E35" s="506">
        <v>107</v>
      </c>
      <c r="F35" s="507">
        <v>8</v>
      </c>
      <c r="G35" s="508">
        <v>332</v>
      </c>
      <c r="H35" s="505">
        <v>2</v>
      </c>
      <c r="I35" s="506">
        <v>3142</v>
      </c>
      <c r="J35" s="507">
        <v>6</v>
      </c>
      <c r="K35" s="508">
        <v>1135</v>
      </c>
      <c r="L35" s="505">
        <v>6</v>
      </c>
      <c r="M35" s="506">
        <v>1395</v>
      </c>
      <c r="N35" s="507">
        <v>5</v>
      </c>
      <c r="O35" s="508">
        <v>3165</v>
      </c>
      <c r="P35" s="505">
        <v>6</v>
      </c>
      <c r="Q35" s="506">
        <v>2858</v>
      </c>
      <c r="R35" s="507">
        <v>5</v>
      </c>
      <c r="S35" s="508">
        <v>3750</v>
      </c>
      <c r="T35" s="1310">
        <f t="shared" si="0"/>
        <v>46</v>
      </c>
      <c r="U35" s="1311">
        <f>IF(ISNUMBER(E35)=TRUE(),SUM(E35,G35,I35,K35,M35,O35,Q35,S35),"")</f>
        <v>15884</v>
      </c>
      <c r="V35" s="1271">
        <v>25</v>
      </c>
      <c r="W35" s="502">
        <f t="shared" si="7"/>
        <v>1</v>
      </c>
      <c r="X35" s="502">
        <f t="shared" si="6"/>
        <v>46</v>
      </c>
      <c r="Y35" s="502">
        <f t="shared" si="11"/>
        <v>15884</v>
      </c>
      <c r="Z35" s="503">
        <f t="shared" si="3"/>
        <v>3750</v>
      </c>
      <c r="AA35" s="502">
        <f t="shared" si="12"/>
        <v>45.841156250000004</v>
      </c>
      <c r="AB35" s="502">
        <f t="shared" si="13"/>
        <v>23</v>
      </c>
    </row>
    <row r="36" spans="1:28" ht="15.75" x14ac:dyDescent="0.2">
      <c r="A36" s="493">
        <v>26</v>
      </c>
      <c r="B36" s="512" t="s">
        <v>281</v>
      </c>
      <c r="C36" s="513" t="s">
        <v>279</v>
      </c>
      <c r="D36" s="505">
        <v>5</v>
      </c>
      <c r="E36" s="506">
        <v>445</v>
      </c>
      <c r="F36" s="507">
        <v>7</v>
      </c>
      <c r="G36" s="508">
        <v>684</v>
      </c>
      <c r="H36" s="505">
        <v>3</v>
      </c>
      <c r="I36" s="506">
        <v>3128</v>
      </c>
      <c r="J36" s="507">
        <v>2</v>
      </c>
      <c r="K36" s="508">
        <v>4200</v>
      </c>
      <c r="L36" s="505">
        <v>8</v>
      </c>
      <c r="M36" s="506">
        <v>1120</v>
      </c>
      <c r="N36" s="507">
        <v>7</v>
      </c>
      <c r="O36" s="508">
        <v>2265</v>
      </c>
      <c r="P36" s="505">
        <v>7</v>
      </c>
      <c r="Q36" s="506">
        <v>2976</v>
      </c>
      <c r="R36" s="507">
        <v>8</v>
      </c>
      <c r="S36" s="508">
        <v>1958</v>
      </c>
      <c r="T36" s="1310">
        <f t="shared" si="0"/>
        <v>47</v>
      </c>
      <c r="U36" s="1311">
        <f>+E36+G36+I36+K36+M36+O36+Q36+S36</f>
        <v>16776</v>
      </c>
      <c r="V36" s="1270">
        <v>26</v>
      </c>
      <c r="W36" s="502">
        <f t="shared" si="7"/>
        <v>1</v>
      </c>
      <c r="X36" s="502">
        <f t="shared" si="6"/>
        <v>47</v>
      </c>
      <c r="Y36" s="502">
        <f t="shared" si="11"/>
        <v>16776</v>
      </c>
      <c r="Z36" s="503">
        <f t="shared" si="3"/>
        <v>4200</v>
      </c>
      <c r="AA36" s="502">
        <f t="shared" si="12"/>
        <v>46.832235799999999</v>
      </c>
      <c r="AB36" s="502">
        <f t="shared" si="13"/>
        <v>24</v>
      </c>
    </row>
    <row r="37" spans="1:28" ht="15.75" x14ac:dyDescent="0.2">
      <c r="A37" s="493">
        <v>27</v>
      </c>
      <c r="B37" s="512" t="s">
        <v>270</v>
      </c>
      <c r="C37" s="513" t="s">
        <v>269</v>
      </c>
      <c r="D37" s="505">
        <v>7</v>
      </c>
      <c r="E37" s="506">
        <v>139</v>
      </c>
      <c r="F37" s="507">
        <v>8</v>
      </c>
      <c r="G37" s="508">
        <v>515</v>
      </c>
      <c r="H37" s="505">
        <v>5</v>
      </c>
      <c r="I37" s="506">
        <v>2025</v>
      </c>
      <c r="J37" s="507">
        <v>1</v>
      </c>
      <c r="K37" s="508">
        <v>4970</v>
      </c>
      <c r="L37" s="505">
        <v>8</v>
      </c>
      <c r="M37" s="506">
        <v>590</v>
      </c>
      <c r="N37" s="507">
        <v>3.5</v>
      </c>
      <c r="O37" s="508">
        <v>1890</v>
      </c>
      <c r="P37" s="505">
        <v>8</v>
      </c>
      <c r="Q37" s="506">
        <v>2818</v>
      </c>
      <c r="R37" s="507">
        <v>7</v>
      </c>
      <c r="S37" s="508">
        <v>2103</v>
      </c>
      <c r="T37" s="1310">
        <f t="shared" si="0"/>
        <v>47.5</v>
      </c>
      <c r="U37" s="1311">
        <f>+E37+G37+I37+K37+M37+O37+Q37+S37</f>
        <v>15050</v>
      </c>
      <c r="V37" s="1270">
        <v>27</v>
      </c>
      <c r="W37" s="502"/>
      <c r="X37" s="502">
        <f t="shared" si="6"/>
        <v>47.5</v>
      </c>
      <c r="Y37" s="502"/>
      <c r="Z37" s="503">
        <f t="shared" si="3"/>
        <v>4970</v>
      </c>
      <c r="AA37" s="502"/>
      <c r="AB37" s="502"/>
    </row>
    <row r="38" spans="1:28" ht="15.75" x14ac:dyDescent="0.2">
      <c r="A38" s="504">
        <v>28</v>
      </c>
      <c r="B38" s="512" t="s">
        <v>292</v>
      </c>
      <c r="C38" s="513" t="s">
        <v>246</v>
      </c>
      <c r="D38" s="505">
        <v>9</v>
      </c>
      <c r="E38" s="506"/>
      <c r="F38" s="507">
        <v>9</v>
      </c>
      <c r="G38" s="506"/>
      <c r="H38" s="507">
        <v>6</v>
      </c>
      <c r="I38" s="506">
        <v>2326</v>
      </c>
      <c r="J38" s="507">
        <v>1</v>
      </c>
      <c r="K38" s="514">
        <v>9940</v>
      </c>
      <c r="L38" s="505">
        <v>8</v>
      </c>
      <c r="M38" s="506">
        <v>385</v>
      </c>
      <c r="N38" s="507">
        <v>4</v>
      </c>
      <c r="O38" s="508">
        <v>4805</v>
      </c>
      <c r="P38" s="505">
        <v>3</v>
      </c>
      <c r="Q38" s="506">
        <v>4002</v>
      </c>
      <c r="R38" s="507">
        <v>8</v>
      </c>
      <c r="S38" s="508">
        <v>2120</v>
      </c>
      <c r="T38" s="1310">
        <f t="shared" si="0"/>
        <v>48</v>
      </c>
      <c r="U38" s="1311">
        <f>+E38+G38+I38+K38+M38+O38+Q38+S38</f>
        <v>23578</v>
      </c>
      <c r="V38" s="1271">
        <v>28</v>
      </c>
      <c r="W38" s="502"/>
      <c r="X38" s="502">
        <f t="shared" si="6"/>
        <v>48</v>
      </c>
      <c r="Y38" s="502"/>
      <c r="Z38" s="503"/>
      <c r="AA38" s="502"/>
      <c r="AB38" s="502"/>
    </row>
    <row r="39" spans="1:28" ht="15.75" x14ac:dyDescent="0.2">
      <c r="A39" s="504">
        <v>29</v>
      </c>
      <c r="B39" s="512" t="s">
        <v>254</v>
      </c>
      <c r="C39" s="515" t="s">
        <v>250</v>
      </c>
      <c r="D39" s="505">
        <v>4</v>
      </c>
      <c r="E39" s="506">
        <v>447</v>
      </c>
      <c r="F39" s="507">
        <v>8</v>
      </c>
      <c r="G39" s="508">
        <v>361</v>
      </c>
      <c r="H39" s="505">
        <v>6</v>
      </c>
      <c r="I39" s="506">
        <v>1520</v>
      </c>
      <c r="J39" s="507">
        <v>4</v>
      </c>
      <c r="K39" s="499">
        <v>3835</v>
      </c>
      <c r="L39" s="505">
        <v>5</v>
      </c>
      <c r="M39" s="506">
        <v>1535</v>
      </c>
      <c r="N39" s="507">
        <v>7</v>
      </c>
      <c r="O39" s="508">
        <v>2905</v>
      </c>
      <c r="P39" s="505">
        <v>7</v>
      </c>
      <c r="Q39" s="506">
        <v>2850</v>
      </c>
      <c r="R39" s="507">
        <v>9</v>
      </c>
      <c r="S39" s="508"/>
      <c r="T39" s="1310">
        <f t="shared" si="0"/>
        <v>50</v>
      </c>
      <c r="U39" s="1311">
        <f>IF(ISNUMBER(E39)=TRUE(),SUM(E39,G39,I39,K39,M39,O39,Q39,S39),"")</f>
        <v>13453</v>
      </c>
      <c r="V39" s="1271">
        <v>29</v>
      </c>
      <c r="W39" s="502"/>
      <c r="X39" s="502"/>
      <c r="Y39" s="502"/>
      <c r="Z39" s="503"/>
      <c r="AA39" s="502"/>
      <c r="AB39" s="502"/>
    </row>
    <row r="40" spans="1:28" ht="15.75" x14ac:dyDescent="0.2">
      <c r="A40" s="493">
        <v>30</v>
      </c>
      <c r="B40" s="512" t="s">
        <v>290</v>
      </c>
      <c r="C40" s="515" t="s">
        <v>247</v>
      </c>
      <c r="D40" s="505">
        <v>8</v>
      </c>
      <c r="E40" s="506">
        <v>846</v>
      </c>
      <c r="F40" s="507">
        <v>2</v>
      </c>
      <c r="G40" s="508">
        <v>3854</v>
      </c>
      <c r="H40" s="505">
        <v>8</v>
      </c>
      <c r="I40" s="506">
        <v>1260</v>
      </c>
      <c r="J40" s="507">
        <v>7</v>
      </c>
      <c r="K40" s="508">
        <v>505</v>
      </c>
      <c r="L40" s="505">
        <v>1</v>
      </c>
      <c r="M40" s="506">
        <v>2780</v>
      </c>
      <c r="N40" s="507">
        <v>8</v>
      </c>
      <c r="O40" s="508">
        <v>1800</v>
      </c>
      <c r="P40" s="505">
        <v>9</v>
      </c>
      <c r="Q40" s="506"/>
      <c r="R40" s="507">
        <v>9</v>
      </c>
      <c r="S40" s="508"/>
      <c r="T40" s="1310">
        <f t="shared" si="0"/>
        <v>52</v>
      </c>
      <c r="U40" s="1311">
        <f>+E40+G40+I40+K40+M40+O40+Q40+S40</f>
        <v>11045</v>
      </c>
      <c r="V40" s="1270">
        <v>30</v>
      </c>
      <c r="W40" s="502"/>
      <c r="X40" s="502"/>
      <c r="Y40" s="502"/>
      <c r="Z40" s="503"/>
      <c r="AA40" s="502"/>
      <c r="AB40" s="502"/>
    </row>
    <row r="41" spans="1:28" ht="15.75" x14ac:dyDescent="0.2">
      <c r="A41" s="504">
        <v>31</v>
      </c>
      <c r="B41" s="539" t="s">
        <v>291</v>
      </c>
      <c r="C41" s="513" t="s">
        <v>269</v>
      </c>
      <c r="D41" s="505">
        <v>9</v>
      </c>
      <c r="E41" s="506"/>
      <c r="F41" s="507">
        <v>9</v>
      </c>
      <c r="G41" s="508"/>
      <c r="H41" s="505">
        <v>4</v>
      </c>
      <c r="I41" s="506">
        <v>2935</v>
      </c>
      <c r="J41" s="507">
        <v>4</v>
      </c>
      <c r="K41" s="508">
        <v>3025</v>
      </c>
      <c r="L41" s="505">
        <v>7</v>
      </c>
      <c r="M41" s="506">
        <v>945</v>
      </c>
      <c r="N41" s="507">
        <v>4</v>
      </c>
      <c r="O41" s="508">
        <v>3140</v>
      </c>
      <c r="P41" s="505">
        <v>9</v>
      </c>
      <c r="Q41" s="506"/>
      <c r="R41" s="507">
        <v>9</v>
      </c>
      <c r="S41" s="508"/>
      <c r="T41" s="1310">
        <f t="shared" si="0"/>
        <v>55</v>
      </c>
      <c r="U41" s="1312">
        <f>+E41+G41+I41+K41+M41+O41+Q41+S41</f>
        <v>10045</v>
      </c>
      <c r="V41" s="1271">
        <v>31</v>
      </c>
      <c r="W41" s="502"/>
      <c r="X41" s="502"/>
      <c r="Y41" s="502"/>
      <c r="Z41" s="503"/>
      <c r="AA41" s="502"/>
      <c r="AB41" s="502"/>
    </row>
    <row r="42" spans="1:28" ht="15.75" x14ac:dyDescent="0.2">
      <c r="A42" s="504">
        <v>32</v>
      </c>
      <c r="B42" s="539" t="s">
        <v>267</v>
      </c>
      <c r="C42" s="513" t="s">
        <v>263</v>
      </c>
      <c r="D42" s="505">
        <v>8</v>
      </c>
      <c r="E42" s="506">
        <v>101</v>
      </c>
      <c r="F42" s="507">
        <v>4</v>
      </c>
      <c r="G42" s="508">
        <v>1977</v>
      </c>
      <c r="H42" s="505">
        <v>9</v>
      </c>
      <c r="I42" s="506"/>
      <c r="J42" s="507">
        <v>5</v>
      </c>
      <c r="K42" s="508">
        <v>3555</v>
      </c>
      <c r="L42" s="505">
        <v>7</v>
      </c>
      <c r="M42" s="506">
        <v>655</v>
      </c>
      <c r="N42" s="507">
        <v>4</v>
      </c>
      <c r="O42" s="508">
        <v>3210</v>
      </c>
      <c r="P42" s="505">
        <v>9</v>
      </c>
      <c r="Q42" s="506"/>
      <c r="R42" s="507">
        <v>9</v>
      </c>
      <c r="S42" s="508"/>
      <c r="T42" s="1310">
        <f t="shared" si="0"/>
        <v>55</v>
      </c>
      <c r="U42" s="1311">
        <f>+E42+G42+I42+K42+M42+O42+Q42+S42</f>
        <v>9498</v>
      </c>
      <c r="V42" s="1271">
        <v>32</v>
      </c>
      <c r="W42" s="502"/>
      <c r="X42" s="502"/>
      <c r="Y42" s="502"/>
      <c r="Z42" s="503"/>
      <c r="AA42" s="502"/>
      <c r="AB42" s="502"/>
    </row>
    <row r="43" spans="1:28" ht="15.75" x14ac:dyDescent="0.2">
      <c r="A43" s="504">
        <v>33</v>
      </c>
      <c r="B43" s="509" t="s">
        <v>265</v>
      </c>
      <c r="C43" s="511" t="s">
        <v>263</v>
      </c>
      <c r="D43" s="505">
        <v>6</v>
      </c>
      <c r="E43" s="506">
        <v>1614</v>
      </c>
      <c r="F43" s="507">
        <v>9</v>
      </c>
      <c r="G43" s="508"/>
      <c r="H43" s="505">
        <v>7</v>
      </c>
      <c r="I43" s="506">
        <v>2222</v>
      </c>
      <c r="J43" s="507">
        <v>9</v>
      </c>
      <c r="K43" s="508"/>
      <c r="L43" s="505">
        <v>9</v>
      </c>
      <c r="M43" s="506"/>
      <c r="N43" s="507">
        <v>9</v>
      </c>
      <c r="O43" s="508"/>
      <c r="P43" s="505">
        <v>5</v>
      </c>
      <c r="Q43" s="506">
        <v>3495</v>
      </c>
      <c r="R43" s="507">
        <v>3</v>
      </c>
      <c r="S43" s="508">
        <v>2812</v>
      </c>
      <c r="T43" s="1310">
        <f t="shared" si="0"/>
        <v>57</v>
      </c>
      <c r="U43" s="1311">
        <f>IF(ISNUMBER(E43)=TRUE(),SUM(E43,G43,I43,K43,M43,O43,Q43,S43),"")</f>
        <v>10143</v>
      </c>
      <c r="V43" s="1271">
        <v>33</v>
      </c>
      <c r="W43" s="502"/>
      <c r="X43" s="502"/>
      <c r="Y43" s="502"/>
      <c r="Z43" s="503"/>
      <c r="AA43" s="502"/>
      <c r="AB43" s="502"/>
    </row>
    <row r="44" spans="1:28" ht="15.75" x14ac:dyDescent="0.2">
      <c r="A44" s="493">
        <v>34</v>
      </c>
      <c r="B44" s="509" t="s">
        <v>285</v>
      </c>
      <c r="C44" s="511" t="s">
        <v>246</v>
      </c>
      <c r="D44" s="505">
        <v>5</v>
      </c>
      <c r="E44" s="506">
        <v>1745</v>
      </c>
      <c r="F44" s="507">
        <v>7</v>
      </c>
      <c r="G44" s="508">
        <v>1392</v>
      </c>
      <c r="H44" s="505">
        <v>9</v>
      </c>
      <c r="I44" s="506"/>
      <c r="J44" s="507">
        <v>9</v>
      </c>
      <c r="K44" s="508"/>
      <c r="L44" s="505">
        <v>9</v>
      </c>
      <c r="M44" s="506"/>
      <c r="N44" s="507">
        <v>9</v>
      </c>
      <c r="O44" s="508"/>
      <c r="P44" s="505">
        <v>9</v>
      </c>
      <c r="Q44" s="506"/>
      <c r="R44" s="507">
        <v>1</v>
      </c>
      <c r="S44" s="508">
        <v>4605</v>
      </c>
      <c r="T44" s="1310">
        <f t="shared" si="0"/>
        <v>58</v>
      </c>
      <c r="U44" s="1313">
        <f t="shared" ref="U44:U50" si="14">+E44+G44+I44+K44+M44+O44+Q44+S44</f>
        <v>7742</v>
      </c>
      <c r="V44" s="1270">
        <v>34</v>
      </c>
      <c r="W44" s="502"/>
      <c r="X44" s="502"/>
      <c r="Y44" s="502"/>
      <c r="Z44" s="503"/>
      <c r="AA44" s="502"/>
      <c r="AB44" s="502"/>
    </row>
    <row r="45" spans="1:28" ht="15.75" x14ac:dyDescent="0.25">
      <c r="A45" s="504">
        <v>35</v>
      </c>
      <c r="B45" s="541" t="s">
        <v>294</v>
      </c>
      <c r="C45" s="515" t="s">
        <v>247</v>
      </c>
      <c r="D45" s="505">
        <v>9</v>
      </c>
      <c r="E45" s="506">
        <v>0</v>
      </c>
      <c r="F45" s="507">
        <v>9</v>
      </c>
      <c r="G45" s="508"/>
      <c r="H45" s="505">
        <v>9</v>
      </c>
      <c r="I45" s="506"/>
      <c r="J45" s="507">
        <v>9</v>
      </c>
      <c r="K45" s="508"/>
      <c r="L45" s="505">
        <v>9</v>
      </c>
      <c r="M45" s="506"/>
      <c r="N45" s="507">
        <v>9</v>
      </c>
      <c r="O45" s="508"/>
      <c r="P45" s="505">
        <v>2</v>
      </c>
      <c r="Q45" s="506">
        <v>3886</v>
      </c>
      <c r="R45" s="507">
        <v>6</v>
      </c>
      <c r="S45" s="508">
        <v>3180</v>
      </c>
      <c r="T45" s="1310">
        <f t="shared" si="0"/>
        <v>62</v>
      </c>
      <c r="U45" s="1314">
        <f t="shared" si="14"/>
        <v>7066</v>
      </c>
      <c r="V45" s="1271">
        <v>35</v>
      </c>
      <c r="W45" s="502"/>
      <c r="X45" s="502"/>
      <c r="Y45" s="502"/>
      <c r="Z45" s="503"/>
      <c r="AA45" s="502"/>
      <c r="AB45" s="502"/>
    </row>
    <row r="46" spans="1:28" ht="15.75" x14ac:dyDescent="0.2">
      <c r="A46" s="504">
        <v>36</v>
      </c>
      <c r="B46" s="540" t="s">
        <v>272</v>
      </c>
      <c r="C46" s="511" t="s">
        <v>269</v>
      </c>
      <c r="D46" s="505">
        <v>7</v>
      </c>
      <c r="E46" s="506">
        <v>1473</v>
      </c>
      <c r="F46" s="507">
        <v>5</v>
      </c>
      <c r="G46" s="508">
        <v>1958</v>
      </c>
      <c r="H46" s="505">
        <v>9</v>
      </c>
      <c r="I46" s="506"/>
      <c r="J46" s="507">
        <v>9</v>
      </c>
      <c r="K46" s="508"/>
      <c r="L46" s="505">
        <v>9</v>
      </c>
      <c r="M46" s="506"/>
      <c r="N46" s="507">
        <v>9</v>
      </c>
      <c r="O46" s="508"/>
      <c r="P46" s="505">
        <v>9</v>
      </c>
      <c r="Q46" s="506"/>
      <c r="R46" s="507">
        <v>9</v>
      </c>
      <c r="S46" s="508"/>
      <c r="T46" s="1310">
        <f t="shared" si="0"/>
        <v>66</v>
      </c>
      <c r="U46" s="1314">
        <f t="shared" si="14"/>
        <v>3431</v>
      </c>
      <c r="V46" s="1271">
        <v>36</v>
      </c>
      <c r="W46" s="502"/>
      <c r="X46" s="502"/>
      <c r="Y46" s="502"/>
      <c r="Z46" s="503"/>
      <c r="AA46" s="502"/>
      <c r="AB46" s="502"/>
    </row>
    <row r="47" spans="1:28" ht="15.75" x14ac:dyDescent="0.2">
      <c r="A47" s="493">
        <v>37</v>
      </c>
      <c r="B47" s="540" t="s">
        <v>771</v>
      </c>
      <c r="C47" s="513" t="s">
        <v>269</v>
      </c>
      <c r="D47" s="505">
        <v>9</v>
      </c>
      <c r="E47" s="506"/>
      <c r="F47" s="507">
        <v>9</v>
      </c>
      <c r="G47" s="508"/>
      <c r="H47" s="505">
        <v>9</v>
      </c>
      <c r="I47" s="506"/>
      <c r="J47" s="507">
        <v>9</v>
      </c>
      <c r="K47" s="508"/>
      <c r="L47" s="505">
        <v>9</v>
      </c>
      <c r="M47" s="506"/>
      <c r="N47" s="507">
        <v>9</v>
      </c>
      <c r="O47" s="508"/>
      <c r="P47" s="505">
        <v>9</v>
      </c>
      <c r="Q47" s="506"/>
      <c r="R47" s="507">
        <v>6</v>
      </c>
      <c r="S47" s="508">
        <v>2335</v>
      </c>
      <c r="T47" s="1310">
        <f t="shared" si="0"/>
        <v>69</v>
      </c>
      <c r="U47" s="1314">
        <f t="shared" si="14"/>
        <v>2335</v>
      </c>
      <c r="V47" s="1270">
        <v>37</v>
      </c>
      <c r="W47" s="502"/>
      <c r="X47" s="502"/>
      <c r="Y47" s="502"/>
      <c r="Z47" s="503"/>
      <c r="AA47" s="502"/>
      <c r="AB47" s="502"/>
    </row>
    <row r="48" spans="1:28" ht="15.75" x14ac:dyDescent="0.25">
      <c r="A48" s="504">
        <v>38</v>
      </c>
      <c r="B48" s="542" t="s">
        <v>770</v>
      </c>
      <c r="C48" s="494" t="s">
        <v>250</v>
      </c>
      <c r="D48" s="505">
        <v>9</v>
      </c>
      <c r="E48" s="506"/>
      <c r="F48" s="507">
        <v>9</v>
      </c>
      <c r="G48" s="508"/>
      <c r="H48" s="505">
        <v>9</v>
      </c>
      <c r="I48" s="506"/>
      <c r="J48" s="507">
        <v>9</v>
      </c>
      <c r="K48" s="508"/>
      <c r="L48" s="505">
        <v>9</v>
      </c>
      <c r="M48" s="506"/>
      <c r="N48" s="507">
        <v>9</v>
      </c>
      <c r="O48" s="508"/>
      <c r="P48" s="505">
        <v>9</v>
      </c>
      <c r="Q48" s="506"/>
      <c r="R48" s="507">
        <v>7</v>
      </c>
      <c r="S48" s="508">
        <v>3530</v>
      </c>
      <c r="T48" s="1310">
        <f t="shared" si="0"/>
        <v>70</v>
      </c>
      <c r="U48" s="1314">
        <f t="shared" si="14"/>
        <v>3530</v>
      </c>
      <c r="V48" s="1271">
        <v>38</v>
      </c>
      <c r="W48" s="502"/>
      <c r="X48" s="502"/>
      <c r="Y48" s="502"/>
      <c r="Z48" s="503"/>
      <c r="AA48" s="502"/>
      <c r="AB48" s="502"/>
    </row>
    <row r="49" spans="1:28" ht="15.75" x14ac:dyDescent="0.25">
      <c r="A49" s="504">
        <v>39</v>
      </c>
      <c r="B49" s="542" t="s">
        <v>295</v>
      </c>
      <c r="C49" s="511" t="s">
        <v>269</v>
      </c>
      <c r="D49" s="505">
        <v>9</v>
      </c>
      <c r="E49" s="506">
        <v>0</v>
      </c>
      <c r="F49" s="507">
        <v>9</v>
      </c>
      <c r="G49" s="508"/>
      <c r="H49" s="505">
        <v>9</v>
      </c>
      <c r="I49" s="506"/>
      <c r="J49" s="507">
        <v>9</v>
      </c>
      <c r="K49" s="508"/>
      <c r="L49" s="505">
        <v>9</v>
      </c>
      <c r="M49" s="506"/>
      <c r="N49" s="507">
        <v>9</v>
      </c>
      <c r="O49" s="508"/>
      <c r="P49" s="505">
        <v>8</v>
      </c>
      <c r="Q49" s="506">
        <v>2558</v>
      </c>
      <c r="R49" s="507">
        <v>9</v>
      </c>
      <c r="S49" s="508"/>
      <c r="T49" s="1310">
        <f t="shared" si="0"/>
        <v>71</v>
      </c>
      <c r="U49" s="1314">
        <f t="shared" si="14"/>
        <v>2558</v>
      </c>
      <c r="V49" s="1271">
        <v>39</v>
      </c>
      <c r="W49" s="502"/>
      <c r="X49" s="502"/>
      <c r="Y49" s="502"/>
      <c r="Z49" s="503"/>
      <c r="AA49" s="502"/>
      <c r="AB49" s="502"/>
    </row>
    <row r="50" spans="1:28" ht="15.75" x14ac:dyDescent="0.25">
      <c r="A50" s="493">
        <v>40</v>
      </c>
      <c r="B50" s="541" t="s">
        <v>293</v>
      </c>
      <c r="C50" s="494" t="s">
        <v>250</v>
      </c>
      <c r="D50" s="505">
        <v>9</v>
      </c>
      <c r="E50" s="506"/>
      <c r="F50" s="507">
        <v>9</v>
      </c>
      <c r="G50" s="508"/>
      <c r="H50" s="505">
        <v>9</v>
      </c>
      <c r="I50" s="506"/>
      <c r="J50" s="507">
        <v>8</v>
      </c>
      <c r="K50" s="508">
        <v>90</v>
      </c>
      <c r="L50" s="505">
        <v>9</v>
      </c>
      <c r="M50" s="506"/>
      <c r="N50" s="507">
        <v>9</v>
      </c>
      <c r="O50" s="508"/>
      <c r="P50" s="505">
        <v>9</v>
      </c>
      <c r="Q50" s="506"/>
      <c r="R50" s="507">
        <v>9</v>
      </c>
      <c r="S50" s="508"/>
      <c r="T50" s="1310">
        <f t="shared" si="0"/>
        <v>71</v>
      </c>
      <c r="U50" s="1314">
        <f t="shared" si="14"/>
        <v>90</v>
      </c>
      <c r="V50" s="1270">
        <v>40</v>
      </c>
      <c r="W50" s="502"/>
      <c r="X50" s="502"/>
      <c r="Y50" s="502"/>
      <c r="Z50" s="503"/>
      <c r="AA50" s="502"/>
      <c r="AB50" s="502"/>
    </row>
    <row r="51" spans="1:28" ht="16.5" x14ac:dyDescent="0.2">
      <c r="A51" s="504"/>
      <c r="B51" s="509"/>
      <c r="C51" s="511"/>
      <c r="D51" s="505"/>
      <c r="E51" s="506"/>
      <c r="F51" s="507"/>
      <c r="G51" s="508"/>
      <c r="H51" s="505"/>
      <c r="I51" s="506"/>
      <c r="J51" s="507"/>
      <c r="K51" s="508"/>
      <c r="L51" s="505"/>
      <c r="M51" s="506"/>
      <c r="N51" s="507"/>
      <c r="O51" s="508"/>
      <c r="P51" s="505"/>
      <c r="Q51" s="506"/>
      <c r="R51" s="507"/>
      <c r="S51" s="508"/>
      <c r="T51" s="500"/>
      <c r="U51" s="501"/>
      <c r="V51" s="516"/>
      <c r="W51" s="502"/>
      <c r="X51" s="502"/>
      <c r="Y51" s="502"/>
      <c r="Z51" s="503"/>
      <c r="AA51" s="502"/>
      <c r="AB51" s="502"/>
    </row>
    <row r="52" spans="1:28" ht="16.5" x14ac:dyDescent="0.2">
      <c r="A52" s="504"/>
      <c r="B52" s="509"/>
      <c r="C52" s="511"/>
      <c r="D52" s="505"/>
      <c r="E52" s="506"/>
      <c r="F52" s="507"/>
      <c r="G52" s="508"/>
      <c r="H52" s="505"/>
      <c r="I52" s="506"/>
      <c r="J52" s="507"/>
      <c r="K52" s="508"/>
      <c r="L52" s="505"/>
      <c r="M52" s="506"/>
      <c r="N52" s="507"/>
      <c r="O52" s="508"/>
      <c r="P52" s="505"/>
      <c r="Q52" s="506"/>
      <c r="R52" s="507"/>
      <c r="S52" s="508"/>
      <c r="T52" s="500"/>
      <c r="U52" s="501"/>
      <c r="V52" s="516"/>
      <c r="W52" s="502"/>
      <c r="X52" s="502"/>
      <c r="Y52" s="502"/>
      <c r="Z52" s="503"/>
      <c r="AA52" s="502"/>
      <c r="AB52" s="502"/>
    </row>
    <row r="53" spans="1:28" ht="16.5" x14ac:dyDescent="0.2">
      <c r="A53" s="493"/>
      <c r="B53" s="509"/>
      <c r="C53" s="511"/>
      <c r="D53" s="505"/>
      <c r="E53" s="506"/>
      <c r="F53" s="507"/>
      <c r="G53" s="508"/>
      <c r="H53" s="505"/>
      <c r="I53" s="506"/>
      <c r="J53" s="507"/>
      <c r="K53" s="508"/>
      <c r="L53" s="505"/>
      <c r="M53" s="506"/>
      <c r="N53" s="507"/>
      <c r="O53" s="508"/>
      <c r="P53" s="505"/>
      <c r="Q53" s="506"/>
      <c r="R53" s="507"/>
      <c r="S53" s="508"/>
      <c r="T53" s="500"/>
      <c r="U53" s="501"/>
      <c r="V53" s="516"/>
      <c r="W53" s="502"/>
      <c r="X53" s="502"/>
      <c r="Y53" s="502"/>
      <c r="Z53" s="503"/>
      <c r="AA53" s="502"/>
      <c r="AB53" s="502"/>
    </row>
    <row r="54" spans="1:28" ht="16.5" x14ac:dyDescent="0.2">
      <c r="A54" s="504"/>
      <c r="B54" s="509"/>
      <c r="C54" s="511"/>
      <c r="D54" s="505"/>
      <c r="E54" s="506"/>
      <c r="F54" s="507"/>
      <c r="G54" s="508"/>
      <c r="H54" s="505"/>
      <c r="I54" s="506"/>
      <c r="J54" s="507"/>
      <c r="K54" s="508"/>
      <c r="L54" s="505"/>
      <c r="M54" s="506"/>
      <c r="N54" s="507"/>
      <c r="O54" s="508"/>
      <c r="P54" s="505"/>
      <c r="Q54" s="506"/>
      <c r="R54" s="507"/>
      <c r="S54" s="508"/>
      <c r="T54" s="500"/>
      <c r="U54" s="501"/>
      <c r="V54" s="516"/>
      <c r="W54" s="502"/>
      <c r="X54" s="502"/>
      <c r="Y54" s="502"/>
      <c r="Z54" s="503"/>
      <c r="AA54" s="502"/>
      <c r="AB54" s="502"/>
    </row>
    <row r="55" spans="1:28" ht="16.5" x14ac:dyDescent="0.2">
      <c r="A55" s="504"/>
      <c r="B55" s="509"/>
      <c r="C55" s="511"/>
      <c r="D55" s="505"/>
      <c r="E55" s="506"/>
      <c r="F55" s="507"/>
      <c r="G55" s="508"/>
      <c r="H55" s="505"/>
      <c r="I55" s="506"/>
      <c r="J55" s="507"/>
      <c r="K55" s="508"/>
      <c r="L55" s="505"/>
      <c r="M55" s="506"/>
      <c r="N55" s="507"/>
      <c r="O55" s="508"/>
      <c r="P55" s="505"/>
      <c r="Q55" s="506"/>
      <c r="R55" s="507"/>
      <c r="S55" s="508"/>
      <c r="T55" s="500"/>
      <c r="U55" s="501"/>
      <c r="V55" s="516"/>
      <c r="W55" s="502"/>
      <c r="X55" s="502"/>
      <c r="Y55" s="502"/>
      <c r="Z55" s="503"/>
      <c r="AA55" s="502"/>
      <c r="AB55" s="502"/>
    </row>
    <row r="56" spans="1:28" ht="16.5" x14ac:dyDescent="0.2">
      <c r="A56" s="493"/>
      <c r="B56" s="509"/>
      <c r="C56" s="511"/>
      <c r="D56" s="505"/>
      <c r="E56" s="506"/>
      <c r="F56" s="507"/>
      <c r="G56" s="508"/>
      <c r="H56" s="505"/>
      <c r="I56" s="506"/>
      <c r="J56" s="507"/>
      <c r="K56" s="508"/>
      <c r="L56" s="505"/>
      <c r="M56" s="506"/>
      <c r="N56" s="507"/>
      <c r="O56" s="508"/>
      <c r="P56" s="505"/>
      <c r="Q56" s="506"/>
      <c r="R56" s="507"/>
      <c r="S56" s="508"/>
      <c r="T56" s="500"/>
      <c r="U56" s="501"/>
      <c r="V56" s="516"/>
      <c r="W56" s="502"/>
      <c r="X56" s="502"/>
      <c r="Y56" s="502"/>
      <c r="Z56" s="503"/>
      <c r="AA56" s="502"/>
      <c r="AB56" s="502"/>
    </row>
    <row r="57" spans="1:28" ht="16.5" x14ac:dyDescent="0.2">
      <c r="A57" s="504"/>
      <c r="B57" s="509"/>
      <c r="C57" s="511"/>
      <c r="D57" s="505"/>
      <c r="E57" s="506"/>
      <c r="F57" s="507"/>
      <c r="G57" s="508"/>
      <c r="H57" s="505"/>
      <c r="I57" s="506"/>
      <c r="J57" s="507"/>
      <c r="K57" s="508"/>
      <c r="L57" s="505"/>
      <c r="M57" s="506"/>
      <c r="N57" s="507"/>
      <c r="O57" s="508"/>
      <c r="P57" s="505"/>
      <c r="Q57" s="506"/>
      <c r="R57" s="507"/>
      <c r="S57" s="508"/>
      <c r="T57" s="500"/>
      <c r="U57" s="501"/>
      <c r="V57" s="516"/>
      <c r="W57" s="502"/>
      <c r="X57" s="502"/>
      <c r="Y57" s="502"/>
      <c r="Z57" s="503"/>
      <c r="AA57" s="502"/>
      <c r="AB57" s="502"/>
    </row>
    <row r="58" spans="1:28" ht="17.25" thickBot="1" x14ac:dyDescent="0.25">
      <c r="A58" s="517"/>
      <c r="B58" s="518"/>
      <c r="C58" s="519"/>
      <c r="D58" s="520"/>
      <c r="E58" s="521"/>
      <c r="F58" s="522"/>
      <c r="G58" s="523"/>
      <c r="H58" s="520"/>
      <c r="I58" s="521"/>
      <c r="J58" s="522"/>
      <c r="K58" s="523"/>
      <c r="L58" s="520"/>
      <c r="M58" s="521"/>
      <c r="N58" s="522"/>
      <c r="O58" s="523"/>
      <c r="P58" s="520"/>
      <c r="Q58" s="521"/>
      <c r="R58" s="522"/>
      <c r="S58" s="523"/>
      <c r="T58" s="524"/>
      <c r="U58" s="525"/>
      <c r="V58" s="526"/>
      <c r="W58" s="502"/>
      <c r="X58" s="502"/>
      <c r="Y58" s="502"/>
      <c r="Z58" s="503"/>
      <c r="AA58" s="502"/>
      <c r="AB58" s="502"/>
    </row>
  </sheetData>
  <sortState ref="B11:U50">
    <sortCondition ref="T11:T50"/>
    <sortCondition descending="1" ref="U11:U50"/>
  </sortState>
  <mergeCells count="22"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  <mergeCell ref="L5:M5"/>
    <mergeCell ref="B1:C1"/>
    <mergeCell ref="B2:C2"/>
    <mergeCell ref="A5:A7"/>
    <mergeCell ref="B5:B7"/>
    <mergeCell ref="C5:C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1:T58">
      <formula1>IF(ISNUMBER(IZ11)=TRUE(),SUM(IZ11,JB11,JD11,JF11,JH11,JJ11,JL11,JN11),"")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0" scale="0" firstPageNumber="0" orientation="portrait" usePrinterDefaults="0" horizontalDpi="0" verticalDpi="0" copies="0"/>
  <headerFooter>
    <oddFooter>&amp;L&amp;YPojedinačni plasman lige&amp;R&amp;YStranica &amp;P</oddFooter>
  </headerFooter>
  <rowBreaks count="1" manualBreakCount="1">
    <brk id="38" max="16383" man="1"/>
  </rowBreaks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IW24"/>
  <sheetViews>
    <sheetView topLeftCell="A4" zoomScaleNormal="100" workbookViewId="0">
      <selection activeCell="W13" sqref="W13"/>
    </sheetView>
  </sheetViews>
  <sheetFormatPr defaultRowHeight="12.75" x14ac:dyDescent="0.2"/>
  <cols>
    <col min="1" max="1" width="5.140625" style="225"/>
    <col min="2" max="2" width="19.42578125" style="225"/>
    <col min="3" max="3" width="4.140625" style="225"/>
    <col min="4" max="4" width="7.140625" style="225"/>
    <col min="5" max="5" width="3.5703125" style="225"/>
    <col min="6" max="6" width="7.85546875" style="225"/>
    <col min="7" max="7" width="3.5703125" style="225"/>
    <col min="8" max="8" width="6.7109375" style="225"/>
    <col min="9" max="9" width="3.5703125" style="225"/>
    <col min="10" max="10" width="7.28515625" style="225"/>
    <col min="11" max="11" width="4" style="225"/>
    <col min="12" max="12" width="8" style="225"/>
    <col min="13" max="13" width="3.7109375" style="225"/>
    <col min="14" max="14" width="7.42578125" style="225"/>
    <col min="15" max="15" width="3.85546875" style="225"/>
    <col min="16" max="16" width="7" style="225"/>
    <col min="17" max="17" width="3.7109375" style="225"/>
    <col min="18" max="18" width="8.140625" style="225"/>
    <col min="19" max="19" width="6" style="225"/>
    <col min="20" max="20" width="6.85546875" style="225"/>
    <col min="21" max="21" width="7.28515625" style="225"/>
    <col min="22" max="257" width="9.140625" style="225"/>
  </cols>
  <sheetData>
    <row r="1" spans="1:21" x14ac:dyDescent="0.2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</row>
    <row r="2" spans="1:21" x14ac:dyDescent="0.2">
      <c r="A2" s="227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</row>
    <row r="3" spans="1:21" x14ac:dyDescent="0.2">
      <c r="A3" s="227"/>
      <c r="B3" s="228"/>
      <c r="C3" s="228"/>
      <c r="D3" s="228"/>
      <c r="E3" s="228"/>
      <c r="F3" s="228"/>
      <c r="G3" s="228"/>
      <c r="H3" s="228"/>
      <c r="I3" s="228"/>
      <c r="J3" s="228" t="s">
        <v>51</v>
      </c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</row>
    <row r="4" spans="1:21" ht="23.25" x14ac:dyDescent="0.35">
      <c r="A4" s="227"/>
      <c r="B4" s="228" t="s">
        <v>0</v>
      </c>
      <c r="D4" s="229"/>
      <c r="E4" s="228"/>
      <c r="F4" s="228"/>
      <c r="G4" s="228"/>
      <c r="H4" s="228"/>
      <c r="I4" s="228"/>
      <c r="J4" s="228"/>
      <c r="K4" s="230" t="s">
        <v>1</v>
      </c>
      <c r="L4" s="228"/>
      <c r="M4" s="228"/>
      <c r="N4" s="228"/>
      <c r="O4" s="228"/>
      <c r="P4" s="228"/>
      <c r="Q4" s="228"/>
      <c r="R4" s="228"/>
      <c r="S4" s="228"/>
      <c r="T4" s="228"/>
      <c r="U4" s="228"/>
    </row>
    <row r="5" spans="1:21" ht="23.25" x14ac:dyDescent="0.2">
      <c r="A5" s="227"/>
      <c r="B5" s="228" t="s">
        <v>2</v>
      </c>
      <c r="D5" s="228"/>
      <c r="E5" s="228"/>
      <c r="F5" s="228"/>
      <c r="G5" s="228"/>
      <c r="H5" s="228"/>
      <c r="I5" s="228"/>
      <c r="J5" s="228"/>
      <c r="K5" s="231" t="s">
        <v>296</v>
      </c>
      <c r="L5" s="228"/>
      <c r="M5" s="228"/>
      <c r="N5" s="228"/>
      <c r="O5" s="228"/>
      <c r="P5" s="228"/>
      <c r="Q5" s="228"/>
      <c r="R5" s="228"/>
      <c r="S5" s="228"/>
      <c r="T5" s="228"/>
      <c r="U5" s="228"/>
    </row>
    <row r="6" spans="1:21" ht="23.25" x14ac:dyDescent="0.2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32" t="s">
        <v>3</v>
      </c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spans="1:21" x14ac:dyDescent="0.2">
      <c r="A7" s="226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</row>
    <row r="8" spans="1:21" ht="19.5" customHeight="1" x14ac:dyDescent="0.2">
      <c r="A8" s="1425" t="s">
        <v>4</v>
      </c>
      <c r="B8" s="1452" t="s">
        <v>5</v>
      </c>
      <c r="C8" s="1428" t="s">
        <v>6</v>
      </c>
      <c r="D8" s="1428"/>
      <c r="E8" s="1424" t="s">
        <v>7</v>
      </c>
      <c r="F8" s="1424"/>
      <c r="G8" s="1428" t="s">
        <v>8</v>
      </c>
      <c r="H8" s="1428"/>
      <c r="I8" s="1424" t="s">
        <v>9</v>
      </c>
      <c r="J8" s="1424"/>
      <c r="K8" s="1428" t="s">
        <v>10</v>
      </c>
      <c r="L8" s="1428"/>
      <c r="M8" s="1424" t="s">
        <v>11</v>
      </c>
      <c r="N8" s="1424"/>
      <c r="O8" s="1428" t="s">
        <v>12</v>
      </c>
      <c r="P8" s="1428"/>
      <c r="Q8" s="1453" t="s">
        <v>13</v>
      </c>
      <c r="R8" s="1453"/>
      <c r="S8" s="1429" t="s">
        <v>18</v>
      </c>
      <c r="T8" s="1429"/>
      <c r="U8" s="1429"/>
    </row>
    <row r="9" spans="1:21" ht="24.75" customHeight="1" x14ac:dyDescent="0.2">
      <c r="A9" s="1425"/>
      <c r="B9" s="1452"/>
      <c r="C9" s="1430" t="s">
        <v>297</v>
      </c>
      <c r="D9" s="1430"/>
      <c r="E9" s="1430" t="s">
        <v>298</v>
      </c>
      <c r="F9" s="1430"/>
      <c r="G9" s="1430" t="s">
        <v>299</v>
      </c>
      <c r="H9" s="1430"/>
      <c r="I9" s="1430" t="s">
        <v>300</v>
      </c>
      <c r="J9" s="1430"/>
      <c r="K9" s="1430" t="s">
        <v>301</v>
      </c>
      <c r="L9" s="1430"/>
      <c r="M9" s="1430" t="s">
        <v>302</v>
      </c>
      <c r="N9" s="1430"/>
      <c r="O9" s="1430" t="s">
        <v>303</v>
      </c>
      <c r="P9" s="1430"/>
      <c r="Q9" s="1430" t="s">
        <v>304</v>
      </c>
      <c r="R9" s="1430"/>
      <c r="S9" s="1429"/>
      <c r="T9" s="1429"/>
      <c r="U9" s="1429"/>
    </row>
    <row r="10" spans="1:21" ht="1.5" customHeight="1" x14ac:dyDescent="0.2">
      <c r="A10" s="1425"/>
      <c r="B10" s="1452"/>
      <c r="C10" s="1069"/>
      <c r="D10" s="1069"/>
      <c r="E10" s="1070"/>
      <c r="F10" s="1071"/>
      <c r="G10" s="1072"/>
      <c r="H10" s="1073"/>
      <c r="I10" s="1070"/>
      <c r="J10" s="1071"/>
      <c r="K10" s="1072"/>
      <c r="L10" s="1073"/>
      <c r="M10" s="1070"/>
      <c r="N10" s="1071"/>
      <c r="O10" s="1072"/>
      <c r="P10" s="1073"/>
      <c r="Q10" s="1070"/>
      <c r="R10" s="1073"/>
      <c r="S10" s="1072"/>
      <c r="T10" s="1074"/>
      <c r="U10" s="1075"/>
    </row>
    <row r="11" spans="1:21" ht="20.25" customHeight="1" x14ac:dyDescent="0.2">
      <c r="A11" s="1076"/>
      <c r="B11" s="1077"/>
      <c r="C11" s="1078" t="s">
        <v>31</v>
      </c>
      <c r="D11" s="1079" t="s">
        <v>32</v>
      </c>
      <c r="E11" s="1080" t="s">
        <v>31</v>
      </c>
      <c r="F11" s="1081" t="s">
        <v>32</v>
      </c>
      <c r="G11" s="1078" t="s">
        <v>31</v>
      </c>
      <c r="H11" s="1079" t="s">
        <v>32</v>
      </c>
      <c r="I11" s="1080" t="s">
        <v>31</v>
      </c>
      <c r="J11" s="1081" t="s">
        <v>32</v>
      </c>
      <c r="K11" s="1078" t="s">
        <v>31</v>
      </c>
      <c r="L11" s="1079" t="s">
        <v>32</v>
      </c>
      <c r="M11" s="1080" t="s">
        <v>31</v>
      </c>
      <c r="N11" s="1081" t="s">
        <v>32</v>
      </c>
      <c r="O11" s="1078" t="s">
        <v>31</v>
      </c>
      <c r="P11" s="1079" t="s">
        <v>32</v>
      </c>
      <c r="Q11" s="1080" t="s">
        <v>31</v>
      </c>
      <c r="R11" s="1079" t="s">
        <v>32</v>
      </c>
      <c r="S11" s="1078" t="s">
        <v>31</v>
      </c>
      <c r="T11" s="1082" t="s">
        <v>32</v>
      </c>
      <c r="U11" s="1083" t="s">
        <v>305</v>
      </c>
    </row>
    <row r="12" spans="1:21" ht="1.5" customHeight="1" x14ac:dyDescent="0.2">
      <c r="A12" s="233"/>
      <c r="B12" s="234"/>
      <c r="C12" s="235"/>
      <c r="D12" s="238"/>
      <c r="E12" s="235"/>
      <c r="F12" s="239"/>
      <c r="G12" s="235"/>
      <c r="H12" s="238"/>
      <c r="I12" s="235"/>
      <c r="J12" s="239"/>
      <c r="K12" s="235"/>
      <c r="L12" s="238"/>
      <c r="M12" s="235"/>
      <c r="N12" s="239"/>
      <c r="O12" s="235"/>
      <c r="P12" s="238"/>
      <c r="Q12" s="235"/>
      <c r="R12" s="238"/>
      <c r="S12" s="236"/>
      <c r="T12" s="237"/>
      <c r="U12" s="240"/>
    </row>
    <row r="13" spans="1:21" ht="33" customHeight="1" x14ac:dyDescent="0.2">
      <c r="A13" s="241">
        <v>1</v>
      </c>
      <c r="B13" s="242" t="s">
        <v>306</v>
      </c>
      <c r="C13" s="243">
        <v>2</v>
      </c>
      <c r="D13" s="244">
        <v>10210</v>
      </c>
      <c r="E13" s="245">
        <v>2</v>
      </c>
      <c r="F13" s="246">
        <v>8599</v>
      </c>
      <c r="G13" s="243">
        <v>3</v>
      </c>
      <c r="H13" s="244">
        <v>17356</v>
      </c>
      <c r="I13" s="245">
        <v>5</v>
      </c>
      <c r="J13" s="246">
        <v>4635</v>
      </c>
      <c r="K13" s="243">
        <v>1</v>
      </c>
      <c r="L13" s="244">
        <v>17113</v>
      </c>
      <c r="M13" s="243">
        <v>1</v>
      </c>
      <c r="N13" s="244">
        <v>21615</v>
      </c>
      <c r="O13" s="243">
        <v>1</v>
      </c>
      <c r="P13" s="244">
        <v>13029</v>
      </c>
      <c r="Q13" s="245">
        <v>4</v>
      </c>
      <c r="R13" s="246">
        <v>3805</v>
      </c>
      <c r="S13" s="247">
        <f t="shared" ref="S13:T20" si="0">C13+E13+G13+I13+K13+M13+O13+Q13</f>
        <v>19</v>
      </c>
      <c r="T13" s="248">
        <f t="shared" si="0"/>
        <v>96362</v>
      </c>
      <c r="U13" s="1272">
        <v>1</v>
      </c>
    </row>
    <row r="14" spans="1:21" ht="29.25" customHeight="1" x14ac:dyDescent="0.2">
      <c r="A14" s="249">
        <v>2</v>
      </c>
      <c r="B14" s="250" t="s">
        <v>307</v>
      </c>
      <c r="C14" s="251">
        <v>1</v>
      </c>
      <c r="D14" s="252">
        <v>11400</v>
      </c>
      <c r="E14" s="253">
        <v>5</v>
      </c>
      <c r="F14" s="254">
        <v>7949</v>
      </c>
      <c r="G14" s="251">
        <v>1</v>
      </c>
      <c r="H14" s="252">
        <v>14723</v>
      </c>
      <c r="I14" s="253">
        <v>1</v>
      </c>
      <c r="J14" s="254">
        <v>15760</v>
      </c>
      <c r="K14" s="251">
        <v>4</v>
      </c>
      <c r="L14" s="252">
        <v>2903</v>
      </c>
      <c r="M14" s="251">
        <v>4</v>
      </c>
      <c r="N14" s="252">
        <v>7120</v>
      </c>
      <c r="O14" s="251">
        <v>2</v>
      </c>
      <c r="P14" s="252">
        <v>8228</v>
      </c>
      <c r="Q14" s="253">
        <v>7</v>
      </c>
      <c r="R14" s="254">
        <v>3170</v>
      </c>
      <c r="S14" s="247">
        <f t="shared" si="0"/>
        <v>25</v>
      </c>
      <c r="T14" s="248">
        <f t="shared" si="0"/>
        <v>71253</v>
      </c>
      <c r="U14" s="1272">
        <v>2</v>
      </c>
    </row>
    <row r="15" spans="1:21" ht="29.25" customHeight="1" x14ac:dyDescent="0.2">
      <c r="A15" s="249">
        <v>3</v>
      </c>
      <c r="B15" s="255" t="s">
        <v>309</v>
      </c>
      <c r="C15" s="251">
        <v>3</v>
      </c>
      <c r="D15" s="252">
        <v>8615</v>
      </c>
      <c r="E15" s="253">
        <v>4</v>
      </c>
      <c r="F15" s="254">
        <v>8481</v>
      </c>
      <c r="G15" s="251">
        <v>4</v>
      </c>
      <c r="H15" s="252">
        <v>11442</v>
      </c>
      <c r="I15" s="253">
        <v>2</v>
      </c>
      <c r="J15" s="254">
        <v>13830</v>
      </c>
      <c r="K15" s="251">
        <v>5</v>
      </c>
      <c r="L15" s="252">
        <v>8487</v>
      </c>
      <c r="M15" s="251">
        <v>3</v>
      </c>
      <c r="N15" s="252">
        <v>12945</v>
      </c>
      <c r="O15" s="251">
        <v>3</v>
      </c>
      <c r="P15" s="252">
        <v>6716</v>
      </c>
      <c r="Q15" s="253">
        <v>3</v>
      </c>
      <c r="R15" s="254">
        <v>3895</v>
      </c>
      <c r="S15" s="247">
        <f t="shared" si="0"/>
        <v>27</v>
      </c>
      <c r="T15" s="248">
        <f t="shared" si="0"/>
        <v>74411</v>
      </c>
      <c r="U15" s="1273">
        <v>3</v>
      </c>
    </row>
    <row r="16" spans="1:21" ht="29.25" customHeight="1" x14ac:dyDescent="0.2">
      <c r="A16" s="249">
        <v>4</v>
      </c>
      <c r="B16" s="256" t="s">
        <v>308</v>
      </c>
      <c r="C16" s="251">
        <v>6</v>
      </c>
      <c r="D16" s="252">
        <v>7415</v>
      </c>
      <c r="E16" s="253">
        <v>1</v>
      </c>
      <c r="F16" s="254">
        <v>9373</v>
      </c>
      <c r="G16" s="251">
        <v>2</v>
      </c>
      <c r="H16" s="252">
        <v>14006</v>
      </c>
      <c r="I16" s="253">
        <v>3</v>
      </c>
      <c r="J16" s="254">
        <v>11440</v>
      </c>
      <c r="K16" s="251">
        <v>2</v>
      </c>
      <c r="L16" s="252">
        <v>5509</v>
      </c>
      <c r="M16" s="251">
        <v>2</v>
      </c>
      <c r="N16" s="252">
        <v>13995</v>
      </c>
      <c r="O16" s="251">
        <v>6</v>
      </c>
      <c r="P16" s="252">
        <v>3722</v>
      </c>
      <c r="Q16" s="253">
        <v>5</v>
      </c>
      <c r="R16" s="254">
        <v>5015</v>
      </c>
      <c r="S16" s="247">
        <f t="shared" si="0"/>
        <v>27</v>
      </c>
      <c r="T16" s="248">
        <f t="shared" si="0"/>
        <v>70475</v>
      </c>
      <c r="U16" s="1272">
        <v>4</v>
      </c>
    </row>
    <row r="17" spans="1:257" ht="28.5" customHeight="1" x14ac:dyDescent="0.2">
      <c r="A17" s="249">
        <v>5</v>
      </c>
      <c r="B17" s="250" t="s">
        <v>310</v>
      </c>
      <c r="C17" s="251">
        <v>5</v>
      </c>
      <c r="D17" s="252">
        <v>7945</v>
      </c>
      <c r="E17" s="253">
        <v>6</v>
      </c>
      <c r="F17" s="254">
        <v>6574</v>
      </c>
      <c r="G17" s="251">
        <v>6</v>
      </c>
      <c r="H17" s="252">
        <v>12101</v>
      </c>
      <c r="I17" s="253">
        <v>4</v>
      </c>
      <c r="J17" s="257">
        <v>4385</v>
      </c>
      <c r="K17" s="251">
        <v>3</v>
      </c>
      <c r="L17" s="252">
        <v>3339</v>
      </c>
      <c r="M17" s="251">
        <v>7</v>
      </c>
      <c r="N17" s="252">
        <v>4750</v>
      </c>
      <c r="O17" s="251">
        <v>5</v>
      </c>
      <c r="P17" s="252">
        <v>6035</v>
      </c>
      <c r="Q17" s="253">
        <v>1</v>
      </c>
      <c r="R17" s="254">
        <v>6590</v>
      </c>
      <c r="S17" s="247">
        <f t="shared" si="0"/>
        <v>37</v>
      </c>
      <c r="T17" s="248">
        <f t="shared" si="0"/>
        <v>51719</v>
      </c>
      <c r="U17" s="1273">
        <v>5</v>
      </c>
    </row>
    <row r="18" spans="1:257" ht="28.5" customHeight="1" x14ac:dyDescent="0.2">
      <c r="A18" s="249">
        <v>6</v>
      </c>
      <c r="B18" s="250" t="s">
        <v>311</v>
      </c>
      <c r="C18" s="251">
        <v>4</v>
      </c>
      <c r="D18" s="252">
        <v>9335</v>
      </c>
      <c r="E18" s="253">
        <v>3</v>
      </c>
      <c r="F18" s="254">
        <v>9144</v>
      </c>
      <c r="G18" s="251">
        <v>8</v>
      </c>
      <c r="H18" s="252">
        <v>7096</v>
      </c>
      <c r="I18" s="253">
        <v>6</v>
      </c>
      <c r="J18" s="254">
        <v>4135</v>
      </c>
      <c r="K18" s="251">
        <v>7</v>
      </c>
      <c r="L18" s="252">
        <v>2953</v>
      </c>
      <c r="M18" s="251">
        <v>6</v>
      </c>
      <c r="N18" s="252">
        <v>7485</v>
      </c>
      <c r="O18" s="251">
        <v>7</v>
      </c>
      <c r="P18" s="252">
        <v>3574</v>
      </c>
      <c r="Q18" s="253">
        <v>2</v>
      </c>
      <c r="R18" s="254">
        <v>5790</v>
      </c>
      <c r="S18" s="247">
        <f t="shared" si="0"/>
        <v>43</v>
      </c>
      <c r="T18" s="248">
        <f t="shared" si="0"/>
        <v>49512</v>
      </c>
      <c r="U18" s="1274">
        <v>6</v>
      </c>
    </row>
    <row r="19" spans="1:257" ht="29.25" customHeight="1" x14ac:dyDescent="0.2">
      <c r="A19" s="249">
        <v>7</v>
      </c>
      <c r="B19" s="250" t="s">
        <v>312</v>
      </c>
      <c r="C19" s="251">
        <v>7</v>
      </c>
      <c r="D19" s="252">
        <v>6315</v>
      </c>
      <c r="E19" s="253">
        <v>7</v>
      </c>
      <c r="F19" s="254">
        <v>4935</v>
      </c>
      <c r="G19" s="251">
        <v>5</v>
      </c>
      <c r="H19" s="252">
        <v>11611</v>
      </c>
      <c r="I19" s="253">
        <v>7</v>
      </c>
      <c r="J19" s="254">
        <v>4120</v>
      </c>
      <c r="K19" s="251">
        <v>8</v>
      </c>
      <c r="L19" s="252">
        <v>1240</v>
      </c>
      <c r="M19" s="251">
        <v>8</v>
      </c>
      <c r="N19" s="252">
        <v>2545</v>
      </c>
      <c r="O19" s="251">
        <v>4</v>
      </c>
      <c r="P19" s="252">
        <v>5657</v>
      </c>
      <c r="Q19" s="253">
        <v>6</v>
      </c>
      <c r="R19" s="252">
        <v>3415</v>
      </c>
      <c r="S19" s="247">
        <f t="shared" si="0"/>
        <v>52</v>
      </c>
      <c r="T19" s="248">
        <f t="shared" si="0"/>
        <v>39838</v>
      </c>
      <c r="U19" s="1272">
        <v>7</v>
      </c>
    </row>
    <row r="20" spans="1:257" ht="29.25" customHeight="1" x14ac:dyDescent="0.2">
      <c r="A20" s="258">
        <v>8</v>
      </c>
      <c r="B20" s="259" t="s">
        <v>313</v>
      </c>
      <c r="C20" s="260">
        <v>8</v>
      </c>
      <c r="D20" s="261">
        <v>3445</v>
      </c>
      <c r="E20" s="262">
        <v>8</v>
      </c>
      <c r="F20" s="263">
        <v>2668</v>
      </c>
      <c r="G20" s="260">
        <v>7</v>
      </c>
      <c r="H20" s="261">
        <v>11099</v>
      </c>
      <c r="I20" s="262">
        <v>8</v>
      </c>
      <c r="J20" s="263">
        <v>2615</v>
      </c>
      <c r="K20" s="260">
        <v>6</v>
      </c>
      <c r="L20" s="261">
        <v>2137</v>
      </c>
      <c r="M20" s="260">
        <v>5</v>
      </c>
      <c r="N20" s="261">
        <v>8180</v>
      </c>
      <c r="O20" s="260">
        <v>8</v>
      </c>
      <c r="P20" s="261">
        <v>1911</v>
      </c>
      <c r="Q20" s="262">
        <v>8</v>
      </c>
      <c r="R20" s="263">
        <v>1065</v>
      </c>
      <c r="S20" s="264">
        <f t="shared" si="0"/>
        <v>58</v>
      </c>
      <c r="T20" s="265">
        <f t="shared" si="0"/>
        <v>33120</v>
      </c>
      <c r="U20" s="1275">
        <v>8</v>
      </c>
    </row>
    <row r="23" spans="1:257" x14ac:dyDescent="0.2">
      <c r="B23" s="543"/>
    </row>
    <row r="24" spans="1:257" s="536" customFormat="1" ht="15" x14ac:dyDescent="0.2">
      <c r="A24" s="533"/>
      <c r="B24" s="533" t="s">
        <v>788</v>
      </c>
      <c r="C24" s="533"/>
      <c r="D24" s="533"/>
      <c r="E24" s="533" t="s">
        <v>789</v>
      </c>
      <c r="F24" s="533"/>
      <c r="G24" s="533"/>
      <c r="H24" s="533"/>
      <c r="I24" s="533"/>
      <c r="J24" s="533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3"/>
      <c r="Y24" s="533"/>
      <c r="Z24" s="533"/>
      <c r="AA24" s="533"/>
      <c r="AB24" s="533"/>
      <c r="AC24" s="533"/>
      <c r="AD24" s="533"/>
      <c r="AE24" s="533"/>
      <c r="AF24" s="533"/>
      <c r="AG24" s="533"/>
      <c r="AH24" s="533"/>
      <c r="AI24" s="533"/>
      <c r="AJ24" s="533"/>
      <c r="AK24" s="533"/>
      <c r="AL24" s="533"/>
      <c r="AM24" s="533"/>
      <c r="AN24" s="533"/>
      <c r="AO24" s="533"/>
      <c r="AP24" s="533"/>
      <c r="AQ24" s="533"/>
      <c r="AR24" s="533"/>
      <c r="AS24" s="533"/>
      <c r="AT24" s="533"/>
      <c r="AU24" s="533"/>
      <c r="AV24" s="533"/>
      <c r="AW24" s="533"/>
      <c r="AX24" s="533"/>
      <c r="AY24" s="533"/>
      <c r="AZ24" s="533"/>
      <c r="BA24" s="533"/>
      <c r="BB24" s="533"/>
      <c r="BC24" s="533"/>
      <c r="BD24" s="533"/>
      <c r="BE24" s="533"/>
      <c r="BF24" s="533"/>
      <c r="BG24" s="533"/>
      <c r="BH24" s="533"/>
      <c r="BI24" s="533"/>
      <c r="BJ24" s="533"/>
      <c r="BK24" s="533"/>
      <c r="BL24" s="533"/>
      <c r="BM24" s="533"/>
      <c r="BN24" s="533"/>
      <c r="BO24" s="533"/>
      <c r="BP24" s="533"/>
      <c r="BQ24" s="533"/>
      <c r="BR24" s="533"/>
      <c r="BS24" s="533"/>
      <c r="BT24" s="533"/>
      <c r="BU24" s="533"/>
      <c r="BV24" s="533"/>
      <c r="BW24" s="533"/>
      <c r="BX24" s="533"/>
      <c r="BY24" s="533"/>
      <c r="BZ24" s="533"/>
      <c r="CA24" s="533"/>
      <c r="CB24" s="533"/>
      <c r="CC24" s="533"/>
      <c r="CD24" s="533"/>
      <c r="CE24" s="533"/>
      <c r="CF24" s="533"/>
      <c r="CG24" s="533"/>
      <c r="CH24" s="533"/>
      <c r="CI24" s="533"/>
      <c r="CJ24" s="533"/>
      <c r="CK24" s="533"/>
      <c r="CL24" s="533"/>
      <c r="CM24" s="533"/>
      <c r="CN24" s="533"/>
      <c r="CO24" s="533"/>
      <c r="CP24" s="533"/>
      <c r="CQ24" s="533"/>
      <c r="CR24" s="533"/>
      <c r="CS24" s="533"/>
      <c r="CT24" s="533"/>
      <c r="CU24" s="533"/>
      <c r="CV24" s="533"/>
      <c r="CW24" s="533"/>
      <c r="CX24" s="533"/>
      <c r="CY24" s="533"/>
      <c r="CZ24" s="533"/>
      <c r="DA24" s="533"/>
      <c r="DB24" s="533"/>
      <c r="DC24" s="533"/>
      <c r="DD24" s="533"/>
      <c r="DE24" s="533"/>
      <c r="DF24" s="533"/>
      <c r="DG24" s="533"/>
      <c r="DH24" s="533"/>
      <c r="DI24" s="533"/>
      <c r="DJ24" s="533"/>
      <c r="DK24" s="533"/>
      <c r="DL24" s="533"/>
      <c r="DM24" s="533"/>
      <c r="DN24" s="533"/>
      <c r="DO24" s="533"/>
      <c r="DP24" s="533"/>
      <c r="DQ24" s="533"/>
      <c r="DR24" s="533"/>
      <c r="DS24" s="533"/>
      <c r="DT24" s="533"/>
      <c r="DU24" s="533"/>
      <c r="DV24" s="533"/>
      <c r="DW24" s="533"/>
      <c r="DX24" s="533"/>
      <c r="DY24" s="533"/>
      <c r="DZ24" s="533"/>
      <c r="EA24" s="533"/>
      <c r="EB24" s="533"/>
      <c r="EC24" s="533"/>
      <c r="ED24" s="533"/>
      <c r="EE24" s="533"/>
      <c r="EF24" s="533"/>
      <c r="EG24" s="533"/>
      <c r="EH24" s="533"/>
      <c r="EI24" s="533"/>
      <c r="EJ24" s="533"/>
      <c r="EK24" s="533"/>
      <c r="EL24" s="533"/>
      <c r="EM24" s="533"/>
      <c r="EN24" s="533"/>
      <c r="EO24" s="533"/>
      <c r="EP24" s="533"/>
      <c r="EQ24" s="533"/>
      <c r="ER24" s="533"/>
      <c r="ES24" s="533"/>
      <c r="ET24" s="533"/>
      <c r="EU24" s="533"/>
      <c r="EV24" s="533"/>
      <c r="EW24" s="533"/>
      <c r="EX24" s="533"/>
      <c r="EY24" s="533"/>
      <c r="EZ24" s="533"/>
      <c r="FA24" s="533"/>
      <c r="FB24" s="533"/>
      <c r="FC24" s="533"/>
      <c r="FD24" s="533"/>
      <c r="FE24" s="533"/>
      <c r="FF24" s="533"/>
      <c r="FG24" s="533"/>
      <c r="FH24" s="533"/>
      <c r="FI24" s="533"/>
      <c r="FJ24" s="533"/>
      <c r="FK24" s="533"/>
      <c r="FL24" s="533"/>
      <c r="FM24" s="533"/>
      <c r="FN24" s="533"/>
      <c r="FO24" s="533"/>
      <c r="FP24" s="533"/>
      <c r="FQ24" s="533"/>
      <c r="FR24" s="533"/>
      <c r="FS24" s="533"/>
      <c r="FT24" s="533"/>
      <c r="FU24" s="533"/>
      <c r="FV24" s="533"/>
      <c r="FW24" s="533"/>
      <c r="FX24" s="533"/>
      <c r="FY24" s="533"/>
      <c r="FZ24" s="533"/>
      <c r="GA24" s="533"/>
      <c r="GB24" s="533"/>
      <c r="GC24" s="533"/>
      <c r="GD24" s="533"/>
      <c r="GE24" s="533"/>
      <c r="GF24" s="533"/>
      <c r="GG24" s="533"/>
      <c r="GH24" s="533"/>
      <c r="GI24" s="533"/>
      <c r="GJ24" s="533"/>
      <c r="GK24" s="533"/>
      <c r="GL24" s="533"/>
      <c r="GM24" s="533"/>
      <c r="GN24" s="533"/>
      <c r="GO24" s="533"/>
      <c r="GP24" s="533"/>
      <c r="GQ24" s="533"/>
      <c r="GR24" s="533"/>
      <c r="GS24" s="533"/>
      <c r="GT24" s="533"/>
      <c r="GU24" s="533"/>
      <c r="GV24" s="533"/>
      <c r="GW24" s="533"/>
      <c r="GX24" s="533"/>
      <c r="GY24" s="533"/>
      <c r="GZ24" s="533"/>
      <c r="HA24" s="533"/>
      <c r="HB24" s="533"/>
      <c r="HC24" s="533"/>
      <c r="HD24" s="533"/>
      <c r="HE24" s="533"/>
      <c r="HF24" s="533"/>
      <c r="HG24" s="533"/>
      <c r="HH24" s="533"/>
      <c r="HI24" s="533"/>
      <c r="HJ24" s="533"/>
      <c r="HK24" s="533"/>
      <c r="HL24" s="533"/>
      <c r="HM24" s="533"/>
      <c r="HN24" s="533"/>
      <c r="HO24" s="533"/>
      <c r="HP24" s="533"/>
      <c r="HQ24" s="533"/>
      <c r="HR24" s="533"/>
      <c r="HS24" s="533"/>
      <c r="HT24" s="533"/>
      <c r="HU24" s="533"/>
      <c r="HV24" s="533"/>
      <c r="HW24" s="533"/>
      <c r="HX24" s="533"/>
      <c r="HY24" s="533"/>
      <c r="HZ24" s="533"/>
      <c r="IA24" s="533"/>
      <c r="IB24" s="533"/>
      <c r="IC24" s="533"/>
      <c r="ID24" s="533"/>
      <c r="IE24" s="533"/>
      <c r="IF24" s="533"/>
      <c r="IG24" s="533"/>
      <c r="IH24" s="533"/>
      <c r="II24" s="533"/>
      <c r="IJ24" s="533"/>
      <c r="IK24" s="533"/>
      <c r="IL24" s="533"/>
      <c r="IM24" s="533"/>
      <c r="IN24" s="533"/>
      <c r="IO24" s="533"/>
      <c r="IP24" s="533"/>
      <c r="IQ24" s="533"/>
      <c r="IR24" s="533"/>
      <c r="IS24" s="533"/>
      <c r="IT24" s="533"/>
      <c r="IU24" s="533"/>
      <c r="IV24" s="533"/>
      <c r="IW24" s="533"/>
    </row>
  </sheetData>
  <sortState ref="B13:T20">
    <sortCondition ref="S13:S20"/>
    <sortCondition descending="1" ref="T13:T20"/>
  </sortState>
  <mergeCells count="19">
    <mergeCell ref="S8:U9"/>
    <mergeCell ref="C9:D9"/>
    <mergeCell ref="E9:F9"/>
    <mergeCell ref="G9:H9"/>
    <mergeCell ref="I9:J9"/>
    <mergeCell ref="K9:L9"/>
    <mergeCell ref="M9:N9"/>
    <mergeCell ref="O9:P9"/>
    <mergeCell ref="Q9:R9"/>
    <mergeCell ref="I8:J8"/>
    <mergeCell ref="K8:L8"/>
    <mergeCell ref="M8:N8"/>
    <mergeCell ref="O8:P8"/>
    <mergeCell ref="Q8:R8"/>
    <mergeCell ref="A8:A10"/>
    <mergeCell ref="B8:B10"/>
    <mergeCell ref="C8:D8"/>
    <mergeCell ref="E8:F8"/>
    <mergeCell ref="G8:H8"/>
  </mergeCells>
  <pageMargins left="0.42013888888888901" right="0.75" top="0.47013888888888899" bottom="0.2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30</vt:i4>
      </vt:variant>
      <vt:variant>
        <vt:lpstr>Imenovani rasponi</vt:lpstr>
      </vt:variant>
      <vt:variant>
        <vt:i4>21</vt:i4>
      </vt:variant>
    </vt:vector>
  </HeadingPairs>
  <TitlesOfParts>
    <vt:vector size="51" baseType="lpstr">
      <vt:lpstr>1. Ekipno</vt:lpstr>
      <vt:lpstr>1. pojedin</vt:lpstr>
      <vt:lpstr>2. Z - Ekipno</vt:lpstr>
      <vt:lpstr>2. Z - Pojedin</vt:lpstr>
      <vt:lpstr>2. S - Ekipno</vt:lpstr>
      <vt:lpstr>2. S - Pojedin</vt:lpstr>
      <vt:lpstr>2. I - Ekipno</vt:lpstr>
      <vt:lpstr>2. I - Pojedin</vt:lpstr>
      <vt:lpstr>3. I - Ekipno</vt:lpstr>
      <vt:lpstr>3. I - Pojedin</vt:lpstr>
      <vt:lpstr>3. S - ekipno</vt:lpstr>
      <vt:lpstr>3. S - pojedin</vt:lpstr>
      <vt:lpstr>3. Z - ekipno</vt:lpstr>
      <vt:lpstr>3. Z - Pojedin</vt:lpstr>
      <vt:lpstr>Seniorke Ekipno</vt:lpstr>
      <vt:lpstr>Seniorke Pojedin</vt:lpstr>
      <vt:lpstr>Invalidi</vt:lpstr>
      <vt:lpstr>Veterani</vt:lpstr>
      <vt:lpstr>Pojedin U 15</vt:lpstr>
      <vt:lpstr>Pojedin U 20</vt:lpstr>
      <vt:lpstr>Pojedin U 25</vt:lpstr>
      <vt:lpstr>Lov pastrva na jezeru</vt:lpstr>
      <vt:lpstr>Šarani</vt:lpstr>
      <vt:lpstr>Prirodni mamci</vt:lpstr>
      <vt:lpstr>Prir.mamci na jezeru</vt:lpstr>
      <vt:lpstr>Varalice</vt:lpstr>
      <vt:lpstr>Feeder POJEDIN</vt:lpstr>
      <vt:lpstr>Feeder EKIPNI</vt:lpstr>
      <vt:lpstr>Bass</vt:lpstr>
      <vt:lpstr>Međunarodna </vt:lpstr>
      <vt:lpstr>'1. Ekipno'!Excel_BuiltIn__FilterDatabase</vt:lpstr>
      <vt:lpstr>'2. I - Ekipno'!Podrucje_ispisa</vt:lpstr>
      <vt:lpstr>'2. I - Pojedin'!Podrucje_ispisa</vt:lpstr>
      <vt:lpstr>'2. S - Ekipno'!Podrucje_ispisa</vt:lpstr>
      <vt:lpstr>'2. Z - Ekipno'!Podrucje_ispisa</vt:lpstr>
      <vt:lpstr>'2. Z - Pojedin'!Podrucje_ispisa</vt:lpstr>
      <vt:lpstr>'3. S - ekipno'!Podrucje_ispisa</vt:lpstr>
      <vt:lpstr>'3. S - pojedin'!Podrucje_ispisa</vt:lpstr>
      <vt:lpstr>'3. Z - ekipno'!Podrucje_ispisa</vt:lpstr>
      <vt:lpstr>'3. Z - Pojedin'!Podrucje_ispisa</vt:lpstr>
      <vt:lpstr>Bass!Podrucje_ispisa</vt:lpstr>
      <vt:lpstr>Invalidi!Podrucje_ispisa</vt:lpstr>
      <vt:lpstr>'Međunarodna '!Podrucje_ispisa</vt:lpstr>
      <vt:lpstr>'Pojedin U 15'!Podrucje_ispisa</vt:lpstr>
      <vt:lpstr>'Pojedin U 20'!Podrucje_ispisa</vt:lpstr>
      <vt:lpstr>'Pojedin U 25'!Podrucje_ispisa</vt:lpstr>
      <vt:lpstr>'Seniorke Ekipno'!Podrucje_ispisa</vt:lpstr>
      <vt:lpstr>'Seniorke Pojedin'!Podrucje_ispisa</vt:lpstr>
      <vt:lpstr>Šarani!Podrucje_ispisa</vt:lpstr>
      <vt:lpstr>Varalice!Podrucje_ispisa</vt:lpstr>
      <vt:lpstr>Veterani!Podrucje_ispisa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Korisnik</cp:lastModifiedBy>
  <cp:revision>0</cp:revision>
  <cp:lastPrinted>2017-05-03T13:33:02Z</cp:lastPrinted>
  <dcterms:created xsi:type="dcterms:W3CDTF">2013-04-24T09:15:26Z</dcterms:created>
  <dcterms:modified xsi:type="dcterms:W3CDTF">2017-11-21T11:21:23Z</dcterms:modified>
  <dc:language>hr-HR</dc:language>
</cp:coreProperties>
</file>