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7.xml" ContentType="application/vnd.openxmlformats-officedocument.spreadsheetml.comments+xml"/>
  <Override PartName="/xl/drawings/drawing12.xml" ContentType="application/vnd.openxmlformats-officedocument.drawing+xml"/>
  <Override PartName="/xl/comments8.xml" ContentType="application/vnd.openxmlformats-officedocument.spreadsheetml.comments+xml"/>
  <Override PartName="/xl/drawings/drawing13.xml" ContentType="application/vnd.openxmlformats-officedocument.drawing+xml"/>
  <Override PartName="/xl/comments9.xml" ContentType="application/vnd.openxmlformats-officedocument.spreadsheetml.comments+xml"/>
  <Override PartName="/xl/drawings/drawing14.xml" ContentType="application/vnd.openxmlformats-officedocument.drawing+xml"/>
  <Override PartName="/xl/comments10.xml" ContentType="application/vnd.openxmlformats-officedocument.spreadsheetml.comments+xml"/>
  <Override PartName="/xl/drawings/drawing15.xml" ContentType="application/vnd.openxmlformats-officedocument.drawing+xml"/>
  <Override PartName="/xl/comments11.xml" ContentType="application/vnd.openxmlformats-officedocument.spreadsheetml.comments+xml"/>
  <Override PartName="/xl/drawings/drawing16.xml" ContentType="application/vnd.openxmlformats-officedocument.drawing+xml"/>
  <Override PartName="/xl/comments12.xml" ContentType="application/vnd.openxmlformats-officedocument.spreadsheetml.comments+xml"/>
  <Override PartName="/xl/drawings/drawing17.xml" ContentType="application/vnd.openxmlformats-officedocument.drawing+xml"/>
  <Override PartName="/xl/comments13.xml" ContentType="application/vnd.openxmlformats-officedocument.spreadsheetml.comments+xml"/>
  <Override PartName="/xl/drawings/drawing18.xml" ContentType="application/vnd.openxmlformats-officedocument.drawing+xml"/>
  <Override PartName="/xl/comments14.xml" ContentType="application/vnd.openxmlformats-officedocument.spreadsheetml.comments+xml"/>
  <Override PartName="/xl/drawings/drawing19.xml" ContentType="application/vnd.openxmlformats-officedocument.drawing+xml"/>
  <Override PartName="/xl/comments15.xml" ContentType="application/vnd.openxmlformats-officedocument.spreadsheetml.comments+xml"/>
  <Override PartName="/xl/drawings/drawing20.xml" ContentType="application/vnd.openxmlformats-officedocument.drawing+xml"/>
  <Override PartName="/xl/comments16.xml" ContentType="application/vnd.openxmlformats-officedocument.spreadsheetml.comments+xml"/>
  <Override PartName="/xl/drawings/drawing21.xml" ContentType="application/vnd.openxmlformats-officedocument.drawing+xml"/>
  <Override PartName="/xl/comments17.xml" ContentType="application/vnd.openxmlformats-officedocument.spreadsheetml.comments+xml"/>
  <Override PartName="/xl/drawings/drawing22.xml" ContentType="application/vnd.openxmlformats-officedocument.drawing+xml"/>
  <Override PartName="/xl/comments18.xml" ContentType="application/vnd.openxmlformats-officedocument.spreadsheetml.comments+xml"/>
  <Override PartName="/xl/drawings/drawing23.xml" ContentType="application/vnd.openxmlformats-officedocument.drawing+xml"/>
  <Override PartName="/xl/comments19.xml" ContentType="application/vnd.openxmlformats-officedocument.spreadsheetml.comments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omments20.xml" ContentType="application/vnd.openxmlformats-officedocument.spreadsheetml.comment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7BF8743B-080E-488E-B669-7BABC14AEF23}" xr6:coauthVersionLast="40" xr6:coauthVersionMax="40" xr10:uidLastSave="{00000000-0000-0000-0000-000000000000}"/>
  <bookViews>
    <workbookView xWindow="-120" yWindow="-120" windowWidth="29040" windowHeight="15840" tabRatio="947" firstSheet="4" activeTab="5" xr2:uid="{00000000-000D-0000-FFFF-FFFF00000000}"/>
  </bookViews>
  <sheets>
    <sheet name="1. Ekipno" sheetId="1" r:id="rId1"/>
    <sheet name="1. pojedin" sheetId="2" r:id="rId2"/>
    <sheet name="2. Z - Ekipno" sheetId="3" r:id="rId3"/>
    <sheet name="2. Z - Pojedin" sheetId="4" r:id="rId4"/>
    <sheet name="2. S - Ekipno" sheetId="5" r:id="rId5"/>
    <sheet name="2. S - Pojedin" sheetId="6" r:id="rId6"/>
    <sheet name="2. I - Ekipno" sheetId="7" r:id="rId7"/>
    <sheet name="2. I - Pojedin" sheetId="8" r:id="rId8"/>
    <sheet name="3. I - Ekipno" sheetId="9" r:id="rId9"/>
    <sheet name="3. I - Pojedin" sheetId="10" r:id="rId10"/>
    <sheet name="3. S - ekipno" sheetId="11" r:id="rId11"/>
    <sheet name="3. S - pojedin" sheetId="12" r:id="rId12"/>
    <sheet name="3. Z - ekipno" sheetId="13" r:id="rId13"/>
    <sheet name="3. Z - Pojedin" sheetId="14" r:id="rId14"/>
    <sheet name="Seniorke Ekipno" sheetId="38" r:id="rId15"/>
    <sheet name="Seniorke Pojedin" sheetId="37" r:id="rId16"/>
    <sheet name="Invalidi" sheetId="29" r:id="rId17"/>
    <sheet name="Veterani" sheetId="30" r:id="rId18"/>
    <sheet name="Pojedin U 15" sheetId="33" r:id="rId19"/>
    <sheet name="Pojedin U 20" sheetId="34" r:id="rId20"/>
    <sheet name="Pojedin U 25" sheetId="35" r:id="rId21"/>
    <sheet name="Lov pastrva na jezeru" sheetId="22" r:id="rId22"/>
    <sheet name="Šarani" sheetId="41" r:id="rId23"/>
    <sheet name="Prirodni mamci" sheetId="24" r:id="rId24"/>
    <sheet name="Varalice" sheetId="39" r:id="rId25"/>
    <sheet name="MUHA Ekipno" sheetId="44" r:id="rId26"/>
    <sheet name="MUHA Pojedinačno" sheetId="43" r:id="rId27"/>
    <sheet name="Feeder POJEDIN" sheetId="31" r:id="rId28"/>
    <sheet name="Feeder EKIPNI" sheetId="32" r:id="rId29"/>
    <sheet name="Bass" sheetId="45" r:id="rId30"/>
    <sheet name="grabežljivci čamac" sheetId="40" r:id="rId31"/>
    <sheet name="Casting" sheetId="42" r:id="rId32"/>
    <sheet name="Međunarodna " sheetId="36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ANTONIJO_VIDMAR">#REF!</definedName>
    <definedName name="Excel_BuiltIn__FilterDatabase" localSheetId="0">'1. Ekipno'!$B$11:$AB$22</definedName>
    <definedName name="GORAN_OVČAR">#REF!</definedName>
    <definedName name="_xlnm.Print_Area" localSheetId="6">'2. I - Ekipno'!$A$1:$U$20</definedName>
    <definedName name="_xlnm.Print_Area" localSheetId="7">'2. I - Pojedin'!$A$1:$V$35</definedName>
    <definedName name="_xlnm.Print_Area" localSheetId="4">'2. S - Ekipno'!$A$1:$U$20</definedName>
    <definedName name="_xlnm.Print_Area" localSheetId="2">'2. Z - Ekipno'!$A$1:$U$21</definedName>
    <definedName name="_xlnm.Print_Area" localSheetId="3">'2. Z - Pojedin'!$A$10:$C$26</definedName>
    <definedName name="_xlnm.Print_Area" localSheetId="10">'3. S - ekipno'!$A$1:$U$20</definedName>
    <definedName name="_xlnm.Print_Area" localSheetId="11">'3. S - pojedin'!$A$1:$V$92</definedName>
    <definedName name="_xlnm.Print_Area" localSheetId="12">'3. Z - ekipno'!$A$1:$U$21</definedName>
    <definedName name="_xlnm.Print_Area" localSheetId="13">'3. Z - Pojedin'!$A$1:$V$82</definedName>
    <definedName name="_xlnm.Print_Area" localSheetId="16">Invalidi!$A$1:$V$19</definedName>
    <definedName name="_xlnm.Print_Area" localSheetId="32">'Međunarodna '!$B$1:$K$4</definedName>
    <definedName name="_xlnm.Print_Area" localSheetId="18">'Pojedin U 15'!$A$1:$W$16</definedName>
    <definedName name="_xlnm.Print_Area" localSheetId="19">'Pojedin U 20'!$A$1:$W$32</definedName>
    <definedName name="_xlnm.Print_Area" localSheetId="20">'Pojedin U 25'!$A$1:$W$17</definedName>
    <definedName name="_xlnm.Print_Area" localSheetId="14">'Seniorke Ekipno'!$A$1:$U$19</definedName>
    <definedName name="_xlnm.Print_Area" localSheetId="15">'Seniorke Pojedin'!$A$1:$V$32</definedName>
    <definedName name="_xlnm.Print_Area" localSheetId="24">Varalice!$A$1:$V$41</definedName>
    <definedName name="_xlnm.Print_Area" localSheetId="17">Veterani!$A$1:$W$41</definedName>
    <definedName name="ŽELJKO_NOVAK">#REF!</definedName>
  </definedNames>
  <calcPr calcId="181029"/>
  <fileRecoveryPr autoRecover="0"/>
</workbook>
</file>

<file path=xl/calcChain.xml><?xml version="1.0" encoding="utf-8"?>
<calcChain xmlns="http://schemas.openxmlformats.org/spreadsheetml/2006/main">
  <c r="T14" i="6" l="1"/>
  <c r="AO16" i="40" l="1"/>
  <c r="AH16" i="40"/>
  <c r="AG16" i="40"/>
  <c r="AF16" i="40"/>
  <c r="AA16" i="40"/>
  <c r="Z16" i="40"/>
  <c r="Y16" i="40"/>
  <c r="T16" i="40"/>
  <c r="S16" i="40"/>
  <c r="R16" i="40"/>
  <c r="M16" i="40"/>
  <c r="L16" i="40"/>
  <c r="K16" i="40"/>
  <c r="F16" i="40"/>
  <c r="E16" i="40"/>
  <c r="D16" i="40"/>
  <c r="B16" i="40"/>
  <c r="AO15" i="40"/>
  <c r="AH15" i="40"/>
  <c r="AG15" i="40"/>
  <c r="AF15" i="40"/>
  <c r="AA15" i="40"/>
  <c r="Z15" i="40"/>
  <c r="Y15" i="40"/>
  <c r="T15" i="40"/>
  <c r="S15" i="40"/>
  <c r="R15" i="40"/>
  <c r="M15" i="40"/>
  <c r="L15" i="40"/>
  <c r="K15" i="40"/>
  <c r="F15" i="40"/>
  <c r="E15" i="40"/>
  <c r="D15" i="40"/>
  <c r="B15" i="40"/>
  <c r="AO14" i="40"/>
  <c r="AH14" i="40"/>
  <c r="AG14" i="40"/>
  <c r="AF14" i="40"/>
  <c r="AA14" i="40"/>
  <c r="Z14" i="40"/>
  <c r="Y14" i="40"/>
  <c r="T14" i="40"/>
  <c r="S14" i="40"/>
  <c r="R14" i="40"/>
  <c r="M14" i="40"/>
  <c r="L14" i="40"/>
  <c r="K14" i="40"/>
  <c r="F14" i="40"/>
  <c r="E14" i="40"/>
  <c r="D14" i="40"/>
  <c r="B14" i="40"/>
  <c r="AO13" i="40"/>
  <c r="AH13" i="40"/>
  <c r="AG13" i="40"/>
  <c r="AF13" i="40"/>
  <c r="AA13" i="40"/>
  <c r="Z13" i="40"/>
  <c r="Y13" i="40"/>
  <c r="T13" i="40"/>
  <c r="S13" i="40"/>
  <c r="R13" i="40"/>
  <c r="M13" i="40"/>
  <c r="L13" i="40"/>
  <c r="K13" i="40"/>
  <c r="F13" i="40"/>
  <c r="E13" i="40"/>
  <c r="D13" i="40"/>
  <c r="B13" i="40"/>
  <c r="AO12" i="40"/>
  <c r="AH12" i="40"/>
  <c r="AG12" i="40"/>
  <c r="AF12" i="40"/>
  <c r="AA12" i="40"/>
  <c r="Z12" i="40"/>
  <c r="Y12" i="40"/>
  <c r="T12" i="40"/>
  <c r="S12" i="40"/>
  <c r="R12" i="40"/>
  <c r="M12" i="40"/>
  <c r="L12" i="40"/>
  <c r="K12" i="40"/>
  <c r="F12" i="40"/>
  <c r="E12" i="40"/>
  <c r="D12" i="40"/>
  <c r="B12" i="40"/>
  <c r="AO11" i="40"/>
  <c r="AH11" i="40"/>
  <c r="AG11" i="40"/>
  <c r="AF11" i="40"/>
  <c r="AA11" i="40"/>
  <c r="Z11" i="40"/>
  <c r="Y11" i="40"/>
  <c r="T11" i="40"/>
  <c r="S11" i="40"/>
  <c r="R11" i="40"/>
  <c r="M11" i="40"/>
  <c r="L11" i="40"/>
  <c r="K11" i="40"/>
  <c r="F11" i="40"/>
  <c r="E11" i="40"/>
  <c r="D11" i="40"/>
  <c r="B11" i="40"/>
  <c r="AO10" i="40"/>
  <c r="AH10" i="40"/>
  <c r="AG10" i="40"/>
  <c r="AF10" i="40"/>
  <c r="AA10" i="40"/>
  <c r="Z10" i="40"/>
  <c r="Y10" i="40"/>
  <c r="T10" i="40"/>
  <c r="S10" i="40"/>
  <c r="R10" i="40"/>
  <c r="M10" i="40"/>
  <c r="L10" i="40"/>
  <c r="K10" i="40"/>
  <c r="F10" i="40"/>
  <c r="E10" i="40"/>
  <c r="D10" i="40"/>
  <c r="B10" i="40"/>
  <c r="AO9" i="40"/>
  <c r="AH9" i="40"/>
  <c r="AG9" i="40"/>
  <c r="AF9" i="40"/>
  <c r="AA9" i="40"/>
  <c r="Z9" i="40"/>
  <c r="Y9" i="40"/>
  <c r="T9" i="40"/>
  <c r="S9" i="40"/>
  <c r="R9" i="40"/>
  <c r="M9" i="40"/>
  <c r="L9" i="40"/>
  <c r="K9" i="40"/>
  <c r="F9" i="40"/>
  <c r="E9" i="40"/>
  <c r="D9" i="40"/>
  <c r="B9" i="40"/>
  <c r="AO8" i="40"/>
  <c r="AH8" i="40"/>
  <c r="AG8" i="40"/>
  <c r="AF8" i="40"/>
  <c r="AA8" i="40"/>
  <c r="Z8" i="40"/>
  <c r="Y8" i="40"/>
  <c r="T8" i="40"/>
  <c r="S8" i="40"/>
  <c r="R8" i="40"/>
  <c r="M8" i="40"/>
  <c r="L8" i="40"/>
  <c r="K8" i="40"/>
  <c r="F8" i="40"/>
  <c r="E8" i="40"/>
  <c r="D8" i="40"/>
  <c r="B8" i="40"/>
  <c r="AO7" i="40"/>
  <c r="AH7" i="40"/>
  <c r="AG7" i="40"/>
  <c r="AF7" i="40"/>
  <c r="AA7" i="40"/>
  <c r="Z7" i="40"/>
  <c r="Y7" i="40"/>
  <c r="T7" i="40"/>
  <c r="S7" i="40"/>
  <c r="R7" i="40"/>
  <c r="M7" i="40"/>
  <c r="L7" i="40"/>
  <c r="K7" i="40"/>
  <c r="F7" i="40"/>
  <c r="E7" i="40"/>
  <c r="D7" i="40"/>
  <c r="B7" i="40"/>
  <c r="AL10" i="40" l="1"/>
  <c r="AM10" i="40"/>
  <c r="AN10" i="40"/>
  <c r="AL14" i="40"/>
  <c r="AL15" i="40"/>
  <c r="AM15" i="40"/>
  <c r="AN15" i="40"/>
  <c r="AL7" i="40"/>
  <c r="AM7" i="40"/>
  <c r="AN7" i="40"/>
  <c r="AL9" i="40"/>
  <c r="AM9" i="40"/>
  <c r="AN9" i="40"/>
  <c r="AL13" i="40"/>
  <c r="AM13" i="40"/>
  <c r="AN13" i="40"/>
  <c r="AM14" i="40"/>
  <c r="AN14" i="40"/>
  <c r="AM16" i="40"/>
  <c r="AL11" i="40"/>
  <c r="AM11" i="40"/>
  <c r="AN11" i="40"/>
  <c r="AL8" i="40"/>
  <c r="AM8" i="40"/>
  <c r="AN8" i="40"/>
  <c r="AL12" i="40"/>
  <c r="AM12" i="40"/>
  <c r="AN12" i="40"/>
  <c r="AL16" i="40"/>
  <c r="AN16" i="40"/>
  <c r="N9" i="22"/>
  <c r="L9" i="22"/>
  <c r="J9" i="22"/>
  <c r="H9" i="22"/>
  <c r="F9" i="22"/>
  <c r="D9" i="22"/>
  <c r="N8" i="22"/>
  <c r="L8" i="22"/>
  <c r="J8" i="22"/>
  <c r="H8" i="22"/>
  <c r="F8" i="22"/>
  <c r="D8" i="22"/>
  <c r="U17" i="29" l="1"/>
  <c r="T17" i="29"/>
  <c r="U18" i="29"/>
  <c r="T18" i="29"/>
  <c r="U19" i="29"/>
  <c r="T19" i="29"/>
  <c r="U15" i="29"/>
  <c r="T15" i="29"/>
  <c r="U16" i="29"/>
  <c r="T16" i="29"/>
  <c r="U13" i="29"/>
  <c r="T13" i="29"/>
  <c r="U14" i="29"/>
  <c r="T14" i="29"/>
  <c r="U11" i="29"/>
  <c r="T11" i="29"/>
  <c r="U12" i="29"/>
  <c r="T12" i="29"/>
  <c r="U10" i="29"/>
  <c r="T10" i="29"/>
  <c r="P17" i="45" l="1"/>
  <c r="O17" i="45"/>
  <c r="P16" i="45"/>
  <c r="O16" i="45"/>
  <c r="P15" i="45"/>
  <c r="O15" i="45"/>
  <c r="P14" i="45"/>
  <c r="O14" i="45"/>
  <c r="P13" i="45"/>
  <c r="O13" i="45"/>
  <c r="P12" i="45"/>
  <c r="O12" i="45"/>
  <c r="P11" i="45"/>
  <c r="O11" i="45"/>
  <c r="W18" i="35" l="1"/>
  <c r="V18" i="35"/>
  <c r="U18" i="35"/>
  <c r="T18" i="35"/>
  <c r="V17" i="35"/>
  <c r="V16" i="35"/>
  <c r="V15" i="35"/>
  <c r="V14" i="35"/>
  <c r="V13" i="35"/>
  <c r="V12" i="35"/>
  <c r="V11" i="35"/>
  <c r="V10" i="35"/>
  <c r="W33" i="34"/>
  <c r="V33" i="34"/>
  <c r="U33" i="34"/>
  <c r="T33" i="34"/>
  <c r="V32" i="34"/>
  <c r="V31" i="34"/>
  <c r="V30" i="34"/>
  <c r="V29" i="34"/>
  <c r="V28" i="34"/>
  <c r="V27" i="34"/>
  <c r="V26" i="34"/>
  <c r="V25" i="34"/>
  <c r="V24" i="34"/>
  <c r="V23" i="34"/>
  <c r="V22" i="34"/>
  <c r="V21" i="34"/>
  <c r="V20" i="34"/>
  <c r="V19" i="34"/>
  <c r="V18" i="34"/>
  <c r="V17" i="34"/>
  <c r="V16" i="34"/>
  <c r="V15" i="34"/>
  <c r="V14" i="34"/>
  <c r="V13" i="34"/>
  <c r="V12" i="34"/>
  <c r="V11" i="34"/>
  <c r="V10" i="34"/>
  <c r="W17" i="33"/>
  <c r="V17" i="33"/>
  <c r="U17" i="33"/>
  <c r="T17" i="33"/>
  <c r="V16" i="33"/>
  <c r="V15" i="33"/>
  <c r="V14" i="33"/>
  <c r="V13" i="33"/>
  <c r="V12" i="33"/>
  <c r="V11" i="33"/>
  <c r="V10" i="33"/>
  <c r="V43" i="30" l="1"/>
  <c r="U43" i="30"/>
  <c r="V42" i="30"/>
  <c r="U42" i="30"/>
  <c r="V41" i="30"/>
  <c r="V40" i="30"/>
  <c r="V39" i="30"/>
  <c r="V38" i="30"/>
  <c r="V37" i="30"/>
  <c r="V36" i="30"/>
  <c r="V35" i="30"/>
  <c r="V34" i="30"/>
  <c r="V33" i="30"/>
  <c r="V32" i="30"/>
  <c r="V31" i="30"/>
  <c r="V30" i="30"/>
  <c r="V29" i="30"/>
  <c r="V28" i="30"/>
  <c r="V27" i="30"/>
  <c r="V26" i="30"/>
  <c r="V25" i="30"/>
  <c r="V24" i="30"/>
  <c r="V23" i="30"/>
  <c r="V22" i="30"/>
  <c r="V21" i="30"/>
  <c r="V20" i="30"/>
  <c r="V19" i="30"/>
  <c r="V18" i="30"/>
  <c r="V17" i="30"/>
  <c r="V16" i="30"/>
  <c r="V15" i="30"/>
  <c r="V14" i="30"/>
  <c r="V13" i="30"/>
  <c r="V12" i="30"/>
  <c r="V11" i="30"/>
  <c r="V10" i="30"/>
  <c r="L17" i="43" l="1"/>
  <c r="T34" i="10" l="1"/>
  <c r="T30" i="10"/>
  <c r="T32" i="37" l="1"/>
  <c r="T19" i="38"/>
  <c r="T18" i="38"/>
  <c r="T17" i="38"/>
  <c r="T16" i="38"/>
  <c r="T14" i="38"/>
  <c r="T13" i="38"/>
  <c r="S19" i="38"/>
  <c r="S18" i="38"/>
  <c r="S17" i="38"/>
  <c r="S16" i="38"/>
  <c r="S15" i="38"/>
  <c r="S14" i="38"/>
  <c r="S44" i="10" l="1"/>
  <c r="S40" i="10"/>
  <c r="S37" i="10"/>
  <c r="T46" i="14" l="1"/>
  <c r="T50" i="14"/>
  <c r="W10" i="4" l="1"/>
  <c r="Z10" i="4"/>
  <c r="W12" i="4"/>
  <c r="Z12" i="4"/>
  <c r="W13" i="4"/>
  <c r="Z13" i="4"/>
  <c r="W14" i="4"/>
  <c r="Z14" i="4"/>
  <c r="W15" i="4"/>
  <c r="Z15" i="4"/>
  <c r="W16" i="4"/>
  <c r="Z16" i="4"/>
  <c r="W17" i="4"/>
  <c r="Z17" i="4"/>
  <c r="W18" i="4"/>
  <c r="Z18" i="4"/>
  <c r="Z19" i="4"/>
  <c r="W20" i="4"/>
  <c r="Z20" i="4"/>
  <c r="W21" i="4"/>
  <c r="Z21" i="4"/>
  <c r="W22" i="4"/>
  <c r="Z22" i="4"/>
  <c r="Z23" i="4"/>
  <c r="W24" i="4"/>
  <c r="Z24" i="4"/>
  <c r="W25" i="4"/>
  <c r="Z25" i="4"/>
  <c r="W26" i="4"/>
  <c r="Z26" i="4"/>
  <c r="W27" i="4"/>
  <c r="Z27" i="4"/>
  <c r="W28" i="4"/>
  <c r="Z28" i="4"/>
  <c r="W29" i="4"/>
  <c r="Z29" i="4"/>
  <c r="W30" i="4"/>
  <c r="Z30" i="4"/>
  <c r="W31" i="4"/>
  <c r="Z31" i="4"/>
  <c r="W32" i="4"/>
  <c r="Z32" i="4"/>
  <c r="W33" i="4"/>
  <c r="Z33" i="4"/>
  <c r="W34" i="4"/>
  <c r="Z34" i="4"/>
  <c r="W35" i="4"/>
  <c r="Z35" i="4"/>
  <c r="W36" i="4"/>
  <c r="Z36" i="4"/>
  <c r="W37" i="4"/>
  <c r="Z37" i="4"/>
  <c r="W38" i="4"/>
  <c r="Z38" i="4"/>
  <c r="W39" i="4"/>
  <c r="Z39" i="4"/>
  <c r="W40" i="4"/>
  <c r="Z40" i="4"/>
  <c r="W41" i="4"/>
  <c r="Z41" i="4"/>
  <c r="W42" i="4"/>
  <c r="Z42" i="4"/>
  <c r="W43" i="4"/>
  <c r="Z43" i="4"/>
  <c r="W44" i="4"/>
  <c r="Z44" i="4"/>
  <c r="W45" i="4"/>
  <c r="Z45" i="4"/>
  <c r="W46" i="4"/>
  <c r="Z46" i="4"/>
  <c r="W47" i="4"/>
  <c r="Z47" i="4"/>
  <c r="W48" i="4"/>
  <c r="Z48" i="4"/>
  <c r="T33" i="37" l="1"/>
  <c r="S13" i="38"/>
  <c r="V62" i="31" l="1"/>
  <c r="U62" i="31"/>
  <c r="T62" i="31"/>
  <c r="V61" i="31"/>
  <c r="U61" i="31"/>
  <c r="T61" i="31"/>
  <c r="V60" i="31"/>
  <c r="U60" i="31"/>
  <c r="T60" i="31"/>
  <c r="V59" i="31"/>
  <c r="U59" i="31"/>
  <c r="T59" i="31"/>
  <c r="V58" i="31"/>
  <c r="U58" i="31"/>
  <c r="T58" i="31"/>
  <c r="V57" i="31"/>
  <c r="U57" i="31"/>
  <c r="T57" i="31"/>
  <c r="V56" i="31"/>
  <c r="U56" i="31"/>
  <c r="T56" i="31"/>
  <c r="V55" i="31"/>
  <c r="U55" i="31"/>
  <c r="T55" i="31"/>
  <c r="V54" i="31"/>
  <c r="U54" i="31"/>
  <c r="T54" i="31"/>
  <c r="V53" i="31"/>
  <c r="U53" i="31"/>
  <c r="T53" i="31"/>
  <c r="V52" i="31"/>
  <c r="U52" i="31"/>
  <c r="T52" i="31"/>
  <c r="V51" i="31"/>
  <c r="U51" i="31"/>
  <c r="T51" i="31"/>
  <c r="V50" i="31"/>
  <c r="U50" i="31"/>
  <c r="T50" i="31"/>
  <c r="V49" i="31"/>
  <c r="U49" i="31"/>
  <c r="T49" i="31"/>
  <c r="V48" i="31"/>
  <c r="U48" i="31"/>
  <c r="T48" i="31"/>
  <c r="V47" i="31"/>
  <c r="U47" i="31"/>
  <c r="T47" i="31"/>
  <c r="U46" i="31"/>
  <c r="T46" i="31"/>
  <c r="U45" i="31"/>
  <c r="T45" i="31"/>
  <c r="U44" i="31"/>
  <c r="T44" i="31"/>
  <c r="U43" i="31"/>
  <c r="T43" i="31"/>
  <c r="U42" i="31"/>
  <c r="T42" i="31"/>
  <c r="U41" i="31"/>
  <c r="T41" i="31"/>
  <c r="U40" i="31"/>
  <c r="T40" i="31"/>
  <c r="U39" i="31"/>
  <c r="T39" i="31"/>
  <c r="U38" i="31"/>
  <c r="T38" i="31"/>
  <c r="U37" i="31"/>
  <c r="T37" i="31"/>
  <c r="U36" i="31"/>
  <c r="T36" i="31"/>
  <c r="U35" i="31"/>
  <c r="T35" i="31"/>
  <c r="U34" i="31"/>
  <c r="T34" i="31"/>
  <c r="U33" i="31"/>
  <c r="T33" i="31"/>
  <c r="U32" i="31"/>
  <c r="T32" i="31"/>
  <c r="U31" i="31"/>
  <c r="T31" i="31"/>
  <c r="U30" i="31"/>
  <c r="T30" i="31"/>
  <c r="U29" i="31"/>
  <c r="T29" i="31"/>
  <c r="U28" i="31"/>
  <c r="T28" i="31"/>
  <c r="U27" i="31"/>
  <c r="T27" i="31"/>
  <c r="U26" i="31"/>
  <c r="T26" i="31"/>
  <c r="U25" i="31"/>
  <c r="T25" i="31"/>
  <c r="U24" i="31"/>
  <c r="T24" i="31"/>
  <c r="U23" i="31"/>
  <c r="T23" i="31"/>
  <c r="U22" i="31"/>
  <c r="T22" i="31"/>
  <c r="U21" i="31"/>
  <c r="T21" i="31"/>
  <c r="U20" i="31"/>
  <c r="T20" i="31"/>
  <c r="V30" i="32" l="1"/>
  <c r="U30" i="32"/>
  <c r="T30" i="32"/>
  <c r="V29" i="32"/>
  <c r="U29" i="32"/>
  <c r="T29" i="32"/>
  <c r="V28" i="32"/>
  <c r="U28" i="32"/>
  <c r="T28" i="32"/>
  <c r="V27" i="32"/>
  <c r="U27" i="32"/>
  <c r="T27" i="32"/>
  <c r="U26" i="32"/>
  <c r="T26" i="32"/>
  <c r="U25" i="32"/>
  <c r="T25" i="32"/>
  <c r="U24" i="32"/>
  <c r="T24" i="32"/>
  <c r="U23" i="32"/>
  <c r="T23" i="32"/>
  <c r="U22" i="32"/>
  <c r="T22" i="32"/>
  <c r="U21" i="32"/>
  <c r="T21" i="32"/>
  <c r="U20" i="32"/>
  <c r="T20" i="32"/>
  <c r="U19" i="32"/>
  <c r="T19" i="32"/>
  <c r="U28" i="37" l="1"/>
  <c r="U30" i="37"/>
  <c r="U31" i="37"/>
  <c r="U25" i="37"/>
  <c r="U22" i="37"/>
  <c r="U27" i="37"/>
  <c r="U15" i="37"/>
  <c r="U19" i="37"/>
  <c r="U24" i="37"/>
  <c r="U23" i="37"/>
  <c r="U26" i="37"/>
  <c r="U17" i="37"/>
  <c r="U21" i="37"/>
  <c r="U16" i="37"/>
  <c r="U18" i="37"/>
  <c r="U20" i="37"/>
  <c r="U13" i="37"/>
  <c r="U11" i="37"/>
  <c r="U14" i="37"/>
  <c r="U10" i="37"/>
  <c r="U12" i="37"/>
  <c r="T29" i="37"/>
  <c r="T28" i="37"/>
  <c r="T30" i="37"/>
  <c r="T31" i="37"/>
  <c r="T25" i="37"/>
  <c r="T22" i="37"/>
  <c r="T27" i="37"/>
  <c r="T15" i="37"/>
  <c r="T19" i="37"/>
  <c r="T24" i="37"/>
  <c r="T23" i="37"/>
  <c r="T26" i="37"/>
  <c r="T17" i="37"/>
  <c r="T21" i="37"/>
  <c r="T16" i="37"/>
  <c r="T18" i="37"/>
  <c r="T20" i="37"/>
  <c r="T13" i="37"/>
  <c r="T11" i="37"/>
  <c r="T14" i="37"/>
  <c r="T10" i="37"/>
  <c r="T12" i="37"/>
  <c r="T15" i="38"/>
  <c r="U29" i="37" l="1"/>
  <c r="U42" i="14"/>
  <c r="U38" i="14"/>
  <c r="U34" i="14"/>
  <c r="U41" i="14"/>
  <c r="U40" i="14"/>
  <c r="U37" i="14"/>
  <c r="U36" i="14"/>
  <c r="U35" i="14"/>
  <c r="U27" i="14"/>
  <c r="U32" i="14"/>
  <c r="U24" i="14"/>
  <c r="U23" i="14"/>
  <c r="U31" i="14"/>
  <c r="U26" i="14"/>
  <c r="U29" i="14"/>
  <c r="U30" i="14"/>
  <c r="U20" i="14"/>
  <c r="U25" i="14"/>
  <c r="U18" i="14"/>
  <c r="U21" i="14"/>
  <c r="U19" i="14"/>
  <c r="U15" i="14"/>
  <c r="U14" i="14"/>
  <c r="U10" i="14"/>
  <c r="U11" i="14"/>
  <c r="U22" i="14"/>
  <c r="U16" i="14"/>
  <c r="U17" i="14"/>
  <c r="U13" i="14"/>
  <c r="U12" i="14"/>
  <c r="T43" i="14"/>
  <c r="T49" i="14"/>
  <c r="T48" i="14"/>
  <c r="T47" i="14"/>
  <c r="T44" i="14"/>
  <c r="T42" i="14"/>
  <c r="T45" i="14"/>
  <c r="T39" i="14"/>
  <c r="T38" i="14"/>
  <c r="T34" i="14"/>
  <c r="T41" i="14"/>
  <c r="T40" i="14"/>
  <c r="T37" i="14"/>
  <c r="T36" i="14"/>
  <c r="T35" i="14"/>
  <c r="T27" i="14"/>
  <c r="T33" i="14"/>
  <c r="T32" i="14"/>
  <c r="T24" i="14"/>
  <c r="T23" i="14"/>
  <c r="T31" i="14"/>
  <c r="T26" i="14"/>
  <c r="T29" i="14"/>
  <c r="T30" i="14"/>
  <c r="T20" i="14"/>
  <c r="T25" i="14"/>
  <c r="T18" i="14"/>
  <c r="T21" i="14"/>
  <c r="T19" i="14"/>
  <c r="T28" i="14"/>
  <c r="T15" i="14"/>
  <c r="T14" i="14"/>
  <c r="T10" i="14"/>
  <c r="T11" i="14"/>
  <c r="T22" i="14"/>
  <c r="T16" i="14"/>
  <c r="T17" i="14"/>
  <c r="T13" i="14"/>
  <c r="T12" i="14"/>
  <c r="U51" i="14"/>
  <c r="U52" i="14"/>
  <c r="U53" i="14"/>
  <c r="T16" i="13"/>
  <c r="T22" i="13"/>
  <c r="T19" i="13"/>
  <c r="T21" i="13"/>
  <c r="T18" i="13"/>
  <c r="T20" i="13"/>
  <c r="T17" i="13"/>
  <c r="T15" i="13"/>
  <c r="T13" i="13"/>
  <c r="T14" i="13"/>
  <c r="S22" i="13"/>
  <c r="S19" i="13"/>
  <c r="S21" i="13"/>
  <c r="S18" i="13"/>
  <c r="S20" i="13"/>
  <c r="S17" i="13"/>
  <c r="S15" i="13"/>
  <c r="S16" i="13"/>
  <c r="S13" i="13"/>
  <c r="S14" i="13"/>
  <c r="U44" i="4" l="1"/>
  <c r="Y44" i="4" s="1"/>
  <c r="U45" i="4"/>
  <c r="Y45" i="4" s="1"/>
  <c r="U47" i="4"/>
  <c r="Y47" i="4" s="1"/>
  <c r="U48" i="4"/>
  <c r="Y48" i="4" s="1"/>
  <c r="U43" i="4"/>
  <c r="Y43" i="4" s="1"/>
  <c r="U41" i="4"/>
  <c r="Y41" i="4" s="1"/>
  <c r="U46" i="4"/>
  <c r="Y46" i="4" s="1"/>
  <c r="U40" i="4"/>
  <c r="Y40" i="4" s="1"/>
  <c r="U42" i="4"/>
  <c r="Y42" i="4" s="1"/>
  <c r="U39" i="4"/>
  <c r="Y39" i="4" s="1"/>
  <c r="U38" i="4"/>
  <c r="Y38" i="4" s="1"/>
  <c r="U34" i="4"/>
  <c r="Y34" i="4" s="1"/>
  <c r="U25" i="4"/>
  <c r="Y25" i="4" s="1"/>
  <c r="U36" i="4"/>
  <c r="Y36" i="4" s="1"/>
  <c r="U33" i="4"/>
  <c r="Y33" i="4" s="1"/>
  <c r="U35" i="4"/>
  <c r="Y35" i="4" s="1"/>
  <c r="U37" i="4"/>
  <c r="Y37" i="4" s="1"/>
  <c r="U30" i="4"/>
  <c r="Y30" i="4" s="1"/>
  <c r="U26" i="4"/>
  <c r="Y26" i="4" s="1"/>
  <c r="U31" i="4"/>
  <c r="Y31" i="4" s="1"/>
  <c r="U29" i="4"/>
  <c r="Y29" i="4" s="1"/>
  <c r="U27" i="4"/>
  <c r="Y27" i="4" s="1"/>
  <c r="U32" i="4"/>
  <c r="Y32" i="4" s="1"/>
  <c r="U23" i="4"/>
  <c r="U24" i="4"/>
  <c r="Y24" i="4" s="1"/>
  <c r="U20" i="4"/>
  <c r="Y20" i="4" s="1"/>
  <c r="U28" i="4"/>
  <c r="Y28" i="4" s="1"/>
  <c r="U19" i="4"/>
  <c r="U18" i="4"/>
  <c r="U21" i="4"/>
  <c r="Y21" i="4" s="1"/>
  <c r="U15" i="4"/>
  <c r="Y15" i="4" s="1"/>
  <c r="U22" i="4"/>
  <c r="U13" i="4"/>
  <c r="Y13" i="4" s="1"/>
  <c r="U17" i="4"/>
  <c r="Y17" i="4" s="1"/>
  <c r="U14" i="4"/>
  <c r="Y14" i="4" s="1"/>
  <c r="U11" i="4"/>
  <c r="U16" i="4"/>
  <c r="Y16" i="4" s="1"/>
  <c r="U10" i="4"/>
  <c r="Y10" i="4" s="1"/>
  <c r="U12" i="4"/>
  <c r="Y12" i="4" s="1"/>
  <c r="T44" i="4"/>
  <c r="X44" i="4" s="1"/>
  <c r="AA44" i="4" s="1"/>
  <c r="T45" i="4"/>
  <c r="X45" i="4" s="1"/>
  <c r="AA45" i="4" s="1"/>
  <c r="T47" i="4"/>
  <c r="X47" i="4" s="1"/>
  <c r="AA47" i="4" s="1"/>
  <c r="T48" i="4"/>
  <c r="X48" i="4" s="1"/>
  <c r="AA48" i="4" s="1"/>
  <c r="T43" i="4"/>
  <c r="X43" i="4" s="1"/>
  <c r="AA43" i="4" s="1"/>
  <c r="T41" i="4"/>
  <c r="X41" i="4" s="1"/>
  <c r="AA41" i="4" s="1"/>
  <c r="T46" i="4"/>
  <c r="X46" i="4" s="1"/>
  <c r="AA46" i="4" s="1"/>
  <c r="T40" i="4"/>
  <c r="X40" i="4" s="1"/>
  <c r="AA40" i="4" s="1"/>
  <c r="T42" i="4"/>
  <c r="X42" i="4" s="1"/>
  <c r="AA42" i="4" s="1"/>
  <c r="T39" i="4"/>
  <c r="X39" i="4" s="1"/>
  <c r="AA39" i="4" s="1"/>
  <c r="T38" i="4"/>
  <c r="X38" i="4" s="1"/>
  <c r="AA38" i="4" s="1"/>
  <c r="T34" i="4"/>
  <c r="X34" i="4" s="1"/>
  <c r="AA34" i="4" s="1"/>
  <c r="T25" i="4"/>
  <c r="X25" i="4" s="1"/>
  <c r="AA25" i="4" s="1"/>
  <c r="T36" i="4"/>
  <c r="X36" i="4" s="1"/>
  <c r="AA36" i="4" s="1"/>
  <c r="T33" i="4"/>
  <c r="X33" i="4" s="1"/>
  <c r="AA33" i="4" s="1"/>
  <c r="T35" i="4"/>
  <c r="X35" i="4" s="1"/>
  <c r="AA35" i="4" s="1"/>
  <c r="T37" i="4"/>
  <c r="X37" i="4" s="1"/>
  <c r="AA37" i="4" s="1"/>
  <c r="T30" i="4"/>
  <c r="X30" i="4" s="1"/>
  <c r="AA30" i="4" s="1"/>
  <c r="T26" i="4"/>
  <c r="X26" i="4" s="1"/>
  <c r="AA26" i="4" s="1"/>
  <c r="T31" i="4"/>
  <c r="X31" i="4" s="1"/>
  <c r="AA31" i="4" s="1"/>
  <c r="T29" i="4"/>
  <c r="X29" i="4" s="1"/>
  <c r="AA29" i="4" s="1"/>
  <c r="T27" i="4"/>
  <c r="X27" i="4" s="1"/>
  <c r="AA27" i="4" s="1"/>
  <c r="T32" i="4"/>
  <c r="X32" i="4" s="1"/>
  <c r="AA32" i="4" s="1"/>
  <c r="T23" i="4"/>
  <c r="X23" i="4" s="1"/>
  <c r="T24" i="4"/>
  <c r="X24" i="4" s="1"/>
  <c r="AA24" i="4" s="1"/>
  <c r="T20" i="4"/>
  <c r="X20" i="4" s="1"/>
  <c r="AA20" i="4" s="1"/>
  <c r="T28" i="4"/>
  <c r="X28" i="4" s="1"/>
  <c r="AA28" i="4" s="1"/>
  <c r="T19" i="4"/>
  <c r="X19" i="4" s="1"/>
  <c r="T18" i="4"/>
  <c r="T21" i="4"/>
  <c r="X21" i="4" s="1"/>
  <c r="AA21" i="4" s="1"/>
  <c r="T15" i="4"/>
  <c r="X15" i="4" s="1"/>
  <c r="AA15" i="4" s="1"/>
  <c r="T22" i="4"/>
  <c r="T13" i="4"/>
  <c r="X13" i="4" s="1"/>
  <c r="AA13" i="4" s="1"/>
  <c r="T17" i="4"/>
  <c r="X17" i="4" s="1"/>
  <c r="AA17" i="4" s="1"/>
  <c r="T14" i="4"/>
  <c r="X14" i="4" s="1"/>
  <c r="AA14" i="4" s="1"/>
  <c r="T11" i="4"/>
  <c r="T16" i="4"/>
  <c r="X16" i="4" s="1"/>
  <c r="AA16" i="4" s="1"/>
  <c r="T10" i="4"/>
  <c r="X10" i="4" s="1"/>
  <c r="AA10" i="4" s="1"/>
  <c r="T12" i="4"/>
  <c r="X12" i="4" s="1"/>
  <c r="AA12" i="4" s="1"/>
  <c r="T15" i="3"/>
  <c r="T17" i="3"/>
  <c r="T18" i="3"/>
  <c r="T20" i="3"/>
  <c r="T14" i="3"/>
  <c r="T19" i="3"/>
  <c r="T16" i="3"/>
  <c r="T13" i="3"/>
  <c r="S15" i="3"/>
  <c r="S17" i="3"/>
  <c r="S18" i="3"/>
  <c r="S20" i="3"/>
  <c r="S14" i="3"/>
  <c r="S19" i="3"/>
  <c r="S16" i="3"/>
  <c r="S13" i="3"/>
  <c r="U30" i="6" l="1"/>
  <c r="T30" i="6"/>
  <c r="T44" i="8"/>
  <c r="U10" i="6" l="1"/>
  <c r="U11" i="6"/>
  <c r="T41" i="6"/>
  <c r="T38" i="6"/>
  <c r="T31" i="6"/>
  <c r="T34" i="6"/>
  <c r="T35" i="6"/>
  <c r="T36" i="6"/>
  <c r="T21" i="6"/>
  <c r="T33" i="6"/>
  <c r="T32" i="6"/>
  <c r="T17" i="6"/>
  <c r="T27" i="6"/>
  <c r="T28" i="6"/>
  <c r="T25" i="6"/>
  <c r="T24" i="6"/>
  <c r="T29" i="6"/>
  <c r="T13" i="6"/>
  <c r="T26" i="6"/>
  <c r="T22" i="6"/>
  <c r="T18" i="6"/>
  <c r="T16" i="6"/>
  <c r="T20" i="6"/>
  <c r="T19" i="6"/>
  <c r="T15" i="6"/>
  <c r="T23" i="6"/>
  <c r="T10" i="6"/>
  <c r="T11" i="6"/>
  <c r="U48" i="6"/>
  <c r="U45" i="6"/>
  <c r="U46" i="6"/>
  <c r="U44" i="6"/>
  <c r="U37" i="6"/>
  <c r="U41" i="6"/>
  <c r="U39" i="6"/>
  <c r="U38" i="6"/>
  <c r="U31" i="6"/>
  <c r="U34" i="6"/>
  <c r="U35" i="6"/>
  <c r="U36" i="6"/>
  <c r="U21" i="6"/>
  <c r="U33" i="6"/>
  <c r="U32" i="6"/>
  <c r="U17" i="6"/>
  <c r="U27" i="6"/>
  <c r="U28" i="6"/>
  <c r="U25" i="6"/>
  <c r="U24" i="6"/>
  <c r="U29" i="6"/>
  <c r="U13" i="6"/>
  <c r="U26" i="6"/>
  <c r="U22" i="6"/>
  <c r="U14" i="6"/>
  <c r="U18" i="6"/>
  <c r="U16" i="6"/>
  <c r="U20" i="6"/>
  <c r="U19" i="6"/>
  <c r="U15" i="6"/>
  <c r="U23" i="6"/>
  <c r="U12" i="6"/>
  <c r="T47" i="6"/>
  <c r="T45" i="6"/>
  <c r="T42" i="6"/>
  <c r="T46" i="6"/>
  <c r="T40" i="6"/>
  <c r="T44" i="6"/>
  <c r="T43" i="6"/>
  <c r="T37" i="6"/>
  <c r="T39" i="6"/>
  <c r="T12" i="6"/>
  <c r="T20" i="5" l="1"/>
  <c r="T19" i="5"/>
  <c r="T18" i="5"/>
  <c r="T16" i="5"/>
  <c r="T17" i="5"/>
  <c r="T13" i="5"/>
  <c r="T15" i="5"/>
  <c r="T14" i="5"/>
  <c r="S20" i="5"/>
  <c r="S19" i="5"/>
  <c r="S18" i="5"/>
  <c r="S16" i="5"/>
  <c r="S17" i="5"/>
  <c r="S13" i="5"/>
  <c r="S15" i="5"/>
  <c r="S14" i="5"/>
  <c r="U42" i="8" l="1"/>
  <c r="U48" i="8"/>
  <c r="U47" i="8"/>
  <c r="U46" i="8"/>
  <c r="U45" i="8"/>
  <c r="U43" i="8"/>
  <c r="U41" i="8"/>
  <c r="U44" i="8"/>
  <c r="U39" i="8"/>
  <c r="U31" i="8"/>
  <c r="U32" i="8"/>
  <c r="U40" i="8"/>
  <c r="U38" i="8"/>
  <c r="U33" i="8"/>
  <c r="U36" i="8"/>
  <c r="U34" i="8"/>
  <c r="U35" i="8"/>
  <c r="U28" i="8"/>
  <c r="U30" i="8"/>
  <c r="U25" i="8"/>
  <c r="U27" i="8"/>
  <c r="U23" i="8"/>
  <c r="U22" i="8"/>
  <c r="U17" i="8"/>
  <c r="U24" i="8"/>
  <c r="U29" i="8"/>
  <c r="U26" i="8"/>
  <c r="U19" i="8"/>
  <c r="U15" i="8"/>
  <c r="U21" i="8"/>
  <c r="U20" i="8"/>
  <c r="U14" i="8"/>
  <c r="U16" i="8"/>
  <c r="U18" i="8"/>
  <c r="U13" i="8"/>
  <c r="U11" i="8"/>
  <c r="U12" i="8"/>
  <c r="T48" i="8"/>
  <c r="T47" i="8"/>
  <c r="T46" i="8"/>
  <c r="T45" i="8"/>
  <c r="T43" i="8"/>
  <c r="T41" i="8"/>
  <c r="T39" i="8"/>
  <c r="T31" i="8"/>
  <c r="T32" i="8"/>
  <c r="T40" i="8"/>
  <c r="T38" i="8"/>
  <c r="T37" i="8"/>
  <c r="T42" i="8"/>
  <c r="T33" i="8"/>
  <c r="T36" i="8"/>
  <c r="T34" i="8"/>
  <c r="T35" i="8"/>
  <c r="T28" i="8"/>
  <c r="T30" i="8"/>
  <c r="T25" i="8"/>
  <c r="T27" i="8"/>
  <c r="T23" i="8"/>
  <c r="T22" i="8"/>
  <c r="T17" i="8"/>
  <c r="T24" i="8"/>
  <c r="T29" i="8"/>
  <c r="T26" i="8"/>
  <c r="T19" i="8"/>
  <c r="T15" i="8"/>
  <c r="T21" i="8"/>
  <c r="T20" i="8"/>
  <c r="T14" i="8"/>
  <c r="T16" i="8"/>
  <c r="T18" i="8"/>
  <c r="T13" i="8"/>
  <c r="T11" i="8"/>
  <c r="T12" i="8"/>
  <c r="T20" i="7" l="1"/>
  <c r="T17" i="7"/>
  <c r="T18" i="7"/>
  <c r="T19" i="7"/>
  <c r="T15" i="7"/>
  <c r="T14" i="7"/>
  <c r="T16" i="7"/>
  <c r="S20" i="7"/>
  <c r="S17" i="7"/>
  <c r="S18" i="7"/>
  <c r="S19" i="7"/>
  <c r="S15" i="7"/>
  <c r="S14" i="7"/>
  <c r="S16" i="7"/>
  <c r="T13" i="7"/>
  <c r="S13" i="7"/>
  <c r="S38" i="10" l="1"/>
  <c r="S33" i="10"/>
  <c r="S41" i="10"/>
  <c r="S35" i="10"/>
  <c r="S30" i="10"/>
  <c r="S34" i="10"/>
  <c r="S29" i="10"/>
  <c r="S16" i="10"/>
  <c r="S21" i="10"/>
  <c r="S23" i="10"/>
  <c r="S18" i="10"/>
  <c r="T25" i="10"/>
  <c r="S25" i="10"/>
  <c r="T19" i="10"/>
  <c r="S19" i="10"/>
  <c r="T31" i="10"/>
  <c r="S31" i="10"/>
  <c r="S15" i="10"/>
  <c r="T15" i="10"/>
  <c r="T27" i="10"/>
  <c r="S27" i="10"/>
  <c r="T22" i="10"/>
  <c r="S22" i="10"/>
  <c r="T11" i="10"/>
  <c r="S11" i="10"/>
  <c r="T12" i="10"/>
  <c r="S12" i="10"/>
  <c r="T17" i="10"/>
  <c r="S17" i="10"/>
  <c r="T13" i="10"/>
  <c r="T10" i="10"/>
  <c r="S10" i="10"/>
  <c r="S13" i="9"/>
  <c r="S19" i="9"/>
  <c r="S17" i="9"/>
  <c r="S20" i="9"/>
  <c r="S18" i="9"/>
  <c r="S15" i="9"/>
  <c r="S16" i="9"/>
  <c r="S14" i="9"/>
  <c r="M32" i="41" l="1"/>
  <c r="J32" i="41"/>
  <c r="G32" i="41"/>
  <c r="D32" i="41"/>
  <c r="P31" i="41"/>
  <c r="O31" i="41"/>
  <c r="B31" i="41"/>
  <c r="P30" i="41"/>
  <c r="O30" i="41"/>
  <c r="B30" i="41"/>
  <c r="P29" i="41"/>
  <c r="O29" i="41"/>
  <c r="B29" i="41"/>
  <c r="P28" i="41"/>
  <c r="O28" i="41"/>
  <c r="B28" i="41"/>
  <c r="P27" i="41"/>
  <c r="O27" i="41"/>
  <c r="B27" i="41"/>
  <c r="P26" i="41"/>
  <c r="O26" i="41"/>
  <c r="B26" i="41"/>
  <c r="P25" i="41"/>
  <c r="O25" i="41"/>
  <c r="B25" i="41"/>
  <c r="P24" i="41"/>
  <c r="O24" i="41"/>
  <c r="B24" i="41"/>
  <c r="P23" i="41"/>
  <c r="O23" i="41"/>
  <c r="B23" i="41"/>
  <c r="P22" i="41"/>
  <c r="O22" i="41"/>
  <c r="B22" i="41"/>
  <c r="P21" i="41"/>
  <c r="O21" i="41"/>
  <c r="B21" i="41"/>
  <c r="P20" i="41"/>
  <c r="O20" i="41"/>
  <c r="B20" i="41"/>
  <c r="P19" i="41"/>
  <c r="O19" i="41"/>
  <c r="B19" i="41"/>
  <c r="P18" i="41"/>
  <c r="O18" i="41"/>
  <c r="B18" i="41"/>
  <c r="P17" i="41"/>
  <c r="O17" i="41"/>
  <c r="B17" i="41"/>
  <c r="P16" i="41"/>
  <c r="O16" i="41"/>
  <c r="B16" i="41"/>
  <c r="P15" i="41"/>
  <c r="O15" i="41"/>
  <c r="B15" i="41"/>
  <c r="P14" i="41"/>
  <c r="O14" i="41"/>
  <c r="B14" i="41"/>
  <c r="P13" i="41"/>
  <c r="O13" i="41"/>
  <c r="B13" i="41"/>
  <c r="P12" i="41"/>
  <c r="O12" i="41"/>
  <c r="B12" i="41"/>
  <c r="P11" i="41"/>
  <c r="O11" i="41"/>
  <c r="B11" i="41"/>
  <c r="R10" i="41"/>
  <c r="T33" i="10" l="1"/>
  <c r="T32" i="12"/>
  <c r="T31" i="12" l="1"/>
  <c r="T23" i="12"/>
  <c r="T25" i="12"/>
  <c r="T40" i="12" l="1"/>
  <c r="Y22" i="13"/>
  <c r="AC41" i="39" l="1"/>
  <c r="AB41" i="39"/>
  <c r="AB40" i="39"/>
  <c r="AC39" i="39"/>
  <c r="AB39" i="39"/>
  <c r="AB38" i="39"/>
  <c r="AC37" i="39"/>
  <c r="AB37" i="39"/>
  <c r="AB36" i="39"/>
  <c r="AC35" i="39"/>
  <c r="AB35" i="39"/>
  <c r="AA34" i="39"/>
  <c r="AB34" i="39"/>
  <c r="AC33" i="39"/>
  <c r="AB33" i="39"/>
  <c r="AB32" i="39"/>
  <c r="AC31" i="39"/>
  <c r="AB31" i="39"/>
  <c r="AA30" i="39"/>
  <c r="AB30" i="39"/>
  <c r="AC29" i="39"/>
  <c r="AB29" i="39"/>
  <c r="AC27" i="39"/>
  <c r="AC25" i="39"/>
  <c r="AC23" i="39"/>
  <c r="AC21" i="39"/>
  <c r="AC19" i="39"/>
  <c r="AC17" i="39"/>
  <c r="AC15" i="39"/>
  <c r="AC13" i="39"/>
  <c r="AA35" i="39" l="1"/>
  <c r="AA39" i="39"/>
  <c r="AA38" i="39"/>
  <c r="AA31" i="39"/>
  <c r="AA29" i="39"/>
  <c r="AA32" i="39"/>
  <c r="AA33" i="39"/>
  <c r="AA36" i="39"/>
  <c r="AA37" i="39"/>
  <c r="AA40" i="39"/>
  <c r="AB13" i="39"/>
  <c r="AB15" i="39"/>
  <c r="AB17" i="39"/>
  <c r="AB19" i="39"/>
  <c r="AB21" i="39"/>
  <c r="AB23" i="39"/>
  <c r="AB25" i="39"/>
  <c r="AB27" i="39"/>
  <c r="AC14" i="39"/>
  <c r="AB14" i="39" s="1"/>
  <c r="AC18" i="39"/>
  <c r="AB18" i="39" s="1"/>
  <c r="AC22" i="39"/>
  <c r="AB22" i="39" s="1"/>
  <c r="AC28" i="39"/>
  <c r="AB28" i="39" s="1"/>
  <c r="AC32" i="39"/>
  <c r="AC34" i="39"/>
  <c r="AC36" i="39"/>
  <c r="AC38" i="39"/>
  <c r="AC40" i="39"/>
  <c r="AA41" i="39"/>
  <c r="AC12" i="39"/>
  <c r="AB12" i="39" s="1"/>
  <c r="AC16" i="39"/>
  <c r="AB16" i="39" s="1"/>
  <c r="AC20" i="39"/>
  <c r="AB20" i="39" s="1"/>
  <c r="AC24" i="39"/>
  <c r="AB24" i="39" s="1"/>
  <c r="AC26" i="39"/>
  <c r="AB26" i="39" s="1"/>
  <c r="AC30" i="39"/>
  <c r="AA20" i="39" l="1"/>
  <c r="AA14" i="39"/>
  <c r="AA28" i="39"/>
  <c r="AA18" i="39"/>
  <c r="AA19" i="39"/>
  <c r="AA15" i="39"/>
  <c r="AA23" i="39"/>
  <c r="AA12" i="39"/>
  <c r="AA25" i="39"/>
  <c r="AA21" i="39"/>
  <c r="AA17" i="39"/>
  <c r="AA27" i="39"/>
  <c r="AA16" i="39"/>
  <c r="AA13" i="39"/>
  <c r="AA22" i="39"/>
  <c r="AA24" i="39"/>
  <c r="AA26" i="39"/>
  <c r="Y13" i="38" l="1"/>
  <c r="X14" i="38"/>
  <c r="Y14" i="38"/>
  <c r="Y15" i="38"/>
  <c r="Y16" i="38"/>
  <c r="Y17" i="38"/>
  <c r="X18" i="38"/>
  <c r="Y18" i="38"/>
  <c r="W19" i="38"/>
  <c r="X19" i="38"/>
  <c r="Y19" i="38"/>
  <c r="Z92" i="37"/>
  <c r="Y92" i="37"/>
  <c r="X92" i="37"/>
  <c r="AA92" i="37" s="1"/>
  <c r="AB92" i="37" s="1"/>
  <c r="W92" i="37" s="1"/>
  <c r="Z91" i="37"/>
  <c r="Y91" i="37"/>
  <c r="X91" i="37"/>
  <c r="AA91" i="37" s="1"/>
  <c r="AB91" i="37" s="1"/>
  <c r="W91" i="37" s="1"/>
  <c r="Z90" i="37"/>
  <c r="Y90" i="37"/>
  <c r="X90" i="37"/>
  <c r="AA90" i="37" s="1"/>
  <c r="AB90" i="37" s="1"/>
  <c r="W90" i="37" s="1"/>
  <c r="Z89" i="37"/>
  <c r="Y89" i="37"/>
  <c r="X89" i="37"/>
  <c r="AA89" i="37" s="1"/>
  <c r="AB89" i="37" s="1"/>
  <c r="W89" i="37" s="1"/>
  <c r="Z88" i="37"/>
  <c r="Y88" i="37"/>
  <c r="X88" i="37"/>
  <c r="AA88" i="37" s="1"/>
  <c r="AB88" i="37" s="1"/>
  <c r="W88" i="37" s="1"/>
  <c r="Z87" i="37"/>
  <c r="Y87" i="37"/>
  <c r="X87" i="37"/>
  <c r="AA87" i="37" s="1"/>
  <c r="AB87" i="37" s="1"/>
  <c r="W87" i="37" s="1"/>
  <c r="Z86" i="37"/>
  <c r="Y86" i="37"/>
  <c r="X86" i="37"/>
  <c r="AA86" i="37" s="1"/>
  <c r="AB86" i="37" s="1"/>
  <c r="W86" i="37" s="1"/>
  <c r="Z85" i="37"/>
  <c r="Y85" i="37"/>
  <c r="X85" i="37"/>
  <c r="AA85" i="37" s="1"/>
  <c r="AB85" i="37" s="1"/>
  <c r="W85" i="37" s="1"/>
  <c r="Z84" i="37"/>
  <c r="Y84" i="37"/>
  <c r="X84" i="37"/>
  <c r="AA84" i="37" s="1"/>
  <c r="AB84" i="37" s="1"/>
  <c r="W84" i="37" s="1"/>
  <c r="Z83" i="37"/>
  <c r="Y83" i="37"/>
  <c r="X83" i="37"/>
  <c r="AA83" i="37" s="1"/>
  <c r="AB83" i="37" s="1"/>
  <c r="W83" i="37" s="1"/>
  <c r="Z82" i="37"/>
  <c r="Y82" i="37"/>
  <c r="X82" i="37"/>
  <c r="AA82" i="37" s="1"/>
  <c r="AB82" i="37" s="1"/>
  <c r="W82" i="37" s="1"/>
  <c r="Z81" i="37"/>
  <c r="Y81" i="37"/>
  <c r="X81" i="37"/>
  <c r="AA81" i="37" s="1"/>
  <c r="AB81" i="37" s="1"/>
  <c r="W81" i="37" s="1"/>
  <c r="Z80" i="37"/>
  <c r="Y80" i="37"/>
  <c r="X80" i="37"/>
  <c r="AA80" i="37" s="1"/>
  <c r="AB80" i="37" s="1"/>
  <c r="W80" i="37" s="1"/>
  <c r="Z79" i="37"/>
  <c r="Y79" i="37"/>
  <c r="X79" i="37"/>
  <c r="AA79" i="37" s="1"/>
  <c r="AB79" i="37" s="1"/>
  <c r="W79" i="37" s="1"/>
  <c r="Z78" i="37"/>
  <c r="Y78" i="37"/>
  <c r="X78" i="37"/>
  <c r="AA78" i="37" s="1"/>
  <c r="AB78" i="37" s="1"/>
  <c r="W78" i="37" s="1"/>
  <c r="Z77" i="37"/>
  <c r="Y77" i="37"/>
  <c r="X77" i="37"/>
  <c r="AA77" i="37" s="1"/>
  <c r="AB77" i="37" s="1"/>
  <c r="W77" i="37" s="1"/>
  <c r="Z76" i="37"/>
  <c r="Y76" i="37"/>
  <c r="X76" i="37"/>
  <c r="AA76" i="37" s="1"/>
  <c r="AB76" i="37" s="1"/>
  <c r="W76" i="37" s="1"/>
  <c r="Z75" i="37"/>
  <c r="Y75" i="37"/>
  <c r="X75" i="37"/>
  <c r="AA75" i="37" s="1"/>
  <c r="AB75" i="37" s="1"/>
  <c r="W75" i="37" s="1"/>
  <c r="Z74" i="37"/>
  <c r="Y74" i="37"/>
  <c r="X74" i="37"/>
  <c r="AA74" i="37" s="1"/>
  <c r="AB74" i="37" s="1"/>
  <c r="W74" i="37" s="1"/>
  <c r="Z73" i="37"/>
  <c r="Y73" i="37"/>
  <c r="X73" i="37"/>
  <c r="AA73" i="37" s="1"/>
  <c r="AB73" i="37" s="1"/>
  <c r="W73" i="37" s="1"/>
  <c r="Z72" i="37"/>
  <c r="Y72" i="37"/>
  <c r="X72" i="37"/>
  <c r="AA72" i="37" s="1"/>
  <c r="AB72" i="37" s="1"/>
  <c r="W72" i="37" s="1"/>
  <c r="Z71" i="37"/>
  <c r="Y71" i="37"/>
  <c r="X71" i="37"/>
  <c r="AA71" i="37" s="1"/>
  <c r="AB71" i="37" s="1"/>
  <c r="W71" i="37" s="1"/>
  <c r="Z70" i="37"/>
  <c r="Y70" i="37"/>
  <c r="X70" i="37"/>
  <c r="AA70" i="37" s="1"/>
  <c r="AB70" i="37" s="1"/>
  <c r="W70" i="37" s="1"/>
  <c r="Z69" i="37"/>
  <c r="Y69" i="37"/>
  <c r="X69" i="37"/>
  <c r="AA69" i="37" s="1"/>
  <c r="AB69" i="37" s="1"/>
  <c r="W69" i="37" s="1"/>
  <c r="Z68" i="37"/>
  <c r="Y68" i="37"/>
  <c r="X68" i="37"/>
  <c r="AA68" i="37" s="1"/>
  <c r="AB68" i="37" s="1"/>
  <c r="W68" i="37" s="1"/>
  <c r="Z67" i="37"/>
  <c r="Y67" i="37"/>
  <c r="X67" i="37"/>
  <c r="AA67" i="37" s="1"/>
  <c r="AB67" i="37" s="1"/>
  <c r="W67" i="37" s="1"/>
  <c r="Z66" i="37"/>
  <c r="Y66" i="37"/>
  <c r="X66" i="37"/>
  <c r="AA66" i="37" s="1"/>
  <c r="AB66" i="37" s="1"/>
  <c r="W66" i="37" s="1"/>
  <c r="Z65" i="37"/>
  <c r="Y65" i="37"/>
  <c r="X65" i="37"/>
  <c r="AA65" i="37" s="1"/>
  <c r="AB65" i="37" s="1"/>
  <c r="W65" i="37" s="1"/>
  <c r="Z64" i="37"/>
  <c r="Y64" i="37"/>
  <c r="X64" i="37"/>
  <c r="AA64" i="37" s="1"/>
  <c r="AB64" i="37" s="1"/>
  <c r="W64" i="37" s="1"/>
  <c r="Z63" i="37"/>
  <c r="Y63" i="37"/>
  <c r="X63" i="37"/>
  <c r="AA63" i="37" s="1"/>
  <c r="AB63" i="37" s="1"/>
  <c r="W63" i="37" s="1"/>
  <c r="Z62" i="37"/>
  <c r="Y62" i="37"/>
  <c r="X62" i="37"/>
  <c r="AA62" i="37" s="1"/>
  <c r="AB62" i="37" s="1"/>
  <c r="W62" i="37" s="1"/>
  <c r="Z61" i="37"/>
  <c r="Y61" i="37"/>
  <c r="X61" i="37"/>
  <c r="AA61" i="37" s="1"/>
  <c r="AB61" i="37" s="1"/>
  <c r="W61" i="37" s="1"/>
  <c r="Z60" i="37"/>
  <c r="Y60" i="37"/>
  <c r="X60" i="37"/>
  <c r="AA60" i="37" s="1"/>
  <c r="AB60" i="37" s="1"/>
  <c r="W60" i="37" s="1"/>
  <c r="Z59" i="37"/>
  <c r="Y59" i="37"/>
  <c r="X59" i="37"/>
  <c r="AA59" i="37" s="1"/>
  <c r="AB59" i="37" s="1"/>
  <c r="W59" i="37" s="1"/>
  <c r="Z58" i="37"/>
  <c r="Y58" i="37"/>
  <c r="X58" i="37"/>
  <c r="AA58" i="37" s="1"/>
  <c r="AB58" i="37" s="1"/>
  <c r="W58" i="37" s="1"/>
  <c r="Z57" i="37"/>
  <c r="Y57" i="37"/>
  <c r="X57" i="37"/>
  <c r="AA57" i="37" s="1"/>
  <c r="AB57" i="37" s="1"/>
  <c r="W57" i="37" s="1"/>
  <c r="Z56" i="37"/>
  <c r="Y56" i="37"/>
  <c r="X56" i="37"/>
  <c r="AA56" i="37" s="1"/>
  <c r="AB56" i="37" s="1"/>
  <c r="W56" i="37" s="1"/>
  <c r="Z55" i="37"/>
  <c r="Y55" i="37"/>
  <c r="X55" i="37"/>
  <c r="AA55" i="37" s="1"/>
  <c r="AB55" i="37" s="1"/>
  <c r="W55" i="37" s="1"/>
  <c r="Z54" i="37"/>
  <c r="Y54" i="37"/>
  <c r="X54" i="37"/>
  <c r="AA54" i="37" s="1"/>
  <c r="AB54" i="37" s="1"/>
  <c r="W54" i="37" s="1"/>
  <c r="Z53" i="37"/>
  <c r="Y53" i="37"/>
  <c r="X53" i="37"/>
  <c r="AA53" i="37" s="1"/>
  <c r="AB53" i="37" s="1"/>
  <c r="W53" i="37" s="1"/>
  <c r="Z52" i="37"/>
  <c r="Y52" i="37"/>
  <c r="X52" i="37"/>
  <c r="AA52" i="37" s="1"/>
  <c r="AB52" i="37" s="1"/>
  <c r="W52" i="37" s="1"/>
  <c r="Z51" i="37"/>
  <c r="Y51" i="37"/>
  <c r="X51" i="37"/>
  <c r="AA51" i="37" s="1"/>
  <c r="AB51" i="37" s="1"/>
  <c r="W51" i="37" s="1"/>
  <c r="Z50" i="37"/>
  <c r="Y50" i="37"/>
  <c r="X50" i="37"/>
  <c r="AA50" i="37" s="1"/>
  <c r="AB50" i="37" s="1"/>
  <c r="W50" i="37" s="1"/>
  <c r="Z49" i="37"/>
  <c r="Y49" i="37"/>
  <c r="X49" i="37"/>
  <c r="AA49" i="37" s="1"/>
  <c r="AB49" i="37" s="1"/>
  <c r="W49" i="37" s="1"/>
  <c r="Z48" i="37"/>
  <c r="Y48" i="37"/>
  <c r="X48" i="37"/>
  <c r="AA48" i="37" s="1"/>
  <c r="AB48" i="37" s="1"/>
  <c r="W48" i="37" s="1"/>
  <c r="Z47" i="37"/>
  <c r="Y47" i="37"/>
  <c r="X47" i="37"/>
  <c r="AA47" i="37" s="1"/>
  <c r="AB47" i="37" s="1"/>
  <c r="W47" i="37" s="1"/>
  <c r="Z46" i="37"/>
  <c r="Y46" i="37"/>
  <c r="X46" i="37"/>
  <c r="AA46" i="37" s="1"/>
  <c r="AB46" i="37" s="1"/>
  <c r="W46" i="37" s="1"/>
  <c r="Z45" i="37"/>
  <c r="Y45" i="37"/>
  <c r="X45" i="37"/>
  <c r="AA45" i="37" s="1"/>
  <c r="AB45" i="37" s="1"/>
  <c r="W45" i="37" s="1"/>
  <c r="Z44" i="37"/>
  <c r="Y44" i="37"/>
  <c r="X44" i="37"/>
  <c r="AA44" i="37" s="1"/>
  <c r="AB44" i="37" s="1"/>
  <c r="W44" i="37" s="1"/>
  <c r="Z43" i="37"/>
  <c r="Y43" i="37"/>
  <c r="X43" i="37"/>
  <c r="AA43" i="37" s="1"/>
  <c r="AB43" i="37" s="1"/>
  <c r="W43" i="37" s="1"/>
  <c r="Z42" i="37"/>
  <c r="Y42" i="37"/>
  <c r="X42" i="37"/>
  <c r="AA42" i="37" s="1"/>
  <c r="AB42" i="37" s="1"/>
  <c r="W42" i="37" s="1"/>
  <c r="Z41" i="37"/>
  <c r="Y41" i="37"/>
  <c r="X41" i="37"/>
  <c r="AA41" i="37" s="1"/>
  <c r="AB41" i="37" s="1"/>
  <c r="W41" i="37" s="1"/>
  <c r="Z40" i="37"/>
  <c r="Y40" i="37"/>
  <c r="X40" i="37"/>
  <c r="AA40" i="37" s="1"/>
  <c r="AB40" i="37" s="1"/>
  <c r="W40" i="37" s="1"/>
  <c r="Z39" i="37"/>
  <c r="Y39" i="37"/>
  <c r="X39" i="37"/>
  <c r="AA39" i="37" s="1"/>
  <c r="AB39" i="37" s="1"/>
  <c r="W39" i="37" s="1"/>
  <c r="Z38" i="37"/>
  <c r="Y38" i="37"/>
  <c r="X38" i="37"/>
  <c r="AA38" i="37" s="1"/>
  <c r="AB38" i="37" s="1"/>
  <c r="W38" i="37" s="1"/>
  <c r="Z37" i="37"/>
  <c r="Y37" i="37"/>
  <c r="X37" i="37"/>
  <c r="AA37" i="37" s="1"/>
  <c r="AB37" i="37" s="1"/>
  <c r="W37" i="37" s="1"/>
  <c r="Z36" i="37"/>
  <c r="Y36" i="37"/>
  <c r="X36" i="37"/>
  <c r="AA36" i="37" s="1"/>
  <c r="AB36" i="37" s="1"/>
  <c r="W36" i="37" s="1"/>
  <c r="Z35" i="37"/>
  <c r="Y35" i="37"/>
  <c r="X35" i="37"/>
  <c r="AA35" i="37" s="1"/>
  <c r="AB35" i="37" s="1"/>
  <c r="W35" i="37" s="1"/>
  <c r="Z34" i="37"/>
  <c r="Y34" i="37"/>
  <c r="X34" i="37"/>
  <c r="AA34" i="37" s="1"/>
  <c r="AB34" i="37" s="1"/>
  <c r="W34" i="37" s="1"/>
  <c r="Z33" i="37"/>
  <c r="Y33" i="37"/>
  <c r="X33" i="37"/>
  <c r="AA33" i="37" s="1"/>
  <c r="AB33" i="37" s="1"/>
  <c r="W33" i="37" s="1"/>
  <c r="Z32" i="37"/>
  <c r="Y32" i="37"/>
  <c r="X32" i="37"/>
  <c r="Z31" i="37"/>
  <c r="Z30" i="37"/>
  <c r="Z29" i="37"/>
  <c r="Z28" i="37"/>
  <c r="Z27" i="37"/>
  <c r="Z26" i="37"/>
  <c r="Z25" i="37"/>
  <c r="Z24" i="37"/>
  <c r="Z23" i="37"/>
  <c r="Z22" i="37"/>
  <c r="Z21" i="37"/>
  <c r="Z20" i="37"/>
  <c r="Z19" i="37"/>
  <c r="Z18" i="37"/>
  <c r="Z17" i="37"/>
  <c r="Z16" i="37"/>
  <c r="Z15" i="37"/>
  <c r="Z14" i="37"/>
  <c r="Z13" i="37"/>
  <c r="Z12" i="37"/>
  <c r="Z11" i="37"/>
  <c r="Z10" i="37"/>
  <c r="X10" i="37"/>
  <c r="AA32" i="37" l="1"/>
  <c r="Y10" i="37"/>
  <c r="AA10" i="37" s="1"/>
  <c r="W18" i="38"/>
  <c r="Z18" i="38" s="1"/>
  <c r="W14" i="38"/>
  <c r="Z14" i="38" s="1"/>
  <c r="Y31" i="37"/>
  <c r="X13" i="38"/>
  <c r="W13" i="38"/>
  <c r="Y25" i="37"/>
  <c r="W17" i="38"/>
  <c r="X15" i="38"/>
  <c r="X17" i="38"/>
  <c r="W16" i="38"/>
  <c r="X14" i="37"/>
  <c r="Y15" i="37"/>
  <c r="X17" i="37"/>
  <c r="X23" i="37"/>
  <c r="X24" i="37"/>
  <c r="X12" i="37"/>
  <c r="X11" i="37"/>
  <c r="X15" i="37"/>
  <c r="Y24" i="37"/>
  <c r="Y29" i="37"/>
  <c r="X28" i="37"/>
  <c r="Y11" i="37"/>
  <c r="Y12" i="37"/>
  <c r="Y21" i="37"/>
  <c r="X13" i="37"/>
  <c r="X31" i="37"/>
  <c r="Y18" i="37"/>
  <c r="Y14" i="37"/>
  <c r="X19" i="37"/>
  <c r="Y20" i="37"/>
  <c r="X27" i="37"/>
  <c r="Y28" i="37"/>
  <c r="Y13" i="37"/>
  <c r="X16" i="37"/>
  <c r="Y17" i="37"/>
  <c r="Y19" i="37"/>
  <c r="X22" i="37"/>
  <c r="Y23" i="37"/>
  <c r="X26" i="37"/>
  <c r="Y27" i="37"/>
  <c r="X30" i="37"/>
  <c r="X20" i="37"/>
  <c r="Y16" i="37"/>
  <c r="X18" i="37"/>
  <c r="X21" i="37"/>
  <c r="Y22" i="37"/>
  <c r="X25" i="37"/>
  <c r="Y26" i="37"/>
  <c r="X29" i="37"/>
  <c r="Y30" i="37"/>
  <c r="X16" i="38"/>
  <c r="W15" i="38"/>
  <c r="Z19" i="38"/>
  <c r="Z13" i="38" l="1"/>
  <c r="AA25" i="37"/>
  <c r="AA12" i="37"/>
  <c r="Z16" i="38"/>
  <c r="AA28" i="37"/>
  <c r="Z15" i="38"/>
  <c r="Z17" i="38"/>
  <c r="AA27" i="37"/>
  <c r="AA11" i="37"/>
  <c r="AA15" i="37"/>
  <c r="AA23" i="37"/>
  <c r="AA14" i="37"/>
  <c r="AA17" i="37"/>
  <c r="AA24" i="37"/>
  <c r="AA29" i="37"/>
  <c r="AA21" i="37"/>
  <c r="AA20" i="37"/>
  <c r="AA19" i="37"/>
  <c r="AA18" i="37"/>
  <c r="AA26" i="37"/>
  <c r="AA31" i="37"/>
  <c r="AA30" i="37"/>
  <c r="AA22" i="37"/>
  <c r="AA16" i="37"/>
  <c r="AA13" i="37"/>
  <c r="AD30" i="35"/>
  <c r="AE30" i="35" s="1"/>
  <c r="AA30" i="35"/>
  <c r="Z30" i="35"/>
  <c r="Y30" i="35"/>
  <c r="AB30" i="35" s="1"/>
  <c r="AC30" i="35" s="1"/>
  <c r="AD29" i="35"/>
  <c r="AE29" i="35" s="1"/>
  <c r="AA29" i="35"/>
  <c r="Z29" i="35"/>
  <c r="Y29" i="35"/>
  <c r="AB29" i="35" s="1"/>
  <c r="AC29" i="35" s="1"/>
  <c r="AD28" i="35"/>
  <c r="AE28" i="35" s="1"/>
  <c r="AA28" i="35"/>
  <c r="Z28" i="35"/>
  <c r="Y28" i="35"/>
  <c r="AB28" i="35" s="1"/>
  <c r="AC28" i="35" s="1"/>
  <c r="AD27" i="35"/>
  <c r="AE27" i="35" s="1"/>
  <c r="AA27" i="35"/>
  <c r="Z27" i="35"/>
  <c r="Y27" i="35"/>
  <c r="AB27" i="35" s="1"/>
  <c r="AC27" i="35" s="1"/>
  <c r="AD26" i="35"/>
  <c r="AE26" i="35" s="1"/>
  <c r="AA26" i="35"/>
  <c r="Z26" i="35"/>
  <c r="Y26" i="35"/>
  <c r="AB26" i="35" s="1"/>
  <c r="AC26" i="35" s="1"/>
  <c r="AD25" i="35"/>
  <c r="AE25" i="35" s="1"/>
  <c r="AA25" i="35"/>
  <c r="Z25" i="35"/>
  <c r="Y25" i="35"/>
  <c r="AB25" i="35" s="1"/>
  <c r="AC25" i="35" s="1"/>
  <c r="AD24" i="35"/>
  <c r="AE24" i="35" s="1"/>
  <c r="AA24" i="35"/>
  <c r="Z24" i="35"/>
  <c r="Y24" i="35"/>
  <c r="AB24" i="35" s="1"/>
  <c r="AC24" i="35" s="1"/>
  <c r="AD23" i="35"/>
  <c r="AE23" i="35" s="1"/>
  <c r="AA23" i="35"/>
  <c r="Z23" i="35"/>
  <c r="Y23" i="35"/>
  <c r="AB23" i="35" s="1"/>
  <c r="AC23" i="35" s="1"/>
  <c r="AD22" i="35"/>
  <c r="AE22" i="35" s="1"/>
  <c r="AA22" i="35"/>
  <c r="Z22" i="35"/>
  <c r="Y22" i="35"/>
  <c r="AB22" i="35" s="1"/>
  <c r="AC22" i="35" s="1"/>
  <c r="AD21" i="35"/>
  <c r="AE21" i="35" s="1"/>
  <c r="AA21" i="35"/>
  <c r="Z21" i="35"/>
  <c r="Y21" i="35"/>
  <c r="AB21" i="35" s="1"/>
  <c r="AC21" i="35" s="1"/>
  <c r="AD20" i="35"/>
  <c r="AE20" i="35" s="1"/>
  <c r="AA20" i="35"/>
  <c r="Z20" i="35"/>
  <c r="Y20" i="35"/>
  <c r="AB20" i="35" s="1"/>
  <c r="AC20" i="35" s="1"/>
  <c r="AD19" i="35"/>
  <c r="AE19" i="35" s="1"/>
  <c r="AA19" i="35"/>
  <c r="Z19" i="35"/>
  <c r="Y19" i="35"/>
  <c r="AB19" i="35" s="1"/>
  <c r="AC19" i="35" s="1"/>
  <c r="AD18" i="35"/>
  <c r="AE18" i="35" s="1"/>
  <c r="Y18" i="35" s="1"/>
  <c r="AA18" i="35"/>
  <c r="Z18" i="35"/>
  <c r="AD17" i="35"/>
  <c r="AE17" i="35" s="1"/>
  <c r="T17" i="35" s="1"/>
  <c r="U17" i="35" s="1"/>
  <c r="AA17" i="35"/>
  <c r="AD16" i="35"/>
  <c r="AE16" i="35" s="1"/>
  <c r="T16" i="35" s="1"/>
  <c r="U16" i="35" s="1"/>
  <c r="AA16" i="35"/>
  <c r="AD15" i="35"/>
  <c r="AE15" i="35" s="1"/>
  <c r="T15" i="35" s="1"/>
  <c r="U15" i="35" s="1"/>
  <c r="AA15" i="35"/>
  <c r="Z15" i="35"/>
  <c r="AD14" i="35"/>
  <c r="AE14" i="35" s="1"/>
  <c r="T14" i="35" s="1"/>
  <c r="U14" i="35" s="1"/>
  <c r="AA14" i="35"/>
  <c r="Z14" i="35"/>
  <c r="AD13" i="35"/>
  <c r="AE13" i="35" s="1"/>
  <c r="T13" i="35" s="1"/>
  <c r="U13" i="35" s="1"/>
  <c r="AA13" i="35"/>
  <c r="AD12" i="35"/>
  <c r="AE12" i="35" s="1"/>
  <c r="T12" i="35" s="1"/>
  <c r="U12" i="35" s="1"/>
  <c r="AA12" i="35"/>
  <c r="AD11" i="35"/>
  <c r="AE11" i="35" s="1"/>
  <c r="T11" i="35" s="1"/>
  <c r="U11" i="35" s="1"/>
  <c r="AA11" i="35"/>
  <c r="Z11" i="35"/>
  <c r="AD10" i="35"/>
  <c r="AE10" i="35" s="1"/>
  <c r="T10" i="35" s="1"/>
  <c r="U10" i="35" s="1"/>
  <c r="AA10" i="35"/>
  <c r="Z10" i="35"/>
  <c r="AD48" i="34"/>
  <c r="AE48" i="34" s="1"/>
  <c r="AA48" i="34"/>
  <c r="Z48" i="34"/>
  <c r="Y48" i="34"/>
  <c r="AB48" i="34" s="1"/>
  <c r="AC48" i="34" s="1"/>
  <c r="AD47" i="34"/>
  <c r="AE47" i="34" s="1"/>
  <c r="AA47" i="34"/>
  <c r="Z47" i="34"/>
  <c r="Y47" i="34"/>
  <c r="AB47" i="34" s="1"/>
  <c r="AC47" i="34" s="1"/>
  <c r="AD46" i="34"/>
  <c r="AE46" i="34" s="1"/>
  <c r="AA46" i="34"/>
  <c r="Z46" i="34"/>
  <c r="Y46" i="34"/>
  <c r="AB46" i="34" s="1"/>
  <c r="AC46" i="34" s="1"/>
  <c r="AD45" i="34"/>
  <c r="AE45" i="34" s="1"/>
  <c r="AA45" i="34"/>
  <c r="Z45" i="34"/>
  <c r="Y45" i="34"/>
  <c r="AB45" i="34" s="1"/>
  <c r="AC45" i="34" s="1"/>
  <c r="AD44" i="34"/>
  <c r="AE44" i="34" s="1"/>
  <c r="AA44" i="34"/>
  <c r="Z44" i="34"/>
  <c r="Y44" i="34"/>
  <c r="AB44" i="34" s="1"/>
  <c r="AC44" i="34" s="1"/>
  <c r="AD43" i="34"/>
  <c r="AE43" i="34" s="1"/>
  <c r="AA43" i="34"/>
  <c r="Z43" i="34"/>
  <c r="Y43" i="34"/>
  <c r="AB43" i="34" s="1"/>
  <c r="AC43" i="34" s="1"/>
  <c r="AD42" i="34"/>
  <c r="AE42" i="34" s="1"/>
  <c r="AA42" i="34"/>
  <c r="Z42" i="34"/>
  <c r="Y42" i="34"/>
  <c r="AB42" i="34" s="1"/>
  <c r="AC42" i="34" s="1"/>
  <c r="AD41" i="34"/>
  <c r="AE41" i="34" s="1"/>
  <c r="AA41" i="34"/>
  <c r="Z41" i="34"/>
  <c r="Y41" i="34"/>
  <c r="AB41" i="34" s="1"/>
  <c r="AC41" i="34" s="1"/>
  <c r="AD40" i="34"/>
  <c r="AE40" i="34" s="1"/>
  <c r="AA40" i="34"/>
  <c r="Z40" i="34"/>
  <c r="Y40" i="34"/>
  <c r="AB40" i="34" s="1"/>
  <c r="AC40" i="34" s="1"/>
  <c r="AD39" i="34"/>
  <c r="AE39" i="34" s="1"/>
  <c r="AA39" i="34"/>
  <c r="Z39" i="34"/>
  <c r="Y39" i="34"/>
  <c r="AB39" i="34" s="1"/>
  <c r="AC39" i="34" s="1"/>
  <c r="AD38" i="34"/>
  <c r="AE38" i="34" s="1"/>
  <c r="AA38" i="34"/>
  <c r="Z38" i="34"/>
  <c r="Y38" i="34"/>
  <c r="AB38" i="34" s="1"/>
  <c r="AC38" i="34" s="1"/>
  <c r="AD37" i="34"/>
  <c r="AE37" i="34" s="1"/>
  <c r="AA37" i="34"/>
  <c r="Z37" i="34"/>
  <c r="Y37" i="34"/>
  <c r="AB37" i="34" s="1"/>
  <c r="AC37" i="34" s="1"/>
  <c r="AD36" i="34"/>
  <c r="AE36" i="34" s="1"/>
  <c r="AA36" i="34"/>
  <c r="Z36" i="34"/>
  <c r="Y36" i="34"/>
  <c r="AB36" i="34" s="1"/>
  <c r="AC36" i="34" s="1"/>
  <c r="AD35" i="34"/>
  <c r="AE35" i="34" s="1"/>
  <c r="AA35" i="34"/>
  <c r="Z35" i="34"/>
  <c r="Y35" i="34"/>
  <c r="AB35" i="34" s="1"/>
  <c r="AC35" i="34" s="1"/>
  <c r="AD34" i="34"/>
  <c r="AE34" i="34" s="1"/>
  <c r="AA34" i="34"/>
  <c r="Z34" i="34"/>
  <c r="Y34" i="34"/>
  <c r="AB34" i="34" s="1"/>
  <c r="AC34" i="34" s="1"/>
  <c r="AD33" i="34"/>
  <c r="AE33" i="34" s="1"/>
  <c r="AA33" i="34"/>
  <c r="Z33" i="34"/>
  <c r="Y33" i="34"/>
  <c r="AB33" i="34" s="1"/>
  <c r="AC33" i="34" s="1"/>
  <c r="AD32" i="34"/>
  <c r="AE32" i="34" s="1"/>
  <c r="T32" i="34" s="1"/>
  <c r="U32" i="34" s="1"/>
  <c r="AA32" i="34"/>
  <c r="Z32" i="34"/>
  <c r="AD31" i="34"/>
  <c r="AE31" i="34" s="1"/>
  <c r="T31" i="34" s="1"/>
  <c r="U31" i="34" s="1"/>
  <c r="AA31" i="34"/>
  <c r="AD30" i="34"/>
  <c r="AE30" i="34" s="1"/>
  <c r="T30" i="34" s="1"/>
  <c r="U30" i="34" s="1"/>
  <c r="AA30" i="34"/>
  <c r="AD29" i="34"/>
  <c r="AE29" i="34" s="1"/>
  <c r="T29" i="34" s="1"/>
  <c r="U29" i="34" s="1"/>
  <c r="AA29" i="34"/>
  <c r="Z29" i="34"/>
  <c r="AD28" i="34"/>
  <c r="AE28" i="34" s="1"/>
  <c r="T28" i="34" s="1"/>
  <c r="U28" i="34" s="1"/>
  <c r="AA28" i="34"/>
  <c r="AD27" i="34"/>
  <c r="AE27" i="34" s="1"/>
  <c r="T27" i="34" s="1"/>
  <c r="U27" i="34" s="1"/>
  <c r="AA27" i="34"/>
  <c r="AD26" i="34"/>
  <c r="AE26" i="34" s="1"/>
  <c r="T26" i="34" s="1"/>
  <c r="U26" i="34" s="1"/>
  <c r="AA26" i="34"/>
  <c r="AD25" i="34"/>
  <c r="AE25" i="34" s="1"/>
  <c r="T25" i="34" s="1"/>
  <c r="U25" i="34" s="1"/>
  <c r="AA25" i="34"/>
  <c r="Z25" i="34"/>
  <c r="AD24" i="34"/>
  <c r="AE24" i="34" s="1"/>
  <c r="T24" i="34" s="1"/>
  <c r="U24" i="34" s="1"/>
  <c r="AA24" i="34"/>
  <c r="Z24" i="34"/>
  <c r="AD23" i="34"/>
  <c r="AE23" i="34" s="1"/>
  <c r="T23" i="34" s="1"/>
  <c r="U23" i="34" s="1"/>
  <c r="AA23" i="34"/>
  <c r="Z23" i="34"/>
  <c r="AD22" i="34"/>
  <c r="AE22" i="34" s="1"/>
  <c r="T22" i="34" s="1"/>
  <c r="U22" i="34" s="1"/>
  <c r="AA22" i="34"/>
  <c r="AD21" i="34"/>
  <c r="AE21" i="34" s="1"/>
  <c r="T21" i="34" s="1"/>
  <c r="U21" i="34" s="1"/>
  <c r="AA21" i="34"/>
  <c r="AD20" i="34"/>
  <c r="AE20" i="34" s="1"/>
  <c r="T20" i="34" s="1"/>
  <c r="U20" i="34" s="1"/>
  <c r="AA20" i="34"/>
  <c r="Z20" i="34"/>
  <c r="AD19" i="34"/>
  <c r="AE19" i="34" s="1"/>
  <c r="T19" i="34" s="1"/>
  <c r="U19" i="34" s="1"/>
  <c r="AA19" i="34"/>
  <c r="AD18" i="34"/>
  <c r="AE18" i="34" s="1"/>
  <c r="T18" i="34" s="1"/>
  <c r="U18" i="34" s="1"/>
  <c r="AA18" i="34"/>
  <c r="Z18" i="34"/>
  <c r="AD17" i="34"/>
  <c r="AE17" i="34" s="1"/>
  <c r="T17" i="34" s="1"/>
  <c r="U17" i="34" s="1"/>
  <c r="AA17" i="34"/>
  <c r="Z17" i="34"/>
  <c r="AD16" i="34"/>
  <c r="AE16" i="34" s="1"/>
  <c r="T16" i="34" s="1"/>
  <c r="U16" i="34" s="1"/>
  <c r="AA16" i="34"/>
  <c r="AD15" i="34"/>
  <c r="AE15" i="34" s="1"/>
  <c r="AA15" i="34"/>
  <c r="Z15" i="34"/>
  <c r="AD14" i="34"/>
  <c r="AE14" i="34" s="1"/>
  <c r="T14" i="34" s="1"/>
  <c r="U14" i="34" s="1"/>
  <c r="AA14" i="34"/>
  <c r="Z14" i="34"/>
  <c r="AD13" i="34"/>
  <c r="AE13" i="34" s="1"/>
  <c r="T13" i="34" s="1"/>
  <c r="U13" i="34" s="1"/>
  <c r="AA13" i="34"/>
  <c r="AD12" i="34"/>
  <c r="AE12" i="34" s="1"/>
  <c r="T12" i="34" s="1"/>
  <c r="U12" i="34" s="1"/>
  <c r="AA12" i="34"/>
  <c r="Z12" i="34"/>
  <c r="AD11" i="34"/>
  <c r="AE11" i="34" s="1"/>
  <c r="T11" i="34" s="1"/>
  <c r="U11" i="34" s="1"/>
  <c r="AA11" i="34"/>
  <c r="Z11" i="34"/>
  <c r="AD10" i="34"/>
  <c r="AE10" i="34" s="1"/>
  <c r="T10" i="34" s="1"/>
  <c r="U10" i="34" s="1"/>
  <c r="AA10" i="34"/>
  <c r="Z10" i="34"/>
  <c r="Z10" i="33"/>
  <c r="AA10" i="33"/>
  <c r="AD10" i="33"/>
  <c r="AE10" i="33" s="1"/>
  <c r="T10" i="33" s="1"/>
  <c r="U10" i="33" s="1"/>
  <c r="Z11" i="33"/>
  <c r="AA11" i="33"/>
  <c r="AD11" i="33"/>
  <c r="AE11" i="33" s="1"/>
  <c r="T11" i="33" s="1"/>
  <c r="U11" i="33" s="1"/>
  <c r="AA12" i="33"/>
  <c r="AD12" i="33"/>
  <c r="AE12" i="33" s="1"/>
  <c r="T12" i="33" s="1"/>
  <c r="U12" i="33" s="1"/>
  <c r="Z13" i="33"/>
  <c r="AA13" i="33"/>
  <c r="AD13" i="33"/>
  <c r="AE13" i="33" s="1"/>
  <c r="T13" i="33" s="1"/>
  <c r="U13" i="33" s="1"/>
  <c r="Z14" i="33"/>
  <c r="AA14" i="33"/>
  <c r="AD14" i="33"/>
  <c r="AE14" i="33" s="1"/>
  <c r="T14" i="33" s="1"/>
  <c r="U14" i="33" s="1"/>
  <c r="Z15" i="33"/>
  <c r="AA15" i="33"/>
  <c r="AD15" i="33"/>
  <c r="AE15" i="33" s="1"/>
  <c r="T15" i="33" s="1"/>
  <c r="U15" i="33" s="1"/>
  <c r="AA16" i="33"/>
  <c r="AD16" i="33"/>
  <c r="AE16" i="33" s="1"/>
  <c r="T16" i="33" s="1"/>
  <c r="U16" i="33" s="1"/>
  <c r="Z17" i="33"/>
  <c r="AA17" i="33"/>
  <c r="AD17" i="33"/>
  <c r="AE17" i="33" s="1"/>
  <c r="Z18" i="33"/>
  <c r="AA18" i="33"/>
  <c r="AD18" i="33"/>
  <c r="AE18" i="33" s="1"/>
  <c r="Y18" i="33" s="1"/>
  <c r="Z19" i="33"/>
  <c r="AA19" i="33"/>
  <c r="AD19" i="33"/>
  <c r="AE19" i="33" s="1"/>
  <c r="Y19" i="33" s="1"/>
  <c r="Z20" i="33"/>
  <c r="AA20" i="33"/>
  <c r="AD20" i="33"/>
  <c r="AE20" i="33" s="1"/>
  <c r="Y20" i="33" s="1"/>
  <c r="Y21" i="33"/>
  <c r="AB21" i="33" s="1"/>
  <c r="AC21" i="33" s="1"/>
  <c r="Z21" i="33"/>
  <c r="AA21" i="33"/>
  <c r="AD21" i="33"/>
  <c r="AE21" i="33" s="1"/>
  <c r="Y22" i="33"/>
  <c r="AB22" i="33" s="1"/>
  <c r="AC22" i="33" s="1"/>
  <c r="Z22" i="33"/>
  <c r="AA22" i="33"/>
  <c r="AD22" i="33"/>
  <c r="AE22" i="33" s="1"/>
  <c r="Y23" i="33"/>
  <c r="AB23" i="33" s="1"/>
  <c r="AC23" i="33" s="1"/>
  <c r="Z23" i="33"/>
  <c r="AA23" i="33"/>
  <c r="AD23" i="33"/>
  <c r="AE23" i="33" s="1"/>
  <c r="Y24" i="33"/>
  <c r="AB24" i="33" s="1"/>
  <c r="AC24" i="33" s="1"/>
  <c r="Z24" i="33"/>
  <c r="AA24" i="33"/>
  <c r="AD24" i="33"/>
  <c r="AE24" i="33" s="1"/>
  <c r="Y25" i="33"/>
  <c r="AB25" i="33" s="1"/>
  <c r="AC25" i="33" s="1"/>
  <c r="Z25" i="33"/>
  <c r="AA25" i="33"/>
  <c r="AD25" i="33"/>
  <c r="AE25" i="33" s="1"/>
  <c r="Y26" i="33"/>
  <c r="AB26" i="33" s="1"/>
  <c r="AC26" i="33" s="1"/>
  <c r="Z26" i="33"/>
  <c r="AA26" i="33"/>
  <c r="AD26" i="33"/>
  <c r="AE26" i="33" s="1"/>
  <c r="Y27" i="33"/>
  <c r="AB27" i="33" s="1"/>
  <c r="AC27" i="33" s="1"/>
  <c r="Z27" i="33"/>
  <c r="AA27" i="33"/>
  <c r="AD27" i="33"/>
  <c r="AE27" i="33" s="1"/>
  <c r="Y28" i="33"/>
  <c r="AB28" i="33" s="1"/>
  <c r="AC28" i="33" s="1"/>
  <c r="Z28" i="33"/>
  <c r="AA28" i="33"/>
  <c r="AD28" i="33"/>
  <c r="AE28" i="33" s="1"/>
  <c r="Y29" i="33"/>
  <c r="AB29" i="33" s="1"/>
  <c r="AC29" i="33" s="1"/>
  <c r="Z29" i="33"/>
  <c r="AA29" i="33"/>
  <c r="AD29" i="33"/>
  <c r="AE29" i="33" s="1"/>
  <c r="Y30" i="33"/>
  <c r="AB30" i="33" s="1"/>
  <c r="AC30" i="33" s="1"/>
  <c r="Z30" i="33"/>
  <c r="AA30" i="33"/>
  <c r="AD30" i="33"/>
  <c r="AE30" i="33" s="1"/>
  <c r="Y31" i="33"/>
  <c r="AB31" i="33" s="1"/>
  <c r="AC31" i="33" s="1"/>
  <c r="Z31" i="33"/>
  <c r="AA31" i="33"/>
  <c r="AD31" i="33"/>
  <c r="AE31" i="33" s="1"/>
  <c r="Y32" i="33"/>
  <c r="AB32" i="33" s="1"/>
  <c r="AC32" i="33" s="1"/>
  <c r="Z32" i="33"/>
  <c r="AA32" i="33"/>
  <c r="AD32" i="33"/>
  <c r="AE32" i="33" s="1"/>
  <c r="T15" i="34" l="1"/>
  <c r="U15" i="34" s="1"/>
  <c r="Y15" i="34" s="1"/>
  <c r="AB15" i="34" s="1"/>
  <c r="Y17" i="33"/>
  <c r="Y11" i="35"/>
  <c r="AB11" i="35" s="1"/>
  <c r="X19" i="35"/>
  <c r="X25" i="35"/>
  <c r="X20" i="35"/>
  <c r="X26" i="35"/>
  <c r="X21" i="35"/>
  <c r="X27" i="35"/>
  <c r="X22" i="35"/>
  <c r="X28" i="35"/>
  <c r="X23" i="35"/>
  <c r="X29" i="35"/>
  <c r="X30" i="35"/>
  <c r="Y24" i="34"/>
  <c r="AB24" i="34" s="1"/>
  <c r="X34" i="34"/>
  <c r="X36" i="34"/>
  <c r="X39" i="34"/>
  <c r="X40" i="34"/>
  <c r="X42" i="34"/>
  <c r="X44" i="34"/>
  <c r="X46" i="34"/>
  <c r="X48" i="34"/>
  <c r="Y18" i="34"/>
  <c r="AB18" i="34" s="1"/>
  <c r="Y28" i="34"/>
  <c r="Y10" i="34"/>
  <c r="AB10" i="34" s="1"/>
  <c r="Y13" i="34"/>
  <c r="Y20" i="34"/>
  <c r="AB20" i="34" s="1"/>
  <c r="Y22" i="34"/>
  <c r="X33" i="34"/>
  <c r="X35" i="34"/>
  <c r="X37" i="34"/>
  <c r="X38" i="34"/>
  <c r="X41" i="34"/>
  <c r="X43" i="34"/>
  <c r="X45" i="34"/>
  <c r="X47" i="34"/>
  <c r="Y11" i="34"/>
  <c r="AB11" i="34" s="1"/>
  <c r="Y23" i="34"/>
  <c r="AB23" i="34" s="1"/>
  <c r="Y26" i="34"/>
  <c r="Y16" i="33"/>
  <c r="Y14" i="33"/>
  <c r="AB14" i="33" s="1"/>
  <c r="X32" i="33"/>
  <c r="X31" i="33"/>
  <c r="X30" i="33"/>
  <c r="X29" i="33"/>
  <c r="X28" i="33"/>
  <c r="X27" i="33"/>
  <c r="X26" i="33"/>
  <c r="X25" i="33"/>
  <c r="X24" i="33"/>
  <c r="X23" i="33"/>
  <c r="X22" i="33"/>
  <c r="X21" i="33"/>
  <c r="Y12" i="33"/>
  <c r="AB32" i="37"/>
  <c r="W32" i="37" s="1"/>
  <c r="AA15" i="38"/>
  <c r="U15" i="38" s="1"/>
  <c r="Y12" i="34"/>
  <c r="AB12" i="34" s="1"/>
  <c r="Y30" i="34"/>
  <c r="Y12" i="35"/>
  <c r="Y16" i="35"/>
  <c r="Z16" i="34"/>
  <c r="Z21" i="34"/>
  <c r="Y31" i="34"/>
  <c r="Y13" i="35"/>
  <c r="Y13" i="33"/>
  <c r="AB13" i="33" s="1"/>
  <c r="Y17" i="34"/>
  <c r="AB17" i="34" s="1"/>
  <c r="Y19" i="34"/>
  <c r="Z28" i="34"/>
  <c r="Z16" i="33"/>
  <c r="AB16" i="33" s="1"/>
  <c r="Z12" i="33"/>
  <c r="Y10" i="33"/>
  <c r="AB10" i="33" s="1"/>
  <c r="Z13" i="34"/>
  <c r="Y16" i="34"/>
  <c r="AB16" i="34" s="1"/>
  <c r="Z19" i="34"/>
  <c r="Y21" i="34"/>
  <c r="Y25" i="34"/>
  <c r="AB25" i="34" s="1"/>
  <c r="Z27" i="34"/>
  <c r="Y29" i="34"/>
  <c r="AB29" i="34" s="1"/>
  <c r="Z31" i="34"/>
  <c r="Z13" i="35"/>
  <c r="Y15" i="35"/>
  <c r="AB15" i="35" s="1"/>
  <c r="Z17" i="35"/>
  <c r="Y27" i="34"/>
  <c r="Y15" i="33"/>
  <c r="AB15" i="33" s="1"/>
  <c r="Y11" i="33"/>
  <c r="AB11" i="33" s="1"/>
  <c r="Y14" i="34"/>
  <c r="AB14" i="34" s="1"/>
  <c r="Z22" i="34"/>
  <c r="Z26" i="34"/>
  <c r="Z30" i="34"/>
  <c r="Y32" i="34"/>
  <c r="AB32" i="34" s="1"/>
  <c r="Y10" i="35"/>
  <c r="Z12" i="35"/>
  <c r="Y14" i="35"/>
  <c r="AB14" i="35" s="1"/>
  <c r="Z16" i="35"/>
  <c r="AA13" i="38"/>
  <c r="U13" i="38" s="1"/>
  <c r="AA14" i="38"/>
  <c r="U14" i="38" s="1"/>
  <c r="AA19" i="38"/>
  <c r="U19" i="38" s="1"/>
  <c r="AA17" i="38"/>
  <c r="U17" i="38" s="1"/>
  <c r="AA18" i="38"/>
  <c r="U18" i="38" s="1"/>
  <c r="AA16" i="38"/>
  <c r="U16" i="38" s="1"/>
  <c r="AB17" i="33"/>
  <c r="AB29" i="37"/>
  <c r="AB22" i="37"/>
  <c r="AB26" i="37"/>
  <c r="AB30" i="37"/>
  <c r="AB24" i="37"/>
  <c r="AB10" i="37"/>
  <c r="W10" i="37" s="1"/>
  <c r="AB13" i="37"/>
  <c r="AB27" i="37"/>
  <c r="AB12" i="37"/>
  <c r="AB11" i="37"/>
  <c r="AB17" i="37"/>
  <c r="AB28" i="37"/>
  <c r="AB25" i="37"/>
  <c r="AB20" i="37"/>
  <c r="AB16" i="37"/>
  <c r="AB18" i="37"/>
  <c r="AB31" i="37"/>
  <c r="AB19" i="37"/>
  <c r="AB15" i="37"/>
  <c r="AB21" i="37"/>
  <c r="AB14" i="37"/>
  <c r="AB23" i="37"/>
  <c r="AB20" i="33"/>
  <c r="AB19" i="33"/>
  <c r="AB10" i="35"/>
  <c r="AB18" i="35"/>
  <c r="AB21" i="34"/>
  <c r="AB18" i="33"/>
  <c r="AB30" i="34" l="1"/>
  <c r="AB13" i="35"/>
  <c r="AB16" i="35"/>
  <c r="AB22" i="34"/>
  <c r="AB19" i="34"/>
  <c r="AB27" i="34"/>
  <c r="AB26" i="34"/>
  <c r="AB13" i="34"/>
  <c r="AB28" i="34"/>
  <c r="AB12" i="33"/>
  <c r="AC12" i="33" s="1"/>
  <c r="W12" i="33" s="1"/>
  <c r="AB31" i="34"/>
  <c r="AB12" i="35"/>
  <c r="Y17" i="35"/>
  <c r="AB17" i="35" s="1"/>
  <c r="AC17" i="35" s="1"/>
  <c r="W17" i="35" s="1"/>
  <c r="W13" i="37"/>
  <c r="W15" i="37"/>
  <c r="W22" i="37"/>
  <c r="AC10" i="33"/>
  <c r="W10" i="33" s="1"/>
  <c r="AC18" i="35"/>
  <c r="AC17" i="33"/>
  <c r="AC18" i="33"/>
  <c r="AC19" i="33"/>
  <c r="AC20" i="33"/>
  <c r="AC32" i="34" l="1"/>
  <c r="W32" i="34" s="1"/>
  <c r="AC22" i="34"/>
  <c r="W22" i="34" s="1"/>
  <c r="AC27" i="34"/>
  <c r="W27" i="34" s="1"/>
  <c r="AC20" i="34"/>
  <c r="W20" i="34" s="1"/>
  <c r="AC17" i="34"/>
  <c r="W17" i="34" s="1"/>
  <c r="AC18" i="34"/>
  <c r="W18" i="34" s="1"/>
  <c r="X18" i="34" s="1"/>
  <c r="AC10" i="34"/>
  <c r="W10" i="34" s="1"/>
  <c r="AC23" i="34"/>
  <c r="W23" i="34" s="1"/>
  <c r="AC16" i="34"/>
  <c r="W16" i="34" s="1"/>
  <c r="X16" i="34" s="1"/>
  <c r="AC28" i="34"/>
  <c r="W28" i="34" s="1"/>
  <c r="X28" i="34" s="1"/>
  <c r="AC11" i="34"/>
  <c r="W11" i="34" s="1"/>
  <c r="X11" i="34" s="1"/>
  <c r="AC31" i="34"/>
  <c r="W31" i="34" s="1"/>
  <c r="X31" i="34" s="1"/>
  <c r="AC13" i="34"/>
  <c r="W13" i="34" s="1"/>
  <c r="AC21" i="34"/>
  <c r="W21" i="34" s="1"/>
  <c r="X21" i="34" s="1"/>
  <c r="AC30" i="34"/>
  <c r="W30" i="34" s="1"/>
  <c r="X30" i="34" s="1"/>
  <c r="AC29" i="34"/>
  <c r="W29" i="34" s="1"/>
  <c r="X29" i="34" s="1"/>
  <c r="AC19" i="34"/>
  <c r="W19" i="34" s="1"/>
  <c r="X19" i="34" s="1"/>
  <c r="AC12" i="34"/>
  <c r="W12" i="34" s="1"/>
  <c r="X12" i="34" s="1"/>
  <c r="AC15" i="34"/>
  <c r="W15" i="34" s="1"/>
  <c r="X15" i="34" s="1"/>
  <c r="AC14" i="34"/>
  <c r="W14" i="34" s="1"/>
  <c r="X14" i="34" s="1"/>
  <c r="AC26" i="34"/>
  <c r="W26" i="34" s="1"/>
  <c r="X26" i="34" s="1"/>
  <c r="AC24" i="34"/>
  <c r="W24" i="34" s="1"/>
  <c r="X24" i="34" s="1"/>
  <c r="AC14" i="33"/>
  <c r="W14" i="33" s="1"/>
  <c r="AC13" i="33"/>
  <c r="W13" i="33" s="1"/>
  <c r="AC16" i="33"/>
  <c r="W16" i="33" s="1"/>
  <c r="X16" i="33" s="1"/>
  <c r="AC11" i="33"/>
  <c r="W11" i="33" s="1"/>
  <c r="X11" i="33" s="1"/>
  <c r="AC15" i="33"/>
  <c r="W15" i="33" s="1"/>
  <c r="X15" i="33" s="1"/>
  <c r="AC14" i="35"/>
  <c r="W14" i="35" s="1"/>
  <c r="AC15" i="35"/>
  <c r="W15" i="35" s="1"/>
  <c r="AC12" i="35"/>
  <c r="W12" i="35" s="1"/>
  <c r="AC11" i="35"/>
  <c r="W11" i="35" s="1"/>
  <c r="X17" i="35"/>
  <c r="AC16" i="35"/>
  <c r="W16" i="35" s="1"/>
  <c r="AC10" i="35"/>
  <c r="W10" i="35" s="1"/>
  <c r="X18" i="35"/>
  <c r="X24" i="35"/>
  <c r="X27" i="34"/>
  <c r="X10" i="34"/>
  <c r="X22" i="34"/>
  <c r="X17" i="34"/>
  <c r="X23" i="34"/>
  <c r="X13" i="34"/>
  <c r="X20" i="34"/>
  <c r="X32" i="34"/>
  <c r="AC25" i="34"/>
  <c r="W25" i="34" s="1"/>
  <c r="X12" i="33"/>
  <c r="X18" i="33"/>
  <c r="X19" i="33"/>
  <c r="X13" i="33"/>
  <c r="X17" i="33"/>
  <c r="X20" i="33"/>
  <c r="X10" i="33"/>
  <c r="X14" i="33"/>
  <c r="AC13" i="35"/>
  <c r="W13" i="35" s="1"/>
  <c r="W11" i="37"/>
  <c r="W14" i="37"/>
  <c r="W26" i="37"/>
  <c r="W24" i="37"/>
  <c r="W29" i="37"/>
  <c r="W12" i="37"/>
  <c r="W30" i="37"/>
  <c r="W21" i="37"/>
  <c r="W18" i="37"/>
  <c r="W27" i="37"/>
  <c r="W31" i="37"/>
  <c r="W17" i="37"/>
  <c r="W23" i="37"/>
  <c r="W28" i="37"/>
  <c r="W25" i="37"/>
  <c r="W20" i="37"/>
  <c r="W16" i="37"/>
  <c r="W19" i="37"/>
  <c r="X10" i="35" l="1"/>
  <c r="X16" i="35"/>
  <c r="X15" i="35"/>
  <c r="X11" i="35"/>
  <c r="X12" i="35"/>
  <c r="X13" i="35"/>
  <c r="X14" i="35"/>
  <c r="X25" i="34"/>
  <c r="AD49" i="30"/>
  <c r="AE49" i="30" s="1"/>
  <c r="T43" i="30" s="1"/>
  <c r="AA49" i="30"/>
  <c r="Z49" i="30"/>
  <c r="Y49" i="30"/>
  <c r="AB49" i="30" s="1"/>
  <c r="AC49" i="30" s="1"/>
  <c r="AD48" i="30"/>
  <c r="AE48" i="30" s="1"/>
  <c r="AA48" i="30"/>
  <c r="Z48" i="30"/>
  <c r="Y48" i="30"/>
  <c r="AB48" i="30" s="1"/>
  <c r="AC48" i="30" s="1"/>
  <c r="AD47" i="30"/>
  <c r="AE47" i="30" s="1"/>
  <c r="AA47" i="30"/>
  <c r="Z47" i="30"/>
  <c r="Y47" i="30"/>
  <c r="AB47" i="30" s="1"/>
  <c r="AC47" i="30" s="1"/>
  <c r="AD46" i="30"/>
  <c r="AE46" i="30" s="1"/>
  <c r="AA46" i="30"/>
  <c r="Z46" i="30"/>
  <c r="Y46" i="30"/>
  <c r="AB46" i="30" s="1"/>
  <c r="AC46" i="30" s="1"/>
  <c r="AD45" i="30"/>
  <c r="AE45" i="30" s="1"/>
  <c r="AA45" i="30"/>
  <c r="Z45" i="30"/>
  <c r="Y45" i="30"/>
  <c r="AB45" i="30" s="1"/>
  <c r="AC45" i="30" s="1"/>
  <c r="AD44" i="30"/>
  <c r="AE44" i="30" s="1"/>
  <c r="AA44" i="30"/>
  <c r="Z44" i="30"/>
  <c r="Y44" i="30"/>
  <c r="AB44" i="30" s="1"/>
  <c r="AC44" i="30" s="1"/>
  <c r="AD43" i="30"/>
  <c r="AE43" i="30" s="1"/>
  <c r="AA43" i="30"/>
  <c r="Z43" i="30"/>
  <c r="Y43" i="30"/>
  <c r="AB43" i="30" s="1"/>
  <c r="AC43" i="30" s="1"/>
  <c r="AD42" i="30"/>
  <c r="AE42" i="30" s="1"/>
  <c r="T42" i="30" s="1"/>
  <c r="AA42" i="30"/>
  <c r="Z42" i="30"/>
  <c r="Y42" i="30"/>
  <c r="AB42" i="30" s="1"/>
  <c r="AC42" i="30" s="1"/>
  <c r="AD41" i="30"/>
  <c r="AE41" i="30" s="1"/>
  <c r="T41" i="30" s="1"/>
  <c r="U41" i="30" s="1"/>
  <c r="AA41" i="30"/>
  <c r="AD40" i="30"/>
  <c r="AE40" i="30" s="1"/>
  <c r="AA40" i="30"/>
  <c r="Z40" i="30"/>
  <c r="AD39" i="30"/>
  <c r="AE39" i="30" s="1"/>
  <c r="T39" i="30" s="1"/>
  <c r="U39" i="30" s="1"/>
  <c r="AA39" i="30"/>
  <c r="AD38" i="30"/>
  <c r="AE38" i="30" s="1"/>
  <c r="T38" i="30" s="1"/>
  <c r="U38" i="30" s="1"/>
  <c r="AA38" i="30"/>
  <c r="AD37" i="30"/>
  <c r="AE37" i="30" s="1"/>
  <c r="T37" i="30" s="1"/>
  <c r="U37" i="30" s="1"/>
  <c r="AA37" i="30"/>
  <c r="AD36" i="30"/>
  <c r="AE36" i="30" s="1"/>
  <c r="T36" i="30" s="1"/>
  <c r="U36" i="30" s="1"/>
  <c r="AA36" i="30"/>
  <c r="AD35" i="30"/>
  <c r="AE35" i="30" s="1"/>
  <c r="T35" i="30" s="1"/>
  <c r="U35" i="30" s="1"/>
  <c r="AA35" i="30"/>
  <c r="AD34" i="30"/>
  <c r="AE34" i="30" s="1"/>
  <c r="T34" i="30" s="1"/>
  <c r="U34" i="30" s="1"/>
  <c r="AA34" i="30"/>
  <c r="AD33" i="30"/>
  <c r="AE33" i="30" s="1"/>
  <c r="T33" i="30" s="1"/>
  <c r="U33" i="30" s="1"/>
  <c r="AA33" i="30"/>
  <c r="AD32" i="30"/>
  <c r="AE32" i="30" s="1"/>
  <c r="T32" i="30" s="1"/>
  <c r="U32" i="30" s="1"/>
  <c r="AA32" i="30"/>
  <c r="AD31" i="30"/>
  <c r="AE31" i="30" s="1"/>
  <c r="T31" i="30" s="1"/>
  <c r="U31" i="30" s="1"/>
  <c r="AA31" i="30"/>
  <c r="AD30" i="30"/>
  <c r="AE30" i="30" s="1"/>
  <c r="T30" i="30" s="1"/>
  <c r="U30" i="30" s="1"/>
  <c r="AA30" i="30"/>
  <c r="AD29" i="30"/>
  <c r="AE29" i="30" s="1"/>
  <c r="T29" i="30" s="1"/>
  <c r="U29" i="30" s="1"/>
  <c r="AA29" i="30"/>
  <c r="AD28" i="30"/>
  <c r="AE28" i="30" s="1"/>
  <c r="T28" i="30" s="1"/>
  <c r="U28" i="30" s="1"/>
  <c r="AA28" i="30"/>
  <c r="AD27" i="30"/>
  <c r="AE27" i="30" s="1"/>
  <c r="T27" i="30" s="1"/>
  <c r="U27" i="30" s="1"/>
  <c r="AA27" i="30"/>
  <c r="Z27" i="30"/>
  <c r="AD26" i="30"/>
  <c r="AE26" i="30" s="1"/>
  <c r="T26" i="30" s="1"/>
  <c r="U26" i="30" s="1"/>
  <c r="AA26" i="30"/>
  <c r="Z26" i="30"/>
  <c r="AD25" i="30"/>
  <c r="AE25" i="30" s="1"/>
  <c r="T25" i="30" s="1"/>
  <c r="U25" i="30" s="1"/>
  <c r="AA25" i="30"/>
  <c r="AD24" i="30"/>
  <c r="AE24" i="30" s="1"/>
  <c r="T24" i="30" s="1"/>
  <c r="U24" i="30" s="1"/>
  <c r="AA24" i="30"/>
  <c r="AD23" i="30"/>
  <c r="AE23" i="30" s="1"/>
  <c r="T23" i="30" s="1"/>
  <c r="U23" i="30" s="1"/>
  <c r="AA23" i="30"/>
  <c r="AD22" i="30"/>
  <c r="AE22" i="30" s="1"/>
  <c r="T22" i="30" s="1"/>
  <c r="U22" i="30" s="1"/>
  <c r="AA22" i="30"/>
  <c r="AD21" i="30"/>
  <c r="AE21" i="30" s="1"/>
  <c r="T21" i="30" s="1"/>
  <c r="U21" i="30" s="1"/>
  <c r="AA21" i="30"/>
  <c r="AD20" i="30"/>
  <c r="AE20" i="30" s="1"/>
  <c r="T20" i="30" s="1"/>
  <c r="U20" i="30" s="1"/>
  <c r="AA20" i="30"/>
  <c r="AD19" i="30"/>
  <c r="AE19" i="30" s="1"/>
  <c r="T19" i="30" s="1"/>
  <c r="U19" i="30" s="1"/>
  <c r="AA19" i="30"/>
  <c r="Z19" i="30"/>
  <c r="AD18" i="30"/>
  <c r="AE18" i="30" s="1"/>
  <c r="T18" i="30" s="1"/>
  <c r="U18" i="30" s="1"/>
  <c r="AA18" i="30"/>
  <c r="AD17" i="30"/>
  <c r="AE17" i="30" s="1"/>
  <c r="T17" i="30" s="1"/>
  <c r="U17" i="30" s="1"/>
  <c r="AA17" i="30"/>
  <c r="AD16" i="30"/>
  <c r="AE16" i="30" s="1"/>
  <c r="T16" i="30" s="1"/>
  <c r="U16" i="30" s="1"/>
  <c r="AA16" i="30"/>
  <c r="Z16" i="30"/>
  <c r="AD15" i="30"/>
  <c r="AE15" i="30" s="1"/>
  <c r="T15" i="30" s="1"/>
  <c r="U15" i="30" s="1"/>
  <c r="AA15" i="30"/>
  <c r="Z15" i="30"/>
  <c r="AD14" i="30"/>
  <c r="AE14" i="30" s="1"/>
  <c r="T14" i="30" s="1"/>
  <c r="U14" i="30" s="1"/>
  <c r="AA14" i="30"/>
  <c r="Z14" i="30"/>
  <c r="AD13" i="30"/>
  <c r="AE13" i="30" s="1"/>
  <c r="T13" i="30" s="1"/>
  <c r="U13" i="30" s="1"/>
  <c r="AA13" i="30"/>
  <c r="AD12" i="30"/>
  <c r="AE12" i="30" s="1"/>
  <c r="T12" i="30" s="1"/>
  <c r="U12" i="30" s="1"/>
  <c r="AA12" i="30"/>
  <c r="Z12" i="30"/>
  <c r="AD11" i="30"/>
  <c r="AE11" i="30" s="1"/>
  <c r="T11" i="30" s="1"/>
  <c r="U11" i="30" s="1"/>
  <c r="AA11" i="30"/>
  <c r="Z11" i="30"/>
  <c r="AD10" i="30"/>
  <c r="AE10" i="30" s="1"/>
  <c r="T10" i="30" s="1"/>
  <c r="U10" i="30" s="1"/>
  <c r="AA10" i="30"/>
  <c r="Z10" i="30"/>
  <c r="Z95" i="29"/>
  <c r="Y95" i="29"/>
  <c r="X95" i="29"/>
  <c r="AA95" i="29" s="1"/>
  <c r="AB95" i="29" s="1"/>
  <c r="W95" i="29" s="1"/>
  <c r="Z94" i="29"/>
  <c r="Y94" i="29"/>
  <c r="X94" i="29"/>
  <c r="AA94" i="29" s="1"/>
  <c r="AB94" i="29" s="1"/>
  <c r="W94" i="29" s="1"/>
  <c r="Z93" i="29"/>
  <c r="Y93" i="29"/>
  <c r="X93" i="29"/>
  <c r="AA93" i="29" s="1"/>
  <c r="AB93" i="29" s="1"/>
  <c r="W93" i="29" s="1"/>
  <c r="Z92" i="29"/>
  <c r="Y92" i="29"/>
  <c r="X92" i="29"/>
  <c r="AA92" i="29" s="1"/>
  <c r="AB92" i="29" s="1"/>
  <c r="W92" i="29" s="1"/>
  <c r="Z91" i="29"/>
  <c r="Y91" i="29"/>
  <c r="X91" i="29"/>
  <c r="AA91" i="29" s="1"/>
  <c r="AB91" i="29" s="1"/>
  <c r="W91" i="29" s="1"/>
  <c r="Z90" i="29"/>
  <c r="Y90" i="29"/>
  <c r="X90" i="29"/>
  <c r="AA90" i="29" s="1"/>
  <c r="AB90" i="29" s="1"/>
  <c r="W90" i="29" s="1"/>
  <c r="Z89" i="29"/>
  <c r="Y89" i="29"/>
  <c r="X89" i="29"/>
  <c r="AA89" i="29" s="1"/>
  <c r="AB89" i="29" s="1"/>
  <c r="W89" i="29" s="1"/>
  <c r="Z88" i="29"/>
  <c r="Y88" i="29"/>
  <c r="X88" i="29"/>
  <c r="AA88" i="29" s="1"/>
  <c r="AB88" i="29" s="1"/>
  <c r="W88" i="29" s="1"/>
  <c r="Z87" i="29"/>
  <c r="Y87" i="29"/>
  <c r="X87" i="29"/>
  <c r="AA87" i="29" s="1"/>
  <c r="AB87" i="29" s="1"/>
  <c r="W87" i="29" s="1"/>
  <c r="Z86" i="29"/>
  <c r="Y86" i="29"/>
  <c r="X86" i="29"/>
  <c r="AA86" i="29" s="1"/>
  <c r="AB86" i="29" s="1"/>
  <c r="W86" i="29" s="1"/>
  <c r="Z85" i="29"/>
  <c r="Y85" i="29"/>
  <c r="X85" i="29"/>
  <c r="AA85" i="29" s="1"/>
  <c r="AB85" i="29" s="1"/>
  <c r="W85" i="29" s="1"/>
  <c r="Z84" i="29"/>
  <c r="Y84" i="29"/>
  <c r="X84" i="29"/>
  <c r="AA84" i="29" s="1"/>
  <c r="AB84" i="29" s="1"/>
  <c r="W84" i="29" s="1"/>
  <c r="Z83" i="29"/>
  <c r="Y83" i="29"/>
  <c r="X83" i="29"/>
  <c r="AA83" i="29" s="1"/>
  <c r="AB83" i="29" s="1"/>
  <c r="W83" i="29" s="1"/>
  <c r="Z82" i="29"/>
  <c r="Y82" i="29"/>
  <c r="X82" i="29"/>
  <c r="AA82" i="29" s="1"/>
  <c r="AB82" i="29" s="1"/>
  <c r="W82" i="29" s="1"/>
  <c r="Z81" i="29"/>
  <c r="Y81" i="29"/>
  <c r="X81" i="29"/>
  <c r="AA81" i="29" s="1"/>
  <c r="AB81" i="29" s="1"/>
  <c r="W81" i="29" s="1"/>
  <c r="Z80" i="29"/>
  <c r="Y80" i="29"/>
  <c r="X80" i="29"/>
  <c r="AA80" i="29" s="1"/>
  <c r="AB80" i="29" s="1"/>
  <c r="W80" i="29" s="1"/>
  <c r="Z79" i="29"/>
  <c r="Y79" i="29"/>
  <c r="X79" i="29"/>
  <c r="AA79" i="29" s="1"/>
  <c r="AB79" i="29" s="1"/>
  <c r="W79" i="29" s="1"/>
  <c r="Z78" i="29"/>
  <c r="Y78" i="29"/>
  <c r="X78" i="29"/>
  <c r="AA78" i="29" s="1"/>
  <c r="AB78" i="29" s="1"/>
  <c r="W78" i="29" s="1"/>
  <c r="Z77" i="29"/>
  <c r="Y77" i="29"/>
  <c r="X77" i="29"/>
  <c r="AA77" i="29" s="1"/>
  <c r="AB77" i="29" s="1"/>
  <c r="W77" i="29" s="1"/>
  <c r="Z76" i="29"/>
  <c r="Y76" i="29"/>
  <c r="X76" i="29"/>
  <c r="AA76" i="29" s="1"/>
  <c r="AB76" i="29" s="1"/>
  <c r="W76" i="29" s="1"/>
  <c r="Z75" i="29"/>
  <c r="Y75" i="29"/>
  <c r="X75" i="29"/>
  <c r="AA75" i="29" s="1"/>
  <c r="AB75" i="29" s="1"/>
  <c r="W75" i="29" s="1"/>
  <c r="Z74" i="29"/>
  <c r="Y74" i="29"/>
  <c r="X74" i="29"/>
  <c r="AA74" i="29" s="1"/>
  <c r="AB74" i="29" s="1"/>
  <c r="W74" i="29" s="1"/>
  <c r="Z73" i="29"/>
  <c r="Y73" i="29"/>
  <c r="X73" i="29"/>
  <c r="AA73" i="29" s="1"/>
  <c r="AB73" i="29" s="1"/>
  <c r="W73" i="29" s="1"/>
  <c r="Z72" i="29"/>
  <c r="Y72" i="29"/>
  <c r="X72" i="29"/>
  <c r="AA72" i="29" s="1"/>
  <c r="AB72" i="29" s="1"/>
  <c r="W72" i="29" s="1"/>
  <c r="Z71" i="29"/>
  <c r="Y71" i="29"/>
  <c r="X71" i="29"/>
  <c r="AA71" i="29" s="1"/>
  <c r="AB71" i="29" s="1"/>
  <c r="W71" i="29" s="1"/>
  <c r="Z70" i="29"/>
  <c r="Y70" i="29"/>
  <c r="X70" i="29"/>
  <c r="AA70" i="29" s="1"/>
  <c r="AB70" i="29" s="1"/>
  <c r="W70" i="29" s="1"/>
  <c r="Z69" i="29"/>
  <c r="Y69" i="29"/>
  <c r="X69" i="29"/>
  <c r="AA69" i="29" s="1"/>
  <c r="AB69" i="29" s="1"/>
  <c r="W69" i="29" s="1"/>
  <c r="Z68" i="29"/>
  <c r="Y68" i="29"/>
  <c r="X68" i="29"/>
  <c r="AA68" i="29" s="1"/>
  <c r="AB68" i="29" s="1"/>
  <c r="W68" i="29" s="1"/>
  <c r="Z67" i="29"/>
  <c r="Y67" i="29"/>
  <c r="X67" i="29"/>
  <c r="AA67" i="29" s="1"/>
  <c r="AB67" i="29" s="1"/>
  <c r="W67" i="29" s="1"/>
  <c r="Z66" i="29"/>
  <c r="Y66" i="29"/>
  <c r="X66" i="29"/>
  <c r="AA66" i="29" s="1"/>
  <c r="AB66" i="29" s="1"/>
  <c r="W66" i="29" s="1"/>
  <c r="Z65" i="29"/>
  <c r="Y65" i="29"/>
  <c r="X65" i="29"/>
  <c r="AA65" i="29" s="1"/>
  <c r="AB65" i="29" s="1"/>
  <c r="W65" i="29" s="1"/>
  <c r="Z64" i="29"/>
  <c r="Y64" i="29"/>
  <c r="X64" i="29"/>
  <c r="AA64" i="29" s="1"/>
  <c r="AB64" i="29" s="1"/>
  <c r="W64" i="29" s="1"/>
  <c r="Z63" i="29"/>
  <c r="Y63" i="29"/>
  <c r="X63" i="29"/>
  <c r="AA63" i="29" s="1"/>
  <c r="AB63" i="29" s="1"/>
  <c r="W63" i="29" s="1"/>
  <c r="Z62" i="29"/>
  <c r="Y62" i="29"/>
  <c r="X62" i="29"/>
  <c r="AA62" i="29" s="1"/>
  <c r="AB62" i="29" s="1"/>
  <c r="W62" i="29" s="1"/>
  <c r="Z61" i="29"/>
  <c r="Y61" i="29"/>
  <c r="X61" i="29"/>
  <c r="AA61" i="29" s="1"/>
  <c r="AB61" i="29" s="1"/>
  <c r="W61" i="29" s="1"/>
  <c r="Z60" i="29"/>
  <c r="Y60" i="29"/>
  <c r="X60" i="29"/>
  <c r="AA60" i="29" s="1"/>
  <c r="AB60" i="29" s="1"/>
  <c r="W60" i="29" s="1"/>
  <c r="Z59" i="29"/>
  <c r="Y59" i="29"/>
  <c r="X59" i="29"/>
  <c r="AA59" i="29" s="1"/>
  <c r="AB59" i="29" s="1"/>
  <c r="W59" i="29" s="1"/>
  <c r="Z58" i="29"/>
  <c r="Y58" i="29"/>
  <c r="X58" i="29"/>
  <c r="AA58" i="29" s="1"/>
  <c r="AB58" i="29" s="1"/>
  <c r="W58" i="29" s="1"/>
  <c r="Z57" i="29"/>
  <c r="Y57" i="29"/>
  <c r="X57" i="29"/>
  <c r="AA57" i="29" s="1"/>
  <c r="AB57" i="29" s="1"/>
  <c r="W57" i="29" s="1"/>
  <c r="Z56" i="29"/>
  <c r="Y56" i="29"/>
  <c r="X56" i="29"/>
  <c r="AA56" i="29" s="1"/>
  <c r="AB56" i="29" s="1"/>
  <c r="W56" i="29" s="1"/>
  <c r="Z55" i="29"/>
  <c r="Y55" i="29"/>
  <c r="X55" i="29"/>
  <c r="AA55" i="29" s="1"/>
  <c r="AB55" i="29" s="1"/>
  <c r="W55" i="29" s="1"/>
  <c r="Z54" i="29"/>
  <c r="Y54" i="29"/>
  <c r="X54" i="29"/>
  <c r="AA54" i="29" s="1"/>
  <c r="AB54" i="29" s="1"/>
  <c r="W54" i="29" s="1"/>
  <c r="Z53" i="29"/>
  <c r="Y53" i="29"/>
  <c r="X53" i="29"/>
  <c r="AA53" i="29" s="1"/>
  <c r="AB53" i="29" s="1"/>
  <c r="W53" i="29" s="1"/>
  <c r="Z52" i="29"/>
  <c r="Y52" i="29"/>
  <c r="X52" i="29"/>
  <c r="AA52" i="29" s="1"/>
  <c r="AB52" i="29" s="1"/>
  <c r="W52" i="29" s="1"/>
  <c r="Z51" i="29"/>
  <c r="Y51" i="29"/>
  <c r="X51" i="29"/>
  <c r="AA51" i="29" s="1"/>
  <c r="AB51" i="29" s="1"/>
  <c r="W51" i="29" s="1"/>
  <c r="Z50" i="29"/>
  <c r="Y50" i="29"/>
  <c r="X50" i="29"/>
  <c r="AA50" i="29" s="1"/>
  <c r="AB50" i="29" s="1"/>
  <c r="W50" i="29" s="1"/>
  <c r="Z49" i="29"/>
  <c r="Y49" i="29"/>
  <c r="X49" i="29"/>
  <c r="AA49" i="29" s="1"/>
  <c r="AB49" i="29" s="1"/>
  <c r="W49" i="29" s="1"/>
  <c r="Z48" i="29"/>
  <c r="Y48" i="29"/>
  <c r="X48" i="29"/>
  <c r="AA48" i="29" s="1"/>
  <c r="AB48" i="29" s="1"/>
  <c r="W48" i="29" s="1"/>
  <c r="Z47" i="29"/>
  <c r="Y47" i="29"/>
  <c r="X47" i="29"/>
  <c r="AA47" i="29" s="1"/>
  <c r="AB47" i="29" s="1"/>
  <c r="W47" i="29" s="1"/>
  <c r="Z46" i="29"/>
  <c r="Y46" i="29"/>
  <c r="X46" i="29"/>
  <c r="AA46" i="29" s="1"/>
  <c r="AB46" i="29" s="1"/>
  <c r="W46" i="29" s="1"/>
  <c r="Z45" i="29"/>
  <c r="Y45" i="29"/>
  <c r="X45" i="29"/>
  <c r="AA45" i="29" s="1"/>
  <c r="AB45" i="29" s="1"/>
  <c r="W45" i="29" s="1"/>
  <c r="Z44" i="29"/>
  <c r="Y44" i="29"/>
  <c r="X44" i="29"/>
  <c r="AA44" i="29" s="1"/>
  <c r="AB44" i="29" s="1"/>
  <c r="W44" i="29" s="1"/>
  <c r="Z43" i="29"/>
  <c r="Y43" i="29"/>
  <c r="X43" i="29"/>
  <c r="AA43" i="29" s="1"/>
  <c r="AB43" i="29" s="1"/>
  <c r="W43" i="29" s="1"/>
  <c r="Z42" i="29"/>
  <c r="Y42" i="29"/>
  <c r="X42" i="29"/>
  <c r="AA42" i="29" s="1"/>
  <c r="AB42" i="29" s="1"/>
  <c r="W42" i="29" s="1"/>
  <c r="Z41" i="29"/>
  <c r="Y41" i="29"/>
  <c r="X41" i="29"/>
  <c r="AA41" i="29" s="1"/>
  <c r="AB41" i="29" s="1"/>
  <c r="W41" i="29" s="1"/>
  <c r="Z40" i="29"/>
  <c r="Y40" i="29"/>
  <c r="X40" i="29"/>
  <c r="AA40" i="29" s="1"/>
  <c r="AB40" i="29" s="1"/>
  <c r="W40" i="29" s="1"/>
  <c r="Z39" i="29"/>
  <c r="Y39" i="29"/>
  <c r="X39" i="29"/>
  <c r="AA39" i="29" s="1"/>
  <c r="AB39" i="29" s="1"/>
  <c r="W39" i="29" s="1"/>
  <c r="Z38" i="29"/>
  <c r="Y38" i="29"/>
  <c r="X38" i="29"/>
  <c r="AA38" i="29" s="1"/>
  <c r="AB38" i="29" s="1"/>
  <c r="W38" i="29" s="1"/>
  <c r="Z37" i="29"/>
  <c r="Y37" i="29"/>
  <c r="X37" i="29"/>
  <c r="AA37" i="29" s="1"/>
  <c r="AB37" i="29" s="1"/>
  <c r="W37" i="29" s="1"/>
  <c r="Z36" i="29"/>
  <c r="Y36" i="29"/>
  <c r="X36" i="29"/>
  <c r="AA36" i="29" s="1"/>
  <c r="AB36" i="29" s="1"/>
  <c r="W36" i="29" s="1"/>
  <c r="Z35" i="29"/>
  <c r="Y35" i="29"/>
  <c r="X35" i="29"/>
  <c r="AA35" i="29" s="1"/>
  <c r="AB35" i="29" s="1"/>
  <c r="W35" i="29" s="1"/>
  <c r="Z34" i="29"/>
  <c r="Y34" i="29"/>
  <c r="X34" i="29"/>
  <c r="AA34" i="29" s="1"/>
  <c r="AB34" i="29" s="1"/>
  <c r="W34" i="29" s="1"/>
  <c r="Z33" i="29"/>
  <c r="Y33" i="29"/>
  <c r="X33" i="29"/>
  <c r="AA33" i="29" s="1"/>
  <c r="AB33" i="29" s="1"/>
  <c r="W33" i="29" s="1"/>
  <c r="Z32" i="29"/>
  <c r="Y32" i="29"/>
  <c r="X32" i="29"/>
  <c r="AA32" i="29" s="1"/>
  <c r="AB32" i="29" s="1"/>
  <c r="W32" i="29" s="1"/>
  <c r="Z31" i="29"/>
  <c r="Y31" i="29"/>
  <c r="X31" i="29"/>
  <c r="AA31" i="29" s="1"/>
  <c r="AB31" i="29" s="1"/>
  <c r="W31" i="29" s="1"/>
  <c r="Z30" i="29"/>
  <c r="Y30" i="29"/>
  <c r="X30" i="29"/>
  <c r="AA30" i="29" s="1"/>
  <c r="AB30" i="29" s="1"/>
  <c r="W30" i="29" s="1"/>
  <c r="Z29" i="29"/>
  <c r="Y29" i="29"/>
  <c r="X29" i="29"/>
  <c r="AA29" i="29" s="1"/>
  <c r="AB29" i="29" s="1"/>
  <c r="W29" i="29" s="1"/>
  <c r="Z28" i="29"/>
  <c r="Y28" i="29"/>
  <c r="X28" i="29"/>
  <c r="AA28" i="29" s="1"/>
  <c r="AB28" i="29" s="1"/>
  <c r="W28" i="29" s="1"/>
  <c r="Z27" i="29"/>
  <c r="Y27" i="29"/>
  <c r="X27" i="29"/>
  <c r="AA27" i="29" s="1"/>
  <c r="AB27" i="29" s="1"/>
  <c r="W27" i="29" s="1"/>
  <c r="Z26" i="29"/>
  <c r="Y26" i="29"/>
  <c r="X26" i="29"/>
  <c r="AA26" i="29" s="1"/>
  <c r="AB26" i="29" s="1"/>
  <c r="W26" i="29" s="1"/>
  <c r="Z25" i="29"/>
  <c r="Y25" i="29"/>
  <c r="X25" i="29"/>
  <c r="AA25" i="29" s="1"/>
  <c r="AB25" i="29" s="1"/>
  <c r="W25" i="29" s="1"/>
  <c r="Z24" i="29"/>
  <c r="Y24" i="29"/>
  <c r="X24" i="29"/>
  <c r="AA24" i="29" s="1"/>
  <c r="AB24" i="29" s="1"/>
  <c r="W24" i="29" s="1"/>
  <c r="Z23" i="29"/>
  <c r="Y23" i="29"/>
  <c r="X23" i="29"/>
  <c r="AA23" i="29" s="1"/>
  <c r="AB23" i="29" s="1"/>
  <c r="W23" i="29" s="1"/>
  <c r="Z22" i="29"/>
  <c r="Y22" i="29"/>
  <c r="X22" i="29"/>
  <c r="AA22" i="29" s="1"/>
  <c r="AB22" i="29" s="1"/>
  <c r="W22" i="29" s="1"/>
  <c r="Z21" i="29"/>
  <c r="Y21" i="29"/>
  <c r="X21" i="29"/>
  <c r="AA21" i="29" s="1"/>
  <c r="AB21" i="29" s="1"/>
  <c r="W21" i="29" s="1"/>
  <c r="Z20" i="29"/>
  <c r="Y20" i="29"/>
  <c r="X20" i="29"/>
  <c r="AA20" i="29" s="1"/>
  <c r="AB20" i="29" s="1"/>
  <c r="W20" i="29" s="1"/>
  <c r="Z19" i="29"/>
  <c r="Y19" i="29"/>
  <c r="X19" i="29"/>
  <c r="Z18" i="29"/>
  <c r="Z17" i="29"/>
  <c r="Z16" i="29"/>
  <c r="Z15" i="29"/>
  <c r="Z14" i="29"/>
  <c r="Y14" i="29"/>
  <c r="X14" i="29"/>
  <c r="Z13" i="29"/>
  <c r="X13" i="29"/>
  <c r="Z12" i="29"/>
  <c r="Y12" i="29"/>
  <c r="X12" i="29"/>
  <c r="Z11" i="29"/>
  <c r="Y11" i="29"/>
  <c r="X11" i="29"/>
  <c r="Z10" i="29"/>
  <c r="Y10" i="29"/>
  <c r="X10" i="29"/>
  <c r="X42" i="30" l="1"/>
  <c r="W42" i="30"/>
  <c r="X43" i="30"/>
  <c r="X44" i="30"/>
  <c r="X45" i="30"/>
  <c r="X46" i="30"/>
  <c r="X47" i="30"/>
  <c r="X48" i="30"/>
  <c r="X49" i="30"/>
  <c r="W43" i="30"/>
  <c r="T40" i="30"/>
  <c r="U40" i="30" s="1"/>
  <c r="Y40" i="30" s="1"/>
  <c r="AB40" i="30" s="1"/>
  <c r="Z21" i="30"/>
  <c r="Z31" i="30"/>
  <c r="Z35" i="30"/>
  <c r="Z39" i="30"/>
  <c r="Z13" i="30"/>
  <c r="Z25" i="30"/>
  <c r="Z33" i="30"/>
  <c r="Z24" i="30"/>
  <c r="Y16" i="29"/>
  <c r="Y15" i="29"/>
  <c r="X17" i="29"/>
  <c r="Y13" i="29"/>
  <c r="AA13" i="29" s="1"/>
  <c r="X16" i="29"/>
  <c r="AA16" i="29" s="1"/>
  <c r="Y17" i="29"/>
  <c r="Z18" i="30"/>
  <c r="Z22" i="30"/>
  <c r="Y28" i="30"/>
  <c r="Z30" i="30"/>
  <c r="Z34" i="30"/>
  <c r="Y36" i="30"/>
  <c r="AB36" i="30" s="1"/>
  <c r="Z38" i="30"/>
  <c r="AA19" i="29"/>
  <c r="Y11" i="30"/>
  <c r="AB11" i="30" s="1"/>
  <c r="Z17" i="30"/>
  <c r="Z29" i="30"/>
  <c r="Y31" i="30"/>
  <c r="AB31" i="30" s="1"/>
  <c r="Z37" i="30"/>
  <c r="Z41" i="30"/>
  <c r="X15" i="29"/>
  <c r="AA15" i="29" s="1"/>
  <c r="X18" i="29"/>
  <c r="Y10" i="30"/>
  <c r="Y14" i="30"/>
  <c r="AB14" i="30" s="1"/>
  <c r="Y18" i="30"/>
  <c r="AB18" i="30" s="1"/>
  <c r="Z20" i="30"/>
  <c r="Y22" i="30"/>
  <c r="Y26" i="30"/>
  <c r="AB26" i="30" s="1"/>
  <c r="Z28" i="30"/>
  <c r="AB28" i="30" s="1"/>
  <c r="Y30" i="30"/>
  <c r="Z32" i="30"/>
  <c r="Y34" i="30"/>
  <c r="AB34" i="30" s="1"/>
  <c r="Z36" i="30"/>
  <c r="Y38" i="30"/>
  <c r="Y18" i="29"/>
  <c r="Z23" i="30"/>
  <c r="Y25" i="30"/>
  <c r="Y37" i="30"/>
  <c r="Y41" i="30"/>
  <c r="AA11" i="29"/>
  <c r="AA14" i="29"/>
  <c r="AA12" i="29"/>
  <c r="AB30" i="30"/>
  <c r="AB10" i="30"/>
  <c r="AB38" i="30"/>
  <c r="AA10" i="29"/>
  <c r="S43" i="10"/>
  <c r="U13" i="12"/>
  <c r="T13" i="12"/>
  <c r="AA18" i="29" l="1"/>
  <c r="AA17" i="29"/>
  <c r="AB22" i="30"/>
  <c r="AB37" i="30"/>
  <c r="AB25" i="30"/>
  <c r="Y33" i="30"/>
  <c r="AB33" i="30" s="1"/>
  <c r="Y27" i="30"/>
  <c r="AB27" i="30" s="1"/>
  <c r="Y21" i="30"/>
  <c r="AB21" i="30" s="1"/>
  <c r="Y29" i="30"/>
  <c r="Y23" i="30"/>
  <c r="AB23" i="30" s="1"/>
  <c r="Y19" i="30"/>
  <c r="AB19" i="30" s="1"/>
  <c r="AB41" i="30"/>
  <c r="AB29" i="30"/>
  <c r="Y13" i="30"/>
  <c r="AB13" i="30" s="1"/>
  <c r="Y20" i="30"/>
  <c r="AB20" i="30" s="1"/>
  <c r="Y24" i="30"/>
  <c r="AB24" i="30" s="1"/>
  <c r="Y16" i="30"/>
  <c r="AB16" i="30" s="1"/>
  <c r="Y17" i="30"/>
  <c r="AB17" i="30" s="1"/>
  <c r="Y35" i="30"/>
  <c r="AB35" i="30" s="1"/>
  <c r="AB19" i="29"/>
  <c r="Y32" i="30"/>
  <c r="AB32" i="30" s="1"/>
  <c r="Y12" i="30"/>
  <c r="AB12" i="30" s="1"/>
  <c r="Y39" i="30"/>
  <c r="AB39" i="30" s="1"/>
  <c r="Y15" i="30"/>
  <c r="AB15" i="30" s="1"/>
  <c r="AB18" i="29"/>
  <c r="AB10" i="29"/>
  <c r="AB14" i="29"/>
  <c r="AB17" i="29"/>
  <c r="AB11" i="29"/>
  <c r="AB16" i="29"/>
  <c r="AB12" i="29"/>
  <c r="AB13" i="29"/>
  <c r="AB15" i="29"/>
  <c r="Z82" i="14"/>
  <c r="Y82" i="14"/>
  <c r="X82" i="14"/>
  <c r="AA82" i="14" s="1"/>
  <c r="AB82" i="14" s="1"/>
  <c r="W82" i="14"/>
  <c r="Z81" i="14"/>
  <c r="Y81" i="14"/>
  <c r="X81" i="14"/>
  <c r="AA81" i="14" s="1"/>
  <c r="AB81" i="14" s="1"/>
  <c r="W81" i="14"/>
  <c r="Z80" i="14"/>
  <c r="Y80" i="14"/>
  <c r="X80" i="14"/>
  <c r="AA80" i="14" s="1"/>
  <c r="AB80" i="14" s="1"/>
  <c r="W80" i="14"/>
  <c r="Z79" i="14"/>
  <c r="Y79" i="14"/>
  <c r="X79" i="14"/>
  <c r="AA79" i="14" s="1"/>
  <c r="AB79" i="14" s="1"/>
  <c r="W79" i="14"/>
  <c r="Z78" i="14"/>
  <c r="Y78" i="14"/>
  <c r="X78" i="14"/>
  <c r="AA78" i="14" s="1"/>
  <c r="AB78" i="14" s="1"/>
  <c r="W78" i="14"/>
  <c r="Z77" i="14"/>
  <c r="Y77" i="14"/>
  <c r="X77" i="14"/>
  <c r="AA77" i="14" s="1"/>
  <c r="AB77" i="14" s="1"/>
  <c r="W77" i="14"/>
  <c r="Z76" i="14"/>
  <c r="Y76" i="14"/>
  <c r="X76" i="14"/>
  <c r="AA76" i="14" s="1"/>
  <c r="AB76" i="14" s="1"/>
  <c r="W76" i="14"/>
  <c r="Z75" i="14"/>
  <c r="Y75" i="14"/>
  <c r="X75" i="14"/>
  <c r="AA75" i="14" s="1"/>
  <c r="AB75" i="14" s="1"/>
  <c r="W75" i="14"/>
  <c r="Z74" i="14"/>
  <c r="U74" i="14"/>
  <c r="Y74" i="14" s="1"/>
  <c r="T74" i="14"/>
  <c r="X74" i="14" s="1"/>
  <c r="AA74" i="14" s="1"/>
  <c r="AB74" i="14" s="1"/>
  <c r="V74" i="14" s="1"/>
  <c r="W74" i="14" s="1"/>
  <c r="Z73" i="14"/>
  <c r="U73" i="14"/>
  <c r="Y73" i="14" s="1"/>
  <c r="T73" i="14"/>
  <c r="X73" i="14" s="1"/>
  <c r="AA73" i="14" s="1"/>
  <c r="AB73" i="14" s="1"/>
  <c r="V73" i="14" s="1"/>
  <c r="W73" i="14" s="1"/>
  <c r="Z72" i="14"/>
  <c r="U72" i="14"/>
  <c r="Y72" i="14" s="1"/>
  <c r="T72" i="14"/>
  <c r="X72" i="14" s="1"/>
  <c r="AA72" i="14" s="1"/>
  <c r="AB72" i="14" s="1"/>
  <c r="V72" i="14" s="1"/>
  <c r="W72" i="14" s="1"/>
  <c r="Z71" i="14"/>
  <c r="U71" i="14"/>
  <c r="Y71" i="14" s="1"/>
  <c r="T71" i="14"/>
  <c r="X71" i="14" s="1"/>
  <c r="AA71" i="14" s="1"/>
  <c r="AB71" i="14" s="1"/>
  <c r="V71" i="14" s="1"/>
  <c r="W71" i="14" s="1"/>
  <c r="Z70" i="14"/>
  <c r="U70" i="14"/>
  <c r="Y70" i="14" s="1"/>
  <c r="T70" i="14"/>
  <c r="X70" i="14" s="1"/>
  <c r="AA70" i="14" s="1"/>
  <c r="AB70" i="14" s="1"/>
  <c r="V70" i="14" s="1"/>
  <c r="W70" i="14" s="1"/>
  <c r="Z69" i="14"/>
  <c r="U69" i="14"/>
  <c r="Y69" i="14" s="1"/>
  <c r="T69" i="14"/>
  <c r="X69" i="14" s="1"/>
  <c r="AA69" i="14" s="1"/>
  <c r="AB69" i="14" s="1"/>
  <c r="V69" i="14" s="1"/>
  <c r="W69" i="14" s="1"/>
  <c r="Z68" i="14"/>
  <c r="U68" i="14"/>
  <c r="Y68" i="14" s="1"/>
  <c r="T68" i="14"/>
  <c r="X68" i="14" s="1"/>
  <c r="AA68" i="14" s="1"/>
  <c r="AB68" i="14" s="1"/>
  <c r="V68" i="14" s="1"/>
  <c r="W68" i="14" s="1"/>
  <c r="Z67" i="14"/>
  <c r="U67" i="14"/>
  <c r="Y67" i="14" s="1"/>
  <c r="T67" i="14"/>
  <c r="X67" i="14" s="1"/>
  <c r="AA67" i="14" s="1"/>
  <c r="AB67" i="14" s="1"/>
  <c r="V67" i="14" s="1"/>
  <c r="W67" i="14" s="1"/>
  <c r="Z66" i="14"/>
  <c r="U66" i="14"/>
  <c r="Y66" i="14" s="1"/>
  <c r="T66" i="14"/>
  <c r="X66" i="14" s="1"/>
  <c r="AA66" i="14" s="1"/>
  <c r="AB66" i="14" s="1"/>
  <c r="V66" i="14" s="1"/>
  <c r="W66" i="14" s="1"/>
  <c r="Z65" i="14"/>
  <c r="U65" i="14"/>
  <c r="Y65" i="14" s="1"/>
  <c r="T65" i="14"/>
  <c r="X65" i="14" s="1"/>
  <c r="AA65" i="14" s="1"/>
  <c r="AB65" i="14" s="1"/>
  <c r="V65" i="14" s="1"/>
  <c r="W65" i="14" s="1"/>
  <c r="Z64" i="14"/>
  <c r="U64" i="14"/>
  <c r="Y64" i="14" s="1"/>
  <c r="T64" i="14"/>
  <c r="X64" i="14" s="1"/>
  <c r="AA64" i="14" s="1"/>
  <c r="AB64" i="14" s="1"/>
  <c r="V64" i="14" s="1"/>
  <c r="W64" i="14" s="1"/>
  <c r="Z63" i="14"/>
  <c r="U63" i="14"/>
  <c r="Y63" i="14" s="1"/>
  <c r="T63" i="14"/>
  <c r="X63" i="14" s="1"/>
  <c r="AA63" i="14" s="1"/>
  <c r="AB63" i="14" s="1"/>
  <c r="V63" i="14" s="1"/>
  <c r="W63" i="14" s="1"/>
  <c r="Z62" i="14"/>
  <c r="U62" i="14"/>
  <c r="Y62" i="14" s="1"/>
  <c r="T62" i="14"/>
  <c r="X62" i="14" s="1"/>
  <c r="AA62" i="14" s="1"/>
  <c r="AB62" i="14" s="1"/>
  <c r="V62" i="14" s="1"/>
  <c r="W62" i="14" s="1"/>
  <c r="Z61" i="14"/>
  <c r="U61" i="14"/>
  <c r="Y61" i="14" s="1"/>
  <c r="T61" i="14"/>
  <c r="X61" i="14" s="1"/>
  <c r="AA61" i="14" s="1"/>
  <c r="AB61" i="14" s="1"/>
  <c r="V61" i="14" s="1"/>
  <c r="W61" i="14" s="1"/>
  <c r="Z60" i="14"/>
  <c r="U60" i="14"/>
  <c r="Y60" i="14" s="1"/>
  <c r="T60" i="14"/>
  <c r="X60" i="14" s="1"/>
  <c r="AA60" i="14" s="1"/>
  <c r="AB60" i="14" s="1"/>
  <c r="V60" i="14" s="1"/>
  <c r="W60" i="14" s="1"/>
  <c r="Z59" i="14"/>
  <c r="U59" i="14"/>
  <c r="Y59" i="14" s="1"/>
  <c r="T59" i="14"/>
  <c r="X59" i="14" s="1"/>
  <c r="AA59" i="14" s="1"/>
  <c r="AB59" i="14" s="1"/>
  <c r="V59" i="14" s="1"/>
  <c r="W59" i="14" s="1"/>
  <c r="Z58" i="14"/>
  <c r="U58" i="14"/>
  <c r="Y58" i="14" s="1"/>
  <c r="T58" i="14"/>
  <c r="X58" i="14" s="1"/>
  <c r="AA58" i="14" s="1"/>
  <c r="AB58" i="14" s="1"/>
  <c r="V58" i="14" s="1"/>
  <c r="W58" i="14" s="1"/>
  <c r="Z57" i="14"/>
  <c r="U57" i="14"/>
  <c r="Y57" i="14" s="1"/>
  <c r="T57" i="14"/>
  <c r="X57" i="14" s="1"/>
  <c r="AA57" i="14" s="1"/>
  <c r="AB57" i="14" s="1"/>
  <c r="V57" i="14" s="1"/>
  <c r="W57" i="14" s="1"/>
  <c r="Z56" i="14"/>
  <c r="U56" i="14"/>
  <c r="Y56" i="14" s="1"/>
  <c r="T56" i="14"/>
  <c r="X56" i="14" s="1"/>
  <c r="AA56" i="14" s="1"/>
  <c r="AB56" i="14" s="1"/>
  <c r="V56" i="14" s="1"/>
  <c r="W56" i="14" s="1"/>
  <c r="Z55" i="14"/>
  <c r="U55" i="14"/>
  <c r="Y55" i="14" s="1"/>
  <c r="T55" i="14"/>
  <c r="X55" i="14" s="1"/>
  <c r="AA55" i="14" s="1"/>
  <c r="AB55" i="14" s="1"/>
  <c r="V55" i="14" s="1"/>
  <c r="W55" i="14" s="1"/>
  <c r="Z54" i="14"/>
  <c r="U54" i="14"/>
  <c r="Y54" i="14" s="1"/>
  <c r="T54" i="14"/>
  <c r="X54" i="14" s="1"/>
  <c r="AA54" i="14" s="1"/>
  <c r="AB54" i="14" s="1"/>
  <c r="V54" i="14" s="1"/>
  <c r="W54" i="14" s="1"/>
  <c r="Z53" i="14"/>
  <c r="Y53" i="14"/>
  <c r="X53" i="14"/>
  <c r="AA53" i="14" s="1"/>
  <c r="AB53" i="14" s="1"/>
  <c r="W53" i="14" s="1"/>
  <c r="Z52" i="14"/>
  <c r="Y52" i="14"/>
  <c r="X52" i="14"/>
  <c r="AA52" i="14" s="1"/>
  <c r="AB52" i="14" s="1"/>
  <c r="W52" i="14" s="1"/>
  <c r="Z51" i="14"/>
  <c r="Y51" i="14"/>
  <c r="X51" i="14"/>
  <c r="AA51" i="14" s="1"/>
  <c r="AB51" i="14" s="1"/>
  <c r="W51" i="14" s="1"/>
  <c r="Z50" i="14"/>
  <c r="Y50" i="14"/>
  <c r="X50" i="14"/>
  <c r="Z49" i="14"/>
  <c r="Y49" i="14"/>
  <c r="X49" i="14"/>
  <c r="Z48" i="14"/>
  <c r="Y48" i="14"/>
  <c r="X48" i="14"/>
  <c r="Z47" i="14"/>
  <c r="Y47" i="14"/>
  <c r="Z46" i="14"/>
  <c r="Z45" i="14"/>
  <c r="Y45" i="14"/>
  <c r="X45" i="14"/>
  <c r="Z44" i="14"/>
  <c r="Z43" i="14"/>
  <c r="Y43" i="14"/>
  <c r="Z42" i="14"/>
  <c r="Z41" i="14"/>
  <c r="Y41" i="14"/>
  <c r="Z40" i="14"/>
  <c r="Z39" i="14"/>
  <c r="W39" i="14"/>
  <c r="Z38" i="14"/>
  <c r="W38" i="14"/>
  <c r="Z37" i="14"/>
  <c r="W37" i="14"/>
  <c r="Z36" i="14"/>
  <c r="W36" i="14"/>
  <c r="Z35" i="14"/>
  <c r="W35" i="14"/>
  <c r="Y35" i="14"/>
  <c r="X35" i="14"/>
  <c r="Z34" i="14"/>
  <c r="W34" i="14"/>
  <c r="Z33" i="14"/>
  <c r="W33" i="14"/>
  <c r="X44" i="14"/>
  <c r="Z32" i="14"/>
  <c r="W32" i="14"/>
  <c r="Y32" i="14"/>
  <c r="X32" i="14"/>
  <c r="Z31" i="14"/>
  <c r="W31" i="14"/>
  <c r="Z30" i="14"/>
  <c r="W30" i="14"/>
  <c r="Z29" i="14"/>
  <c r="W29" i="14"/>
  <c r="Z28" i="14"/>
  <c r="W28" i="14"/>
  <c r="Z27" i="14"/>
  <c r="W27" i="14"/>
  <c r="Z26" i="14"/>
  <c r="W26" i="14"/>
  <c r="Z25" i="14"/>
  <c r="W25" i="14"/>
  <c r="Z24" i="14"/>
  <c r="W24" i="14"/>
  <c r="Z23" i="14"/>
  <c r="W23" i="14"/>
  <c r="Z22" i="14"/>
  <c r="W22" i="14"/>
  <c r="Y46" i="14"/>
  <c r="X46" i="14"/>
  <c r="Z21" i="14"/>
  <c r="W21" i="14"/>
  <c r="X21" i="14"/>
  <c r="Z20" i="14"/>
  <c r="W20" i="14"/>
  <c r="Y20" i="14"/>
  <c r="X20" i="14"/>
  <c r="Z19" i="14"/>
  <c r="W19" i="14"/>
  <c r="Z18" i="14"/>
  <c r="W18" i="14"/>
  <c r="Z17" i="14"/>
  <c r="W17" i="14"/>
  <c r="X43" i="14"/>
  <c r="Z16" i="14"/>
  <c r="W16" i="14"/>
  <c r="Z15" i="14"/>
  <c r="W15" i="14"/>
  <c r="Z14" i="14"/>
  <c r="W14" i="14"/>
  <c r="X41" i="14"/>
  <c r="Z13" i="14"/>
  <c r="W13" i="14"/>
  <c r="Z12" i="14"/>
  <c r="W12" i="14"/>
  <c r="Z11" i="14"/>
  <c r="W11" i="14"/>
  <c r="Z10" i="14"/>
  <c r="W10" i="14"/>
  <c r="Y10" i="14"/>
  <c r="Y21" i="13"/>
  <c r="X21" i="13"/>
  <c r="Y20" i="13"/>
  <c r="W20" i="13"/>
  <c r="Y19" i="13"/>
  <c r="X19" i="13"/>
  <c r="W19" i="13"/>
  <c r="Y18" i="13"/>
  <c r="X18" i="13"/>
  <c r="W18" i="13"/>
  <c r="Y17" i="13"/>
  <c r="Y16" i="13"/>
  <c r="Y15" i="13"/>
  <c r="Y14" i="13"/>
  <c r="W21" i="13"/>
  <c r="Y13" i="13"/>
  <c r="X13" i="13"/>
  <c r="Z92" i="12"/>
  <c r="U92" i="12"/>
  <c r="Y92" i="12" s="1"/>
  <c r="T92" i="12"/>
  <c r="X92" i="12" s="1"/>
  <c r="AA92" i="12" s="1"/>
  <c r="AB92" i="12" s="1"/>
  <c r="V92" i="12" s="1"/>
  <c r="W92" i="12" s="1"/>
  <c r="Z91" i="12"/>
  <c r="U91" i="12"/>
  <c r="Y91" i="12" s="1"/>
  <c r="T91" i="12"/>
  <c r="X91" i="12" s="1"/>
  <c r="AA91" i="12" s="1"/>
  <c r="AB91" i="12" s="1"/>
  <c r="V91" i="12" s="1"/>
  <c r="W91" i="12" s="1"/>
  <c r="Z90" i="12"/>
  <c r="U90" i="12"/>
  <c r="Y90" i="12" s="1"/>
  <c r="T90" i="12"/>
  <c r="X90" i="12" s="1"/>
  <c r="AA90" i="12" s="1"/>
  <c r="AB90" i="12" s="1"/>
  <c r="V90" i="12" s="1"/>
  <c r="W90" i="12" s="1"/>
  <c r="Z89" i="12"/>
  <c r="U89" i="12"/>
  <c r="Y89" i="12" s="1"/>
  <c r="T89" i="12"/>
  <c r="X89" i="12" s="1"/>
  <c r="AA89" i="12" s="1"/>
  <c r="AB89" i="12" s="1"/>
  <c r="V89" i="12" s="1"/>
  <c r="W89" i="12" s="1"/>
  <c r="Z88" i="12"/>
  <c r="U88" i="12"/>
  <c r="Y88" i="12" s="1"/>
  <c r="T88" i="12"/>
  <c r="X88" i="12" s="1"/>
  <c r="AA88" i="12" s="1"/>
  <c r="AB88" i="12" s="1"/>
  <c r="V88" i="12" s="1"/>
  <c r="W88" i="12" s="1"/>
  <c r="Z87" i="12"/>
  <c r="U87" i="12"/>
  <c r="Y87" i="12" s="1"/>
  <c r="T87" i="12"/>
  <c r="X87" i="12" s="1"/>
  <c r="AA87" i="12" s="1"/>
  <c r="AB87" i="12" s="1"/>
  <c r="V87" i="12" s="1"/>
  <c r="W87" i="12" s="1"/>
  <c r="Z86" i="12"/>
  <c r="U86" i="12"/>
  <c r="Y86" i="12" s="1"/>
  <c r="T86" i="12"/>
  <c r="X86" i="12" s="1"/>
  <c r="AA86" i="12" s="1"/>
  <c r="AB86" i="12" s="1"/>
  <c r="V86" i="12" s="1"/>
  <c r="W86" i="12" s="1"/>
  <c r="Z85" i="12"/>
  <c r="U85" i="12"/>
  <c r="Y85" i="12" s="1"/>
  <c r="T85" i="12"/>
  <c r="X85" i="12" s="1"/>
  <c r="AA85" i="12" s="1"/>
  <c r="AB85" i="12" s="1"/>
  <c r="V85" i="12" s="1"/>
  <c r="W85" i="12" s="1"/>
  <c r="Z84" i="12"/>
  <c r="U84" i="12"/>
  <c r="Y84" i="12" s="1"/>
  <c r="T84" i="12"/>
  <c r="X84" i="12" s="1"/>
  <c r="AA84" i="12" s="1"/>
  <c r="AB84" i="12" s="1"/>
  <c r="V84" i="12" s="1"/>
  <c r="W84" i="12" s="1"/>
  <c r="Z83" i="12"/>
  <c r="U83" i="12"/>
  <c r="Y83" i="12" s="1"/>
  <c r="T83" i="12"/>
  <c r="X83" i="12" s="1"/>
  <c r="AA83" i="12" s="1"/>
  <c r="AB83" i="12" s="1"/>
  <c r="V83" i="12" s="1"/>
  <c r="W83" i="12" s="1"/>
  <c r="Z82" i="12"/>
  <c r="U82" i="12"/>
  <c r="Y82" i="12" s="1"/>
  <c r="T82" i="12"/>
  <c r="X82" i="12" s="1"/>
  <c r="AA82" i="12" s="1"/>
  <c r="AB82" i="12" s="1"/>
  <c r="V82" i="12" s="1"/>
  <c r="W82" i="12" s="1"/>
  <c r="Z81" i="12"/>
  <c r="U81" i="12"/>
  <c r="Y81" i="12" s="1"/>
  <c r="T81" i="12"/>
  <c r="X81" i="12" s="1"/>
  <c r="AA81" i="12" s="1"/>
  <c r="AB81" i="12" s="1"/>
  <c r="V81" i="12" s="1"/>
  <c r="W81" i="12" s="1"/>
  <c r="Z80" i="12"/>
  <c r="U80" i="12"/>
  <c r="Y80" i="12" s="1"/>
  <c r="T80" i="12"/>
  <c r="X80" i="12" s="1"/>
  <c r="AA80" i="12" s="1"/>
  <c r="AB80" i="12" s="1"/>
  <c r="V80" i="12" s="1"/>
  <c r="W80" i="12" s="1"/>
  <c r="Z79" i="12"/>
  <c r="U79" i="12"/>
  <c r="Y79" i="12" s="1"/>
  <c r="T79" i="12"/>
  <c r="X79" i="12" s="1"/>
  <c r="AA79" i="12" s="1"/>
  <c r="AB79" i="12" s="1"/>
  <c r="V79" i="12" s="1"/>
  <c r="W79" i="12" s="1"/>
  <c r="Z78" i="12"/>
  <c r="U78" i="12"/>
  <c r="Y78" i="12" s="1"/>
  <c r="T78" i="12"/>
  <c r="X78" i="12" s="1"/>
  <c r="AA78" i="12" s="1"/>
  <c r="AB78" i="12" s="1"/>
  <c r="V78" i="12" s="1"/>
  <c r="W78" i="12" s="1"/>
  <c r="Z77" i="12"/>
  <c r="U77" i="12"/>
  <c r="Y77" i="12" s="1"/>
  <c r="T77" i="12"/>
  <c r="X77" i="12" s="1"/>
  <c r="AA77" i="12" s="1"/>
  <c r="AB77" i="12" s="1"/>
  <c r="V77" i="12" s="1"/>
  <c r="W77" i="12" s="1"/>
  <c r="Z76" i="12"/>
  <c r="U76" i="12"/>
  <c r="Y76" i="12" s="1"/>
  <c r="T76" i="12"/>
  <c r="X76" i="12" s="1"/>
  <c r="AA76" i="12" s="1"/>
  <c r="AB76" i="12" s="1"/>
  <c r="V76" i="12" s="1"/>
  <c r="W76" i="12" s="1"/>
  <c r="Z75" i="12"/>
  <c r="U75" i="12"/>
  <c r="Y75" i="12" s="1"/>
  <c r="T75" i="12"/>
  <c r="X75" i="12" s="1"/>
  <c r="AA75" i="12" s="1"/>
  <c r="AB75" i="12" s="1"/>
  <c r="V75" i="12" s="1"/>
  <c r="W75" i="12" s="1"/>
  <c r="Z74" i="12"/>
  <c r="U74" i="12"/>
  <c r="Y74" i="12" s="1"/>
  <c r="T74" i="12"/>
  <c r="X74" i="12" s="1"/>
  <c r="AA74" i="12" s="1"/>
  <c r="AB74" i="12" s="1"/>
  <c r="V74" i="12" s="1"/>
  <c r="W74" i="12" s="1"/>
  <c r="Z73" i="12"/>
  <c r="U73" i="12"/>
  <c r="Y73" i="12" s="1"/>
  <c r="T73" i="12"/>
  <c r="X73" i="12" s="1"/>
  <c r="AA73" i="12" s="1"/>
  <c r="AB73" i="12" s="1"/>
  <c r="V73" i="12" s="1"/>
  <c r="W73" i="12" s="1"/>
  <c r="Z72" i="12"/>
  <c r="U72" i="12"/>
  <c r="Y72" i="12" s="1"/>
  <c r="T72" i="12"/>
  <c r="X72" i="12" s="1"/>
  <c r="AA72" i="12" s="1"/>
  <c r="AB72" i="12" s="1"/>
  <c r="V72" i="12" s="1"/>
  <c r="W72" i="12" s="1"/>
  <c r="Z71" i="12"/>
  <c r="U71" i="12"/>
  <c r="Y71" i="12" s="1"/>
  <c r="T71" i="12"/>
  <c r="X71" i="12" s="1"/>
  <c r="AA71" i="12" s="1"/>
  <c r="AB71" i="12" s="1"/>
  <c r="V71" i="12" s="1"/>
  <c r="W71" i="12" s="1"/>
  <c r="Z70" i="12"/>
  <c r="U70" i="12"/>
  <c r="Y70" i="12" s="1"/>
  <c r="T70" i="12"/>
  <c r="X70" i="12" s="1"/>
  <c r="AA70" i="12" s="1"/>
  <c r="AB70" i="12" s="1"/>
  <c r="V70" i="12" s="1"/>
  <c r="W70" i="12" s="1"/>
  <c r="Z69" i="12"/>
  <c r="U69" i="12"/>
  <c r="Y69" i="12" s="1"/>
  <c r="T69" i="12"/>
  <c r="X69" i="12" s="1"/>
  <c r="AA69" i="12" s="1"/>
  <c r="AB69" i="12" s="1"/>
  <c r="V69" i="12" s="1"/>
  <c r="W69" i="12" s="1"/>
  <c r="Z68" i="12"/>
  <c r="U68" i="12"/>
  <c r="Y68" i="12" s="1"/>
  <c r="T68" i="12"/>
  <c r="X68" i="12" s="1"/>
  <c r="AA68" i="12" s="1"/>
  <c r="AB68" i="12" s="1"/>
  <c r="V68" i="12" s="1"/>
  <c r="W68" i="12" s="1"/>
  <c r="Z67" i="12"/>
  <c r="U67" i="12"/>
  <c r="Y67" i="12" s="1"/>
  <c r="T67" i="12"/>
  <c r="X67" i="12" s="1"/>
  <c r="AA67" i="12" s="1"/>
  <c r="AB67" i="12" s="1"/>
  <c r="V67" i="12" s="1"/>
  <c r="W67" i="12" s="1"/>
  <c r="Z66" i="12"/>
  <c r="U66" i="12"/>
  <c r="Y66" i="12" s="1"/>
  <c r="T66" i="12"/>
  <c r="X66" i="12" s="1"/>
  <c r="AA66" i="12" s="1"/>
  <c r="AB66" i="12" s="1"/>
  <c r="V66" i="12" s="1"/>
  <c r="W66" i="12" s="1"/>
  <c r="Z65" i="12"/>
  <c r="U65" i="12"/>
  <c r="Y65" i="12" s="1"/>
  <c r="T65" i="12"/>
  <c r="X65" i="12" s="1"/>
  <c r="AA65" i="12" s="1"/>
  <c r="AB65" i="12" s="1"/>
  <c r="V65" i="12" s="1"/>
  <c r="W65" i="12" s="1"/>
  <c r="Z64" i="12"/>
  <c r="U64" i="12"/>
  <c r="Y64" i="12" s="1"/>
  <c r="T64" i="12"/>
  <c r="X64" i="12" s="1"/>
  <c r="AA64" i="12" s="1"/>
  <c r="AB64" i="12" s="1"/>
  <c r="V64" i="12" s="1"/>
  <c r="W64" i="12" s="1"/>
  <c r="Z63" i="12"/>
  <c r="U63" i="12"/>
  <c r="Y63" i="12" s="1"/>
  <c r="T63" i="12"/>
  <c r="X63" i="12" s="1"/>
  <c r="AA63" i="12" s="1"/>
  <c r="AB63" i="12" s="1"/>
  <c r="V63" i="12" s="1"/>
  <c r="W63" i="12" s="1"/>
  <c r="Z62" i="12"/>
  <c r="U62" i="12"/>
  <c r="Y62" i="12" s="1"/>
  <c r="T62" i="12"/>
  <c r="X62" i="12" s="1"/>
  <c r="AA62" i="12" s="1"/>
  <c r="AB62" i="12" s="1"/>
  <c r="V62" i="12" s="1"/>
  <c r="W62" i="12" s="1"/>
  <c r="Z61" i="12"/>
  <c r="U61" i="12"/>
  <c r="Y61" i="12" s="1"/>
  <c r="T61" i="12"/>
  <c r="X61" i="12" s="1"/>
  <c r="AA61" i="12" s="1"/>
  <c r="AB61" i="12" s="1"/>
  <c r="V61" i="12" s="1"/>
  <c r="W61" i="12" s="1"/>
  <c r="Z60" i="12"/>
  <c r="U60" i="12"/>
  <c r="Y60" i="12" s="1"/>
  <c r="T60" i="12"/>
  <c r="X60" i="12" s="1"/>
  <c r="AA60" i="12" s="1"/>
  <c r="AB60" i="12" s="1"/>
  <c r="V60" i="12" s="1"/>
  <c r="W60" i="12" s="1"/>
  <c r="Z59" i="12"/>
  <c r="U59" i="12"/>
  <c r="Y59" i="12" s="1"/>
  <c r="T59" i="12"/>
  <c r="X59" i="12" s="1"/>
  <c r="AA59" i="12" s="1"/>
  <c r="AB59" i="12" s="1"/>
  <c r="V59" i="12" s="1"/>
  <c r="W59" i="12" s="1"/>
  <c r="Z58" i="12"/>
  <c r="U58" i="12"/>
  <c r="Y58" i="12" s="1"/>
  <c r="T58" i="12"/>
  <c r="X58" i="12" s="1"/>
  <c r="AA58" i="12" s="1"/>
  <c r="AB58" i="12" s="1"/>
  <c r="V58" i="12" s="1"/>
  <c r="W58" i="12" s="1"/>
  <c r="Z57" i="12"/>
  <c r="U57" i="12"/>
  <c r="Y57" i="12" s="1"/>
  <c r="T57" i="12"/>
  <c r="X57" i="12" s="1"/>
  <c r="AA57" i="12" s="1"/>
  <c r="AB57" i="12" s="1"/>
  <c r="V57" i="12" s="1"/>
  <c r="W57" i="12" s="1"/>
  <c r="Z56" i="12"/>
  <c r="U56" i="12"/>
  <c r="Y56" i="12" s="1"/>
  <c r="T56" i="12"/>
  <c r="X56" i="12" s="1"/>
  <c r="AA56" i="12" s="1"/>
  <c r="AB56" i="12" s="1"/>
  <c r="V56" i="12" s="1"/>
  <c r="W56" i="12" s="1"/>
  <c r="Z55" i="12"/>
  <c r="U55" i="12"/>
  <c r="Y55" i="12" s="1"/>
  <c r="T55" i="12"/>
  <c r="X55" i="12" s="1"/>
  <c r="AA55" i="12" s="1"/>
  <c r="AB55" i="12" s="1"/>
  <c r="V55" i="12" s="1"/>
  <c r="W55" i="12" s="1"/>
  <c r="Z54" i="12"/>
  <c r="U54" i="12"/>
  <c r="Y54" i="12" s="1"/>
  <c r="T54" i="12"/>
  <c r="X54" i="12" s="1"/>
  <c r="AA54" i="12" s="1"/>
  <c r="AB54" i="12" s="1"/>
  <c r="V54" i="12" s="1"/>
  <c r="W54" i="12" s="1"/>
  <c r="Z53" i="12"/>
  <c r="U53" i="12"/>
  <c r="Y53" i="12" s="1"/>
  <c r="T53" i="12"/>
  <c r="X53" i="12" s="1"/>
  <c r="AA53" i="12" s="1"/>
  <c r="AB53" i="12" s="1"/>
  <c r="V53" i="12" s="1"/>
  <c r="W53" i="12" s="1"/>
  <c r="Z52" i="12"/>
  <c r="U52" i="12"/>
  <c r="Y52" i="12" s="1"/>
  <c r="T52" i="12"/>
  <c r="X52" i="12" s="1"/>
  <c r="AA52" i="12" s="1"/>
  <c r="AB52" i="12" s="1"/>
  <c r="V52" i="12" s="1"/>
  <c r="W52" i="12" s="1"/>
  <c r="Z51" i="12"/>
  <c r="U51" i="12"/>
  <c r="Y51" i="12" s="1"/>
  <c r="T51" i="12"/>
  <c r="X51" i="12" s="1"/>
  <c r="AA51" i="12" s="1"/>
  <c r="AB51" i="12" s="1"/>
  <c r="V51" i="12" s="1"/>
  <c r="W51" i="12" s="1"/>
  <c r="Z50" i="12"/>
  <c r="U50" i="12"/>
  <c r="Y50" i="12" s="1"/>
  <c r="T50" i="12"/>
  <c r="X50" i="12" s="1"/>
  <c r="AA50" i="12" s="1"/>
  <c r="AB50" i="12" s="1"/>
  <c r="V50" i="12" s="1"/>
  <c r="W50" i="12" s="1"/>
  <c r="Z49" i="12"/>
  <c r="U49" i="12"/>
  <c r="Y49" i="12" s="1"/>
  <c r="T49" i="12"/>
  <c r="X49" i="12" s="1"/>
  <c r="AA49" i="12" s="1"/>
  <c r="AB49" i="12" s="1"/>
  <c r="V49" i="12" s="1"/>
  <c r="W49" i="12" s="1"/>
  <c r="Z48" i="12"/>
  <c r="U48" i="12"/>
  <c r="Y48" i="12" s="1"/>
  <c r="T48" i="12"/>
  <c r="X48" i="12" s="1"/>
  <c r="AA48" i="12" s="1"/>
  <c r="AB48" i="12" s="1"/>
  <c r="V48" i="12" s="1"/>
  <c r="W48" i="12" s="1"/>
  <c r="Z47" i="12"/>
  <c r="U47" i="12"/>
  <c r="Y47" i="12" s="1"/>
  <c r="T47" i="12"/>
  <c r="X47" i="12" s="1"/>
  <c r="AA47" i="12" s="1"/>
  <c r="AB47" i="12" s="1"/>
  <c r="V47" i="12" s="1"/>
  <c r="W47" i="12" s="1"/>
  <c r="Z46" i="12"/>
  <c r="U46" i="12"/>
  <c r="Y46" i="12" s="1"/>
  <c r="T46" i="12"/>
  <c r="X46" i="12" s="1"/>
  <c r="AA46" i="12" s="1"/>
  <c r="AB46" i="12" s="1"/>
  <c r="V46" i="12" s="1"/>
  <c r="W46" i="12" s="1"/>
  <c r="Z45" i="12"/>
  <c r="U45" i="12"/>
  <c r="Y45" i="12" s="1"/>
  <c r="T45" i="12"/>
  <c r="X45" i="12" s="1"/>
  <c r="AA45" i="12" s="1"/>
  <c r="AB45" i="12" s="1"/>
  <c r="V45" i="12" s="1"/>
  <c r="W45" i="12" s="1"/>
  <c r="Z44" i="12"/>
  <c r="U44" i="12"/>
  <c r="Y44" i="12" s="1"/>
  <c r="T44" i="12"/>
  <c r="X44" i="12" s="1"/>
  <c r="AA44" i="12" s="1"/>
  <c r="AB44" i="12" s="1"/>
  <c r="V44" i="12" s="1"/>
  <c r="W44" i="12" s="1"/>
  <c r="Z43" i="12"/>
  <c r="U43" i="12"/>
  <c r="Y43" i="12" s="1"/>
  <c r="T43" i="12"/>
  <c r="X43" i="12" s="1"/>
  <c r="AA43" i="12" s="1"/>
  <c r="AB43" i="12" s="1"/>
  <c r="V43" i="12" s="1"/>
  <c r="W43" i="12" s="1"/>
  <c r="Z42" i="12"/>
  <c r="U42" i="12"/>
  <c r="Y42" i="12" s="1"/>
  <c r="T42" i="12"/>
  <c r="X42" i="12" s="1"/>
  <c r="AA42" i="12" s="1"/>
  <c r="AB42" i="12" s="1"/>
  <c r="V42" i="12" s="1"/>
  <c r="W42" i="12" s="1"/>
  <c r="Z41" i="12"/>
  <c r="U41" i="12"/>
  <c r="Y41" i="12" s="1"/>
  <c r="T41" i="12"/>
  <c r="X41" i="12" s="1"/>
  <c r="AA41" i="12" s="1"/>
  <c r="AB41" i="12" s="1"/>
  <c r="V41" i="12" s="1"/>
  <c r="W41" i="12" s="1"/>
  <c r="Z40" i="12"/>
  <c r="Y40" i="12"/>
  <c r="X40" i="12"/>
  <c r="Z39" i="12"/>
  <c r="Z38" i="12"/>
  <c r="Z37" i="12"/>
  <c r="Z36" i="12"/>
  <c r="Z35" i="12"/>
  <c r="Z34" i="12"/>
  <c r="U16" i="12"/>
  <c r="T16" i="12"/>
  <c r="Z33" i="12"/>
  <c r="U15" i="12"/>
  <c r="T15" i="12"/>
  <c r="Z32" i="12"/>
  <c r="Z31" i="12"/>
  <c r="U12" i="12"/>
  <c r="T12" i="12"/>
  <c r="Z30" i="12"/>
  <c r="U35" i="12"/>
  <c r="T35" i="12"/>
  <c r="Z29" i="12"/>
  <c r="U24" i="12"/>
  <c r="T24" i="12"/>
  <c r="Z28" i="12"/>
  <c r="U34" i="12"/>
  <c r="T34" i="12"/>
  <c r="Z27" i="12"/>
  <c r="U33" i="12"/>
  <c r="T33" i="12"/>
  <c r="Z26" i="12"/>
  <c r="U36" i="12"/>
  <c r="Y38" i="12" s="1"/>
  <c r="T36" i="12"/>
  <c r="Z25" i="12"/>
  <c r="U17" i="12"/>
  <c r="T17" i="12"/>
  <c r="Z24" i="12"/>
  <c r="U28" i="12"/>
  <c r="T28" i="12"/>
  <c r="Z23" i="12"/>
  <c r="Y37" i="12"/>
  <c r="T37" i="12"/>
  <c r="X37" i="12" s="1"/>
  <c r="Z22" i="12"/>
  <c r="U29" i="12"/>
  <c r="T29" i="12"/>
  <c r="Z21" i="12"/>
  <c r="U39" i="12"/>
  <c r="T39" i="12"/>
  <c r="Z20" i="12"/>
  <c r="U27" i="12"/>
  <c r="T27" i="12"/>
  <c r="Z19" i="12"/>
  <c r="U21" i="12"/>
  <c r="T21" i="12"/>
  <c r="Z18" i="12"/>
  <c r="U18" i="12"/>
  <c r="T18" i="12"/>
  <c r="Z17" i="12"/>
  <c r="U20" i="12"/>
  <c r="T20" i="12"/>
  <c r="Z16" i="12"/>
  <c r="U22" i="12"/>
  <c r="T22" i="12"/>
  <c r="U19" i="12"/>
  <c r="T19" i="12"/>
  <c r="Z15" i="12"/>
  <c r="U14" i="12"/>
  <c r="T14" i="12"/>
  <c r="Z14" i="12"/>
  <c r="T38" i="12"/>
  <c r="Z13" i="12"/>
  <c r="U11" i="12"/>
  <c r="T11" i="12"/>
  <c r="Z12" i="12"/>
  <c r="U26" i="12"/>
  <c r="T26" i="12"/>
  <c r="Z11" i="12"/>
  <c r="U10" i="12"/>
  <c r="T10" i="12"/>
  <c r="Z10" i="12"/>
  <c r="U30" i="12"/>
  <c r="T30" i="12"/>
  <c r="Y21" i="11"/>
  <c r="X21" i="11"/>
  <c r="W21" i="11"/>
  <c r="Z21" i="11" s="1"/>
  <c r="AA21" i="11" s="1"/>
  <c r="Y20" i="11"/>
  <c r="T18" i="11"/>
  <c r="S18" i="11"/>
  <c r="Y19" i="11"/>
  <c r="T17" i="11"/>
  <c r="S17" i="11"/>
  <c r="Y18" i="11"/>
  <c r="T16" i="11"/>
  <c r="S16" i="11"/>
  <c r="Y17" i="11"/>
  <c r="T14" i="11"/>
  <c r="S14" i="11"/>
  <c r="Y16" i="11"/>
  <c r="T20" i="11"/>
  <c r="S20" i="11"/>
  <c r="Y15" i="11"/>
  <c r="T15" i="11"/>
  <c r="S15" i="11"/>
  <c r="Y14" i="11"/>
  <c r="T13" i="11"/>
  <c r="S13" i="11"/>
  <c r="Y13" i="11"/>
  <c r="T19" i="11"/>
  <c r="S19" i="11"/>
  <c r="T38" i="10"/>
  <c r="T14" i="10"/>
  <c r="S14" i="10"/>
  <c r="T29" i="10"/>
  <c r="T21" i="10"/>
  <c r="T35" i="10"/>
  <c r="T36" i="10"/>
  <c r="S36" i="10"/>
  <c r="T24" i="10"/>
  <c r="S24" i="10"/>
  <c r="T39" i="10"/>
  <c r="S39" i="10"/>
  <c r="T18" i="10"/>
  <c r="T20" i="10"/>
  <c r="S20" i="10"/>
  <c r="T23" i="10"/>
  <c r="T44" i="10"/>
  <c r="T41" i="10"/>
  <c r="T16" i="10"/>
  <c r="T28" i="10"/>
  <c r="S28" i="10"/>
  <c r="T14" i="9"/>
  <c r="T18" i="9"/>
  <c r="T19" i="9"/>
  <c r="T15" i="9"/>
  <c r="T13" i="9"/>
  <c r="T20" i="9"/>
  <c r="T17" i="9"/>
  <c r="T16" i="9"/>
  <c r="Y26" i="8"/>
  <c r="Z33" i="8"/>
  <c r="Z32" i="8"/>
  <c r="W32" i="8"/>
  <c r="Z31" i="8"/>
  <c r="W31" i="8"/>
  <c r="Z30" i="8"/>
  <c r="W30" i="8"/>
  <c r="Z29" i="8"/>
  <c r="W29" i="8"/>
  <c r="Z28" i="8"/>
  <c r="W28" i="8"/>
  <c r="Y28" i="8"/>
  <c r="Z27" i="8"/>
  <c r="W27" i="8"/>
  <c r="Z26" i="8"/>
  <c r="W26" i="8"/>
  <c r="Z25" i="8"/>
  <c r="W25" i="8"/>
  <c r="Z24" i="8"/>
  <c r="W24" i="8"/>
  <c r="Y24" i="8"/>
  <c r="Z23" i="8"/>
  <c r="W23" i="8"/>
  <c r="Z22" i="8"/>
  <c r="W22" i="8"/>
  <c r="Z21" i="8"/>
  <c r="W21" i="8"/>
  <c r="Z20" i="8"/>
  <c r="W20" i="8"/>
  <c r="Z19" i="8"/>
  <c r="W19" i="8"/>
  <c r="Z18" i="8"/>
  <c r="Z17" i="8"/>
  <c r="W17" i="8"/>
  <c r="Z16" i="8"/>
  <c r="W16" i="8"/>
  <c r="Z15" i="8"/>
  <c r="W15" i="8"/>
  <c r="Z14" i="8"/>
  <c r="W14" i="8"/>
  <c r="Z13" i="8"/>
  <c r="W13" i="8"/>
  <c r="Z12" i="8"/>
  <c r="W12" i="8"/>
  <c r="Z11" i="8"/>
  <c r="W11" i="8"/>
  <c r="Y20" i="7"/>
  <c r="W20" i="7"/>
  <c r="Y19" i="7"/>
  <c r="X19" i="7"/>
  <c r="Y18" i="7"/>
  <c r="Y17" i="7"/>
  <c r="Y16" i="7"/>
  <c r="X16" i="7"/>
  <c r="W16" i="7"/>
  <c r="Y15" i="7"/>
  <c r="Y14" i="7"/>
  <c r="Y13" i="7"/>
  <c r="X13" i="7"/>
  <c r="W13" i="7"/>
  <c r="Z73" i="6"/>
  <c r="U73" i="6"/>
  <c r="Y73" i="6" s="1"/>
  <c r="T73" i="6"/>
  <c r="X73" i="6" s="1"/>
  <c r="AA73" i="6" s="1"/>
  <c r="AB73" i="6" s="1"/>
  <c r="V73" i="6" s="1"/>
  <c r="W73" i="6" s="1"/>
  <c r="Z72" i="6"/>
  <c r="U72" i="6"/>
  <c r="Y72" i="6" s="1"/>
  <c r="T72" i="6"/>
  <c r="X72" i="6" s="1"/>
  <c r="AA72" i="6" s="1"/>
  <c r="AB72" i="6" s="1"/>
  <c r="V72" i="6" s="1"/>
  <c r="W72" i="6" s="1"/>
  <c r="Z71" i="6"/>
  <c r="U71" i="6"/>
  <c r="Y71" i="6" s="1"/>
  <c r="T71" i="6"/>
  <c r="X71" i="6" s="1"/>
  <c r="AA71" i="6" s="1"/>
  <c r="AB71" i="6" s="1"/>
  <c r="V71" i="6" s="1"/>
  <c r="W71" i="6" s="1"/>
  <c r="Z70" i="6"/>
  <c r="U70" i="6"/>
  <c r="Y70" i="6" s="1"/>
  <c r="T70" i="6"/>
  <c r="X70" i="6" s="1"/>
  <c r="AA70" i="6" s="1"/>
  <c r="AB70" i="6" s="1"/>
  <c r="V70" i="6" s="1"/>
  <c r="W70" i="6" s="1"/>
  <c r="Z69" i="6"/>
  <c r="U69" i="6"/>
  <c r="Y69" i="6" s="1"/>
  <c r="T69" i="6"/>
  <c r="X69" i="6" s="1"/>
  <c r="AA69" i="6" s="1"/>
  <c r="AB69" i="6" s="1"/>
  <c r="V69" i="6" s="1"/>
  <c r="W69" i="6" s="1"/>
  <c r="Z68" i="6"/>
  <c r="U68" i="6"/>
  <c r="Y68" i="6" s="1"/>
  <c r="T68" i="6"/>
  <c r="X68" i="6" s="1"/>
  <c r="AA68" i="6" s="1"/>
  <c r="AB68" i="6" s="1"/>
  <c r="V68" i="6" s="1"/>
  <c r="W68" i="6" s="1"/>
  <c r="Z67" i="6"/>
  <c r="U67" i="6"/>
  <c r="Y67" i="6" s="1"/>
  <c r="T67" i="6"/>
  <c r="X67" i="6" s="1"/>
  <c r="AA67" i="6" s="1"/>
  <c r="AB67" i="6" s="1"/>
  <c r="V67" i="6" s="1"/>
  <c r="W67" i="6" s="1"/>
  <c r="Z66" i="6"/>
  <c r="U66" i="6"/>
  <c r="Y66" i="6" s="1"/>
  <c r="T66" i="6"/>
  <c r="X66" i="6" s="1"/>
  <c r="AA66" i="6" s="1"/>
  <c r="AB66" i="6" s="1"/>
  <c r="V66" i="6" s="1"/>
  <c r="W66" i="6" s="1"/>
  <c r="Z65" i="6"/>
  <c r="U65" i="6"/>
  <c r="Y65" i="6" s="1"/>
  <c r="T65" i="6"/>
  <c r="X65" i="6" s="1"/>
  <c r="AA65" i="6" s="1"/>
  <c r="AB65" i="6" s="1"/>
  <c r="V65" i="6" s="1"/>
  <c r="W65" i="6" s="1"/>
  <c r="Z64" i="6"/>
  <c r="U64" i="6"/>
  <c r="Y64" i="6" s="1"/>
  <c r="T64" i="6"/>
  <c r="X64" i="6" s="1"/>
  <c r="AA64" i="6" s="1"/>
  <c r="AB64" i="6" s="1"/>
  <c r="V64" i="6" s="1"/>
  <c r="W64" i="6" s="1"/>
  <c r="Z63" i="6"/>
  <c r="W63" i="6"/>
  <c r="U63" i="6"/>
  <c r="Y63" i="6" s="1"/>
  <c r="T63" i="6"/>
  <c r="X63" i="6" s="1"/>
  <c r="AA63" i="6" s="1"/>
  <c r="AB63" i="6" s="1"/>
  <c r="Z62" i="6"/>
  <c r="W62" i="6"/>
  <c r="U62" i="6"/>
  <c r="Y62" i="6" s="1"/>
  <c r="T62" i="6"/>
  <c r="X62" i="6" s="1"/>
  <c r="AA62" i="6" s="1"/>
  <c r="AB62" i="6" s="1"/>
  <c r="Z61" i="6"/>
  <c r="W61" i="6"/>
  <c r="U61" i="6"/>
  <c r="Y61" i="6" s="1"/>
  <c r="T61" i="6"/>
  <c r="X61" i="6" s="1"/>
  <c r="AA61" i="6" s="1"/>
  <c r="AB61" i="6" s="1"/>
  <c r="Z60" i="6"/>
  <c r="W60" i="6"/>
  <c r="U60" i="6"/>
  <c r="Y60" i="6" s="1"/>
  <c r="T60" i="6"/>
  <c r="X60" i="6" s="1"/>
  <c r="AA60" i="6" s="1"/>
  <c r="AB60" i="6" s="1"/>
  <c r="Z59" i="6"/>
  <c r="W59" i="6"/>
  <c r="U59" i="6"/>
  <c r="Y59" i="6" s="1"/>
  <c r="T59" i="6"/>
  <c r="X59" i="6" s="1"/>
  <c r="AA59" i="6" s="1"/>
  <c r="AB59" i="6" s="1"/>
  <c r="Z58" i="6"/>
  <c r="W58" i="6"/>
  <c r="U58" i="6"/>
  <c r="Y58" i="6" s="1"/>
  <c r="T58" i="6"/>
  <c r="X58" i="6" s="1"/>
  <c r="AA58" i="6" s="1"/>
  <c r="AB58" i="6" s="1"/>
  <c r="Z57" i="6"/>
  <c r="W57" i="6"/>
  <c r="U57" i="6"/>
  <c r="Y57" i="6" s="1"/>
  <c r="T57" i="6"/>
  <c r="X57" i="6" s="1"/>
  <c r="AA57" i="6" s="1"/>
  <c r="AB57" i="6" s="1"/>
  <c r="Z56" i="6"/>
  <c r="W56" i="6"/>
  <c r="U56" i="6"/>
  <c r="Y56" i="6" s="1"/>
  <c r="T56" i="6"/>
  <c r="X56" i="6" s="1"/>
  <c r="AA56" i="6" s="1"/>
  <c r="AB56" i="6" s="1"/>
  <c r="Z55" i="6"/>
  <c r="W55" i="6"/>
  <c r="U55" i="6"/>
  <c r="Y55" i="6" s="1"/>
  <c r="T55" i="6"/>
  <c r="X55" i="6" s="1"/>
  <c r="AA55" i="6" s="1"/>
  <c r="AB55" i="6" s="1"/>
  <c r="Z54" i="6"/>
  <c r="W54" i="6"/>
  <c r="U54" i="6"/>
  <c r="Y54" i="6" s="1"/>
  <c r="T54" i="6"/>
  <c r="X54" i="6" s="1"/>
  <c r="AA54" i="6" s="1"/>
  <c r="AB54" i="6" s="1"/>
  <c r="Z53" i="6"/>
  <c r="W53" i="6"/>
  <c r="U53" i="6"/>
  <c r="Y53" i="6" s="1"/>
  <c r="T53" i="6"/>
  <c r="X53" i="6" s="1"/>
  <c r="AA53" i="6" s="1"/>
  <c r="AB53" i="6" s="1"/>
  <c r="Z52" i="6"/>
  <c r="W52" i="6"/>
  <c r="U52" i="6"/>
  <c r="Y52" i="6" s="1"/>
  <c r="T52" i="6"/>
  <c r="X52" i="6" s="1"/>
  <c r="AA52" i="6" s="1"/>
  <c r="AB52" i="6" s="1"/>
  <c r="Z51" i="6"/>
  <c r="W51" i="6"/>
  <c r="U51" i="6"/>
  <c r="Y51" i="6" s="1"/>
  <c r="T51" i="6"/>
  <c r="X51" i="6" s="1"/>
  <c r="AA51" i="6" s="1"/>
  <c r="AB51" i="6" s="1"/>
  <c r="Z50" i="6"/>
  <c r="W50" i="6"/>
  <c r="U50" i="6"/>
  <c r="Y50" i="6" s="1"/>
  <c r="T50" i="6"/>
  <c r="X50" i="6" s="1"/>
  <c r="AA50" i="6" s="1"/>
  <c r="AB50" i="6" s="1"/>
  <c r="Z49" i="6"/>
  <c r="W49" i="6"/>
  <c r="U49" i="6"/>
  <c r="Y49" i="6" s="1"/>
  <c r="T49" i="6"/>
  <c r="X49" i="6" s="1"/>
  <c r="AA49" i="6" s="1"/>
  <c r="AB49" i="6" s="1"/>
  <c r="Z48" i="6"/>
  <c r="W48" i="6"/>
  <c r="Y48" i="6"/>
  <c r="X48" i="6"/>
  <c r="AA48" i="6" s="1"/>
  <c r="AB48" i="6" s="1"/>
  <c r="Z47" i="6"/>
  <c r="W47" i="6"/>
  <c r="Y47" i="6"/>
  <c r="X47" i="6"/>
  <c r="Z46" i="6"/>
  <c r="W46" i="6"/>
  <c r="Y46" i="6"/>
  <c r="Z45" i="6"/>
  <c r="W45" i="6"/>
  <c r="Y45" i="6"/>
  <c r="X45" i="6"/>
  <c r="Z44" i="6"/>
  <c r="W44" i="6"/>
  <c r="Z43" i="6"/>
  <c r="W43" i="6"/>
  <c r="Z42" i="6"/>
  <c r="W42" i="6"/>
  <c r="Z41" i="6"/>
  <c r="W41" i="6"/>
  <c r="Y29" i="6"/>
  <c r="Z40" i="6"/>
  <c r="W40" i="6"/>
  <c r="Z39" i="6"/>
  <c r="W39" i="6"/>
  <c r="Z38" i="6"/>
  <c r="W38" i="6"/>
  <c r="X46" i="6"/>
  <c r="Z37" i="6"/>
  <c r="W37" i="6"/>
  <c r="Z36" i="6"/>
  <c r="W36" i="6"/>
  <c r="Z35" i="6"/>
  <c r="W35" i="6"/>
  <c r="Z34" i="6"/>
  <c r="W34" i="6"/>
  <c r="Z33" i="6"/>
  <c r="W33" i="6"/>
  <c r="Z32" i="6"/>
  <c r="W32" i="6"/>
  <c r="Z31" i="6"/>
  <c r="W31" i="6"/>
  <c r="Z30" i="6"/>
  <c r="W30" i="6"/>
  <c r="Z29" i="6"/>
  <c r="W29" i="6"/>
  <c r="Z28" i="6"/>
  <c r="W28" i="6"/>
  <c r="Z27" i="6"/>
  <c r="W27" i="6"/>
  <c r="Z26" i="6"/>
  <c r="W26" i="6"/>
  <c r="Z25" i="6"/>
  <c r="W25" i="6"/>
  <c r="Z24" i="6"/>
  <c r="W24" i="6"/>
  <c r="Z23" i="6"/>
  <c r="W23" i="6"/>
  <c r="Y39" i="6"/>
  <c r="Z22" i="6"/>
  <c r="W22" i="6"/>
  <c r="Z21" i="6"/>
  <c r="W21" i="6"/>
  <c r="Z20" i="6"/>
  <c r="W20" i="6"/>
  <c r="Z19" i="6"/>
  <c r="W19" i="6"/>
  <c r="Y19" i="6"/>
  <c r="Z18" i="6"/>
  <c r="W18" i="6"/>
  <c r="Z17" i="6"/>
  <c r="W17" i="6"/>
  <c r="Y17" i="6"/>
  <c r="Z16" i="6"/>
  <c r="W16" i="6"/>
  <c r="Z15" i="6"/>
  <c r="W15" i="6"/>
  <c r="Z14" i="6"/>
  <c r="W14" i="6"/>
  <c r="Y14" i="6"/>
  <c r="Z13" i="6"/>
  <c r="W13" i="6"/>
  <c r="Z12" i="6"/>
  <c r="W12" i="6"/>
  <c r="Z11" i="6"/>
  <c r="W11" i="6"/>
  <c r="Y11" i="6"/>
  <c r="Z10" i="6"/>
  <c r="W10" i="6"/>
  <c r="Y21" i="5"/>
  <c r="X21" i="5"/>
  <c r="W21" i="5"/>
  <c r="Z21" i="5" s="1"/>
  <c r="AA21" i="5" s="1"/>
  <c r="Y20" i="5"/>
  <c r="X20" i="5"/>
  <c r="W20" i="5"/>
  <c r="Y19" i="5"/>
  <c r="X19" i="5"/>
  <c r="Y18" i="5"/>
  <c r="X18" i="5"/>
  <c r="W18" i="5"/>
  <c r="Y17" i="5"/>
  <c r="W17" i="5"/>
  <c r="Y16" i="5"/>
  <c r="Y15" i="5"/>
  <c r="Y14" i="5"/>
  <c r="X14" i="5"/>
  <c r="W14" i="5"/>
  <c r="Y13" i="5"/>
  <c r="W13" i="5"/>
  <c r="Z57" i="4"/>
  <c r="U57" i="4"/>
  <c r="Y57" i="4" s="1"/>
  <c r="T57" i="4"/>
  <c r="X57" i="4" s="1"/>
  <c r="AA57" i="4" s="1"/>
  <c r="AB57" i="4" s="1"/>
  <c r="V57" i="4" s="1"/>
  <c r="W57" i="4" s="1"/>
  <c r="Z56" i="4"/>
  <c r="U56" i="4"/>
  <c r="Y56" i="4" s="1"/>
  <c r="T56" i="4"/>
  <c r="X56" i="4" s="1"/>
  <c r="AA56" i="4" s="1"/>
  <c r="AB56" i="4" s="1"/>
  <c r="V56" i="4" s="1"/>
  <c r="W56" i="4" s="1"/>
  <c r="Z55" i="4"/>
  <c r="U55" i="4"/>
  <c r="Y55" i="4" s="1"/>
  <c r="T55" i="4"/>
  <c r="X55" i="4" s="1"/>
  <c r="AA55" i="4" s="1"/>
  <c r="AB55" i="4" s="1"/>
  <c r="V55" i="4" s="1"/>
  <c r="W55" i="4" s="1"/>
  <c r="Z54" i="4"/>
  <c r="U54" i="4"/>
  <c r="Y54" i="4" s="1"/>
  <c r="T54" i="4"/>
  <c r="X54" i="4" s="1"/>
  <c r="AA54" i="4" s="1"/>
  <c r="AB54" i="4" s="1"/>
  <c r="V54" i="4" s="1"/>
  <c r="W54" i="4" s="1"/>
  <c r="Z53" i="4"/>
  <c r="U53" i="4"/>
  <c r="Y53" i="4" s="1"/>
  <c r="T53" i="4"/>
  <c r="X53" i="4" s="1"/>
  <c r="AA53" i="4" s="1"/>
  <c r="AB53" i="4" s="1"/>
  <c r="V53" i="4" s="1"/>
  <c r="W53" i="4" s="1"/>
  <c r="Z52" i="4"/>
  <c r="U52" i="4"/>
  <c r="Y52" i="4" s="1"/>
  <c r="T52" i="4"/>
  <c r="X52" i="4" s="1"/>
  <c r="AA52" i="4" s="1"/>
  <c r="AB52" i="4" s="1"/>
  <c r="V52" i="4" s="1"/>
  <c r="W52" i="4" s="1"/>
  <c r="Z51" i="4"/>
  <c r="Y51" i="4"/>
  <c r="W51" i="4"/>
  <c r="X51" i="4"/>
  <c r="Z50" i="4"/>
  <c r="W50" i="4"/>
  <c r="Y50" i="4"/>
  <c r="X50" i="4"/>
  <c r="Z49" i="4"/>
  <c r="W49" i="4"/>
  <c r="Y49" i="4"/>
  <c r="X49" i="4"/>
  <c r="Y21" i="3"/>
  <c r="T21" i="3"/>
  <c r="X21" i="3" s="1"/>
  <c r="S21" i="3"/>
  <c r="W21" i="3" s="1"/>
  <c r="Z21" i="3" s="1"/>
  <c r="AA21" i="3" s="1"/>
  <c r="U21" i="3" s="1"/>
  <c r="Y20" i="3"/>
  <c r="X20" i="3"/>
  <c r="Y19" i="3"/>
  <c r="W19" i="3"/>
  <c r="Y18" i="3"/>
  <c r="Y17" i="3"/>
  <c r="Y16" i="3"/>
  <c r="Y15" i="3"/>
  <c r="X15" i="3"/>
  <c r="W15" i="3"/>
  <c r="Y14" i="3"/>
  <c r="Y13" i="3"/>
  <c r="V19" i="29" l="1"/>
  <c r="W19" i="29" s="1"/>
  <c r="V12" i="29"/>
  <c r="W12" i="29" s="1"/>
  <c r="V14" i="29"/>
  <c r="W14" i="29" s="1"/>
  <c r="V13" i="29"/>
  <c r="W13" i="29" s="1"/>
  <c r="V16" i="29"/>
  <c r="W16" i="29" s="1"/>
  <c r="V10" i="29"/>
  <c r="W10" i="29" s="1"/>
  <c r="V17" i="29"/>
  <c r="W17" i="29" s="1"/>
  <c r="V15" i="29"/>
  <c r="W15" i="29" s="1"/>
  <c r="V11" i="29"/>
  <c r="W11" i="29" s="1"/>
  <c r="V18" i="29"/>
  <c r="W18" i="29" s="1"/>
  <c r="AC33" i="30"/>
  <c r="AC25" i="30"/>
  <c r="AC15" i="30"/>
  <c r="AC41" i="30"/>
  <c r="AC22" i="30"/>
  <c r="AC10" i="30"/>
  <c r="AC12" i="30"/>
  <c r="AC36" i="30"/>
  <c r="AC24" i="30"/>
  <c r="AC26" i="30"/>
  <c r="AC30" i="30"/>
  <c r="AC31" i="30"/>
  <c r="AC27" i="30"/>
  <c r="AC18" i="30"/>
  <c r="AC34" i="30"/>
  <c r="AC35" i="30"/>
  <c r="AC11" i="30"/>
  <c r="AC21" i="30"/>
  <c r="AC17" i="30"/>
  <c r="X13" i="11"/>
  <c r="AA50" i="14"/>
  <c r="AA49" i="14"/>
  <c r="AA48" i="14"/>
  <c r="X36" i="12"/>
  <c r="Y39" i="12"/>
  <c r="X39" i="12"/>
  <c r="AA39" i="12" s="1"/>
  <c r="X35" i="12"/>
  <c r="Y11" i="12"/>
  <c r="X11" i="12"/>
  <c r="Y35" i="12"/>
  <c r="Y36" i="12"/>
  <c r="AA36" i="12" s="1"/>
  <c r="X38" i="12"/>
  <c r="AA38" i="12" s="1"/>
  <c r="X15" i="11"/>
  <c r="W14" i="11"/>
  <c r="W18" i="3"/>
  <c r="X19" i="3"/>
  <c r="Z19" i="3" s="1"/>
  <c r="AA47" i="6"/>
  <c r="W19" i="7"/>
  <c r="Z19" i="7" s="1"/>
  <c r="X20" i="7"/>
  <c r="Z20" i="7" s="1"/>
  <c r="Y12" i="8"/>
  <c r="W15" i="11"/>
  <c r="X20" i="13"/>
  <c r="Z20" i="13" s="1"/>
  <c r="Y33" i="14"/>
  <c r="AC38" i="30"/>
  <c r="AC39" i="30"/>
  <c r="AC14" i="30"/>
  <c r="AC32" i="30"/>
  <c r="AC13" i="30"/>
  <c r="AC37" i="30"/>
  <c r="X18" i="3"/>
  <c r="Z18" i="3" s="1"/>
  <c r="X21" i="8"/>
  <c r="X34" i="12"/>
  <c r="X36" i="14"/>
  <c r="X37" i="14"/>
  <c r="X38" i="14"/>
  <c r="W20" i="3"/>
  <c r="X13" i="5"/>
  <c r="Z13" i="5" s="1"/>
  <c r="X17" i="5"/>
  <c r="Z17" i="5" s="1"/>
  <c r="Y18" i="6"/>
  <c r="W13" i="11"/>
  <c r="X14" i="11"/>
  <c r="Y34" i="12"/>
  <c r="W13" i="13"/>
  <c r="Z13" i="13" s="1"/>
  <c r="Y36" i="14"/>
  <c r="AA36" i="14" s="1"/>
  <c r="Y37" i="14"/>
  <c r="Y38" i="14"/>
  <c r="AA38" i="14" s="1"/>
  <c r="Y44" i="14"/>
  <c r="AA44" i="14" s="1"/>
  <c r="X47" i="14"/>
  <c r="AA47" i="14" s="1"/>
  <c r="AC23" i="30"/>
  <c r="AC19" i="30"/>
  <c r="AC29" i="30"/>
  <c r="AC28" i="30"/>
  <c r="AC20" i="30"/>
  <c r="AC16" i="30"/>
  <c r="AC40" i="30"/>
  <c r="W19" i="5"/>
  <c r="X19" i="14"/>
  <c r="X11" i="14"/>
  <c r="AA11" i="14" s="1"/>
  <c r="X12" i="14"/>
  <c r="X13" i="14"/>
  <c r="X14" i="14"/>
  <c r="X28" i="14"/>
  <c r="X29" i="14"/>
  <c r="Y25" i="14"/>
  <c r="Y13" i="14"/>
  <c r="Y14" i="14"/>
  <c r="AA14" i="14" s="1"/>
  <c r="Y33" i="6"/>
  <c r="Y37" i="6"/>
  <c r="Y38" i="6"/>
  <c r="Y16" i="6"/>
  <c r="Y25" i="6"/>
  <c r="Y15" i="6"/>
  <c r="Y10" i="6"/>
  <c r="Y12" i="6"/>
  <c r="Y17" i="8"/>
  <c r="X26" i="14"/>
  <c r="X33" i="14"/>
  <c r="X25" i="14"/>
  <c r="Y31" i="6"/>
  <c r="AA40" i="12"/>
  <c r="Y25" i="8"/>
  <c r="Y23" i="8"/>
  <c r="X39" i="6"/>
  <c r="AA39" i="6" s="1"/>
  <c r="X37" i="6"/>
  <c r="AA37" i="6" s="1"/>
  <c r="Y13" i="6"/>
  <c r="X10" i="6"/>
  <c r="X19" i="6"/>
  <c r="AA19" i="6" s="1"/>
  <c r="X15" i="6"/>
  <c r="AA15" i="6" s="1"/>
  <c r="X17" i="6"/>
  <c r="AA17" i="6" s="1"/>
  <c r="X16" i="6"/>
  <c r="X14" i="6"/>
  <c r="X31" i="6"/>
  <c r="Y35" i="6"/>
  <c r="X17" i="14"/>
  <c r="X10" i="14"/>
  <c r="AA10" i="14" s="1"/>
  <c r="X28" i="8"/>
  <c r="AA28" i="8" s="1"/>
  <c r="AA37" i="12"/>
  <c r="Y21" i="12"/>
  <c r="Z21" i="13"/>
  <c r="AA43" i="14"/>
  <c r="X21" i="12"/>
  <c r="W18" i="11"/>
  <c r="Y15" i="14"/>
  <c r="Y26" i="14"/>
  <c r="Y19" i="14"/>
  <c r="AA46" i="14"/>
  <c r="Y17" i="14"/>
  <c r="Y29" i="14"/>
  <c r="Y11" i="14"/>
  <c r="X15" i="14"/>
  <c r="Y28" i="14"/>
  <c r="AA45" i="14"/>
  <c r="Y21" i="14"/>
  <c r="AA21" i="14" s="1"/>
  <c r="Y12" i="14"/>
  <c r="W17" i="13"/>
  <c r="X35" i="6"/>
  <c r="X22" i="6"/>
  <c r="Y23" i="6"/>
  <c r="X11" i="6"/>
  <c r="AA11" i="6" s="1"/>
  <c r="X12" i="6"/>
  <c r="X17" i="3"/>
  <c r="X23" i="6"/>
  <c r="AA23" i="6" s="1"/>
  <c r="X29" i="8"/>
  <c r="X26" i="8"/>
  <c r="AA26" i="8" s="1"/>
  <c r="X13" i="6"/>
  <c r="X38" i="6"/>
  <c r="X18" i="6"/>
  <c r="AA18" i="6" s="1"/>
  <c r="X33" i="6"/>
  <c r="AA33" i="6" s="1"/>
  <c r="X29" i="6"/>
  <c r="AA29" i="6" s="1"/>
  <c r="X25" i="6"/>
  <c r="AA25" i="6" s="1"/>
  <c r="Y22" i="6"/>
  <c r="X12" i="12"/>
  <c r="X15" i="5"/>
  <c r="X16" i="11"/>
  <c r="X23" i="12"/>
  <c r="Y28" i="12"/>
  <c r="Y23" i="12"/>
  <c r="Y27" i="12"/>
  <c r="X14" i="13"/>
  <c r="W16" i="13"/>
  <c r="X17" i="13"/>
  <c r="Y42" i="14"/>
  <c r="W15" i="13"/>
  <c r="X16" i="13"/>
  <c r="W14" i="13"/>
  <c r="X15" i="13"/>
  <c r="X16" i="14"/>
  <c r="X18" i="14"/>
  <c r="X22" i="14"/>
  <c r="X23" i="14"/>
  <c r="X24" i="14"/>
  <c r="X27" i="14"/>
  <c r="X30" i="14"/>
  <c r="X31" i="14"/>
  <c r="X34" i="14"/>
  <c r="X39" i="14"/>
  <c r="X40" i="14"/>
  <c r="Y16" i="14"/>
  <c r="Y18" i="14"/>
  <c r="Y22" i="14"/>
  <c r="Y23" i="14"/>
  <c r="Y24" i="14"/>
  <c r="Y27" i="14"/>
  <c r="Y30" i="14"/>
  <c r="Y31" i="14"/>
  <c r="Y34" i="14"/>
  <c r="Y39" i="14"/>
  <c r="Y40" i="14"/>
  <c r="X42" i="14"/>
  <c r="AA41" i="14"/>
  <c r="W16" i="5"/>
  <c r="X19" i="8"/>
  <c r="X20" i="8"/>
  <c r="W19" i="11"/>
  <c r="X20" i="11"/>
  <c r="X19" i="12"/>
  <c r="Y20" i="12"/>
  <c r="X27" i="12"/>
  <c r="X21" i="6"/>
  <c r="X36" i="6"/>
  <c r="X42" i="6"/>
  <c r="X20" i="6"/>
  <c r="X27" i="6"/>
  <c r="X34" i="6"/>
  <c r="X40" i="6"/>
  <c r="X43" i="6"/>
  <c r="Y20" i="6"/>
  <c r="Y21" i="6"/>
  <c r="Y28" i="6"/>
  <c r="Y32" i="6"/>
  <c r="Y34" i="6"/>
  <c r="Y36" i="6"/>
  <c r="Y40" i="6"/>
  <c r="Y41" i="6"/>
  <c r="Y42" i="6"/>
  <c r="Y43" i="6"/>
  <c r="Y44" i="6"/>
  <c r="X24" i="6"/>
  <c r="X26" i="6"/>
  <c r="X28" i="6"/>
  <c r="X30" i="6"/>
  <c r="X32" i="6"/>
  <c r="AA32" i="6" s="1"/>
  <c r="X41" i="6"/>
  <c r="X44" i="6"/>
  <c r="Y24" i="6"/>
  <c r="Y26" i="6"/>
  <c r="Y27" i="6"/>
  <c r="Y30" i="6"/>
  <c r="W15" i="5"/>
  <c r="Z15" i="5" s="1"/>
  <c r="X16" i="5"/>
  <c r="AA46" i="6"/>
  <c r="AA45" i="6"/>
  <c r="W14" i="3"/>
  <c r="X13" i="3"/>
  <c r="W16" i="3"/>
  <c r="Y13" i="8"/>
  <c r="Y14" i="8"/>
  <c r="Y15" i="8"/>
  <c r="Y16" i="8"/>
  <c r="X10" i="12"/>
  <c r="AA14" i="6"/>
  <c r="X15" i="7"/>
  <c r="W18" i="7"/>
  <c r="Y10" i="12"/>
  <c r="X14" i="12"/>
  <c r="Y15" i="12"/>
  <c r="X16" i="12"/>
  <c r="Y16" i="12"/>
  <c r="Y24" i="12"/>
  <c r="Y12" i="12"/>
  <c r="X18" i="12"/>
  <c r="X17" i="12"/>
  <c r="Y18" i="12"/>
  <c r="Y22" i="12"/>
  <c r="X25" i="12"/>
  <c r="Y26" i="12"/>
  <c r="X29" i="12"/>
  <c r="Y30" i="12"/>
  <c r="X33" i="12"/>
  <c r="X13" i="12"/>
  <c r="Y14" i="12"/>
  <c r="Y17" i="12"/>
  <c r="X20" i="12"/>
  <c r="X24" i="12"/>
  <c r="Y25" i="12"/>
  <c r="X28" i="12"/>
  <c r="Y29" i="12"/>
  <c r="X32" i="12"/>
  <c r="Y33" i="12"/>
  <c r="Y13" i="12"/>
  <c r="X31" i="12"/>
  <c r="Y32" i="12"/>
  <c r="X15" i="12"/>
  <c r="Y19" i="12"/>
  <c r="X22" i="12"/>
  <c r="X26" i="12"/>
  <c r="X30" i="12"/>
  <c r="Y31" i="12"/>
  <c r="W16" i="11"/>
  <c r="X19" i="11"/>
  <c r="W17" i="11"/>
  <c r="X18" i="11"/>
  <c r="X17" i="11"/>
  <c r="W20" i="11"/>
  <c r="X22" i="8"/>
  <c r="X27" i="8"/>
  <c r="X30" i="8"/>
  <c r="X31" i="8"/>
  <c r="X33" i="8"/>
  <c r="Y30" i="8"/>
  <c r="X32" i="8"/>
  <c r="Y22" i="8"/>
  <c r="Y29" i="8"/>
  <c r="Y31" i="8"/>
  <c r="Y32" i="8"/>
  <c r="X11" i="8"/>
  <c r="X12" i="8"/>
  <c r="Y11" i="8"/>
  <c r="X13" i="8"/>
  <c r="X14" i="8"/>
  <c r="X15" i="8"/>
  <c r="X16" i="8"/>
  <c r="X17" i="8"/>
  <c r="X18" i="8"/>
  <c r="Y19" i="8"/>
  <c r="Y20" i="8"/>
  <c r="Y21" i="8"/>
  <c r="X23" i="8"/>
  <c r="X24" i="8"/>
  <c r="AA24" i="8" s="1"/>
  <c r="X25" i="8"/>
  <c r="X34" i="8"/>
  <c r="W15" i="7"/>
  <c r="X18" i="7"/>
  <c r="X17" i="7"/>
  <c r="W14" i="7"/>
  <c r="X14" i="7"/>
  <c r="W17" i="7"/>
  <c r="X16" i="3"/>
  <c r="W13" i="3"/>
  <c r="X14" i="3"/>
  <c r="W17" i="3"/>
  <c r="Z15" i="3"/>
  <c r="Z14" i="5"/>
  <c r="Z16" i="7"/>
  <c r="Z18" i="5"/>
  <c r="Z19" i="5"/>
  <c r="Z20" i="5"/>
  <c r="Z13" i="7"/>
  <c r="AA50" i="4"/>
  <c r="Z15" i="11"/>
  <c r="AA20" i="14"/>
  <c r="AA32" i="14"/>
  <c r="AA33" i="14"/>
  <c r="AA35" i="14"/>
  <c r="Z19" i="13"/>
  <c r="Z13" i="11"/>
  <c r="AA51" i="4"/>
  <c r="Z20" i="3"/>
  <c r="AA49" i="4"/>
  <c r="Z18" i="13"/>
  <c r="AA12" i="6" l="1"/>
  <c r="AB20" i="4"/>
  <c r="AB36" i="4"/>
  <c r="AB42" i="4"/>
  <c r="AB34" i="4"/>
  <c r="AB30" i="4"/>
  <c r="AB37" i="4"/>
  <c r="AB28" i="4"/>
  <c r="AB38" i="4"/>
  <c r="AB44" i="4"/>
  <c r="AB13" i="4"/>
  <c r="AB43" i="4"/>
  <c r="AB40" i="4"/>
  <c r="AB39" i="4"/>
  <c r="AB12" i="4"/>
  <c r="AB32" i="4"/>
  <c r="AB46" i="4"/>
  <c r="AB45" i="4"/>
  <c r="AB47" i="4"/>
  <c r="AB41" i="4"/>
  <c r="AB10" i="4"/>
  <c r="AB29" i="4"/>
  <c r="AB31" i="4"/>
  <c r="AB48" i="4"/>
  <c r="AB16" i="4"/>
  <c r="AB14" i="4"/>
  <c r="AB26" i="4"/>
  <c r="AB27" i="4"/>
  <c r="AB25" i="4"/>
  <c r="AB35" i="4"/>
  <c r="AB21" i="4"/>
  <c r="AB24" i="4"/>
  <c r="AB15" i="4"/>
  <c r="AB33" i="4"/>
  <c r="AB17" i="4"/>
  <c r="W19" i="30"/>
  <c r="X19" i="30" s="1"/>
  <c r="W35" i="30"/>
  <c r="X35" i="30" s="1"/>
  <c r="W36" i="30"/>
  <c r="X36" i="30" s="1"/>
  <c r="W23" i="30"/>
  <c r="X23" i="30" s="1"/>
  <c r="W39" i="30"/>
  <c r="X39" i="30" s="1"/>
  <c r="W34" i="30"/>
  <c r="X34" i="30" s="1"/>
  <c r="W12" i="30"/>
  <c r="X12" i="30" s="1"/>
  <c r="W28" i="30"/>
  <c r="X28" i="30" s="1"/>
  <c r="W13" i="30"/>
  <c r="X13" i="30" s="1"/>
  <c r="W38" i="30"/>
  <c r="X38" i="30" s="1"/>
  <c r="W21" i="30"/>
  <c r="X21" i="30" s="1"/>
  <c r="W18" i="30"/>
  <c r="X18" i="30" s="1"/>
  <c r="W26" i="30"/>
  <c r="X26" i="30" s="1"/>
  <c r="W10" i="30"/>
  <c r="X10" i="30" s="1"/>
  <c r="W25" i="30"/>
  <c r="X25" i="30" s="1"/>
  <c r="W16" i="30"/>
  <c r="X16" i="30" s="1"/>
  <c r="W14" i="30"/>
  <c r="X14" i="30" s="1"/>
  <c r="W31" i="30"/>
  <c r="X31" i="30" s="1"/>
  <c r="W41" i="30"/>
  <c r="X41" i="30" s="1"/>
  <c r="W20" i="30"/>
  <c r="X20" i="30" s="1"/>
  <c r="W37" i="30"/>
  <c r="X37" i="30" s="1"/>
  <c r="W17" i="30"/>
  <c r="X17" i="30" s="1"/>
  <c r="W30" i="30"/>
  <c r="X30" i="30" s="1"/>
  <c r="W15" i="30"/>
  <c r="X15" i="30" s="1"/>
  <c r="W40" i="30"/>
  <c r="X40" i="30" s="1"/>
  <c r="W29" i="30"/>
  <c r="X29" i="30" s="1"/>
  <c r="W32" i="30"/>
  <c r="X32" i="30" s="1"/>
  <c r="W11" i="30"/>
  <c r="X11" i="30" s="1"/>
  <c r="W27" i="30"/>
  <c r="X27" i="30" s="1"/>
  <c r="W24" i="30"/>
  <c r="X24" i="30" s="1"/>
  <c r="W22" i="30"/>
  <c r="X22" i="30" s="1"/>
  <c r="W33" i="30"/>
  <c r="X33" i="30" s="1"/>
  <c r="AA25" i="14"/>
  <c r="AA28" i="14"/>
  <c r="AA42" i="14"/>
  <c r="AA12" i="14"/>
  <c r="AA37" i="14"/>
  <c r="AA29" i="14"/>
  <c r="AA11" i="12"/>
  <c r="AA35" i="12"/>
  <c r="AA34" i="12"/>
  <c r="Z14" i="11"/>
  <c r="AA21" i="8"/>
  <c r="AA12" i="8"/>
  <c r="AA17" i="8"/>
  <c r="AA31" i="14"/>
  <c r="AA19" i="14"/>
  <c r="AA13" i="8"/>
  <c r="AA30" i="14"/>
  <c r="AA13" i="14"/>
  <c r="AA26" i="14"/>
  <c r="AA27" i="12"/>
  <c r="AA30" i="12"/>
  <c r="AA38" i="6"/>
  <c r="AA16" i="6"/>
  <c r="AA10" i="6"/>
  <c r="AA31" i="6"/>
  <c r="AA25" i="8"/>
  <c r="AA23" i="8"/>
  <c r="AA17" i="14"/>
  <c r="AA15" i="14"/>
  <c r="AA35" i="6"/>
  <c r="W40" i="12"/>
  <c r="Z17" i="3"/>
  <c r="Z13" i="3"/>
  <c r="AA19" i="8"/>
  <c r="Z19" i="11"/>
  <c r="AA13" i="6"/>
  <c r="W47" i="14"/>
  <c r="AA29" i="8"/>
  <c r="Z16" i="3"/>
  <c r="W39" i="12"/>
  <c r="AA21" i="12"/>
  <c r="W38" i="12"/>
  <c r="Z16" i="11"/>
  <c r="Z20" i="11"/>
  <c r="AA12" i="12"/>
  <c r="Z18" i="7"/>
  <c r="AA39" i="14"/>
  <c r="AA27" i="14"/>
  <c r="AA23" i="12"/>
  <c r="AA28" i="12"/>
  <c r="AA20" i="12"/>
  <c r="AA32" i="12"/>
  <c r="AA15" i="12"/>
  <c r="AA13" i="12"/>
  <c r="AA14" i="12"/>
  <c r="AA10" i="12"/>
  <c r="AA26" i="12"/>
  <c r="AA17" i="12"/>
  <c r="Z18" i="11"/>
  <c r="AA23" i="14"/>
  <c r="AA18" i="14"/>
  <c r="AA40" i="14"/>
  <c r="Z14" i="13"/>
  <c r="Z17" i="13"/>
  <c r="Z16" i="13"/>
  <c r="AA41" i="6"/>
  <c r="AA44" i="6"/>
  <c r="AA42" i="6"/>
  <c r="AA22" i="6"/>
  <c r="AA20" i="6"/>
  <c r="Z16" i="5"/>
  <c r="AA16" i="5" s="1"/>
  <c r="AA22" i="8"/>
  <c r="AA20" i="8"/>
  <c r="AA14" i="8"/>
  <c r="AA15" i="8"/>
  <c r="Z15" i="7"/>
  <c r="AA24" i="6"/>
  <c r="AA36" i="6"/>
  <c r="AA43" i="6"/>
  <c r="AA27" i="6"/>
  <c r="AA26" i="6"/>
  <c r="AA19" i="12"/>
  <c r="Z14" i="3"/>
  <c r="AA34" i="14"/>
  <c r="AA24" i="14"/>
  <c r="Z15" i="13"/>
  <c r="Z17" i="7"/>
  <c r="AA31" i="8"/>
  <c r="AA16" i="12"/>
  <c r="AA16" i="14"/>
  <c r="AA22" i="14"/>
  <c r="AA28" i="6"/>
  <c r="AA34" i="6"/>
  <c r="AA21" i="6"/>
  <c r="AA31" i="12"/>
  <c r="AA30" i="6"/>
  <c r="AA40" i="6"/>
  <c r="AB47" i="6" s="1"/>
  <c r="AA14" i="5"/>
  <c r="AA22" i="12"/>
  <c r="AA16" i="8"/>
  <c r="AA25" i="12"/>
  <c r="AA29" i="12"/>
  <c r="AA18" i="12"/>
  <c r="AA30" i="8"/>
  <c r="AA24" i="12"/>
  <c r="AA33" i="12"/>
  <c r="Z17" i="11"/>
  <c r="AA11" i="8"/>
  <c r="AA32" i="8"/>
  <c r="Z14" i="7"/>
  <c r="AA16" i="7" s="1"/>
  <c r="AA19" i="5"/>
  <c r="AA13" i="5"/>
  <c r="AA17" i="5"/>
  <c r="AA18" i="5"/>
  <c r="AB49" i="4"/>
  <c r="AB51" i="4"/>
  <c r="AB50" i="4"/>
  <c r="AB49" i="14" l="1"/>
  <c r="W49" i="14" s="1"/>
  <c r="AB50" i="14"/>
  <c r="W50" i="14" s="1"/>
  <c r="AB37" i="14"/>
  <c r="AB35" i="14"/>
  <c r="AB47" i="14"/>
  <c r="AB48" i="14"/>
  <c r="W48" i="14" s="1"/>
  <c r="AB46" i="14"/>
  <c r="W46" i="14" s="1"/>
  <c r="AB36" i="12"/>
  <c r="W36" i="12" s="1"/>
  <c r="AB37" i="12"/>
  <c r="W37" i="12" s="1"/>
  <c r="AB39" i="12"/>
  <c r="AB46" i="6"/>
  <c r="AB38" i="12"/>
  <c r="AB40" i="12"/>
  <c r="AB37" i="6"/>
  <c r="AB38" i="14"/>
  <c r="AB42" i="14"/>
  <c r="W42" i="14" s="1"/>
  <c r="AB31" i="14"/>
  <c r="AA20" i="5"/>
  <c r="AA15" i="5"/>
  <c r="AB16" i="6"/>
  <c r="AB13" i="14"/>
  <c r="AA18" i="13"/>
  <c r="AA13" i="3"/>
  <c r="AB29" i="14"/>
  <c r="AB19" i="6"/>
  <c r="AA13" i="13"/>
  <c r="AA19" i="11"/>
  <c r="AA18" i="3"/>
  <c r="AA19" i="3"/>
  <c r="AA16" i="3"/>
  <c r="AA20" i="3"/>
  <c r="AB42" i="6"/>
  <c r="AB16" i="14"/>
  <c r="AB26" i="14"/>
  <c r="AB18" i="14"/>
  <c r="AA15" i="13"/>
  <c r="AB12" i="12"/>
  <c r="W12" i="12" s="1"/>
  <c r="AA20" i="11"/>
  <c r="AB14" i="14"/>
  <c r="AB19" i="14"/>
  <c r="AB17" i="14"/>
  <c r="AB15" i="14"/>
  <c r="AB30" i="14"/>
  <c r="AB27" i="14"/>
  <c r="AB25" i="14"/>
  <c r="AB28" i="14"/>
  <c r="AB43" i="14"/>
  <c r="W43" i="14" s="1"/>
  <c r="AB32" i="14"/>
  <c r="AB23" i="14"/>
  <c r="AB45" i="14"/>
  <c r="W45" i="14" s="1"/>
  <c r="AB44" i="14"/>
  <c r="W44" i="14" s="1"/>
  <c r="AB24" i="14"/>
  <c r="AB12" i="14"/>
  <c r="AB34" i="14"/>
  <c r="AB33" i="14"/>
  <c r="AB22" i="14"/>
  <c r="AB21" i="14"/>
  <c r="AB10" i="14"/>
  <c r="AB11" i="14"/>
  <c r="AB20" i="14"/>
  <c r="AB39" i="14"/>
  <c r="AB40" i="14"/>
  <c r="W40" i="14" s="1"/>
  <c r="AB36" i="14"/>
  <c r="AB41" i="14"/>
  <c r="W41" i="14" s="1"/>
  <c r="AA20" i="13"/>
  <c r="AA17" i="13"/>
  <c r="AA16" i="13"/>
  <c r="AA14" i="13"/>
  <c r="AA19" i="13"/>
  <c r="AA21" i="13"/>
  <c r="AB43" i="6"/>
  <c r="AB41" i="6"/>
  <c r="AB17" i="6"/>
  <c r="AB38" i="6"/>
  <c r="AB34" i="6"/>
  <c r="AB35" i="6"/>
  <c r="AA14" i="3"/>
  <c r="U14" i="3" s="1"/>
  <c r="AA17" i="3"/>
  <c r="AA15" i="3"/>
  <c r="AB15" i="6"/>
  <c r="AB27" i="6"/>
  <c r="AB11" i="8"/>
  <c r="AB19" i="8"/>
  <c r="AB17" i="8"/>
  <c r="AA20" i="7"/>
  <c r="AA19" i="7"/>
  <c r="AA15" i="7"/>
  <c r="AB22" i="6"/>
  <c r="AB36" i="6"/>
  <c r="AB30" i="6"/>
  <c r="AB20" i="6"/>
  <c r="AB44" i="6"/>
  <c r="AB14" i="6"/>
  <c r="AB40" i="6"/>
  <c r="AB24" i="6"/>
  <c r="AB25" i="6"/>
  <c r="AB31" i="6"/>
  <c r="AB26" i="6"/>
  <c r="AB23" i="6"/>
  <c r="AB12" i="6"/>
  <c r="AB13" i="6"/>
  <c r="AB29" i="6"/>
  <c r="AB11" i="6"/>
  <c r="AB10" i="6"/>
  <c r="AB28" i="6"/>
  <c r="AB21" i="6"/>
  <c r="AB18" i="6"/>
  <c r="AB45" i="6"/>
  <c r="AB33" i="6"/>
  <c r="AB39" i="6"/>
  <c r="AB32" i="6"/>
  <c r="AB20" i="8"/>
  <c r="AB34" i="12"/>
  <c r="W34" i="12" s="1"/>
  <c r="AB32" i="12"/>
  <c r="W32" i="12" s="1"/>
  <c r="AB33" i="12"/>
  <c r="W33" i="12" s="1"/>
  <c r="AA18" i="11"/>
  <c r="AA16" i="11"/>
  <c r="AB19" i="12"/>
  <c r="W19" i="12" s="1"/>
  <c r="AB30" i="12"/>
  <c r="W30" i="12" s="1"/>
  <c r="AA17" i="7"/>
  <c r="AB23" i="8"/>
  <c r="AB16" i="8"/>
  <c r="AB35" i="12"/>
  <c r="W35" i="12" s="1"/>
  <c r="AA18" i="7"/>
  <c r="AA13" i="7"/>
  <c r="AB25" i="12"/>
  <c r="W25" i="12" s="1"/>
  <c r="AB29" i="12"/>
  <c r="W29" i="12" s="1"/>
  <c r="AA14" i="7"/>
  <c r="AB13" i="12"/>
  <c r="W13" i="12" s="1"/>
  <c r="AA13" i="11"/>
  <c r="AB10" i="12"/>
  <c r="W10" i="12" s="1"/>
  <c r="AB18" i="12"/>
  <c r="W18" i="12" s="1"/>
  <c r="AB31" i="12"/>
  <c r="W31" i="12" s="1"/>
  <c r="AB11" i="12"/>
  <c r="W11" i="12" s="1"/>
  <c r="AA15" i="11"/>
  <c r="AB23" i="12"/>
  <c r="W23" i="12" s="1"/>
  <c r="AB16" i="12"/>
  <c r="W16" i="12" s="1"/>
  <c r="AB27" i="12"/>
  <c r="W27" i="12" s="1"/>
  <c r="AA14" i="11"/>
  <c r="AB28" i="12"/>
  <c r="W28" i="12" s="1"/>
  <c r="AB26" i="12"/>
  <c r="W26" i="12" s="1"/>
  <c r="AB17" i="12"/>
  <c r="W17" i="12" s="1"/>
  <c r="AB24" i="12"/>
  <c r="W24" i="12" s="1"/>
  <c r="AB21" i="12"/>
  <c r="W21" i="12" s="1"/>
  <c r="AB20" i="12"/>
  <c r="W20" i="12" s="1"/>
  <c r="AB22" i="12"/>
  <c r="W22" i="12" s="1"/>
  <c r="AB15" i="12"/>
  <c r="W15" i="12" s="1"/>
  <c r="AB14" i="12"/>
  <c r="W14" i="12" s="1"/>
  <c r="AA17" i="11"/>
  <c r="AB15" i="8"/>
  <c r="AB30" i="8"/>
  <c r="AB31" i="8"/>
  <c r="AB26" i="8"/>
  <c r="AB29" i="8"/>
  <c r="AB32" i="8"/>
  <c r="AB12" i="8"/>
  <c r="AB21" i="8"/>
  <c r="AB24" i="8"/>
  <c r="AB22" i="8"/>
  <c r="AB25" i="8"/>
  <c r="AB13" i="8"/>
  <c r="AB14" i="8"/>
  <c r="AB28" i="8"/>
  <c r="U17" i="3"/>
  <c r="U16" i="3" l="1"/>
  <c r="U13" i="3"/>
  <c r="U15" i="3"/>
  <c r="U20" i="3"/>
  <c r="U18" i="3"/>
  <c r="U1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2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D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R2" authorId="0" shapeId="0" xr:uid="{00000000-0006-0000-0E00-000001000000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Q1" authorId="0" shapeId="0" xr:uid="{00000000-0006-0000-0F00-000001000000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Q1" authorId="0" shapeId="0" xr:uid="{00000000-0006-0000-1000-000001000000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Q1" authorId="0" shapeId="0" xr:uid="{00000000-0006-0000-1100-000001000000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"IME I PREZIME" sortira natjecatelje po abecedi prezimena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Q1" authorId="0" shapeId="0" xr:uid="{00000000-0006-0000-1200-000001000000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"IME I PREZIME" sortira natjecatelje po abecedi prezimena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Q1" authorId="0" shapeId="0" xr:uid="{00000000-0006-0000-1300-000001000000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Q1" authorId="0" shapeId="0" xr:uid="{00000000-0006-0000-1400-000001000000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 Čačić</author>
  </authors>
  <commentList>
    <comment ref="P3" authorId="0" shapeId="0" xr:uid="{0B5FAD6E-46A6-4491-9859-74C5BBE8FFAC}">
      <text>
        <r>
          <rPr>
            <b/>
            <sz val="8"/>
            <color indexed="81"/>
            <rFont val="Tahoma"/>
            <charset val="238"/>
          </rPr>
          <t>Mladen Čačić:</t>
        </r>
        <r>
          <rPr>
            <sz val="8"/>
            <color indexed="81"/>
            <rFont val="Tahoma"/>
            <charset val="238"/>
          </rPr>
          <t xml:space="preserve">
Ovdje je potrebno samo sortirati klikom na grb HSL i na prvom kolu upisati mjesto i datum održavanja pojedinog kola lige.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korisnik</author>
  </authors>
  <commentList>
    <comment ref="T5" authorId="0" shapeId="0" xr:uid="{A673CF6F-CD27-48A6-9983-9AB8EE0F5F35}">
      <text>
        <r>
          <rPr>
            <b/>
            <sz val="9"/>
            <color indexed="81"/>
            <rFont val="Tahoma"/>
            <family val="2"/>
            <charset val="238"/>
          </rPr>
          <t>Mladen Čačić:</t>
        </r>
        <r>
          <rPr>
            <sz val="9"/>
            <color indexed="81"/>
            <rFont val="Tahoma"/>
            <family val="2"/>
            <charset val="238"/>
          </rPr>
          <t xml:space="preserve">
ovdje se označava sa X kada ekipa nakon završetka natjecanja dobije crveni karton. Plasmane je moguće sortirati od 1 do zadnjeg klikom na grb HŠRS. Prikaz sortiranih plasmana je na "Ukupni plasman HŠL"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3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korisnik</author>
  </authors>
  <commentList>
    <comment ref="R2" authorId="0" shapeId="0" xr:uid="{00000000-0006-0000-1800-000001000000}">
      <text>
        <r>
          <rPr>
            <b/>
            <sz val="9"/>
            <color indexed="81"/>
            <rFont val="Tahoma"/>
            <family val="2"/>
            <charset val="238"/>
          </rPr>
          <t>Mladen Čačić:</t>
        </r>
        <r>
          <rPr>
            <sz val="9"/>
            <color indexed="81"/>
            <rFont val="Tahoma"/>
            <family val="2"/>
            <charset val="238"/>
          </rPr>
          <t xml:space="preserve">
U tabelu upisujete natjecatelje, nazive ekipa i broj bodova i broj riba nakon svakog kola. U kolone ukupno ne upisujete ništa.
Po završetku unosa kliknite na grb HŠRS da bi rezultate sortirali rastučim redom.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4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5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sz val="8"/>
            <color rgb="FF000000"/>
            <rFont val="Tahoma"/>
            <family val="2"/>
            <charset val="238"/>
          </rPr>
          <t>qq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6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7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A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B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C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sharedStrings.xml><?xml version="1.0" encoding="utf-8"?>
<sst xmlns="http://schemas.openxmlformats.org/spreadsheetml/2006/main" count="3981" uniqueCount="997">
  <si>
    <t>HRVATSKI ŠPORTSKO</t>
  </si>
  <si>
    <t>"LOV RIBE UDICOM NA PLOVAK"</t>
  </si>
  <si>
    <t>RIBOLOVNI SAVEZ</t>
  </si>
  <si>
    <t>EKIPNI PLASMAN</t>
  </si>
  <si>
    <t>Red. br.</t>
  </si>
  <si>
    <t>EKIPA</t>
  </si>
  <si>
    <t>I. kolo</t>
  </si>
  <si>
    <t>II. kolo</t>
  </si>
  <si>
    <t>III. kolo</t>
  </si>
  <si>
    <t>IV. kolo</t>
  </si>
  <si>
    <t>V. kolo</t>
  </si>
  <si>
    <t>VI. kolo</t>
  </si>
  <si>
    <t>VII. kolo</t>
  </si>
  <si>
    <t>VIII. kolo</t>
  </si>
  <si>
    <t>IX. kolo</t>
  </si>
  <si>
    <t>X. kolo</t>
  </si>
  <si>
    <t>XI. kolo</t>
  </si>
  <si>
    <t>XII. kolo</t>
  </si>
  <si>
    <t>UKUPNO</t>
  </si>
  <si>
    <t>bod</t>
  </si>
  <si>
    <t>grama</t>
  </si>
  <si>
    <t>težina</t>
  </si>
  <si>
    <t>PLASMAN</t>
  </si>
  <si>
    <t>Bjelka GME Sunja</t>
  </si>
  <si>
    <t>Varaždin Interland Van Den Eynde</t>
  </si>
  <si>
    <t>Som Kotoriba</t>
  </si>
  <si>
    <t>Sava Županja</t>
  </si>
  <si>
    <t>Klen Sveta Marija</t>
  </si>
  <si>
    <t>Rak Rakitje</t>
  </si>
  <si>
    <t>Šaran Zaprešić</t>
  </si>
  <si>
    <t>POJEDINAČNI PLASMAN</t>
  </si>
  <si>
    <t>IME I PREZIME</t>
  </si>
  <si>
    <t>Danijel Picer</t>
  </si>
  <si>
    <t xml:space="preserve"> </t>
  </si>
  <si>
    <t>Goran Matijašić</t>
  </si>
  <si>
    <t>Emil Lukman</t>
  </si>
  <si>
    <t>Goran Štargl</t>
  </si>
  <si>
    <t>Dejan Vondrak</t>
  </si>
  <si>
    <t>Sandi Matijašević</t>
  </si>
  <si>
    <t>Dino Hrenar</t>
  </si>
  <si>
    <t>Domagoj Ceković</t>
  </si>
  <si>
    <t>Alan Perko</t>
  </si>
  <si>
    <t>Željko Raženj</t>
  </si>
  <si>
    <t>Ivan Turković</t>
  </si>
  <si>
    <t>Matija Lončar</t>
  </si>
  <si>
    <t>Goran Funes</t>
  </si>
  <si>
    <t>Slavko Abrić</t>
  </si>
  <si>
    <t>Stjepan Meseš</t>
  </si>
  <si>
    <t>Damir Dević</t>
  </si>
  <si>
    <t>Igor Mihalac</t>
  </si>
  <si>
    <t>Tomislav Klarić</t>
  </si>
  <si>
    <t>Mihael Pongrac</t>
  </si>
  <si>
    <t>Dominik Peter</t>
  </si>
  <si>
    <t>Mario Lončar</t>
  </si>
  <si>
    <t>Miroslav Škoda</t>
  </si>
  <si>
    <t>Erwin Škoda</t>
  </si>
  <si>
    <t>Martin Vrčković</t>
  </si>
  <si>
    <t>Matej Imprić</t>
  </si>
  <si>
    <t>Željko Guliš</t>
  </si>
  <si>
    <t>Željko Vrankić</t>
  </si>
  <si>
    <t>Ante Klanac</t>
  </si>
  <si>
    <t>Mladen Dogan</t>
  </si>
  <si>
    <t>Ivica Jakupak</t>
  </si>
  <si>
    <t>Ivica Horvat</t>
  </si>
  <si>
    <t>Vanja Radmanić</t>
  </si>
  <si>
    <t>Mensur Rošić</t>
  </si>
  <si>
    <t>Josip Kutlić</t>
  </si>
  <si>
    <t>Dejan Sofić</t>
  </si>
  <si>
    <t>Dražen Štajduhar</t>
  </si>
  <si>
    <t>Matija Kraševac</t>
  </si>
  <si>
    <t>Ivan Kovač</t>
  </si>
  <si>
    <t>Željko Baltić</t>
  </si>
  <si>
    <t>Kristijan Kosmačin</t>
  </si>
  <si>
    <t>Ivica Bonino Hasan</t>
  </si>
  <si>
    <t>Matija Lisjak</t>
  </si>
  <si>
    <t>Darko Orehovec</t>
  </si>
  <si>
    <t>Oliver Pogorelec</t>
  </si>
  <si>
    <t>Želimir Pavlic</t>
  </si>
  <si>
    <t>Dalibor Novoselac</t>
  </si>
  <si>
    <t>Mladen Kečkeš</t>
  </si>
  <si>
    <t>Trnje-Jagi</t>
  </si>
  <si>
    <t>Odra   Velika Gorica</t>
  </si>
  <si>
    <t>Amur     Vrbovec</t>
  </si>
  <si>
    <t>Novi Marof</t>
  </si>
  <si>
    <t>Sveti Petar</t>
  </si>
  <si>
    <t>Mario Češi</t>
  </si>
  <si>
    <t>Zlatko Cmrk</t>
  </si>
  <si>
    <t>Goran Bukal</t>
  </si>
  <si>
    <t>Miljenko Maltar</t>
  </si>
  <si>
    <t>Pešćenica</t>
  </si>
  <si>
    <t>Zoran Štefanić</t>
  </si>
  <si>
    <t>Željko Kljajić</t>
  </si>
  <si>
    <t>Darko Pažulić</t>
  </si>
  <si>
    <t>Božidar Magdić</t>
  </si>
  <si>
    <t>Mirko Gostović</t>
  </si>
  <si>
    <t>Vladimir Hartek</t>
  </si>
  <si>
    <t>Nikola Španić</t>
  </si>
  <si>
    <t>Odra V.Gorica</t>
  </si>
  <si>
    <t>Bariša Gogić</t>
  </si>
  <si>
    <t>Jadranko Ceković</t>
  </si>
  <si>
    <t>Nevenko Munjić</t>
  </si>
  <si>
    <t>Zlatko Poparić</t>
  </si>
  <si>
    <t>TPK Zagreb</t>
  </si>
  <si>
    <t>Zlatko Kraljević</t>
  </si>
  <si>
    <t>Anđelo Orač</t>
  </si>
  <si>
    <t>Anđelko Suša</t>
  </si>
  <si>
    <t>Trnje-Jagi Zagreb</t>
  </si>
  <si>
    <t>Marin Jakelić</t>
  </si>
  <si>
    <t>Tihomir Vukić</t>
  </si>
  <si>
    <t>Mladen Blažeković</t>
  </si>
  <si>
    <t>Bogati Krešimir</t>
  </si>
  <si>
    <t>Amur Vrbovec</t>
  </si>
  <si>
    <t>Jelen Boris</t>
  </si>
  <si>
    <t>Vladimir Ivezić</t>
  </si>
  <si>
    <t>Dubravko Ruklin</t>
  </si>
  <si>
    <t>Karlo Trčak</t>
  </si>
  <si>
    <t>Mario Pučko</t>
  </si>
  <si>
    <t>Damir Habunek</t>
  </si>
  <si>
    <t>Mura Mursko Središće</t>
  </si>
  <si>
    <t>Ilova    Garešnica</t>
  </si>
  <si>
    <t>Ostriž       Novakovec</t>
  </si>
  <si>
    <t>Drava         Donji Mihaljevec</t>
  </si>
  <si>
    <t>Bistra       Repaš</t>
  </si>
  <si>
    <t>Darijan Patačko</t>
  </si>
  <si>
    <t>Bistra Repaš</t>
  </si>
  <si>
    <t>Petar Pregiban</t>
  </si>
  <si>
    <t>Mario Sabolić</t>
  </si>
  <si>
    <t>Damir Horvat</t>
  </si>
  <si>
    <t>Josip Orehov</t>
  </si>
  <si>
    <t>Drava, D. Mihaljevec</t>
  </si>
  <si>
    <t>Kristijan Matas</t>
  </si>
  <si>
    <t>Kristijan Komorski</t>
  </si>
  <si>
    <t>Renato Hynek</t>
  </si>
  <si>
    <t>Ilova Garešnica</t>
  </si>
  <si>
    <t>Dražen Bengez</t>
  </si>
  <si>
    <t>Siniša Finek</t>
  </si>
  <si>
    <t>Zvjezdan Mađerić</t>
  </si>
  <si>
    <t>Mura M. Središće</t>
  </si>
  <si>
    <t>Boško Jagec</t>
  </si>
  <si>
    <t>Nenad Jurinić</t>
  </si>
  <si>
    <t>Ostriž Novakovec</t>
  </si>
  <si>
    <t>Mladen Mesarek</t>
  </si>
  <si>
    <t>Dragutin Tot</t>
  </si>
  <si>
    <t>Miljenko Brezovec</t>
  </si>
  <si>
    <t>Josip Fink</t>
  </si>
  <si>
    <t>Zoran Posavec</t>
  </si>
  <si>
    <t>Pero Kerhač</t>
  </si>
  <si>
    <t>Marijan Mutak</t>
  </si>
  <si>
    <t>Saša Majić</t>
  </si>
  <si>
    <t>.</t>
  </si>
  <si>
    <t>Belišće   Belišće</t>
  </si>
  <si>
    <t>Amur Darda Interland</t>
  </si>
  <si>
    <t>Udica D. Miholjac</t>
  </si>
  <si>
    <t>Mrena               N. Gradiška</t>
  </si>
  <si>
    <t>Gakovac      Novi Bezdan</t>
  </si>
  <si>
    <t>ORŠK Osijek</t>
  </si>
  <si>
    <t>Franjo Balentović</t>
  </si>
  <si>
    <t>Željko Krpan</t>
  </si>
  <si>
    <t>Atila Nađ</t>
  </si>
  <si>
    <t>Darko Jedinak</t>
  </si>
  <si>
    <t>Matija Vidaković</t>
  </si>
  <si>
    <t>Belišće Belišće</t>
  </si>
  <si>
    <t>Tibor Živić</t>
  </si>
  <si>
    <t>Gakovac N. Bezdan</t>
  </si>
  <si>
    <t>Atila Živić</t>
  </si>
  <si>
    <t>Zlatko Stanimirović</t>
  </si>
  <si>
    <t>Mrena N.Gradiška</t>
  </si>
  <si>
    <t>Pero Haršić</t>
  </si>
  <si>
    <t>Franjo Krejči</t>
  </si>
  <si>
    <t>Darko Kobijak</t>
  </si>
  <si>
    <t>Siniša Vereš</t>
  </si>
  <si>
    <t>Davor Merda</t>
  </si>
  <si>
    <t>Danijel Perković</t>
  </si>
  <si>
    <t>Dragan Gužvić</t>
  </si>
  <si>
    <t>Miroslav Molnar</t>
  </si>
  <si>
    <t>Tihomir Ronta</t>
  </si>
  <si>
    <t>Antonio Juras</t>
  </si>
  <si>
    <t>Novica Hostić</t>
  </si>
  <si>
    <t>Dražen Hajnal</t>
  </si>
  <si>
    <t>Josip Slačanac</t>
  </si>
  <si>
    <t>PLASM</t>
  </si>
  <si>
    <t>Esseker Osijek</t>
  </si>
  <si>
    <t>Požega</t>
  </si>
  <si>
    <t>Klen   N.Gradiška</t>
  </si>
  <si>
    <t>Karas - Šag</t>
  </si>
  <si>
    <t xml:space="preserve">Starovirac Otok </t>
  </si>
  <si>
    <t>Šaran Bakić</t>
  </si>
  <si>
    <t xml:space="preserve">                               HRVATSKI ŠPORTSKO</t>
  </si>
  <si>
    <t xml:space="preserve">                                      RIBOLOVNI SAVEZ</t>
  </si>
  <si>
    <t>Željko Matanović</t>
  </si>
  <si>
    <t>Oto Čamagajevac</t>
  </si>
  <si>
    <t>Ivica Vichta</t>
  </si>
  <si>
    <t>Karas Šag</t>
  </si>
  <si>
    <t>Zoran Pepić</t>
  </si>
  <si>
    <t>Dominik Zemljak</t>
  </si>
  <si>
    <t>Željko Ljubić</t>
  </si>
  <si>
    <t>Starovirac Otok</t>
  </si>
  <si>
    <t>Marin Varzić</t>
  </si>
  <si>
    <t>Željko Jurić</t>
  </si>
  <si>
    <t>Bernard Štefanović</t>
  </si>
  <si>
    <t>Mario Matić</t>
  </si>
  <si>
    <t>Dejan Bojčić</t>
  </si>
  <si>
    <t>Šaran Bicko Selo</t>
  </si>
  <si>
    <t>Tomislav Božić</t>
  </si>
  <si>
    <t>Marin Radman</t>
  </si>
  <si>
    <t>Tomislav Gajer</t>
  </si>
  <si>
    <t>Daniel Pulić</t>
  </si>
  <si>
    <t>Dražen Soldo</t>
  </si>
  <si>
    <t>Ivica Derjanović</t>
  </si>
  <si>
    <t>Klen N. Gradiška</t>
  </si>
  <si>
    <t>Zvonimir Jakovac</t>
  </si>
  <si>
    <t>Damir Tretinjak</t>
  </si>
  <si>
    <t>Branko Karlović</t>
  </si>
  <si>
    <t>Karas     Kuzminec</t>
  </si>
  <si>
    <t>Koprivnica Koprivnica</t>
  </si>
  <si>
    <t>Karas Peklenica</t>
  </si>
  <si>
    <t>Ribica Turčišće</t>
  </si>
  <si>
    <t>Peski Đurđevac</t>
  </si>
  <si>
    <t>Podravka Koprivnica</t>
  </si>
  <si>
    <t>Ludbreg Ludbreg</t>
  </si>
  <si>
    <t>Miroslav Kramar</t>
  </si>
  <si>
    <t>Karas Kuzminec</t>
  </si>
  <si>
    <t>Goran Gašpir</t>
  </si>
  <si>
    <t>Darko Oreški</t>
  </si>
  <si>
    <t>Dean Novak</t>
  </si>
  <si>
    <t>Ivan Šoštarić</t>
  </si>
  <si>
    <t>Vlado Stubičar</t>
  </si>
  <si>
    <t>Ivan Međimorec</t>
  </si>
  <si>
    <t>Dražen Filipović</t>
  </si>
  <si>
    <t>Goroslav Grabarić</t>
  </si>
  <si>
    <t>Damir Zrinski</t>
  </si>
  <si>
    <t>Saša Vrabec</t>
  </si>
  <si>
    <t>Dino Jeftimov</t>
  </si>
  <si>
    <t>Ivica Vrabec</t>
  </si>
  <si>
    <t>Stjepan Picer</t>
  </si>
  <si>
    <t>Krunoslav Blažek</t>
  </si>
  <si>
    <t>Vedran Blažek</t>
  </si>
  <si>
    <t>Krunoslav Marić</t>
  </si>
  <si>
    <t>Miljenko Perko</t>
  </si>
  <si>
    <t>TSH Čakovec</t>
  </si>
  <si>
    <t>Rajmond Pokrivač</t>
  </si>
  <si>
    <t>Darko Rakić</t>
  </si>
  <si>
    <t>Zapad  Seniori</t>
  </si>
  <si>
    <t>Korana Karlovac</t>
  </si>
  <si>
    <t>Štuka Poljanski Lug</t>
  </si>
  <si>
    <t>Stubaki S.Toplice</t>
  </si>
  <si>
    <t>Bajer Fužine</t>
  </si>
  <si>
    <t>Vukšinac</t>
  </si>
  <si>
    <t>Alfa Zagreb</t>
  </si>
  <si>
    <t>UŠRIDRRH</t>
  </si>
  <si>
    <t>PRVENSTVO HRVATSKE - III. LIGA - ZAPAD 2015. - SENIORI</t>
  </si>
  <si>
    <t xml:space="preserve">Šišić Amir </t>
  </si>
  <si>
    <t>Dananić Mario</t>
  </si>
  <si>
    <t>Brundić Mario</t>
  </si>
  <si>
    <t>Tomislav Mladen</t>
  </si>
  <si>
    <t>Mihael Truščec</t>
  </si>
  <si>
    <t>Vlado Petrinčić</t>
  </si>
  <si>
    <t>Cindrić Ivan</t>
  </si>
  <si>
    <t>Kristijan Stolnik</t>
  </si>
  <si>
    <t>Petek Ivan</t>
  </si>
  <si>
    <t>Stubaki</t>
  </si>
  <si>
    <t>Breber Krešo</t>
  </si>
  <si>
    <t>Jelen Roman</t>
  </si>
  <si>
    <t>Štuka Polj. Lug</t>
  </si>
  <si>
    <t>Jakunić Anđelko</t>
  </si>
  <si>
    <t>Jelen Marko</t>
  </si>
  <si>
    <t>Bokulić Branko</t>
  </si>
  <si>
    <t>Jurinec Zdravko</t>
  </si>
  <si>
    <t>Pintarić Stjepan</t>
  </si>
  <si>
    <t>Fuček Slavko</t>
  </si>
  <si>
    <t>Kamba Josip</t>
  </si>
  <si>
    <t>Danijela Krčmar</t>
  </si>
  <si>
    <t>Vinko Vusić</t>
  </si>
  <si>
    <t>Nino Grudić</t>
  </si>
  <si>
    <t>PRVENSTVO HRVATSKE  2017 - LIGA INVALIDA</t>
  </si>
  <si>
    <t>najslabiji rezultat</t>
  </si>
  <si>
    <t>max</t>
  </si>
  <si>
    <t>Agram Zagreb</t>
  </si>
  <si>
    <t>Ivanec Ivanec</t>
  </si>
  <si>
    <t>UKUPNI PLASMAN LIGE</t>
  </si>
  <si>
    <t>Red.br.</t>
  </si>
  <si>
    <t>Prezime i ime</t>
  </si>
  <si>
    <t xml:space="preserve"> ŠRD, Ekipa, Mjesto</t>
  </si>
  <si>
    <t>Ukupno</t>
  </si>
  <si>
    <t>Bodovi</t>
  </si>
  <si>
    <t>Br.riba</t>
  </si>
  <si>
    <t>Plasman</t>
  </si>
  <si>
    <t>Boris Grubić</t>
  </si>
  <si>
    <t>Smuđ Sisak</t>
  </si>
  <si>
    <t>Pešćenica Zagreb</t>
  </si>
  <si>
    <t>Vladimir Sever</t>
  </si>
  <si>
    <t>Bjelovar Bjelovar</t>
  </si>
  <si>
    <t>Siniša Slavinić</t>
  </si>
  <si>
    <t>Slavko Meister</t>
  </si>
  <si>
    <t>Ekipa</t>
  </si>
  <si>
    <t>Težina</t>
  </si>
  <si>
    <t>Najteža riba</t>
  </si>
  <si>
    <t>Crveni karton</t>
  </si>
  <si>
    <t>Vrhovni sudac :</t>
  </si>
  <si>
    <t>Povjerenik:</t>
  </si>
  <si>
    <t>Siniša Fijala</t>
  </si>
  <si>
    <t>Mile Beslić</t>
  </si>
  <si>
    <t>Lov pastrve prirodnim mamcima</t>
  </si>
  <si>
    <t>Bednja</t>
  </si>
  <si>
    <t xml:space="preserve"> TPK Zagreb</t>
  </si>
  <si>
    <t>Saša Borošić</t>
  </si>
  <si>
    <t>Darko Jurešić</t>
  </si>
  <si>
    <t>Marko Minanov</t>
  </si>
  <si>
    <t>Vrhovni sudac - S. Pintarić</t>
  </si>
  <si>
    <t>RIBOLOV PREDATORA S OBALE UMJETNIM MAMCIMA</t>
  </si>
  <si>
    <t>Čabranka</t>
  </si>
  <si>
    <t>Ogulin</t>
  </si>
  <si>
    <t>Matijašić Mario</t>
  </si>
  <si>
    <t>Ogulin,Ogulin</t>
  </si>
  <si>
    <t>Šiljeg Boris</t>
  </si>
  <si>
    <t>Krka,Knin</t>
  </si>
  <si>
    <t>Boras Mijo</t>
  </si>
  <si>
    <t>Pešćenica,Zagreb</t>
  </si>
  <si>
    <t>Kuk Željko</t>
  </si>
  <si>
    <t>Pešut Ivan</t>
  </si>
  <si>
    <t>Mrežnica D.Resa</t>
  </si>
  <si>
    <t>Subašić Jasmin</t>
  </si>
  <si>
    <t>Samobor,Samobor</t>
  </si>
  <si>
    <t>Hanžeković Mirko</t>
  </si>
  <si>
    <t>Šoderica,Koprivnica</t>
  </si>
  <si>
    <t>Mrkonja Anto</t>
  </si>
  <si>
    <t>Kuzmić Hrvoje</t>
  </si>
  <si>
    <t>Miladić Martin</t>
  </si>
  <si>
    <t>Piškor,N.Zagreb</t>
  </si>
  <si>
    <t>Hunjadi Mihael</t>
  </si>
  <si>
    <t>Štuka,D.Dubrava</t>
  </si>
  <si>
    <t>Špoljar Nikola</t>
  </si>
  <si>
    <t>Čenan Ivan</t>
  </si>
  <si>
    <t/>
  </si>
  <si>
    <t>Kruno Milić</t>
  </si>
  <si>
    <t xml:space="preserve">  </t>
  </si>
  <si>
    <t>Bonino Hasan Ivica</t>
  </si>
  <si>
    <t>Varždin Interland Varaždin</t>
  </si>
  <si>
    <t>Geček Nikola</t>
  </si>
  <si>
    <t>Kljaić Željko</t>
  </si>
  <si>
    <t>Rošić Mensur</t>
  </si>
  <si>
    <t>Filipović Dražen</t>
  </si>
  <si>
    <t>Poparić Zlatko</t>
  </si>
  <si>
    <t>Fišer Franjo</t>
  </si>
  <si>
    <t>Bačica Elda Cernik</t>
  </si>
  <si>
    <t xml:space="preserve">                    Plasmani ekipa i pojedinaca na međunarodnim natjecanjima:</t>
  </si>
  <si>
    <t>Šefik Bosnić</t>
  </si>
  <si>
    <t>PRVENSTVO HRVATSKE SENIORKE</t>
  </si>
  <si>
    <t>Matea Minanov</t>
  </si>
  <si>
    <t>Koprivnica, Koprivnica</t>
  </si>
  <si>
    <t>Ivanka Škoda</t>
  </si>
  <si>
    <t>Vesna Radanović</t>
  </si>
  <si>
    <t>Tatjana Štajduhar</t>
  </si>
  <si>
    <t>Marijana Mutak</t>
  </si>
  <si>
    <t>Mura, Mursko Središće</t>
  </si>
  <si>
    <t>Sanja Oreški</t>
  </si>
  <si>
    <t>Ivona Majsec</t>
  </si>
  <si>
    <t xml:space="preserve">Martina Mišar </t>
  </si>
  <si>
    <t>Vanda Kos</t>
  </si>
  <si>
    <t>Ribomanija Turopolje</t>
  </si>
  <si>
    <t>Valentina Dolenec</t>
  </si>
  <si>
    <t>Štuka, Poljanski Lug</t>
  </si>
  <si>
    <t>Marija Remenarić</t>
  </si>
  <si>
    <t>Slavica Futivić</t>
  </si>
  <si>
    <t>Lea Kramar</t>
  </si>
  <si>
    <t>Ljiljana Knezović</t>
  </si>
  <si>
    <t>Petra Tomić</t>
  </si>
  <si>
    <t>Ivana Minanov</t>
  </si>
  <si>
    <t>Renata Ivezić</t>
  </si>
  <si>
    <t>Štuka        Poljanski Lug</t>
  </si>
  <si>
    <t>Mura    Mursko Središće</t>
  </si>
  <si>
    <t>Agram         Zagreb</t>
  </si>
  <si>
    <t>p</t>
  </si>
  <si>
    <t>x</t>
  </si>
  <si>
    <t>y</t>
  </si>
  <si>
    <t>PRVENSTVO HRVATSKE - II. LIGA 2018 - ZAPAD - SENIORI</t>
  </si>
  <si>
    <t>PRVENSTVO HRVATSKE - II. LIGA - ZAPAD 2018 - SENIORI</t>
  </si>
  <si>
    <t>PRVENSTVO HRVATSKE - II. LIGA 2018 - SJEVER - SENIORI</t>
  </si>
  <si>
    <t>PRVENSTVO HRVATSKE - II. LIGA - SJEVER 2018 - SENIORI</t>
  </si>
  <si>
    <t>Veleševec   02.06.2018.</t>
  </si>
  <si>
    <t>Veleševec   03.06.2018.</t>
  </si>
  <si>
    <t>Vrbovec  07.07.2018.</t>
  </si>
  <si>
    <t>Vrbovec  08.07.2018.</t>
  </si>
  <si>
    <t>Karlovac   19.08.2018.</t>
  </si>
  <si>
    <t>Ivanec    23.09.2018.</t>
  </si>
  <si>
    <t>TPK - Zagreb</t>
  </si>
  <si>
    <t>Korana  Karlovac</t>
  </si>
  <si>
    <t>Šaran - Zaprešić</t>
  </si>
  <si>
    <t>Žabnik             21.04.2018.</t>
  </si>
  <si>
    <t>Žabnik    22.04.2018.</t>
  </si>
  <si>
    <t>Garešnica   12.05.2018.</t>
  </si>
  <si>
    <t>Garešnica    13.05.2018.</t>
  </si>
  <si>
    <t>Podturen        07.07.2018.</t>
  </si>
  <si>
    <t>Repaški kanal    08.07.2018.</t>
  </si>
  <si>
    <t>Kanal HE Dubrava    18.08.2018.</t>
  </si>
  <si>
    <t>Kanal HE Dubrava    19.08.2018.</t>
  </si>
  <si>
    <t xml:space="preserve">Ribica Turčišće </t>
  </si>
  <si>
    <t>Josip Oršuš</t>
  </si>
  <si>
    <t>Zlatko Katančić</t>
  </si>
  <si>
    <t>Renato Mučić</t>
  </si>
  <si>
    <t>Srećko Siber</t>
  </si>
  <si>
    <t>Dorijan Gavez</t>
  </si>
  <si>
    <t>Kristijan Tot</t>
  </si>
  <si>
    <t>D. Miholjac   21.04.2018.</t>
  </si>
  <si>
    <t>D. Miholjac    22.04.2018.</t>
  </si>
  <si>
    <t>PRVENSTVO HRVATSKE - II. LIGA 2018 - ISTOK - SENIORI</t>
  </si>
  <si>
    <t>Repnjak   02.06.2018.</t>
  </si>
  <si>
    <t>Mačkovac   07.07.2018</t>
  </si>
  <si>
    <t>Repnjak  23.09.2018.</t>
  </si>
  <si>
    <t>Drava   19.08.2018</t>
  </si>
  <si>
    <t>Mačkovac   08.07.2018</t>
  </si>
  <si>
    <t>Repnjak   03.06.2018.</t>
  </si>
  <si>
    <t>PRVENSTVO HRVATSKE - II. LIGA - ISTOK 2018 - SENIORI</t>
  </si>
  <si>
    <t>Šaran          Bicko Selo</t>
  </si>
  <si>
    <t>Dejan Mostina</t>
  </si>
  <si>
    <t>Mario Đurakić</t>
  </si>
  <si>
    <t>Zlatko Papišta</t>
  </si>
  <si>
    <t>Marijan Radić</t>
  </si>
  <si>
    <t>Erika Kling</t>
  </si>
  <si>
    <t>Velimir Beke</t>
  </si>
  <si>
    <t>Jarun   12.05.2018.</t>
  </si>
  <si>
    <t>Ivanec          Ivanec</t>
  </si>
  <si>
    <t>Smuđ             Sisak</t>
  </si>
  <si>
    <t>Jarun   13.05.2018.</t>
  </si>
  <si>
    <t>Damir Ruklić</t>
  </si>
  <si>
    <t>Ivan Hartek</t>
  </si>
  <si>
    <t>Alen Vuksan</t>
  </si>
  <si>
    <t>Željko Puljar</t>
  </si>
  <si>
    <t>Božidar Sambol</t>
  </si>
  <si>
    <t>Dorijan Kumić</t>
  </si>
  <si>
    <t>Ivica Petreković</t>
  </si>
  <si>
    <t>Krunoslav Vojković</t>
  </si>
  <si>
    <t>Darko Šenkiš</t>
  </si>
  <si>
    <t>Juraj Graho</t>
  </si>
  <si>
    <t>Matej Šalković</t>
  </si>
  <si>
    <t>Petar Dimitrovski</t>
  </si>
  <si>
    <t>Ivica Bartolić</t>
  </si>
  <si>
    <t>Branko Vlah</t>
  </si>
  <si>
    <t>Klen                   Majur</t>
  </si>
  <si>
    <t>Bjelovar</t>
  </si>
  <si>
    <t>Pešćenica      Zagreb</t>
  </si>
  <si>
    <t>Poljanski Lug    12.05.2018.</t>
  </si>
  <si>
    <t>Poljanski Lug    13.05.2018.</t>
  </si>
  <si>
    <t>Savica     02.06.2018.</t>
  </si>
  <si>
    <t>Savica   03.06.2018.</t>
  </si>
  <si>
    <t>Bajer Fužine  07.07.2018.</t>
  </si>
  <si>
    <t>Bajer Fužine  08.07.2018.</t>
  </si>
  <si>
    <t>Jezero Jarki  19.08.2018.</t>
  </si>
  <si>
    <t>Bajer Vrbovec   23.09.2018.</t>
  </si>
  <si>
    <r>
      <t>Zapad 2018 / seniori</t>
    </r>
    <r>
      <rPr>
        <sz val="10"/>
        <rFont val="Arial"/>
        <family val="2"/>
        <charset val="238"/>
      </rPr>
      <t/>
    </r>
  </si>
  <si>
    <t>PRVENSTVO HRVATSKE - III. LIGA 2018. - ZAPAD - SENIORI</t>
  </si>
  <si>
    <t xml:space="preserve">                  PRVENSTVO HRVATSKE - III. LIGA 2018 - ISTOK - SENIORI</t>
  </si>
  <si>
    <t xml:space="preserve">                             PRVENSTVO HRVATSKE - III. LIGA - ISTOK 2018 - SENIORI</t>
  </si>
  <si>
    <t>Klen Majur</t>
  </si>
  <si>
    <t>Marijan Vujčić</t>
  </si>
  <si>
    <t>Aleksandar Glamoč</t>
  </si>
  <si>
    <t>Tomislav Studen</t>
  </si>
  <si>
    <t>Zoran Smoljanović</t>
  </si>
  <si>
    <t>Ivan Šobak</t>
  </si>
  <si>
    <t>Mario Noršić</t>
  </si>
  <si>
    <t>Štuka Čazma</t>
  </si>
  <si>
    <t>Ugrinović Vanja</t>
  </si>
  <si>
    <t>Sedlar Darko</t>
  </si>
  <si>
    <t>Petrović Drago</t>
  </si>
  <si>
    <t>Alen Grabušić</t>
  </si>
  <si>
    <t>Štefanić Zoran</t>
  </si>
  <si>
    <t>Pažulić Darko</t>
  </si>
  <si>
    <t>Fileš Željko</t>
  </si>
  <si>
    <t>PRVENSTVO HRVATSKE - III. LIGA 2018 - SJEVER - SENIORI</t>
  </si>
  <si>
    <t>Smuđ   Draškovec</t>
  </si>
  <si>
    <t>Linjak    V. Bukovec</t>
  </si>
  <si>
    <t>Šoderica   12.05.2018.</t>
  </si>
  <si>
    <t>Hrženica   13.05.2018.</t>
  </si>
  <si>
    <t>PRVENSTVO HRVATSKE - III. LIGA - SJEVER 2018 - SENIORI</t>
  </si>
  <si>
    <t>Jegeniš   02.06.2018.</t>
  </si>
  <si>
    <t>Jegeniš   03.06.2018.</t>
  </si>
  <si>
    <t>Kanal HE Dubrava   07.07.2018.</t>
  </si>
  <si>
    <t>Kanal HE Dubrava   08.07.2018.</t>
  </si>
  <si>
    <t>Repaški kanal   19.08.2018.</t>
  </si>
  <si>
    <t>Drava-Prelog   23.09.2018.</t>
  </si>
  <si>
    <t>Damir Lazar</t>
  </si>
  <si>
    <t>Tvrtko Krešić</t>
  </si>
  <si>
    <t>Smuđ Draškovec</t>
  </si>
  <si>
    <t>Linjak V. Bukovec</t>
  </si>
  <si>
    <t>Željko Kutnjak</t>
  </si>
  <si>
    <t>Danijel Balent</t>
  </si>
  <si>
    <t>Željko Slaviček</t>
  </si>
  <si>
    <t>Zvonimir Petrin</t>
  </si>
  <si>
    <t>Tihomir Blatarić</t>
  </si>
  <si>
    <t>Željko Turk</t>
  </si>
  <si>
    <t>PRVENSTVO HRVATSKE  2018 - MLADEŽ U 15</t>
  </si>
  <si>
    <t>Puzak Leon</t>
  </si>
  <si>
    <t>Rojko Katarina</t>
  </si>
  <si>
    <t>Glavatica Prelog</t>
  </si>
  <si>
    <t>Tančak Tomislav</t>
  </si>
  <si>
    <t>Zoričić Šime</t>
  </si>
  <si>
    <t>Varga Jan</t>
  </si>
  <si>
    <t>PRVENSTVO HRVATSKE  2018 - MLADEŽ U 25</t>
  </si>
  <si>
    <t>PRVENSTVO HRVATSKE  2018 - MLADEŽ U 20</t>
  </si>
  <si>
    <t>Bjelka Sunja</t>
  </si>
  <si>
    <t>Klen Oroslavje</t>
  </si>
  <si>
    <t>Podturen  28.04.2018.</t>
  </si>
  <si>
    <t>Podturen  29.04.2018.</t>
  </si>
  <si>
    <t>Mura M.Središće</t>
  </si>
  <si>
    <t>Šandor Štefo</t>
  </si>
  <si>
    <t>Greda Pitomača</t>
  </si>
  <si>
    <t>Terzić Igor</t>
  </si>
  <si>
    <t>Amur Ladimirevci</t>
  </si>
  <si>
    <t>Podturen  19.05.2018.</t>
  </si>
  <si>
    <t>Podturen  20.05.2018.</t>
  </si>
  <si>
    <t>Ivanec    30.09.2018.</t>
  </si>
  <si>
    <t>Ivanec   29.09.2018.</t>
  </si>
  <si>
    <t>Spačva Otok  13.05.2018.</t>
  </si>
  <si>
    <t>Vinkovci  02.06.2018.</t>
  </si>
  <si>
    <t>Požega 07.07.2018.</t>
  </si>
  <si>
    <t>Požega  08.07.2018.</t>
  </si>
  <si>
    <t>Osijek  22.09.2018.</t>
  </si>
  <si>
    <t>Mačkovac  23.09.2018.</t>
  </si>
  <si>
    <t>Garešnica 09.06.2018.</t>
  </si>
  <si>
    <t>Garešnica 10.06.2018.</t>
  </si>
  <si>
    <t>Poljanski Lug 23.06.2018.</t>
  </si>
  <si>
    <t>Poljanski Lug 24.06.2018.</t>
  </si>
  <si>
    <t>Poljanski Lug 08.09.2018.</t>
  </si>
  <si>
    <t>Poljanski Lug 09.09.2018.</t>
  </si>
  <si>
    <t>Žabnik  15.09.2018.</t>
  </si>
  <si>
    <t>Ivanec 16.09.2018.</t>
  </si>
  <si>
    <t>24.03.2018.</t>
  </si>
  <si>
    <t>25.03.2018.</t>
  </si>
  <si>
    <t>UKUPNI PLASMAN LIGE  2018</t>
  </si>
  <si>
    <t>07.04.2018. Crkveni Bok</t>
  </si>
  <si>
    <t>08.04.2018.. Crkveni Bok</t>
  </si>
  <si>
    <t>16.06.2018.. Crkveni Bok</t>
  </si>
  <si>
    <t>17.06.2018. Crkveni Bok</t>
  </si>
  <si>
    <t>15.09.2018. Crkveni Bok</t>
  </si>
  <si>
    <t>16.09.2018. Crkveni Bok</t>
  </si>
  <si>
    <t>HLPG - 2018. GODINA</t>
  </si>
  <si>
    <t>Žabnik     28.04.2018.</t>
  </si>
  <si>
    <t>Žabnik     29.04.2018.</t>
  </si>
  <si>
    <t>M.Središće   19.05.2018.</t>
  </si>
  <si>
    <t>M.Središće   20.05.2018.</t>
  </si>
  <si>
    <t>Banova Jaruga   06.10.2018.</t>
  </si>
  <si>
    <t>Banova Jaruga   07.10.2018.</t>
  </si>
  <si>
    <t>PRVENSTVO HRVATSKE  2018 - LIGA VETERANA</t>
  </si>
  <si>
    <t>LOV PASTRVA NA  JEZERU 2018.</t>
  </si>
  <si>
    <t>Hrvatska Šaranska Liga - Prvenstvo Hrvatske  2018</t>
  </si>
  <si>
    <t>UKUPNI PLASMAN LIGE ZA 2018. GODINU</t>
  </si>
  <si>
    <t>Branko Matijević</t>
  </si>
  <si>
    <t>SRD Glavatica Prelog</t>
  </si>
  <si>
    <t>ŠRD Som Kotoriba</t>
  </si>
  <si>
    <t>ŠRK Sveti Petar - Zagreb</t>
  </si>
  <si>
    <t>ŠRK Koprivnica</t>
  </si>
  <si>
    <t>ŠRD Ilova Garešnica</t>
  </si>
  <si>
    <t>ŠRD Ivanec</t>
  </si>
  <si>
    <t>ŠRU Bjelka - Sunja</t>
  </si>
  <si>
    <t>ŠRD Šaran - Zaprešić</t>
  </si>
  <si>
    <t>ŠRD Amur - Vrbovec</t>
  </si>
  <si>
    <t>SRD Stubaki – St. Toplice</t>
  </si>
  <si>
    <t>ŠRD Istra Buje</t>
  </si>
  <si>
    <t>ŠRK Krkuša 1984 Novska</t>
  </si>
  <si>
    <t>ŠRD Vukšinac</t>
  </si>
  <si>
    <t>ŠRU Amur Nedelišće</t>
  </si>
  <si>
    <t>SRK Trnje Zagreb</t>
  </si>
  <si>
    <t>ŠRD Amur Vrbovec</t>
  </si>
  <si>
    <t>Repnjak 19.08.2018.</t>
  </si>
  <si>
    <t>Stjepan Strbad</t>
  </si>
  <si>
    <t>Branko Prpoš</t>
  </si>
  <si>
    <t>Nikola Balent</t>
  </si>
  <si>
    <t>Mario Celizić</t>
  </si>
  <si>
    <t>Šimunek Franjo</t>
  </si>
  <si>
    <t>Josip Harangozo</t>
  </si>
  <si>
    <t>Josip Neznanović</t>
  </si>
  <si>
    <t>Remenarić Branko</t>
  </si>
  <si>
    <t>Željezničar   Vinkovci</t>
  </si>
  <si>
    <t>Karas  Rokovci-Andrijaševci</t>
  </si>
  <si>
    <t>Vinkovci   03.06.2018.</t>
  </si>
  <si>
    <t xml:space="preserve">Velimir Draženović </t>
  </si>
  <si>
    <t>Željko Geng</t>
  </si>
  <si>
    <t>Željezničar Vinkovci</t>
  </si>
  <si>
    <t>Marijan Lozić</t>
  </si>
  <si>
    <t>Antun Butorac</t>
  </si>
  <si>
    <t>Stanko Butorac</t>
  </si>
  <si>
    <t>Karas Rok-Andrijaš.</t>
  </si>
  <si>
    <t>Ivica Bičanić</t>
  </si>
  <si>
    <t>Antun Šimon</t>
  </si>
  <si>
    <t>Dražen Osrečki</t>
  </si>
  <si>
    <t>Mile Valentić</t>
  </si>
  <si>
    <t xml:space="preserve">    </t>
  </si>
  <si>
    <t>Marta Mutak</t>
  </si>
  <si>
    <t>Ivanec , Ivanec</t>
  </si>
  <si>
    <t>Marija Turković</t>
  </si>
  <si>
    <t>Maja Ogrizek</t>
  </si>
  <si>
    <t>Iva Jagec</t>
  </si>
  <si>
    <t>Danijel Novak</t>
  </si>
  <si>
    <t>Želimir Kolarić</t>
  </si>
  <si>
    <t>Nikica Medarić</t>
  </si>
  <si>
    <t>Danijela Varzić</t>
  </si>
  <si>
    <t>Danijel Butorac</t>
  </si>
  <si>
    <t>Renato Butkaj</t>
  </si>
  <si>
    <t xml:space="preserve">    Reprezentacija HŠRS zauzela je  1.  mjesto (od 10). U pojedinačnoj konkurenciji natjecatelji su</t>
  </si>
  <si>
    <t xml:space="preserve">    izborili slijedeće plasmane: 1. Nikola Geček, 7. Ivica Bonino Hasan, 10. Željko Kljajić,       </t>
  </si>
  <si>
    <t xml:space="preserve">    35. Zlatko Poparić, 37. Mensur Rošić</t>
  </si>
  <si>
    <t xml:space="preserve">    izborili slijedeće plasmane: 18. Tihomir Hunjak, 21. Matija Panić, 25. Marko Kutlić,</t>
  </si>
  <si>
    <t xml:space="preserve">    33. Mladen Breški, 36. Anđelo Orač,</t>
  </si>
  <si>
    <t xml:space="preserve">    Kapetan 1. – Ivan Petek, Kapetan 2.- Vladimir Hartek , Team menager – Zoran Pfeifer </t>
  </si>
  <si>
    <t xml:space="preserve">    Reprezentacija HŠRS zauzela je  8.  mjesto (od 8). U pojedinačnoj konkurenciji natjecatelji su</t>
  </si>
  <si>
    <t xml:space="preserve">    Reprezentacija HŠRS zauzela je 8. mjesto (od 18). U pojedinačnoj konkurenciji natjecatelji su </t>
  </si>
  <si>
    <t xml:space="preserve">    izborili slijedeće plasmane: 23. Rajmond Pokrivač, 26. Marijan Jurić, 27. Branko Matijević, </t>
  </si>
  <si>
    <t xml:space="preserve">    67. Damir Ruklić, 73. Božidar Magdić</t>
  </si>
  <si>
    <t xml:space="preserve">    Kapetan 1. – Goran Puljić, Kapetan 2.- Anđelko Pregiban, Team menager – Zoran Pfeifer </t>
  </si>
  <si>
    <r>
      <t xml:space="preserve">d) </t>
    </r>
    <r>
      <rPr>
        <b/>
        <sz val="12"/>
        <color rgb="FFFF0000"/>
        <rFont val="Times New Roman"/>
        <family val="1"/>
        <charset val="238"/>
      </rPr>
      <t>Svjetsko prvenstvo za master</t>
    </r>
    <r>
      <rPr>
        <sz val="12"/>
        <color rgb="FFFF0000"/>
        <rFont val="Times New Roman"/>
        <family val="1"/>
        <charset val="238"/>
      </rPr>
      <t>s  - Međimurje (Hrvatska) od 11.-17.06.2018. godine</t>
    </r>
  </si>
  <si>
    <r>
      <t xml:space="preserve">   </t>
    </r>
    <r>
      <rPr>
        <sz val="12"/>
        <color rgb="FFFF0000"/>
        <rFont val="Times New Roman"/>
        <family val="1"/>
        <charset val="238"/>
      </rPr>
      <t xml:space="preserve"> Reprezentacija je zauzela 29.  mjesto (od  29). U pojedinačnoj konkurenciji natjecatelji su izborili </t>
    </r>
  </si>
  <si>
    <t>Glavatica Pfeifer Sensas Prelog</t>
  </si>
  <si>
    <t>Štuka Tamaracom Torčec</t>
  </si>
  <si>
    <t>Varaždin Interland VDE Varaždin</t>
  </si>
  <si>
    <t>Zagreb Top. Garbolino  BT Zagreb</t>
  </si>
  <si>
    <t>Klen Slatina</t>
  </si>
  <si>
    <t>Linjak MatchFishing Palovec</t>
  </si>
  <si>
    <t>Županja       21.04.2018</t>
  </si>
  <si>
    <t>Županja       22.04.2018</t>
  </si>
  <si>
    <t>Žabnik         12.05.2018</t>
  </si>
  <si>
    <t>Žabnik         13.05.2018</t>
  </si>
  <si>
    <t>Garešnica               02.06.2018</t>
  </si>
  <si>
    <t>Garešnica               03.06.2018</t>
  </si>
  <si>
    <t>Banova Jaruga  07.07.2018</t>
  </si>
  <si>
    <t>Banova Jaruga  08.07.2018</t>
  </si>
  <si>
    <t>Sv. Marija       18.08.2018</t>
  </si>
  <si>
    <t>Sv. Marija       19.08.2018</t>
  </si>
  <si>
    <t>Vinkovci       22.09.2018</t>
  </si>
  <si>
    <t>Vinkovci       23.09.2018</t>
  </si>
  <si>
    <t>Marijo Pejaković</t>
  </si>
  <si>
    <t>Dragutin Peter</t>
  </si>
  <si>
    <t>Dalibor Agbaba</t>
  </si>
  <si>
    <t>Tihomir Ištvanović</t>
  </si>
  <si>
    <t>Miro Mesarić</t>
  </si>
  <si>
    <t>Goran Lipić</t>
  </si>
  <si>
    <t>Adrijano Idek</t>
  </si>
  <si>
    <t>Krunoslav Lešić</t>
  </si>
  <si>
    <t>Filip Halić</t>
  </si>
  <si>
    <t>Alan Petrušanec</t>
  </si>
  <si>
    <t>Željko Vilk</t>
  </si>
  <si>
    <t>Luka Hrupek</t>
  </si>
  <si>
    <t>Kos Dražen</t>
  </si>
  <si>
    <t>Ljubomir Žuljić</t>
  </si>
  <si>
    <t>Nikola Geček</t>
  </si>
  <si>
    <t>Nikola Banić</t>
  </si>
  <si>
    <t>Robert Keller</t>
  </si>
  <si>
    <t>Jovica  Beneš</t>
  </si>
  <si>
    <t>Kristijan Dubravac</t>
  </si>
  <si>
    <t>Alan Filep</t>
  </si>
  <si>
    <t>Ištvanek Fabricio</t>
  </si>
  <si>
    <t>14.04.2018.</t>
  </si>
  <si>
    <t>15.04.2018.</t>
  </si>
  <si>
    <t>SRK Sesvete</t>
  </si>
  <si>
    <t>Ivan Minanov</t>
  </si>
  <si>
    <t>Delegat HŠRS - S. Meister</t>
  </si>
  <si>
    <t>Vrhovni sudac - Z. Rakarić</t>
  </si>
  <si>
    <t>HRVATSKA LIGA - RIBOLOV GRABEŽLJIVACA IZ ČAMCA (HSLČ)</t>
  </si>
  <si>
    <t>2018.g.</t>
  </si>
  <si>
    <t>2. kolo</t>
  </si>
  <si>
    <t>3. kolo</t>
  </si>
  <si>
    <t>4. kolo</t>
  </si>
  <si>
    <t>5. kolo</t>
  </si>
  <si>
    <t>FINALNI POREDAK</t>
  </si>
  <si>
    <t>br.</t>
  </si>
  <si>
    <t>Naziv Ekipe</t>
  </si>
  <si>
    <t>br. Čamca</t>
  </si>
  <si>
    <t>najveća riba</t>
  </si>
  <si>
    <t>uk. broj riba</t>
  </si>
  <si>
    <t>uk. bodova</t>
  </si>
  <si>
    <t>plasm. bodovi</t>
  </si>
  <si>
    <t>kazna</t>
  </si>
  <si>
    <t>uk. Broj riba</t>
  </si>
  <si>
    <t>uk. Bodova</t>
  </si>
  <si>
    <t>Ukupni zboj PLASMANA</t>
  </si>
  <si>
    <t>FINALNI PLASMAN</t>
  </si>
  <si>
    <t>Rječina</t>
  </si>
  <si>
    <t>Pokrovac Jurica</t>
  </si>
  <si>
    <t>Samardžić Dujo</t>
  </si>
  <si>
    <t>Cetina,Sinj</t>
  </si>
  <si>
    <t>Livić Ivan</t>
  </si>
  <si>
    <t>Roša Mihovil</t>
  </si>
  <si>
    <t xml:space="preserve">UKUPNI PLASMAN LIGE </t>
  </si>
  <si>
    <t>JOŠAVA 11. - 13.05.2018.</t>
  </si>
  <si>
    <t>ONTARIO 25. - 27.05.  2018.</t>
  </si>
  <si>
    <t>ZAJARKI   15. - 17. 06.2018.</t>
  </si>
  <si>
    <t>FINZULA 29.06. - 01.07.</t>
  </si>
  <si>
    <t>Garešnica    28.04.2018.</t>
  </si>
  <si>
    <t>Garešnica    29.04.2018.</t>
  </si>
  <si>
    <t>Poljanski Lug     21.07.2018.</t>
  </si>
  <si>
    <t>Poljanski Lug     22.07.2018.</t>
  </si>
  <si>
    <t>B. Jaruga     29.09.2018.</t>
  </si>
  <si>
    <t>B. Jaruga     30.09.2018.</t>
  </si>
  <si>
    <t>Florijanić Luka</t>
  </si>
  <si>
    <t>Mrena Xtrabaits Nova Gradiška</t>
  </si>
  <si>
    <t>Sesvete Sesvete</t>
  </si>
  <si>
    <t>Horvat Marko</t>
  </si>
  <si>
    <t>Strbad Karlo</t>
  </si>
  <si>
    <t>Linjak Veliki Bukovec</t>
  </si>
  <si>
    <t>Mutak Marijana</t>
  </si>
  <si>
    <t>Frinčić Vito</t>
  </si>
  <si>
    <t>Jezera Bedekovčina</t>
  </si>
  <si>
    <t>Mesarek Marta</t>
  </si>
  <si>
    <t>Škoda Erwin</t>
  </si>
  <si>
    <t>Drava Donji Mihaljevec</t>
  </si>
  <si>
    <t>Mesarek Karla</t>
  </si>
  <si>
    <t>Kristić Luka</t>
  </si>
  <si>
    <t>Gredičak Oliver</t>
  </si>
  <si>
    <t>Strbad Sara</t>
  </si>
  <si>
    <t>Dražić Matko</t>
  </si>
  <si>
    <t>Čorba Ivan</t>
  </si>
  <si>
    <t>Dugo Selo Dugo selo</t>
  </si>
  <si>
    <t>Jureša Leon</t>
  </si>
  <si>
    <t>Trupković Dominik</t>
  </si>
  <si>
    <t>Šalković Matej</t>
  </si>
  <si>
    <t>Orehov Matija</t>
  </si>
  <si>
    <t>Szabo Luka</t>
  </si>
  <si>
    <t>Klen Nova Gradiška</t>
  </si>
  <si>
    <t>Mulc Filip</t>
  </si>
  <si>
    <t>Mrena Nova Gradiška</t>
  </si>
  <si>
    <t>Komorski Adrijana</t>
  </si>
  <si>
    <t>Vinković Marko</t>
  </si>
  <si>
    <t>Piškor Zagreb</t>
  </si>
  <si>
    <t>Bermanec Benjamin</t>
  </si>
  <si>
    <t>Marković Domagoj</t>
  </si>
  <si>
    <t>Živković Karlo</t>
  </si>
  <si>
    <t>Petnja Sibinj</t>
  </si>
  <si>
    <t>Hrenar Dino</t>
  </si>
  <si>
    <t>Pejaković Mario</t>
  </si>
  <si>
    <t>Perko Alan</t>
  </si>
  <si>
    <t>Međimurec Leon</t>
  </si>
  <si>
    <t>Filep Alan</t>
  </si>
  <si>
    <t>Trčak Karlo</t>
  </si>
  <si>
    <t>Herceg Filip</t>
  </si>
  <si>
    <t>Funes Leon</t>
  </si>
  <si>
    <r>
      <t xml:space="preserve">c) </t>
    </r>
    <r>
      <rPr>
        <b/>
        <sz val="12"/>
        <color rgb="FFFF0000"/>
        <rFont val="Times New Roman"/>
        <family val="1"/>
        <charset val="238"/>
      </rPr>
      <t xml:space="preserve">Svjetsko prvenstvo za veterane </t>
    </r>
    <r>
      <rPr>
        <sz val="12"/>
        <color rgb="FFFF0000"/>
        <rFont val="Times New Roman"/>
        <family val="1"/>
        <charset val="238"/>
      </rPr>
      <t xml:space="preserve"> - Međimurje (Hrvatska) od 11.-17.06.2018. godine </t>
    </r>
  </si>
  <si>
    <r>
      <t xml:space="preserve">a) </t>
    </r>
    <r>
      <rPr>
        <b/>
        <sz val="12"/>
        <color rgb="FFFF0000"/>
        <rFont val="Times New Roman"/>
        <family val="1"/>
        <charset val="238"/>
      </rPr>
      <t>Svjetsko prvenstvo u lovu pastrve varalicom</t>
    </r>
    <r>
      <rPr>
        <sz val="12"/>
        <color rgb="FFFF0000"/>
        <rFont val="Times New Roman"/>
        <family val="1"/>
        <charset val="238"/>
      </rPr>
      <t xml:space="preserve"> –  Sarajevo (BiH) od  24.05.- 27.05.2018.</t>
    </r>
  </si>
  <si>
    <r>
      <t xml:space="preserve">b) </t>
    </r>
    <r>
      <rPr>
        <b/>
        <sz val="12"/>
        <color rgb="FFFF0000"/>
        <rFont val="Times New Roman"/>
        <family val="1"/>
        <charset val="238"/>
      </rPr>
      <t xml:space="preserve">Svjetsko prvenstvo za invalide </t>
    </r>
    <r>
      <rPr>
        <sz val="12"/>
        <color rgb="FFFF0000"/>
        <rFont val="Times New Roman"/>
        <family val="1"/>
        <charset val="238"/>
      </rPr>
      <t xml:space="preserve"> - Međimurje (Hrvatska) od 11.-17.06.2018. godine </t>
    </r>
  </si>
  <si>
    <t xml:space="preserve">    Kapetan 1. - Željko Geček, kapetan 2. – Dražen Filipović, Team menager – Zoran Pfeifer </t>
  </si>
  <si>
    <r>
      <rPr>
        <b/>
        <sz val="12"/>
        <color rgb="FFFF0000"/>
        <rFont val="Times New Roman"/>
        <family val="1"/>
        <charset val="238"/>
      </rPr>
      <t>e) Svjetsko prvenstvo u lovu ribe udicom na plovak za klubove</t>
    </r>
    <r>
      <rPr>
        <sz val="12"/>
        <color rgb="FFFF0000"/>
        <rFont val="Times New Roman"/>
        <family val="1"/>
        <charset val="238"/>
      </rPr>
      <t xml:space="preserve"> - Szeged (Mađarska) od 18.06.-24.06.2018.</t>
    </r>
  </si>
  <si>
    <r>
      <rPr>
        <b/>
        <sz val="12"/>
        <color rgb="FFFF0000"/>
        <rFont val="Times New Roman"/>
        <family val="1"/>
        <charset val="238"/>
      </rPr>
      <t>g) Europsko prvenstvo u lovu ribe udicom na plovak</t>
    </r>
    <r>
      <rPr>
        <sz val="12"/>
        <color rgb="FFFF0000"/>
        <rFont val="Times New Roman"/>
        <family val="1"/>
        <charset val="238"/>
      </rPr>
      <t xml:space="preserve"> - Radeče (Slovenija) od 16.07.-22.07.2018.</t>
    </r>
  </si>
  <si>
    <r>
      <rPr>
        <b/>
        <sz val="12"/>
        <color rgb="FFFF0000"/>
        <rFont val="Times New Roman"/>
        <family val="1"/>
        <charset val="238"/>
      </rPr>
      <t>f) Svjetsko prvenstvo u ribolovu feederom</t>
    </r>
    <r>
      <rPr>
        <sz val="12"/>
        <color rgb="FFFF0000"/>
        <rFont val="Times New Roman"/>
        <family val="1"/>
        <charset val="238"/>
      </rPr>
      <t xml:space="preserve"> – Ostellato (Italia) od 07.-08.07.2018. godine</t>
    </r>
  </si>
  <si>
    <r>
      <rPr>
        <b/>
        <sz val="12"/>
        <color rgb="FFFF0000"/>
        <rFont val="Times New Roman"/>
        <family val="1"/>
        <charset val="238"/>
      </rPr>
      <t>h) Svjetsko prvenstvo u lovu ribe udicom na plovak U15</t>
    </r>
    <r>
      <rPr>
        <sz val="12"/>
        <color rgb="FFFF0000"/>
        <rFont val="Times New Roman"/>
        <family val="1"/>
        <charset val="238"/>
      </rPr>
      <t>- Modena (Italija) od 29.07.-05.08.2018.</t>
    </r>
  </si>
  <si>
    <r>
      <rPr>
        <b/>
        <sz val="12"/>
        <color rgb="FFFF0000"/>
        <rFont val="Times New Roman"/>
        <family val="1"/>
        <charset val="238"/>
      </rPr>
      <t>i) Svjetsko prvenstvo u lovu ribe udicom na plovak U20</t>
    </r>
    <r>
      <rPr>
        <sz val="12"/>
        <color rgb="FFFF0000"/>
        <rFont val="Times New Roman"/>
        <family val="1"/>
        <charset val="238"/>
      </rPr>
      <t>- Modena (Italija) od 29.07.-05.08.2018.</t>
    </r>
  </si>
  <si>
    <r>
      <rPr>
        <b/>
        <sz val="12"/>
        <color rgb="FFFF0000"/>
        <rFont val="Times New Roman"/>
        <family val="1"/>
        <charset val="238"/>
      </rPr>
      <t>j) Svjetsko prvenstvo u lovu ribe udicom na plovak U25</t>
    </r>
    <r>
      <rPr>
        <sz val="12"/>
        <color rgb="FFFF0000"/>
        <rFont val="Times New Roman"/>
        <family val="1"/>
        <charset val="238"/>
      </rPr>
      <t>- Modena (Italija) od 29.07.-05.08.2018.</t>
    </r>
  </si>
  <si>
    <t>Bodova</t>
  </si>
  <si>
    <t>Plas</t>
  </si>
  <si>
    <t>Plas.</t>
  </si>
  <si>
    <t xml:space="preserve">Bodova </t>
  </si>
  <si>
    <t>BODOVA</t>
  </si>
  <si>
    <t>Čabranka - Čabar</t>
  </si>
  <si>
    <t xml:space="preserve">  EKIPA</t>
  </si>
  <si>
    <t>petoboj seniori - pojedinačno</t>
  </si>
  <si>
    <t>Marko Popović</t>
  </si>
  <si>
    <t>Marino Turk</t>
  </si>
  <si>
    <t>Goran Ožbolt</t>
  </si>
  <si>
    <t>Sanja Macanić</t>
  </si>
  <si>
    <t>Šrd Udica Donji Miholjac</t>
  </si>
  <si>
    <t>27.08.2018.</t>
  </si>
  <si>
    <t>D1</t>
  </si>
  <si>
    <t>D2</t>
  </si>
  <si>
    <t>D3</t>
  </si>
  <si>
    <t xml:space="preserve">D4   </t>
  </si>
  <si>
    <t xml:space="preserve">D5  </t>
  </si>
  <si>
    <t>Lea Turk</t>
  </si>
  <si>
    <t>Šrd Čabranka Čabar</t>
  </si>
  <si>
    <t>petoboj seniorke - pojedinačno</t>
  </si>
  <si>
    <t>PRVENSTVO HRVATSKE 2018. U CASTINGU - Čabar 26.08.2018.</t>
  </si>
  <si>
    <t xml:space="preserve"> Sandi Zbašnik</t>
  </si>
  <si>
    <t>Grgur Lutz</t>
  </si>
  <si>
    <t>Šrd Ogulin</t>
  </si>
  <si>
    <t>Srećko Lutz</t>
  </si>
  <si>
    <t xml:space="preserve">       SENIORKE</t>
  </si>
  <si>
    <t xml:space="preserve">          SENIORI</t>
  </si>
  <si>
    <t>Zlatko Kobaščević</t>
  </si>
  <si>
    <t>Željko Grgić</t>
  </si>
  <si>
    <t>Krešo Vedriš</t>
  </si>
  <si>
    <r>
      <rPr>
        <b/>
        <sz val="12"/>
        <color rgb="FFFF0000"/>
        <rFont val="Times New Roman"/>
        <family val="1"/>
        <charset val="238"/>
      </rPr>
      <t>k) Svjetsko prvenstvo u lovu ribe udicom na plovak seniorke</t>
    </r>
    <r>
      <rPr>
        <sz val="12"/>
        <color rgb="FFFF0000"/>
        <rFont val="Times New Roman"/>
        <family val="1"/>
        <charset val="238"/>
      </rPr>
      <t xml:space="preserve"> - Wroclaw ( Poljska) od 19. - 27.08.2018.</t>
    </r>
  </si>
  <si>
    <r>
      <rPr>
        <b/>
        <sz val="12"/>
        <color rgb="FFFF0000"/>
        <rFont val="Times New Roman"/>
        <family val="1"/>
        <charset val="238"/>
      </rPr>
      <t>l) Svjetsko prvenstvo u lovu pastrve prirodnim macima</t>
    </r>
    <r>
      <rPr>
        <sz val="12"/>
        <color rgb="FFFF0000"/>
        <rFont val="Times New Roman"/>
        <family val="1"/>
        <charset val="238"/>
      </rPr>
      <t xml:space="preserve"> - Aosta (Italija) od 29.08. - 02.09.2018.</t>
    </r>
  </si>
  <si>
    <r>
      <rPr>
        <b/>
        <sz val="12"/>
        <color rgb="FFFF0000"/>
        <rFont val="Times New Roman"/>
        <family val="1"/>
        <charset val="238"/>
      </rPr>
      <t>m) Svjetsko prvenstvo u lovu ribe udicom na plovak seniori</t>
    </r>
    <r>
      <rPr>
        <sz val="12"/>
        <color rgb="FFFF0000"/>
        <rFont val="Times New Roman"/>
        <family val="1"/>
        <charset val="238"/>
      </rPr>
      <t xml:space="preserve"> - Montemor (Portugal) od 03.- 09.09.2018.  </t>
    </r>
  </si>
  <si>
    <t xml:space="preserve">    Reprezentacija je zauzela 15. mjesto (od 30). U pojedinačnoj konkurenciji natjecatelji su</t>
  </si>
  <si>
    <t xml:space="preserve">    izborili slijedeće plasmane: 29. Željko Raženj, 49. Kristijan Kosmačin, 76. Sandi Matijašević,</t>
  </si>
  <si>
    <t xml:space="preserve">    85. Ivica Jakupak, 150. Željko Vrankić, 166. Danijel Picer</t>
  </si>
  <si>
    <t xml:space="preserve">    slijedeće plasmane: 112. Petar Novosel, 122. Nikola Vujnović, 125. Igor Habek, </t>
  </si>
  <si>
    <t xml:space="preserve">    126. Tomislav Bičanić, 144. Čokrlić Dražen, 152. Antonio Horvatić,</t>
  </si>
  <si>
    <t xml:space="preserve">    Reprezentacija je zauzela 11. mjesto (od 12). U pojedinačnoj konkurenciji natjecatelji su</t>
  </si>
  <si>
    <t xml:space="preserve">    izborili slijedeće plasmane: 19. Marko Horvat, 31. Adriana Komorski, 36. Marta Mesarek,</t>
  </si>
  <si>
    <t xml:space="preserve">    50. Tomislav Tančak, 51. Karlo Strbad</t>
  </si>
  <si>
    <t xml:space="preserve">    Reprezentacija je zauzela 6. mjesto (od 15). U pojedinačnoj konkurenciji natjecatelji su</t>
  </si>
  <si>
    <t xml:space="preserve">    izborili slijedeće plasmane: 7. Ervin Škoda, 9. Sara Strbad, 27. Matko Dražić,</t>
  </si>
  <si>
    <t xml:space="preserve">    59. Vito Frinčić, 62. Alan Filep</t>
  </si>
  <si>
    <t xml:space="preserve">    Reprezentacija je zauzela 3. mjesto (od 14). U pojedinačnoj konkurenciji natjecatelji su</t>
  </si>
  <si>
    <t xml:space="preserve">    izborili slijedeće plasmane: 4. Alan Perko, 16. Leon Međimurec, 17. Dino Hrenar,</t>
  </si>
  <si>
    <t xml:space="preserve">    52. Mario Pejaković, 53. Mihael Pongrac</t>
  </si>
  <si>
    <t xml:space="preserve">    Reprezentacija je zauzela 15. mjesto (od 17.). U pojedinačnoj konkurenciji natjecateljke su</t>
  </si>
  <si>
    <t xml:space="preserve">    izborile slijedeće plasmane: 27. Sanja Oreški, 60. Matea Minanov, 64. Ivanka Škoda</t>
  </si>
  <si>
    <t xml:space="preserve">    68. Ivona Majsec, 86. Vesna Radanović, 95. Martina Mišar</t>
  </si>
  <si>
    <t xml:space="preserve">    Kapetan 1. Dražen Štajduhar, Kapetan 2. Dejan Majsec</t>
  </si>
  <si>
    <t xml:space="preserve">    Reprezentacija je zauzela 12. mjesto (od 12). U pojedinačnoj konkurenciji natjecatelji su</t>
  </si>
  <si>
    <t xml:space="preserve">    izborili slijedeće plasmane: 34. Boris Grubić, 42. Anđelo Orač, 44. Saša Borošić,</t>
  </si>
  <si>
    <t xml:space="preserve">    50. Darko Jurešić, 52. Karlo Trčak</t>
  </si>
  <si>
    <t xml:space="preserve">    Kapetan 1. - Zlatko Poparić, Kapetan 2. - Ivan Minanov</t>
  </si>
  <si>
    <t xml:space="preserve">    Reprezentacija je zauzela 15. mjesto (od 22). U pojedinačnoj konkurenciji natjecatelji su </t>
  </si>
  <si>
    <t xml:space="preserve">    izborili slijedeće plasmane: 46. Alan Perko, 48. Ivica Jakupak, 66. Kristijan Kosmačin,</t>
  </si>
  <si>
    <t xml:space="preserve">    80. Željko Raženj, 86. Ivica Bonino Hasan </t>
  </si>
  <si>
    <t xml:space="preserve">    godine. Reprezentacija HŠRS zauzela je 6. mjesto (od 19). U pojedinačnoj konkurenciji</t>
  </si>
  <si>
    <t xml:space="preserve">    natjecatelji su izborili slijedeće plasmane: 12. Boris Šiljeg, 19. Mijo Boras,   </t>
  </si>
  <si>
    <t xml:space="preserve">    31. Marko Matijašić, 36. Željko Kuk,</t>
  </si>
  <si>
    <t xml:space="preserve">    Kapetan 1.  -  Željko Kuk,  Kapetan 2. – Mihael Hunjadi, Delegat – Hrvoje Kuzmić</t>
  </si>
  <si>
    <t xml:space="preserve">    Hrvatsku je predstavljala ekipa ŠRU Bjelka GME iz Sunje te ostvarila 10. mjesto (od 28 ekipa).</t>
  </si>
  <si>
    <t xml:space="preserve">    Kapetan 1. -  Željko Vrankić, Kapetan 2. - Sandi Matijašević, Team menager - Zoran Pfeifer</t>
  </si>
  <si>
    <t xml:space="preserve">    Kapetan 1. -  Miroslav Škoda, Kapetan 2. - Ivica Vrabec, Team menager - Zoran Pfeifer</t>
  </si>
  <si>
    <t xml:space="preserve">    Kapetan 1. -  Zlatko Paučnik, Kapetan 2. - Ivica Bonino - Hasan, Team menager - Zoran Pfeifer</t>
  </si>
  <si>
    <t xml:space="preserve">    Kapetan 1. -  Martin Vrčković, Kapetan 2. - Damir Škorić, Team menager - Zoran Pfeifer</t>
  </si>
  <si>
    <r>
      <t xml:space="preserve">  </t>
    </r>
    <r>
      <rPr>
        <sz val="12"/>
        <color rgb="FFFF0000"/>
        <rFont val="Times New Roman"/>
        <family val="1"/>
        <charset val="238"/>
      </rPr>
      <t xml:space="preserve">  Kapetan 1. - Dražen Kolmanić,  kapetan 2. - Dražen Cestarić,</t>
    </r>
  </si>
  <si>
    <t xml:space="preserve">    Kapetan 1. - Martin Vrčković, Kapetan 2. - Damir Škorić, Team menager - Zoran Pfeifer</t>
  </si>
  <si>
    <t xml:space="preserve">PRVENSTVO HRVATSKE - </t>
  </si>
  <si>
    <t>GAREŠNICA</t>
  </si>
  <si>
    <t>RAKITJE</t>
  </si>
  <si>
    <t>KARLOVAC</t>
  </si>
  <si>
    <t>SELNICA</t>
  </si>
  <si>
    <t>ODRA VELIKA GORICA</t>
  </si>
  <si>
    <t>VARAŽDIN INTERLAND</t>
  </si>
  <si>
    <t>TSH MATCHFISHING</t>
  </si>
  <si>
    <t>SMUĐ DRAŠKOVEC</t>
  </si>
  <si>
    <t>ZAGREB TOPFISHING FFT</t>
  </si>
  <si>
    <t>RAK RAKITJE</t>
  </si>
  <si>
    <t>JASTREBARSKO</t>
  </si>
  <si>
    <t>KORANA KARLOVAC</t>
  </si>
  <si>
    <t>1.</t>
  </si>
  <si>
    <t>2.</t>
  </si>
  <si>
    <t>3.</t>
  </si>
  <si>
    <t>4.</t>
  </si>
  <si>
    <t>5.</t>
  </si>
  <si>
    <t>6.</t>
  </si>
  <si>
    <t>7.</t>
  </si>
  <si>
    <t>8.</t>
  </si>
  <si>
    <t xml:space="preserve">     LOV RIBE UDICOM NA HRANILICU</t>
  </si>
  <si>
    <t xml:space="preserve"> EKIPNI PLASMAN</t>
  </si>
  <si>
    <t xml:space="preserve">RAKITJE </t>
  </si>
  <si>
    <t>Nikola Vujnović</t>
  </si>
  <si>
    <t>Davor Florijanić</t>
  </si>
  <si>
    <t>Igor Habek</t>
  </si>
  <si>
    <t>Horvatić Antonio</t>
  </si>
  <si>
    <t>Ivan Berdik</t>
  </si>
  <si>
    <t>Robert Tokić</t>
  </si>
  <si>
    <t>Dušan Petrina</t>
  </si>
  <si>
    <t>Ninoslav Žagar</t>
  </si>
  <si>
    <t>Tomislav Bičanić</t>
  </si>
  <si>
    <t>Dražen Čokrlić</t>
  </si>
  <si>
    <t>Marijan Sraga</t>
  </si>
  <si>
    <t>Asmir Islamović</t>
  </si>
  <si>
    <t>Kristijan Fresl</t>
  </si>
  <si>
    <t>Davor Kolmanić</t>
  </si>
  <si>
    <t>Marko Sraga</t>
  </si>
  <si>
    <t>Marin Sraga</t>
  </si>
  <si>
    <t>Petar Novosel</t>
  </si>
  <si>
    <t>Nenad Lovrinčević</t>
  </si>
  <si>
    <t>Robert Novosel</t>
  </si>
  <si>
    <t>Vedran Jakupak</t>
  </si>
  <si>
    <t>Krešimir Nikšić</t>
  </si>
  <si>
    <t>Neven Ferenčina</t>
  </si>
  <si>
    <t>Ivan Risek</t>
  </si>
  <si>
    <t>Marko Jeren</t>
  </si>
  <si>
    <t>Kristijan Vlahović</t>
  </si>
  <si>
    <t>Marko Švajghart</t>
  </si>
  <si>
    <t>LOV RIBE UDICOM NA HRANILICU</t>
  </si>
  <si>
    <t xml:space="preserve"> POJEDINAČNI PLASMAN</t>
  </si>
  <si>
    <t>Lucija Klasnić</t>
  </si>
  <si>
    <t>Darko Kolarić</t>
  </si>
  <si>
    <t>Elvis Šinko</t>
  </si>
  <si>
    <t>Ivan Lehkec</t>
  </si>
  <si>
    <t>Matko Dražić</t>
  </si>
  <si>
    <t>Leon Međimurec</t>
  </si>
  <si>
    <t>Antun Derniković</t>
  </si>
  <si>
    <t>Darko Horvatinović</t>
  </si>
  <si>
    <t>Leon Funes</t>
  </si>
  <si>
    <t>Dražen Poljak</t>
  </si>
  <si>
    <t>Miroslav Gagro</t>
  </si>
  <si>
    <t>Zdenko Grgić</t>
  </si>
  <si>
    <t xml:space="preserve">Požega </t>
  </si>
  <si>
    <t xml:space="preserve">Iz  I  lige seniora ispadaju: </t>
  </si>
  <si>
    <t>ŠRU "Klen Slatina"</t>
  </si>
  <si>
    <t>ŠRD "Linjak - Matchfishing" Pavlovec</t>
  </si>
  <si>
    <t>U  I  ligu  ulazi:   ŠRK "TPK" Zagreb</t>
  </si>
  <si>
    <t xml:space="preserve">Iz  II  lige zapad  ispada  ŠRU Novi Marof </t>
  </si>
  <si>
    <t>Iz II. lige ispada - ŠRD Ribica Turčišće</t>
  </si>
  <si>
    <t>U I. ligu ulazi - ŠRU TSH Čakovec</t>
  </si>
  <si>
    <t xml:space="preserve">U  I  ligu seniora ulazi: ŠRU Mrena Nova Gradiška  </t>
  </si>
  <si>
    <t>Iz  II  ispada: ŠRU ORŠK Osijek</t>
  </si>
  <si>
    <t>U  II ligu ulazi: ŠRU Klen Nova Gradiška</t>
  </si>
  <si>
    <t>U  II  ligu ulazi: ŠRU Karas Kuzminec</t>
  </si>
  <si>
    <t>U  II  ligu ulazi: ŠRD Stubaki Stubičke Toplice</t>
  </si>
  <si>
    <t>Matea Sabolić</t>
  </si>
  <si>
    <t>ŠRD Ivanec Ivanec</t>
  </si>
  <si>
    <t>Žabnik, 06.10.2018</t>
  </si>
  <si>
    <t>Žabnik, 07.10.2018</t>
  </si>
  <si>
    <t>ŠRU Smuđ Sisak</t>
  </si>
  <si>
    <t>ŠRK Varaždin Interland</t>
  </si>
  <si>
    <t>ŠRU Bačica Elda Cernik</t>
  </si>
  <si>
    <t>ŠRD Stubaki- Stubičke Toplice</t>
  </si>
  <si>
    <t>ŠRK Peski Đurđevac</t>
  </si>
  <si>
    <t>ŠRD Žabec – Lug zabočki</t>
  </si>
  <si>
    <t>ŠRD Žabec – Lug Zabočki</t>
  </si>
  <si>
    <t>Redni Broj</t>
  </si>
  <si>
    <t>Ime i Prezime</t>
  </si>
  <si>
    <t>Plasman 1.Kolo</t>
  </si>
  <si>
    <t>Plasman 2.Kolo</t>
  </si>
  <si>
    <t>Plasman 3.Kolo</t>
  </si>
  <si>
    <t>Plasman 4.Kolo</t>
  </si>
  <si>
    <t>Plasman 5.Kolo</t>
  </si>
  <si>
    <t>Plasman6.Kolo</t>
  </si>
  <si>
    <t>Plasman 7.Kolo</t>
  </si>
  <si>
    <t>Plasman8.Kolo</t>
  </si>
  <si>
    <t>N.Bod. ukupno</t>
  </si>
  <si>
    <t>Ukupni Plasman</t>
  </si>
  <si>
    <t>ŠRD Ogulin - Ogulin 2</t>
  </si>
  <si>
    <t>Miroslav Katičić</t>
  </si>
  <si>
    <t>Oliver Šimić</t>
  </si>
  <si>
    <t>ŠRD Cetina - Sinj 2</t>
  </si>
  <si>
    <t>Joško Šuća</t>
  </si>
  <si>
    <t>ŠRD Ogulin - Ogulin 1</t>
  </si>
  <si>
    <t>Zvjezdan Radočaj</t>
  </si>
  <si>
    <t>Marko Puškarić</t>
  </si>
  <si>
    <t>Marinko Puškarić</t>
  </si>
  <si>
    <t>ŠRD Cetina - Sinj 1</t>
  </si>
  <si>
    <t>Ante Bikić</t>
  </si>
  <si>
    <t>Jure Šuća</t>
  </si>
  <si>
    <t>Ante Poljak</t>
  </si>
  <si>
    <t>ŠRD Krka - Knin</t>
  </si>
  <si>
    <t>Marinko Cvijetković</t>
  </si>
  <si>
    <t>Šimun Vugdelija</t>
  </si>
  <si>
    <t>Luka Pehar</t>
  </si>
  <si>
    <t>Josip Jenjić</t>
  </si>
  <si>
    <t>Mateo Antolović</t>
  </si>
  <si>
    <t>Anđelko Blažević</t>
  </si>
  <si>
    <t>ŠRD Pastrva - Ličko Lešće</t>
  </si>
  <si>
    <t>Josip Orešković</t>
  </si>
  <si>
    <t>ŠRD Ogulin-Ogulin 2</t>
  </si>
  <si>
    <t>Jozo Vrbić</t>
  </si>
  <si>
    <t>Marijan Orešković</t>
  </si>
  <si>
    <t>ŠRD Cetina-Sinj 1</t>
  </si>
  <si>
    <t>Rino Žuro</t>
  </si>
  <si>
    <t>Marijan Vašarević</t>
  </si>
  <si>
    <t>EKIPNO</t>
  </si>
  <si>
    <t>Plasman 6.Kolo</t>
  </si>
  <si>
    <t>Plasman 8.Kolo</t>
  </si>
  <si>
    <t>Hunjak Tihomir</t>
  </si>
  <si>
    <t>Pokrivač Rajmond</t>
  </si>
  <si>
    <t>Ruklić Damir</t>
  </si>
  <si>
    <t>Jurić Marijan</t>
  </si>
  <si>
    <t>Međimorec Ivan</t>
  </si>
  <si>
    <t>Matijević Branko</t>
  </si>
  <si>
    <t>Minanov Mišo</t>
  </si>
  <si>
    <t>Ivezić Vladimir</t>
  </si>
  <si>
    <t>Kutlić Marko</t>
  </si>
  <si>
    <t>Lisjak Marijan</t>
  </si>
  <si>
    <t>Meseš Stjepan</t>
  </si>
  <si>
    <t>Abrić Slavko</t>
  </si>
  <si>
    <t>Hartek Vladimir</t>
  </si>
  <si>
    <t>Kračun Zlatko</t>
  </si>
  <si>
    <t>Magdić Božidar</t>
  </si>
  <si>
    <t>Pfeifer Zoran</t>
  </si>
  <si>
    <t>Breški Mladen</t>
  </si>
  <si>
    <t>Kovač Mladen</t>
  </si>
  <si>
    <t>Arbanas Željko</t>
  </si>
  <si>
    <t>Filipašić Drago</t>
  </si>
  <si>
    <t>Krešić Tvrtko</t>
  </si>
  <si>
    <t>Puljić Goran</t>
  </si>
  <si>
    <t>Vrabec Ivica</t>
  </si>
  <si>
    <t>Pregiban Anđelko</t>
  </si>
  <si>
    <t>Gilioli Lino</t>
  </si>
  <si>
    <t>Petreković Ivica</t>
  </si>
  <si>
    <t>Panić Matija</t>
  </si>
  <si>
    <t>Hlevnjak Marijan</t>
  </si>
  <si>
    <t xml:space="preserve">    Kapetan 1. - Željko Nikić, Kapetan 2. - Ivica Brnjić, Team menager - Mile Beslić</t>
  </si>
  <si>
    <r>
      <rPr>
        <b/>
        <sz val="12"/>
        <color rgb="FFFF0000"/>
        <rFont val="Times New Roman"/>
        <family val="1"/>
        <charset val="238"/>
      </rPr>
      <t>n) Svjetsko prvenstvo u lovu šarana</t>
    </r>
    <r>
      <rPr>
        <sz val="12"/>
        <color rgb="FFFF0000"/>
        <rFont val="Times New Roman"/>
        <family val="1"/>
        <charset val="238"/>
      </rPr>
      <t xml:space="preserve"> - Beograd (Srbija) od 04.-06.10.2018</t>
    </r>
  </si>
  <si>
    <t xml:space="preserve">    Reprezentacija je zauzela 2. mjesto (od 24). U pojedinačnoj konkurenciji natjecateljski parovi su</t>
  </si>
  <si>
    <t xml:space="preserve">    izborili slijedeće plasmane: 5. Ivan Medić i Filip Novosel, 9. Dominik Grgac i Marko Hruby,</t>
  </si>
  <si>
    <t xml:space="preserve">    21. Dalibor Banaj i Hrvoje Jakopčević, rezerva Mario Fider i Zoran Kolbaba</t>
  </si>
  <si>
    <t xml:space="preserve">   EKIPNI PLASMAN</t>
  </si>
  <si>
    <r>
      <rPr>
        <b/>
        <sz val="9"/>
        <color theme="1"/>
        <rFont val="Calibri"/>
        <family val="2"/>
        <charset val="238"/>
        <scheme val="minor"/>
      </rPr>
      <t>KŠR KORANA, Karlovac - Sakura</t>
    </r>
    <r>
      <rPr>
        <sz val="9"/>
        <color theme="1"/>
        <rFont val="Calibri"/>
        <family val="2"/>
        <charset val="238"/>
        <scheme val="minor"/>
      </rPr>
      <t xml:space="preserve">
Pavlov Vedran
Vranić Dalibor</t>
    </r>
  </si>
  <si>
    <r>
      <rPr>
        <b/>
        <sz val="9"/>
        <color theme="1"/>
        <rFont val="Calibri"/>
        <family val="2"/>
        <charset val="238"/>
        <scheme val="minor"/>
      </rPr>
      <t>ŠRD JEZERA, Bedekovčina - Favorite</t>
    </r>
    <r>
      <rPr>
        <sz val="9"/>
        <color theme="1"/>
        <rFont val="Calibri"/>
        <family val="2"/>
        <charset val="238"/>
        <scheme val="minor"/>
      </rPr>
      <t xml:space="preserve">
Maslić Predrag
Marijan Bojčuk</t>
    </r>
  </si>
  <si>
    <r>
      <rPr>
        <b/>
        <sz val="9"/>
        <color theme="1"/>
        <rFont val="Calibri"/>
        <family val="2"/>
        <charset val="238"/>
        <scheme val="minor"/>
      </rPr>
      <t>ŠRD SLOGA, Orešje - Savage Gear</t>
    </r>
    <r>
      <rPr>
        <sz val="9"/>
        <color theme="1"/>
        <rFont val="Calibri"/>
        <family val="2"/>
        <charset val="238"/>
        <scheme val="minor"/>
      </rPr>
      <t xml:space="preserve">
Vignjević Danijel
Pavlinić Siniša Josip</t>
    </r>
  </si>
  <si>
    <r>
      <rPr>
        <b/>
        <sz val="9"/>
        <color theme="1"/>
        <rFont val="Calibri"/>
        <family val="2"/>
        <charset val="238"/>
        <scheme val="minor"/>
      </rPr>
      <t xml:space="preserve">ŠRU HES, Sisak
</t>
    </r>
    <r>
      <rPr>
        <sz val="9"/>
        <rFont val="Arial"/>
        <family val="2"/>
        <charset val="238"/>
      </rPr>
      <t>Boris Leskovar
Robert Berger</t>
    </r>
  </si>
  <si>
    <r>
      <rPr>
        <b/>
        <sz val="9"/>
        <color theme="1"/>
        <rFont val="Calibri"/>
        <family val="2"/>
        <charset val="238"/>
        <scheme val="minor"/>
      </rPr>
      <t xml:space="preserve">UŠR PETNJA, Sibinj
</t>
    </r>
    <r>
      <rPr>
        <sz val="9"/>
        <rFont val="Arial"/>
        <family val="2"/>
        <charset val="238"/>
      </rPr>
      <t>Anđelko Jazvić
Krunoslav Jakšić</t>
    </r>
  </si>
  <si>
    <r>
      <rPr>
        <b/>
        <sz val="9"/>
        <color theme="1"/>
        <rFont val="Calibri"/>
        <family val="2"/>
        <charset val="238"/>
        <scheme val="minor"/>
      </rPr>
      <t>ŠRD Odra, Velika Gorica</t>
    </r>
    <r>
      <rPr>
        <sz val="9"/>
        <rFont val="Arial"/>
        <family val="2"/>
        <charset val="238"/>
      </rPr>
      <t xml:space="preserve">
Boris Jurkić                                                 Sven Jurkić</t>
    </r>
  </si>
  <si>
    <r>
      <rPr>
        <b/>
        <sz val="9"/>
        <color theme="1"/>
        <rFont val="Calibri"/>
        <family val="2"/>
        <charset val="238"/>
        <scheme val="minor"/>
      </rPr>
      <t>ŠRD PIŠKOR, Zagreb - Trabucco Ribolovni Centar Stupnik</t>
    </r>
    <r>
      <rPr>
        <sz val="9"/>
        <color theme="1"/>
        <rFont val="Calibri"/>
        <family val="2"/>
        <charset val="238"/>
        <scheme val="minor"/>
      </rPr>
      <t xml:space="preserve">
Josip Pecigoš
Marijan Krmpotić                                      Filip Pecigoš</t>
    </r>
  </si>
  <si>
    <t xml:space="preserve">    Reprezentacija je zauzela 8. mjesto (od 15.). U pojedinačnoj konkurenciji natjecateljski parovi su</t>
  </si>
  <si>
    <t xml:space="preserve">    izborili slijedeće plasmane: 13. Dalibor Vranić i Vedran Pavlov, 20. Marijan Krmpotić i Josip Pecigoš,</t>
  </si>
  <si>
    <t xml:space="preserve">    39. Danijel Vignjević i Siniša Pavlinić</t>
  </si>
  <si>
    <r>
      <t xml:space="preserve">o) </t>
    </r>
    <r>
      <rPr>
        <b/>
        <sz val="12"/>
        <color rgb="FFFF0000"/>
        <rFont val="Times New Roman"/>
        <family val="1"/>
        <charset val="238"/>
      </rPr>
      <t>Svjetsko prvenstvo u lovu pastrvskog grgeča</t>
    </r>
    <r>
      <rPr>
        <sz val="12"/>
        <color rgb="FFFF0000"/>
        <rFont val="Times New Roman"/>
        <family val="1"/>
        <charset val="238"/>
      </rPr>
      <t xml:space="preserve"> - China (Meksiko) od 30.10. - 03.11.2018.</t>
    </r>
  </si>
  <si>
    <t>Česma Bjelovar</t>
  </si>
  <si>
    <t>Novi Marof Novi Marof</t>
  </si>
  <si>
    <t>Slavko Fuček</t>
  </si>
  <si>
    <t>Zdravko Rakarić</t>
  </si>
  <si>
    <t xml:space="preserve">     *      </t>
  </si>
  <si>
    <t>Crveno označeni - veterani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</si>
</sst>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n&quot;_-;\-* #,##0.00\ &quot;kn&quot;_-;_-* &quot;-&quot;??\ &quot;kn&quot;_-;_-@_-"/>
    <numFmt numFmtId="164" formatCode="#,##0.0"/>
    <numFmt numFmtId="165" formatCode="dd/mm/yyyy"/>
    <numFmt numFmtId="166" formatCode="d/m/;@"/>
    <numFmt numFmtId="167" formatCode="0.0"/>
  </numFmts>
  <fonts count="125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1"/>
      <color rgb="FFFF0000"/>
      <name val="Calibri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sz val="18"/>
      <name val="Arial"/>
      <family val="2"/>
      <charset val="238"/>
    </font>
    <font>
      <b/>
      <sz val="12"/>
      <color rgb="FF0000FF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00"/>
      <name val="Tahoma"/>
      <family val="2"/>
      <charset val="238"/>
    </font>
    <font>
      <sz val="12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Times New Roman"/>
      <family val="1"/>
      <charset val="238"/>
    </font>
    <font>
      <sz val="13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8"/>
      <name val="Times New Roman"/>
      <family val="1"/>
      <charset val="238"/>
    </font>
    <font>
      <sz val="11"/>
      <name val="Times New Roman"/>
      <family val="1"/>
      <charset val="238"/>
    </font>
    <font>
      <sz val="20"/>
      <name val="Arial"/>
      <family val="2"/>
      <charset val="238"/>
    </font>
    <font>
      <sz val="20"/>
      <name val="Castellar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CC99FF"/>
      <name val="Arial"/>
      <family val="2"/>
      <charset val="238"/>
    </font>
    <font>
      <b/>
      <sz val="13"/>
      <name val="Arial"/>
      <family val="2"/>
      <charset val="238"/>
    </font>
    <font>
      <sz val="14"/>
      <name val="Arial"/>
      <family val="2"/>
      <charset val="238"/>
    </font>
    <font>
      <u/>
      <sz val="10"/>
      <name val="Arial"/>
      <family val="2"/>
      <charset val="238"/>
    </font>
    <font>
      <b/>
      <sz val="12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8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</font>
    <font>
      <sz val="14"/>
      <name val="Aharoni"/>
    </font>
    <font>
      <sz val="20"/>
      <name val="Castellar"/>
      <family val="1"/>
    </font>
    <font>
      <sz val="9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24"/>
      <name val="Arial"/>
      <family val="2"/>
      <charset val="238"/>
    </font>
    <font>
      <sz val="18"/>
      <name val="Arial"/>
      <family val="2"/>
    </font>
    <font>
      <b/>
      <sz val="18"/>
      <name val="Arial"/>
      <family val="2"/>
    </font>
    <font>
      <b/>
      <sz val="24"/>
      <name val="Arial"/>
      <family val="2"/>
      <charset val="238"/>
    </font>
    <font>
      <sz val="24"/>
      <color rgb="FFFF0000"/>
      <name val="Arial"/>
      <family val="2"/>
      <charset val="238"/>
    </font>
    <font>
      <sz val="26"/>
      <name val="Arial"/>
      <family val="2"/>
      <charset val="238"/>
    </font>
    <font>
      <b/>
      <sz val="36"/>
      <name val="Arial"/>
      <family val="2"/>
      <charset val="238"/>
    </font>
    <font>
      <sz val="16"/>
      <color theme="1"/>
      <name val="Times New Roman"/>
      <family val="1"/>
      <charset val="238"/>
    </font>
    <font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0"/>
      <color theme="8" tint="0.39997558519241921"/>
      <name val="Arial"/>
      <family val="2"/>
      <charset val="238"/>
    </font>
    <font>
      <sz val="10"/>
      <color theme="0"/>
      <name val="Arial"/>
      <family val="2"/>
      <charset val="238"/>
    </font>
    <font>
      <b/>
      <i/>
      <sz val="12"/>
      <color indexed="8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b/>
      <sz val="14"/>
      <color theme="1" tint="4.9989318521683403E-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i/>
      <sz val="20"/>
      <color theme="0" tint="-4.9989318521683403E-2"/>
      <name val="Arial"/>
      <family val="2"/>
      <charset val="238"/>
    </font>
    <font>
      <i/>
      <sz val="20"/>
      <color theme="0" tint="-4.9989318521683403E-2"/>
      <name val="Arial"/>
      <family val="2"/>
      <charset val="238"/>
    </font>
    <font>
      <sz val="11"/>
      <color rgb="FFFF0000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2"/>
      <color rgb="FFFF0000"/>
      <name val="Arial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CC"/>
      </patternFill>
    </fill>
    <fill>
      <patternFill patternType="solid">
        <fgColor theme="6" tint="0.79998168889431442"/>
        <bgColor rgb="FFFFFF00"/>
      </patternFill>
    </fill>
    <fill>
      <patternFill patternType="solid">
        <fgColor theme="6" tint="0.79998168889431442"/>
        <bgColor rgb="FFCCFFFF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EB9C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rgb="FF92D050"/>
        <bgColor rgb="FFCCFFFF"/>
      </patternFill>
    </fill>
    <fill>
      <patternFill patternType="solid">
        <fgColor rgb="FF92D050"/>
        <bgColor rgb="FFFFFFCC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CC00"/>
        <bgColor indexed="64"/>
      </patternFill>
    </fill>
  </fills>
  <borders count="24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/>
      <bottom/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/>
      <right style="double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double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double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medium">
        <color indexed="64"/>
      </top>
      <bottom/>
      <diagonal/>
    </border>
    <border>
      <left/>
      <right style="double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double">
        <color auto="1"/>
      </top>
      <bottom/>
      <diagonal/>
    </border>
    <border>
      <left/>
      <right style="medium">
        <color indexed="64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4" fillId="0" borderId="0" applyBorder="0" applyAlignment="0" applyProtection="0"/>
    <xf numFmtId="0" fontId="52" fillId="0" borderId="0"/>
    <xf numFmtId="0" fontId="3" fillId="0" borderId="0">
      <alignment horizontal="center" vertical="center" wrapText="1"/>
    </xf>
    <xf numFmtId="0" fontId="31" fillId="0" borderId="0"/>
    <xf numFmtId="0" fontId="59" fillId="0" borderId="0"/>
    <xf numFmtId="0" fontId="52" fillId="0" borderId="0"/>
    <xf numFmtId="0" fontId="31" fillId="0" borderId="0"/>
    <xf numFmtId="0" fontId="31" fillId="0" borderId="0"/>
    <xf numFmtId="0" fontId="84" fillId="0" borderId="0"/>
    <xf numFmtId="0" fontId="31" fillId="0" borderId="0"/>
    <xf numFmtId="0" fontId="59" fillId="0" borderId="0"/>
    <xf numFmtId="0" fontId="31" fillId="0" borderId="0"/>
    <xf numFmtId="0" fontId="31" fillId="0" borderId="0"/>
    <xf numFmtId="0" fontId="2" fillId="0" borderId="0"/>
    <xf numFmtId="0" fontId="59" fillId="0" borderId="0"/>
    <xf numFmtId="0" fontId="31" fillId="0" borderId="0"/>
    <xf numFmtId="9" fontId="31" fillId="0" borderId="0" applyFont="0" applyFill="0" applyBorder="0" applyAlignment="0" applyProtection="0"/>
    <xf numFmtId="0" fontId="1" fillId="0" borderId="0"/>
    <xf numFmtId="0" fontId="88" fillId="32" borderId="0" applyNumberFormat="0" applyBorder="0" applyAlignment="0" applyProtection="0"/>
    <xf numFmtId="0" fontId="31" fillId="0" borderId="0"/>
  </cellStyleXfs>
  <cellXfs count="2010">
    <xf numFmtId="0" fontId="0" fillId="0" borderId="0" xfId="0"/>
    <xf numFmtId="0" fontId="31" fillId="0" borderId="0" xfId="1" applyNumberFormat="1" applyFont="1" applyFill="1" applyBorder="1" applyAlignment="1">
      <alignment horizontal="center"/>
    </xf>
    <xf numFmtId="0" fontId="31" fillId="0" borderId="0" xfId="1" applyNumberFormat="1" applyFont="1" applyFill="1" applyBorder="1"/>
    <xf numFmtId="0" fontId="31" fillId="0" borderId="0" xfId="1" applyNumberFormat="1" applyFont="1" applyFill="1" applyBorder="1"/>
    <xf numFmtId="0" fontId="5" fillId="0" borderId="0" xfId="1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/>
    <xf numFmtId="0" fontId="6" fillId="0" borderId="0" xfId="1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top"/>
    </xf>
    <xf numFmtId="0" fontId="6" fillId="0" borderId="0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top"/>
    </xf>
    <xf numFmtId="0" fontId="31" fillId="0" borderId="0" xfId="1" applyNumberFormat="1" applyFont="1" applyFill="1" applyBorder="1"/>
    <xf numFmtId="0" fontId="31" fillId="0" borderId="0" xfId="1" applyNumberFormat="1" applyFont="1" applyFill="1" applyBorder="1" applyAlignment="1">
      <alignment vertical="center"/>
    </xf>
    <xf numFmtId="0" fontId="31" fillId="0" borderId="0" xfId="1" applyNumberFormat="1" applyFont="1" applyFill="1" applyBorder="1" applyAlignment="1">
      <alignment vertical="center"/>
    </xf>
    <xf numFmtId="0" fontId="11" fillId="0" borderId="28" xfId="1" applyNumberFormat="1" applyFont="1" applyFill="1" applyBorder="1" applyAlignment="1" applyProtection="1">
      <alignment horizontal="center" vertical="center"/>
      <protection hidden="1"/>
    </xf>
    <xf numFmtId="0" fontId="11" fillId="0" borderId="0" xfId="1" applyNumberFormat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/>
    <xf numFmtId="3" fontId="0" fillId="0" borderId="0" xfId="1" applyNumberFormat="1" applyFont="1" applyFill="1" applyBorder="1"/>
    <xf numFmtId="3" fontId="6" fillId="0" borderId="0" xfId="1" applyNumberFormat="1" applyFont="1" applyFill="1" applyBorder="1" applyAlignment="1">
      <alignment horizontal="center"/>
    </xf>
    <xf numFmtId="0" fontId="10" fillId="0" borderId="36" xfId="1" applyNumberFormat="1" applyFont="1" applyFill="1" applyBorder="1" applyAlignment="1">
      <alignment horizontal="center"/>
    </xf>
    <xf numFmtId="0" fontId="0" fillId="0" borderId="36" xfId="1" applyNumberFormat="1" applyFont="1" applyFill="1" applyBorder="1"/>
    <xf numFmtId="3" fontId="0" fillId="0" borderId="36" xfId="1" applyNumberFormat="1" applyFont="1" applyFill="1" applyBorder="1"/>
    <xf numFmtId="0" fontId="0" fillId="0" borderId="0" xfId="1" applyNumberFormat="1" applyFont="1" applyFill="1" applyBorder="1"/>
    <xf numFmtId="0" fontId="0" fillId="0" borderId="0" xfId="1" applyNumberFormat="1" applyFont="1" applyFill="1" applyBorder="1" applyAlignment="1"/>
    <xf numFmtId="0" fontId="11" fillId="0" borderId="38" xfId="1" applyNumberFormat="1" applyFont="1" applyFill="1" applyBorder="1" applyAlignment="1" applyProtection="1">
      <alignment horizontal="center" vertical="center"/>
      <protection hidden="1"/>
    </xf>
    <xf numFmtId="0" fontId="5" fillId="0" borderId="17" xfId="1" applyNumberFormat="1" applyFont="1" applyFill="1" applyBorder="1" applyAlignment="1" applyProtection="1">
      <alignment horizontal="center" vertical="center" shrinkToFit="1"/>
      <protection hidden="1"/>
    </xf>
    <xf numFmtId="0" fontId="0" fillId="0" borderId="0" xfId="1" applyNumberFormat="1" applyFont="1" applyFill="1" applyBorder="1" applyAlignment="1">
      <alignment vertical="center"/>
    </xf>
    <xf numFmtId="0" fontId="5" fillId="0" borderId="43" xfId="1" applyNumberFormat="1" applyFont="1" applyFill="1" applyBorder="1" applyAlignment="1" applyProtection="1">
      <alignment horizontal="left" vertical="center" shrinkToFit="1"/>
      <protection hidden="1"/>
    </xf>
    <xf numFmtId="3" fontId="11" fillId="0" borderId="34" xfId="1" applyNumberFormat="1" applyFont="1" applyFill="1" applyBorder="1" applyAlignment="1" applyProtection="1">
      <alignment horizontal="right" vertical="center" shrinkToFit="1"/>
      <protection hidden="1"/>
    </xf>
    <xf numFmtId="0" fontId="31" fillId="0" borderId="0" xfId="1" applyNumberFormat="1" applyFont="1" applyFill="1" applyBorder="1" applyAlignment="1">
      <alignment horizontal="center"/>
    </xf>
    <xf numFmtId="0" fontId="31" fillId="0" borderId="0" xfId="1" applyNumberFormat="1" applyFont="1" applyFill="1" applyBorder="1"/>
    <xf numFmtId="0" fontId="5" fillId="0" borderId="0" xfId="1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/>
    <xf numFmtId="0" fontId="13" fillId="0" borderId="0" xfId="1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top"/>
    </xf>
    <xf numFmtId="0" fontId="13" fillId="0" borderId="0" xfId="1" applyNumberFormat="1" applyFont="1" applyFill="1" applyBorder="1" applyAlignment="1">
      <alignment horizontal="center" vertical="center"/>
    </xf>
    <xf numFmtId="0" fontId="13" fillId="0" borderId="0" xfId="1" applyNumberFormat="1" applyFont="1" applyFill="1" applyBorder="1" applyAlignment="1">
      <alignment horizontal="center" vertical="top"/>
    </xf>
    <xf numFmtId="0" fontId="31" fillId="0" borderId="0" xfId="1" applyNumberFormat="1" applyFont="1" applyFill="1" applyBorder="1"/>
    <xf numFmtId="0" fontId="11" fillId="0" borderId="40" xfId="1" applyNumberFormat="1" applyFont="1" applyFill="1" applyBorder="1" applyAlignment="1" applyProtection="1">
      <alignment horizontal="center" vertical="center"/>
      <protection hidden="1"/>
    </xf>
    <xf numFmtId="0" fontId="31" fillId="0" borderId="0" xfId="1" applyNumberFormat="1" applyFont="1" applyFill="1" applyBorder="1" applyAlignment="1">
      <alignment vertical="center"/>
    </xf>
    <xf numFmtId="3" fontId="31" fillId="0" borderId="0" xfId="1" applyNumberFormat="1" applyFont="1" applyFill="1" applyBorder="1" applyAlignment="1">
      <alignment vertical="center"/>
    </xf>
    <xf numFmtId="0" fontId="11" fillId="0" borderId="28" xfId="1" applyNumberFormat="1" applyFont="1" applyFill="1" applyBorder="1" applyAlignment="1" applyProtection="1">
      <alignment horizontal="center" vertical="center"/>
      <protection hidden="1"/>
    </xf>
    <xf numFmtId="0" fontId="5" fillId="0" borderId="23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27" xfId="1" applyNumberFormat="1" applyFont="1" applyFill="1" applyBorder="1" applyAlignment="1" applyProtection="1">
      <alignment horizontal="right" vertical="center" shrinkToFit="1"/>
      <protection hidden="1"/>
    </xf>
    <xf numFmtId="0" fontId="5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60" xfId="1" applyNumberFormat="1" applyFont="1" applyFill="1" applyBorder="1" applyAlignment="1" applyProtection="1">
      <alignment horizontal="right" vertical="center" shrinkToFit="1"/>
      <protection hidden="1"/>
    </xf>
    <xf numFmtId="0" fontId="5" fillId="0" borderId="23" xfId="1" applyNumberFormat="1" applyFont="1" applyFill="1" applyBorder="1" applyAlignment="1" applyProtection="1">
      <alignment horizontal="center" vertical="center" shrinkToFit="1"/>
      <protection hidden="1"/>
    </xf>
    <xf numFmtId="0" fontId="11" fillId="0" borderId="26" xfId="1" applyNumberFormat="1" applyFont="1" applyFill="1" applyBorder="1" applyAlignment="1" applyProtection="1">
      <alignment horizontal="center" vertical="center"/>
      <protection hidden="1"/>
    </xf>
    <xf numFmtId="3" fontId="11" fillId="0" borderId="47" xfId="1" applyNumberFormat="1" applyFont="1" applyFill="1" applyBorder="1" applyAlignment="1" applyProtection="1">
      <alignment horizontal="right" vertical="center" shrinkToFit="1"/>
      <protection hidden="1"/>
    </xf>
    <xf numFmtId="3" fontId="11" fillId="0" borderId="62" xfId="1" applyNumberFormat="1" applyFont="1" applyFill="1" applyBorder="1" applyAlignment="1" applyProtection="1">
      <alignment horizontal="right" vertical="center" shrinkToFit="1"/>
      <protection hidden="1"/>
    </xf>
    <xf numFmtId="0" fontId="11" fillId="0" borderId="0" xfId="1" applyNumberFormat="1" applyFont="1" applyFill="1" applyBorder="1" applyAlignment="1" applyProtection="1">
      <alignment horizontal="center" vertical="center"/>
      <protection hidden="1"/>
    </xf>
    <xf numFmtId="0" fontId="5" fillId="0" borderId="63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63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63" xfId="1" applyNumberFormat="1" applyFont="1" applyFill="1" applyBorder="1" applyAlignment="1" applyProtection="1">
      <alignment horizontal="right" vertical="center" shrinkToFit="1"/>
      <protection hidden="1"/>
    </xf>
    <xf numFmtId="0" fontId="5" fillId="0" borderId="0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0" xfId="1" applyNumberFormat="1" applyFont="1" applyFill="1" applyBorder="1" applyAlignment="1" applyProtection="1">
      <alignment horizontal="right" vertical="center" shrinkToFit="1"/>
      <protection hidden="1"/>
    </xf>
    <xf numFmtId="0" fontId="11" fillId="0" borderId="0" xfId="1" applyNumberFormat="1" applyFont="1" applyFill="1" applyBorder="1" applyAlignment="1" applyProtection="1">
      <alignment horizontal="center" vertical="center" shrinkToFit="1"/>
      <protection hidden="1"/>
    </xf>
    <xf numFmtId="0" fontId="12" fillId="0" borderId="0" xfId="1" applyNumberFormat="1" applyFont="1" applyFill="1" applyBorder="1" applyAlignment="1" applyProtection="1">
      <alignment horizontal="center" vertical="center" shrinkToFit="1"/>
      <protection hidden="1"/>
    </xf>
    <xf numFmtId="0" fontId="31" fillId="0" borderId="0" xfId="1" applyNumberFormat="1" applyFont="1" applyFill="1" applyBorder="1" applyAlignment="1">
      <alignment vertical="center"/>
    </xf>
    <xf numFmtId="3" fontId="11" fillId="0" borderId="0" xfId="1" applyNumberFormat="1" applyFont="1" applyFill="1" applyBorder="1" applyAlignment="1" applyProtection="1">
      <alignment horizontal="right" vertical="center" shrinkToFit="1"/>
      <protection hidden="1"/>
    </xf>
    <xf numFmtId="0" fontId="31" fillId="0" borderId="0" xfId="1" applyNumberFormat="1" applyFont="1" applyFill="1" applyBorder="1" applyAlignment="1">
      <alignment horizontal="center"/>
    </xf>
    <xf numFmtId="0" fontId="31" fillId="0" borderId="0" xfId="1" applyNumberFormat="1" applyFont="1" applyFill="1" applyBorder="1"/>
    <xf numFmtId="0" fontId="14" fillId="0" borderId="0" xfId="1" applyNumberFormat="1" applyFont="1" applyFill="1" applyBorder="1"/>
    <xf numFmtId="0" fontId="15" fillId="0" borderId="0" xfId="1" applyNumberFormat="1" applyFont="1" applyFill="1" applyBorder="1"/>
    <xf numFmtId="0" fontId="0" fillId="0" borderId="0" xfId="1" applyNumberFormat="1" applyFont="1" applyFill="1" applyBorder="1" applyAlignment="1">
      <alignment horizontal="center"/>
    </xf>
    <xf numFmtId="0" fontId="16" fillId="0" borderId="0" xfId="1" applyNumberFormat="1" applyFont="1" applyFill="1" applyBorder="1"/>
    <xf numFmtId="0" fontId="11" fillId="0" borderId="0" xfId="1" applyNumberFormat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3" fontId="31" fillId="0" borderId="0" xfId="1" applyNumberFormat="1" applyFont="1" applyFill="1" applyBorder="1"/>
    <xf numFmtId="3" fontId="6" fillId="0" borderId="0" xfId="1" applyNumberFormat="1" applyFont="1" applyFill="1" applyBorder="1" applyAlignment="1">
      <alignment horizontal="center"/>
    </xf>
    <xf numFmtId="0" fontId="10" fillId="0" borderId="36" xfId="1" applyNumberFormat="1" applyFont="1" applyFill="1" applyBorder="1" applyAlignment="1">
      <alignment horizontal="center"/>
    </xf>
    <xf numFmtId="0" fontId="31" fillId="0" borderId="36" xfId="1" applyNumberFormat="1" applyFont="1" applyFill="1" applyBorder="1"/>
    <xf numFmtId="3" fontId="31" fillId="0" borderId="36" xfId="1" applyNumberFormat="1" applyFont="1" applyFill="1" applyBorder="1"/>
    <xf numFmtId="0" fontId="31" fillId="0" borderId="66" xfId="1" applyNumberFormat="1" applyFont="1" applyFill="1" applyBorder="1" applyAlignment="1"/>
    <xf numFmtId="0" fontId="31" fillId="0" borderId="0" xfId="1" applyNumberFormat="1" applyFont="1" applyFill="1" applyBorder="1" applyAlignment="1"/>
    <xf numFmtId="0" fontId="31" fillId="0" borderId="0" xfId="1" applyNumberFormat="1" applyFont="1" applyFill="1" applyBorder="1" applyAlignment="1"/>
    <xf numFmtId="0" fontId="5" fillId="0" borderId="40" xfId="1" applyNumberFormat="1" applyFont="1" applyFill="1" applyBorder="1" applyAlignment="1" applyProtection="1">
      <alignment horizontal="center" vertical="center"/>
      <protection hidden="1"/>
    </xf>
    <xf numFmtId="0" fontId="5" fillId="0" borderId="43" xfId="1" applyNumberFormat="1" applyFont="1" applyFill="1" applyBorder="1" applyAlignment="1" applyProtection="1">
      <alignment horizontal="left" vertical="center" shrinkToFit="1"/>
      <protection hidden="1"/>
    </xf>
    <xf numFmtId="0" fontId="5" fillId="0" borderId="24" xfId="1" applyNumberFormat="1" applyFont="1" applyFill="1" applyBorder="1" applyAlignment="1" applyProtection="1">
      <alignment horizontal="center" vertical="center" shrinkToFit="1"/>
      <protection hidden="1"/>
    </xf>
    <xf numFmtId="0" fontId="11" fillId="0" borderId="41" xfId="1" applyNumberFormat="1" applyFont="1" applyFill="1" applyBorder="1" applyAlignment="1" applyProtection="1">
      <alignment horizontal="center" vertical="center" shrinkToFit="1"/>
      <protection hidden="1"/>
    </xf>
    <xf numFmtId="0" fontId="5" fillId="0" borderId="23" xfId="1" applyNumberFormat="1" applyFont="1" applyFill="1" applyBorder="1" applyAlignment="1" applyProtection="1">
      <alignment horizontal="center" vertical="center" shrinkToFit="1"/>
      <protection hidden="1"/>
    </xf>
    <xf numFmtId="0" fontId="5" fillId="0" borderId="28" xfId="1" applyNumberFormat="1" applyFont="1" applyFill="1" applyBorder="1" applyAlignment="1" applyProtection="1">
      <alignment horizontal="center" vertical="center"/>
      <protection hidden="1"/>
    </xf>
    <xf numFmtId="0" fontId="11" fillId="0" borderId="28" xfId="1" applyNumberFormat="1" applyFont="1" applyFill="1" applyBorder="1" applyAlignment="1" applyProtection="1">
      <alignment horizontal="left" vertical="center" shrinkToFit="1"/>
      <protection hidden="1"/>
    </xf>
    <xf numFmtId="0" fontId="5" fillId="4" borderId="43" xfId="1" applyNumberFormat="1" applyFont="1" applyFill="1" applyBorder="1" applyAlignment="1" applyProtection="1">
      <alignment horizontal="left" vertical="center" shrinkToFit="1"/>
      <protection hidden="1"/>
    </xf>
    <xf numFmtId="0" fontId="5" fillId="0" borderId="23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27" xfId="1" applyNumberFormat="1" applyFont="1" applyFill="1" applyBorder="1" applyAlignment="1" applyProtection="1">
      <alignment horizontal="right" vertical="center" shrinkToFit="1"/>
      <protection hidden="1"/>
    </xf>
    <xf numFmtId="0" fontId="5" fillId="0" borderId="43" xfId="1" applyNumberFormat="1" applyFont="1" applyFill="1" applyBorder="1" applyAlignment="1">
      <alignment horizontal="left"/>
    </xf>
    <xf numFmtId="0" fontId="5" fillId="0" borderId="43" xfId="1" applyNumberFormat="1" applyFont="1" applyFill="1" applyBorder="1" applyAlignment="1" applyProtection="1">
      <alignment horizontal="left" vertical="center" shrinkToFit="1"/>
      <protection hidden="1"/>
    </xf>
    <xf numFmtId="0" fontId="11" fillId="0" borderId="28" xfId="1" applyNumberFormat="1" applyFont="1" applyFill="1" applyBorder="1" applyAlignment="1" applyProtection="1">
      <alignment horizontal="left" vertical="center" shrinkToFit="1"/>
      <protection hidden="1"/>
    </xf>
    <xf numFmtId="0" fontId="11" fillId="0" borderId="30" xfId="1" applyNumberFormat="1" applyFont="1" applyFill="1" applyBorder="1" applyAlignment="1" applyProtection="1">
      <alignment horizontal="center" vertical="center"/>
      <protection hidden="1"/>
    </xf>
    <xf numFmtId="0" fontId="5" fillId="0" borderId="67" xfId="1" applyNumberFormat="1" applyFont="1" applyFill="1" applyBorder="1" applyAlignment="1" applyProtection="1">
      <alignment horizontal="left" vertical="center" shrinkToFit="1"/>
      <protection hidden="1"/>
    </xf>
    <xf numFmtId="0" fontId="11" fillId="0" borderId="30" xfId="1" applyNumberFormat="1" applyFont="1" applyFill="1" applyBorder="1" applyAlignment="1" applyProtection="1">
      <alignment horizontal="left" vertical="center" shrinkToFit="1"/>
      <protection hidden="1"/>
    </xf>
    <xf numFmtId="0" fontId="5" fillId="0" borderId="46" xfId="1" applyNumberFormat="1" applyFont="1" applyFill="1" applyBorder="1" applyAlignment="1" applyProtection="1">
      <alignment horizontal="center" vertical="center" shrinkToFit="1"/>
      <protection hidden="1"/>
    </xf>
    <xf numFmtId="0" fontId="5" fillId="0" borderId="33" xfId="1" applyNumberFormat="1" applyFont="1" applyFill="1" applyBorder="1" applyAlignment="1" applyProtection="1">
      <alignment horizontal="center" vertical="center" shrinkToFit="1"/>
      <protection hidden="1"/>
    </xf>
    <xf numFmtId="0" fontId="5" fillId="0" borderId="0" xfId="1" applyNumberFormat="1" applyFont="1" applyFill="1" applyBorder="1" applyAlignment="1" applyProtection="1">
      <alignment horizontal="left" vertical="center" shrinkToFit="1"/>
      <protection hidden="1"/>
    </xf>
    <xf numFmtId="0" fontId="11" fillId="0" borderId="0" xfId="1" applyNumberFormat="1" applyFont="1" applyFill="1" applyBorder="1" applyAlignment="1" applyProtection="1">
      <alignment horizontal="left" vertical="center" shrinkToFit="1"/>
      <protection hidden="1"/>
    </xf>
    <xf numFmtId="0" fontId="11" fillId="0" borderId="0" xfId="1" applyNumberFormat="1" applyFont="1" applyFill="1" applyBorder="1" applyAlignment="1" applyProtection="1">
      <alignment horizontal="center" vertical="center" shrinkToFit="1"/>
      <protection hidden="1"/>
    </xf>
    <xf numFmtId="0" fontId="5" fillId="0" borderId="0" xfId="1" applyNumberFormat="1" applyFont="1" applyFill="1" applyBorder="1" applyAlignment="1" applyProtection="1">
      <alignment horizontal="center" vertical="center" shrinkToFit="1"/>
      <protection hidden="1"/>
    </xf>
    <xf numFmtId="0" fontId="31" fillId="0" borderId="0" xfId="1" applyNumberFormat="1" applyFont="1" applyFill="1" applyBorder="1" applyAlignment="1">
      <alignment horizontal="center"/>
    </xf>
    <xf numFmtId="0" fontId="31" fillId="0" borderId="0" xfId="1" applyNumberFormat="1" applyFont="1" applyFill="1" applyBorder="1"/>
    <xf numFmtId="0" fontId="5" fillId="0" borderId="0" xfId="1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/>
    <xf numFmtId="0" fontId="13" fillId="0" borderId="0" xfId="1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top"/>
    </xf>
    <xf numFmtId="0" fontId="13" fillId="0" borderId="0" xfId="1" applyNumberFormat="1" applyFont="1" applyFill="1" applyBorder="1" applyAlignment="1">
      <alignment horizontal="center" vertical="center"/>
    </xf>
    <xf numFmtId="0" fontId="13" fillId="0" borderId="0" xfId="1" applyNumberFormat="1" applyFont="1" applyFill="1" applyBorder="1" applyAlignment="1">
      <alignment horizontal="center" vertical="top"/>
    </xf>
    <xf numFmtId="0" fontId="31" fillId="0" borderId="0" xfId="1" applyNumberFormat="1" applyFont="1" applyFill="1" applyBorder="1"/>
    <xf numFmtId="0" fontId="11" fillId="0" borderId="40" xfId="1" applyNumberFormat="1" applyFont="1" applyFill="1" applyBorder="1" applyAlignment="1" applyProtection="1">
      <alignment horizontal="center" vertical="center"/>
      <protection hidden="1"/>
    </xf>
    <xf numFmtId="0" fontId="31" fillId="0" borderId="0" xfId="1" applyNumberFormat="1" applyFont="1" applyFill="1" applyBorder="1" applyAlignment="1">
      <alignment vertical="center"/>
    </xf>
    <xf numFmtId="3" fontId="31" fillId="0" borderId="0" xfId="1" applyNumberFormat="1" applyFont="1" applyFill="1" applyBorder="1" applyAlignment="1">
      <alignment vertical="center"/>
    </xf>
    <xf numFmtId="0" fontId="11" fillId="0" borderId="28" xfId="1" applyNumberFormat="1" applyFont="1" applyFill="1" applyBorder="1" applyAlignment="1" applyProtection="1">
      <alignment horizontal="center" vertical="center"/>
      <protection hidden="1"/>
    </xf>
    <xf numFmtId="0" fontId="5" fillId="0" borderId="23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27" xfId="1" applyNumberFormat="1" applyFont="1" applyFill="1" applyBorder="1" applyAlignment="1" applyProtection="1">
      <alignment horizontal="right" vertical="center" shrinkToFit="1"/>
      <protection hidden="1"/>
    </xf>
    <xf numFmtId="0" fontId="5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60" xfId="1" applyNumberFormat="1" applyFont="1" applyFill="1" applyBorder="1" applyAlignment="1" applyProtection="1">
      <alignment horizontal="right" vertical="center" shrinkToFit="1"/>
      <protection hidden="1"/>
    </xf>
    <xf numFmtId="0" fontId="11" fillId="0" borderId="30" xfId="1" applyNumberFormat="1" applyFont="1" applyFill="1" applyBorder="1" applyAlignment="1" applyProtection="1">
      <alignment horizontal="center" vertical="center"/>
      <protection hidden="1"/>
    </xf>
    <xf numFmtId="0" fontId="5" fillId="0" borderId="33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47" xfId="1" applyNumberFormat="1" applyFont="1" applyFill="1" applyBorder="1" applyAlignment="1" applyProtection="1">
      <alignment horizontal="right" vertical="center" shrinkToFit="1"/>
      <protection hidden="1"/>
    </xf>
    <xf numFmtId="0" fontId="5" fillId="0" borderId="46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62" xfId="1" applyNumberFormat="1" applyFont="1" applyFill="1" applyBorder="1" applyAlignment="1" applyProtection="1">
      <alignment horizontal="right" vertical="center" shrinkToFit="1"/>
      <protection hidden="1"/>
    </xf>
    <xf numFmtId="0" fontId="15" fillId="0" borderId="0" xfId="1" applyNumberFormat="1" applyFont="1" applyFill="1" applyBorder="1"/>
    <xf numFmtId="0" fontId="11" fillId="0" borderId="0" xfId="1" applyNumberFormat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3" fontId="31" fillId="0" borderId="0" xfId="1" applyNumberFormat="1" applyFont="1" applyFill="1" applyBorder="1"/>
    <xf numFmtId="3" fontId="6" fillId="0" borderId="0" xfId="1" applyNumberFormat="1" applyFont="1" applyFill="1" applyBorder="1" applyAlignment="1">
      <alignment horizontal="center"/>
    </xf>
    <xf numFmtId="0" fontId="31" fillId="0" borderId="0" xfId="1" applyNumberFormat="1" applyFont="1" applyFill="1" applyBorder="1"/>
    <xf numFmtId="0" fontId="10" fillId="0" borderId="36" xfId="1" applyNumberFormat="1" applyFont="1" applyFill="1" applyBorder="1" applyAlignment="1">
      <alignment horizontal="center"/>
    </xf>
    <xf numFmtId="0" fontId="31" fillId="0" borderId="36" xfId="1" applyNumberFormat="1" applyFont="1" applyFill="1" applyBorder="1"/>
    <xf numFmtId="3" fontId="31" fillId="0" borderId="36" xfId="1" applyNumberFormat="1" applyFont="1" applyFill="1" applyBorder="1"/>
    <xf numFmtId="0" fontId="31" fillId="0" borderId="66" xfId="1" applyNumberFormat="1" applyFont="1" applyFill="1" applyBorder="1" applyAlignment="1"/>
    <xf numFmtId="0" fontId="31" fillId="0" borderId="0" xfId="1" applyNumberFormat="1" applyFont="1" applyFill="1" applyBorder="1" applyAlignment="1"/>
    <xf numFmtId="0" fontId="31" fillId="0" borderId="0" xfId="1" applyNumberFormat="1" applyFont="1" applyFill="1" applyBorder="1" applyAlignment="1"/>
    <xf numFmtId="0" fontId="5" fillId="0" borderId="43" xfId="1" applyNumberFormat="1" applyFont="1" applyFill="1" applyBorder="1" applyAlignment="1" applyProtection="1">
      <alignment horizontal="left" vertical="center" shrinkToFit="1"/>
      <protection hidden="1"/>
    </xf>
    <xf numFmtId="3" fontId="11" fillId="0" borderId="19" xfId="1" applyNumberFormat="1" applyFont="1" applyFill="1" applyBorder="1" applyAlignment="1" applyProtection="1">
      <alignment horizontal="right" vertical="center" shrinkToFit="1"/>
      <protection hidden="1"/>
    </xf>
    <xf numFmtId="0" fontId="5" fillId="0" borderId="24" xfId="1" applyNumberFormat="1" applyFont="1" applyFill="1" applyBorder="1" applyAlignment="1" applyProtection="1">
      <alignment horizontal="center" vertical="center" shrinkToFit="1"/>
      <protection hidden="1"/>
    </xf>
    <xf numFmtId="0" fontId="20" fillId="0" borderId="23" xfId="1" applyNumberFormat="1" applyFont="1" applyFill="1" applyBorder="1" applyAlignment="1" applyProtection="1">
      <alignment horizontal="center" vertical="center" shrinkToFit="1"/>
      <protection hidden="1"/>
    </xf>
    <xf numFmtId="3" fontId="21" fillId="0" borderId="27" xfId="1" applyNumberFormat="1" applyFont="1" applyFill="1" applyBorder="1" applyAlignment="1" applyProtection="1">
      <alignment horizontal="right" vertical="center" shrinkToFit="1"/>
      <protection hidden="1"/>
    </xf>
    <xf numFmtId="0" fontId="20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21" fillId="0" borderId="60" xfId="1" applyNumberFormat="1" applyFont="1" applyFill="1" applyBorder="1" applyAlignment="1" applyProtection="1">
      <alignment horizontal="right" vertical="center" shrinkToFit="1"/>
      <protection hidden="1"/>
    </xf>
    <xf numFmtId="0" fontId="5" fillId="0" borderId="23" xfId="1" applyNumberFormat="1" applyFont="1" applyFill="1" applyBorder="1" applyAlignment="1" applyProtection="1">
      <alignment horizontal="center" vertical="center" shrinkToFit="1"/>
      <protection hidden="1"/>
    </xf>
    <xf numFmtId="0" fontId="11" fillId="0" borderId="28" xfId="1" applyNumberFormat="1" applyFont="1" applyFill="1" applyBorder="1" applyAlignment="1" applyProtection="1">
      <alignment horizontal="left" vertical="center" shrinkToFit="1"/>
      <protection hidden="1"/>
    </xf>
    <xf numFmtId="0" fontId="11" fillId="0" borderId="28" xfId="1" applyNumberFormat="1" applyFont="1" applyFill="1" applyBorder="1" applyAlignment="1" applyProtection="1">
      <alignment horizontal="left" vertical="center" shrinkToFit="1"/>
      <protection hidden="1"/>
    </xf>
    <xf numFmtId="0" fontId="12" fillId="0" borderId="16" xfId="1" applyNumberFormat="1" applyFont="1" applyFill="1" applyBorder="1" applyAlignment="1" applyProtection="1">
      <alignment horizontal="center" vertical="center" shrinkToFit="1"/>
      <protection hidden="1"/>
    </xf>
    <xf numFmtId="0" fontId="22" fillId="0" borderId="43" xfId="1" applyNumberFormat="1" applyFont="1" applyFill="1" applyBorder="1" applyAlignment="1" applyProtection="1">
      <alignment horizontal="left" vertical="center" shrinkToFit="1"/>
      <protection hidden="1"/>
    </xf>
    <xf numFmtId="0" fontId="22" fillId="0" borderId="39" xfId="1" applyNumberFormat="1" applyFont="1" applyFill="1" applyBorder="1" applyAlignment="1" applyProtection="1">
      <alignment horizontal="left" vertical="center" shrinkToFit="1"/>
      <protection hidden="1"/>
    </xf>
    <xf numFmtId="0" fontId="0" fillId="0" borderId="0" xfId="1" applyNumberFormat="1" applyFont="1" applyFill="1" applyBorder="1"/>
    <xf numFmtId="0" fontId="0" fillId="0" borderId="0" xfId="1" applyNumberFormat="1" applyFont="1" applyFill="1" applyBorder="1"/>
    <xf numFmtId="0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/>
    <xf numFmtId="0" fontId="5" fillId="0" borderId="0" xfId="1" applyNumberFormat="1" applyFont="1" applyFill="1" applyBorder="1" applyAlignment="1"/>
    <xf numFmtId="0" fontId="13" fillId="0" borderId="0" xfId="1" applyNumberFormat="1" applyFont="1" applyFill="1" applyBorder="1" applyAlignment="1">
      <alignment horizontal="center"/>
    </xf>
    <xf numFmtId="0" fontId="13" fillId="0" borderId="0" xfId="1" applyNumberFormat="1" applyFont="1" applyFill="1" applyBorder="1" applyAlignment="1">
      <alignment horizontal="center" vertical="center"/>
    </xf>
    <xf numFmtId="0" fontId="13" fillId="0" borderId="0" xfId="1" applyNumberFormat="1" applyFont="1" applyFill="1" applyBorder="1" applyAlignment="1">
      <alignment horizontal="center" vertical="top"/>
    </xf>
    <xf numFmtId="0" fontId="7" fillId="4" borderId="20" xfId="1" applyNumberFormat="1" applyFont="1" applyFill="1" applyBorder="1" applyAlignment="1">
      <alignment horizontal="center" vertical="center" wrapText="1"/>
    </xf>
    <xf numFmtId="0" fontId="5" fillId="4" borderId="54" xfId="1" applyNumberFormat="1" applyFont="1" applyFill="1" applyBorder="1" applyAlignment="1">
      <alignment horizontal="center" vertical="center"/>
    </xf>
    <xf numFmtId="0" fontId="0" fillId="4" borderId="50" xfId="1" applyNumberFormat="1" applyFont="1" applyFill="1" applyBorder="1" applyAlignment="1">
      <alignment horizontal="center" vertical="center"/>
    </xf>
    <xf numFmtId="0" fontId="0" fillId="2" borderId="50" xfId="1" applyNumberFormat="1" applyFont="1" applyFill="1" applyBorder="1" applyAlignment="1">
      <alignment horizontal="center" vertical="center"/>
    </xf>
    <xf numFmtId="0" fontId="0" fillId="2" borderId="57" xfId="1" applyNumberFormat="1" applyFont="1" applyFill="1" applyBorder="1" applyAlignment="1">
      <alignment horizontal="center" vertical="center"/>
    </xf>
    <xf numFmtId="0" fontId="0" fillId="4" borderId="54" xfId="1" applyNumberFormat="1" applyFont="1" applyFill="1" applyBorder="1" applyAlignment="1">
      <alignment horizontal="center" vertical="center"/>
    </xf>
    <xf numFmtId="0" fontId="0" fillId="4" borderId="0" xfId="1" applyNumberFormat="1" applyFont="1" applyFill="1" applyBorder="1" applyAlignment="1">
      <alignment horizontal="center" vertical="center"/>
    </xf>
    <xf numFmtId="0" fontId="10" fillId="2" borderId="54" xfId="1" applyNumberFormat="1" applyFont="1" applyFill="1" applyBorder="1" applyAlignment="1">
      <alignment horizontal="center" vertical="center"/>
    </xf>
    <xf numFmtId="0" fontId="11" fillId="0" borderId="93" xfId="1" applyNumberFormat="1" applyFont="1" applyFill="1" applyBorder="1" applyAlignment="1" applyProtection="1">
      <alignment horizontal="center" vertical="center"/>
      <protection hidden="1"/>
    </xf>
    <xf numFmtId="0" fontId="5" fillId="0" borderId="95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96" xfId="1" applyNumberFormat="1" applyFont="1" applyFill="1" applyBorder="1" applyAlignment="1" applyProtection="1">
      <alignment horizontal="right" vertical="center" shrinkToFit="1"/>
      <protection hidden="1"/>
    </xf>
    <xf numFmtId="0" fontId="5" fillId="0" borderId="97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98" xfId="1" applyNumberFormat="1" applyFont="1" applyFill="1" applyBorder="1" applyAlignment="1" applyProtection="1">
      <alignment horizontal="right" vertical="center" shrinkToFit="1"/>
      <protection hidden="1"/>
    </xf>
    <xf numFmtId="0" fontId="11" fillId="2" borderId="95" xfId="1" applyNumberFormat="1" applyFont="1" applyFill="1" applyBorder="1" applyAlignment="1" applyProtection="1">
      <alignment horizontal="center" vertical="center" shrinkToFit="1"/>
      <protection hidden="1"/>
    </xf>
    <xf numFmtId="3" fontId="11" fillId="2" borderId="97" xfId="1" applyNumberFormat="1" applyFont="1" applyFill="1" applyBorder="1" applyAlignment="1" applyProtection="1">
      <alignment horizontal="right" vertical="center" shrinkToFit="1"/>
      <protection hidden="1"/>
    </xf>
    <xf numFmtId="0" fontId="11" fillId="0" borderId="100" xfId="1" applyNumberFormat="1" applyFont="1" applyFill="1" applyBorder="1" applyAlignment="1" applyProtection="1">
      <alignment horizontal="center" vertical="center"/>
      <protection hidden="1"/>
    </xf>
    <xf numFmtId="0" fontId="5" fillId="0" borderId="23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27" xfId="1" applyNumberFormat="1" applyFont="1" applyFill="1" applyBorder="1" applyAlignment="1" applyProtection="1">
      <alignment horizontal="right" vertical="center" shrinkToFit="1"/>
      <protection hidden="1"/>
    </xf>
    <xf numFmtId="0" fontId="5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60" xfId="1" applyNumberFormat="1" applyFont="1" applyFill="1" applyBorder="1" applyAlignment="1" applyProtection="1">
      <alignment horizontal="right" vertical="center" shrinkToFit="1"/>
      <protection hidden="1"/>
    </xf>
    <xf numFmtId="3" fontId="11" fillId="4" borderId="60" xfId="1" applyNumberFormat="1" applyFont="1" applyFill="1" applyBorder="1" applyAlignment="1" applyProtection="1">
      <alignment horizontal="right" vertical="center" shrinkToFit="1"/>
      <protection hidden="1"/>
    </xf>
    <xf numFmtId="0" fontId="11" fillId="0" borderId="84" xfId="1" applyNumberFormat="1" applyFont="1" applyFill="1" applyBorder="1" applyAlignment="1" applyProtection="1">
      <alignment horizontal="center" vertical="center"/>
      <protection hidden="1"/>
    </xf>
    <xf numFmtId="0" fontId="5" fillId="0" borderId="104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105" xfId="1" applyNumberFormat="1" applyFont="1" applyFill="1" applyBorder="1" applyAlignment="1" applyProtection="1">
      <alignment horizontal="right" vertical="center" shrinkToFit="1"/>
      <protection hidden="1"/>
    </xf>
    <xf numFmtId="0" fontId="5" fillId="0" borderId="106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107" xfId="1" applyNumberFormat="1" applyFont="1" applyFill="1" applyBorder="1" applyAlignment="1" applyProtection="1">
      <alignment horizontal="right" vertical="center" shrinkToFit="1"/>
      <protection hidden="1"/>
    </xf>
    <xf numFmtId="0" fontId="11" fillId="2" borderId="108" xfId="1" applyNumberFormat="1" applyFont="1" applyFill="1" applyBorder="1" applyAlignment="1" applyProtection="1">
      <alignment horizontal="center" vertical="center" shrinkToFit="1"/>
      <protection hidden="1"/>
    </xf>
    <xf numFmtId="3" fontId="11" fillId="2" borderId="109" xfId="1" applyNumberFormat="1" applyFont="1" applyFill="1" applyBorder="1" applyAlignment="1" applyProtection="1">
      <alignment horizontal="right" vertical="center" shrinkToFit="1"/>
      <protection hidden="1"/>
    </xf>
    <xf numFmtId="0" fontId="31" fillId="0" borderId="0" xfId="1" applyNumberFormat="1" applyFont="1" applyFill="1" applyBorder="1"/>
    <xf numFmtId="0" fontId="26" fillId="0" borderId="0" xfId="1" applyNumberFormat="1" applyFont="1" applyFill="1" applyBorder="1"/>
    <xf numFmtId="3" fontId="26" fillId="0" borderId="0" xfId="1" applyNumberFormat="1" applyFont="1" applyFill="1" applyBorder="1"/>
    <xf numFmtId="3" fontId="27" fillId="0" borderId="0" xfId="1" applyNumberFormat="1" applyFont="1" applyFill="1" applyBorder="1" applyAlignment="1">
      <alignment horizontal="center"/>
    </xf>
    <xf numFmtId="0" fontId="25" fillId="0" borderId="0" xfId="1" applyNumberFormat="1" applyFont="1" applyFill="1" applyBorder="1" applyAlignment="1">
      <alignment horizontal="center"/>
    </xf>
    <xf numFmtId="0" fontId="10" fillId="0" borderId="36" xfId="1" applyNumberFormat="1" applyFont="1" applyFill="1" applyBorder="1" applyAlignment="1">
      <alignment horizontal="center"/>
    </xf>
    <xf numFmtId="0" fontId="31" fillId="0" borderId="0" xfId="1" applyNumberFormat="1" applyFont="1" applyFill="1" applyBorder="1"/>
    <xf numFmtId="0" fontId="31" fillId="0" borderId="36" xfId="1" applyNumberFormat="1" applyFont="1" applyFill="1" applyBorder="1"/>
    <xf numFmtId="3" fontId="31" fillId="0" borderId="36" xfId="1" applyNumberFormat="1" applyFont="1" applyFill="1" applyBorder="1"/>
    <xf numFmtId="3" fontId="31" fillId="0" borderId="0" xfId="1" applyNumberFormat="1" applyFont="1" applyFill="1" applyBorder="1"/>
    <xf numFmtId="0" fontId="22" fillId="4" borderId="20" xfId="1" applyNumberFormat="1" applyFont="1" applyFill="1" applyBorder="1" applyAlignment="1">
      <alignment horizontal="center" vertical="center" wrapText="1"/>
    </xf>
    <xf numFmtId="0" fontId="22" fillId="4" borderId="0" xfId="1" applyNumberFormat="1" applyFont="1" applyFill="1" applyBorder="1" applyAlignment="1">
      <alignment horizontal="center" vertical="center"/>
    </xf>
    <xf numFmtId="0" fontId="26" fillId="4" borderId="50" xfId="1" applyNumberFormat="1" applyFont="1" applyFill="1" applyBorder="1" applyAlignment="1">
      <alignment horizontal="center" vertical="center"/>
    </xf>
    <xf numFmtId="3" fontId="26" fillId="4" borderId="54" xfId="1" applyNumberFormat="1" applyFont="1" applyFill="1" applyBorder="1" applyAlignment="1">
      <alignment horizontal="center" vertical="center"/>
    </xf>
    <xf numFmtId="0" fontId="26" fillId="4" borderId="55" xfId="1" applyNumberFormat="1" applyFont="1" applyFill="1" applyBorder="1" applyAlignment="1">
      <alignment horizontal="center" vertical="center"/>
    </xf>
    <xf numFmtId="3" fontId="26" fillId="4" borderId="0" xfId="1" applyNumberFormat="1" applyFont="1" applyFill="1" applyBorder="1" applyAlignment="1">
      <alignment horizontal="center" vertical="center"/>
    </xf>
    <xf numFmtId="0" fontId="26" fillId="2" borderId="50" xfId="1" applyNumberFormat="1" applyFont="1" applyFill="1" applyBorder="1" applyAlignment="1">
      <alignment horizontal="center" vertical="center"/>
    </xf>
    <xf numFmtId="3" fontId="26" fillId="2" borderId="56" xfId="1" applyNumberFormat="1" applyFont="1" applyFill="1" applyBorder="1" applyAlignment="1">
      <alignment horizontal="center" vertical="center"/>
    </xf>
    <xf numFmtId="0" fontId="26" fillId="2" borderId="51" xfId="1" applyNumberFormat="1" applyFont="1" applyFill="1" applyBorder="1" applyAlignment="1">
      <alignment horizontal="center" vertical="center"/>
    </xf>
    <xf numFmtId="0" fontId="28" fillId="0" borderId="21" xfId="1" applyNumberFormat="1" applyFont="1" applyFill="1" applyBorder="1" applyAlignment="1" applyProtection="1">
      <alignment horizontal="center" vertical="center" shrinkToFit="1"/>
      <protection hidden="1"/>
    </xf>
    <xf numFmtId="3" fontId="28" fillId="0" borderId="25" xfId="1" applyNumberFormat="1" applyFont="1" applyFill="1" applyBorder="1" applyAlignment="1" applyProtection="1">
      <alignment horizontal="right" vertical="center" shrinkToFit="1"/>
      <protection hidden="1"/>
    </xf>
    <xf numFmtId="0" fontId="28" fillId="0" borderId="41" xfId="1" applyNumberFormat="1" applyFont="1" applyFill="1" applyBorder="1" applyAlignment="1" applyProtection="1">
      <alignment horizontal="center" vertical="center" shrinkToFit="1"/>
      <protection hidden="1"/>
    </xf>
    <xf numFmtId="3" fontId="28" fillId="0" borderId="39" xfId="1" applyNumberFormat="1" applyFont="1" applyFill="1" applyBorder="1" applyAlignment="1" applyProtection="1">
      <alignment horizontal="right" vertical="center" shrinkToFit="1"/>
      <protection hidden="1"/>
    </xf>
    <xf numFmtId="3" fontId="28" fillId="0" borderId="42" xfId="1" applyNumberFormat="1" applyFont="1" applyFill="1" applyBorder="1" applyAlignment="1" applyProtection="1">
      <alignment horizontal="right" vertical="center" shrinkToFit="1"/>
      <protection hidden="1"/>
    </xf>
    <xf numFmtId="0" fontId="28" fillId="0" borderId="23" xfId="1" applyNumberFormat="1" applyFont="1" applyFill="1" applyBorder="1" applyAlignment="1" applyProtection="1">
      <alignment horizontal="center" vertical="center" shrinkToFit="1"/>
      <protection hidden="1"/>
    </xf>
    <xf numFmtId="3" fontId="28" fillId="0" borderId="27" xfId="1" applyNumberFormat="1" applyFont="1" applyFill="1" applyBorder="1" applyAlignment="1" applyProtection="1">
      <alignment horizontal="right" vertical="center" shrinkToFit="1"/>
      <protection hidden="1"/>
    </xf>
    <xf numFmtId="0" fontId="28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28" fillId="0" borderId="60" xfId="1" applyNumberFormat="1" applyFont="1" applyFill="1" applyBorder="1" applyAlignment="1" applyProtection="1">
      <alignment horizontal="right" vertical="center" shrinkToFit="1"/>
      <protection hidden="1"/>
    </xf>
    <xf numFmtId="0" fontId="31" fillId="0" borderId="23" xfId="1" applyNumberFormat="1" applyFont="1" applyFill="1" applyBorder="1" applyAlignment="1">
      <alignment horizontal="center"/>
    </xf>
    <xf numFmtId="0" fontId="31" fillId="0" borderId="27" xfId="1" applyNumberFormat="1" applyFont="1" applyFill="1" applyBorder="1"/>
    <xf numFmtId="0" fontId="31" fillId="0" borderId="24" xfId="1" applyNumberFormat="1" applyFont="1" applyFill="1" applyBorder="1" applyAlignment="1">
      <alignment horizontal="center"/>
    </xf>
    <xf numFmtId="0" fontId="31" fillId="0" borderId="60" xfId="1" applyNumberFormat="1" applyFont="1" applyFill="1" applyBorder="1"/>
    <xf numFmtId="0" fontId="31" fillId="0" borderId="0" xfId="1" applyNumberFormat="1" applyFont="1" applyFill="1" applyBorder="1"/>
    <xf numFmtId="0" fontId="28" fillId="4" borderId="24" xfId="1" applyNumberFormat="1" applyFont="1" applyFill="1" applyBorder="1" applyAlignment="1" applyProtection="1">
      <alignment horizontal="center" vertical="center" shrinkToFit="1"/>
      <protection hidden="1"/>
    </xf>
    <xf numFmtId="3" fontId="28" fillId="4" borderId="60" xfId="1" applyNumberFormat="1" applyFont="1" applyFill="1" applyBorder="1" applyAlignment="1" applyProtection="1">
      <alignment horizontal="right" vertical="center" shrinkToFit="1"/>
      <protection hidden="1"/>
    </xf>
    <xf numFmtId="0" fontId="28" fillId="0" borderId="70" xfId="1" applyNumberFormat="1" applyFont="1" applyFill="1" applyBorder="1" applyAlignment="1" applyProtection="1">
      <alignment horizontal="center" vertical="center" shrinkToFit="1"/>
      <protection hidden="1"/>
    </xf>
    <xf numFmtId="0" fontId="31" fillId="0" borderId="0" xfId="1" applyNumberFormat="1" applyFont="1" applyFill="1" applyBorder="1" applyAlignment="1">
      <alignment horizontal="center"/>
    </xf>
    <xf numFmtId="0" fontId="31" fillId="0" borderId="0" xfId="1" applyNumberFormat="1" applyFont="1" applyFill="1" applyBorder="1"/>
    <xf numFmtId="0" fontId="5" fillId="0" borderId="0" xfId="1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/>
    <xf numFmtId="0" fontId="13" fillId="0" borderId="0" xfId="1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top"/>
    </xf>
    <xf numFmtId="0" fontId="13" fillId="0" borderId="0" xfId="1" applyNumberFormat="1" applyFont="1" applyFill="1" applyBorder="1" applyAlignment="1">
      <alignment horizontal="center" vertical="center"/>
    </xf>
    <xf numFmtId="0" fontId="13" fillId="0" borderId="0" xfId="1" applyNumberFormat="1" applyFont="1" applyFill="1" applyBorder="1" applyAlignment="1">
      <alignment horizontal="center" vertical="top"/>
    </xf>
    <xf numFmtId="0" fontId="31" fillId="0" borderId="0" xfId="1" applyNumberFormat="1" applyFont="1" applyFill="1" applyBorder="1"/>
    <xf numFmtId="0" fontId="11" fillId="0" borderId="40" xfId="1" applyNumberFormat="1" applyFont="1" applyFill="1" applyBorder="1" applyAlignment="1" applyProtection="1">
      <alignment horizontal="center" vertical="center"/>
      <protection hidden="1"/>
    </xf>
    <xf numFmtId="0" fontId="5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60" xfId="1" applyNumberFormat="1" applyFont="1" applyFill="1" applyBorder="1" applyAlignment="1" applyProtection="1">
      <alignment horizontal="right" vertical="center" shrinkToFit="1"/>
      <protection hidden="1"/>
    </xf>
    <xf numFmtId="3" fontId="11" fillId="0" borderId="41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25" xfId="1" applyNumberFormat="1" applyFont="1" applyFill="1" applyBorder="1" applyAlignment="1" applyProtection="1">
      <alignment horizontal="center" vertical="center" shrinkToFit="1"/>
      <protection hidden="1"/>
    </xf>
    <xf numFmtId="0" fontId="31" fillId="0" borderId="0" xfId="1" applyNumberFormat="1" applyFont="1" applyFill="1" applyBorder="1" applyAlignment="1">
      <alignment vertical="center"/>
    </xf>
    <xf numFmtId="3" fontId="31" fillId="0" borderId="0" xfId="1" applyNumberFormat="1" applyFont="1" applyFill="1" applyBorder="1" applyAlignment="1">
      <alignment vertical="center"/>
    </xf>
    <xf numFmtId="0" fontId="11" fillId="0" borderId="28" xfId="1" applyNumberFormat="1" applyFont="1" applyFill="1" applyBorder="1" applyAlignment="1" applyProtection="1">
      <alignment horizontal="center" vertical="center"/>
      <protection hidden="1"/>
    </xf>
    <xf numFmtId="0" fontId="5" fillId="0" borderId="23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27" xfId="1" applyNumberFormat="1" applyFont="1" applyFill="1" applyBorder="1" applyAlignment="1" applyProtection="1">
      <alignment horizontal="right" vertical="center" shrinkToFit="1"/>
      <protection hidden="1"/>
    </xf>
    <xf numFmtId="0" fontId="5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60" xfId="1" applyNumberFormat="1" applyFont="1" applyFill="1" applyBorder="1" applyAlignment="1" applyProtection="1">
      <alignment horizontal="right" vertical="center" shrinkToFit="1"/>
      <protection hidden="1"/>
    </xf>
    <xf numFmtId="0" fontId="5" fillId="0" borderId="23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27" xfId="1" applyNumberFormat="1" applyFont="1" applyFill="1" applyBorder="1" applyAlignment="1" applyProtection="1">
      <alignment horizontal="right" vertical="center" shrinkToFit="1"/>
      <protection hidden="1"/>
    </xf>
    <xf numFmtId="0" fontId="11" fillId="0" borderId="26" xfId="1" applyNumberFormat="1" applyFont="1" applyFill="1" applyBorder="1" applyAlignment="1" applyProtection="1">
      <alignment horizontal="center" vertical="center"/>
      <protection hidden="1"/>
    </xf>
    <xf numFmtId="3" fontId="11" fillId="0" borderId="47" xfId="1" applyNumberFormat="1" applyFont="1" applyFill="1" applyBorder="1" applyAlignment="1" applyProtection="1">
      <alignment horizontal="right" vertical="center" shrinkToFit="1"/>
      <protection hidden="1"/>
    </xf>
    <xf numFmtId="3" fontId="11" fillId="0" borderId="62" xfId="1" applyNumberFormat="1" applyFont="1" applyFill="1" applyBorder="1" applyAlignment="1" applyProtection="1">
      <alignment horizontal="right" vertical="center" shrinkToFit="1"/>
      <protection hidden="1"/>
    </xf>
    <xf numFmtId="3" fontId="11" fillId="0" borderId="46" xfId="1" applyNumberFormat="1" applyFont="1" applyFill="1" applyBorder="1" applyAlignment="1" applyProtection="1">
      <alignment horizontal="right" vertical="center" shrinkToFit="1"/>
      <protection hidden="1"/>
    </xf>
    <xf numFmtId="0" fontId="11" fillId="0" borderId="0" xfId="1" applyNumberFormat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/>
    <xf numFmtId="3" fontId="0" fillId="0" borderId="0" xfId="1" applyNumberFormat="1" applyFont="1" applyFill="1" applyBorder="1"/>
    <xf numFmtId="3" fontId="6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/>
    <xf numFmtId="0" fontId="10" fillId="0" borderId="36" xfId="1" applyNumberFormat="1" applyFont="1" applyFill="1" applyBorder="1" applyAlignment="1">
      <alignment horizontal="center"/>
    </xf>
    <xf numFmtId="0" fontId="0" fillId="0" borderId="36" xfId="1" applyNumberFormat="1" applyFont="1" applyFill="1" applyBorder="1"/>
    <xf numFmtId="3" fontId="0" fillId="0" borderId="36" xfId="1" applyNumberFormat="1" applyFont="1" applyFill="1" applyBorder="1"/>
    <xf numFmtId="0" fontId="0" fillId="0" borderId="0" xfId="1" applyNumberFormat="1" applyFont="1" applyFill="1" applyBorder="1"/>
    <xf numFmtId="0" fontId="0" fillId="0" borderId="66" xfId="1" applyNumberFormat="1" applyFont="1" applyFill="1" applyBorder="1" applyAlignment="1"/>
    <xf numFmtId="0" fontId="0" fillId="0" borderId="0" xfId="1" applyNumberFormat="1" applyFont="1" applyFill="1" applyBorder="1" applyAlignment="1"/>
    <xf numFmtId="0" fontId="0" fillId="0" borderId="0" xfId="1" applyNumberFormat="1" applyFont="1" applyFill="1" applyBorder="1" applyAlignment="1"/>
    <xf numFmtId="0" fontId="5" fillId="0" borderId="24" xfId="1" applyNumberFormat="1" applyFont="1" applyFill="1" applyBorder="1" applyAlignment="1" applyProtection="1">
      <alignment horizontal="center" vertical="center" shrinkToFit="1"/>
      <protection hidden="1"/>
    </xf>
    <xf numFmtId="0" fontId="11" fillId="0" borderId="41" xfId="1" applyNumberFormat="1" applyFont="1" applyFill="1" applyBorder="1" applyAlignment="1" applyProtection="1">
      <alignment horizontal="center" vertical="center" shrinkToFit="1"/>
      <protection hidden="1"/>
    </xf>
    <xf numFmtId="0" fontId="0" fillId="0" borderId="0" xfId="1" applyNumberFormat="1" applyFont="1" applyFill="1" applyBorder="1" applyAlignment="1">
      <alignment vertical="center"/>
    </xf>
    <xf numFmtId="3" fontId="0" fillId="0" borderId="0" xfId="1" applyNumberFormat="1" applyFont="1" applyFill="1" applyBorder="1" applyAlignment="1">
      <alignment vertical="center"/>
    </xf>
    <xf numFmtId="0" fontId="5" fillId="0" borderId="23" xfId="1" applyNumberFormat="1" applyFont="1" applyFill="1" applyBorder="1" applyAlignment="1" applyProtection="1">
      <alignment horizontal="center" vertical="center" shrinkToFit="1"/>
      <protection hidden="1"/>
    </xf>
    <xf numFmtId="0" fontId="5" fillId="0" borderId="24" xfId="1" applyNumberFormat="1" applyFont="1" applyFill="1" applyBorder="1" applyAlignment="1" applyProtection="1">
      <alignment horizontal="center" vertical="center" shrinkToFit="1"/>
      <protection hidden="1"/>
    </xf>
    <xf numFmtId="0" fontId="5" fillId="0" borderId="23" xfId="1" applyNumberFormat="1" applyFont="1" applyFill="1" applyBorder="1" applyAlignment="1" applyProtection="1">
      <alignment horizontal="center" vertical="center" shrinkToFit="1"/>
      <protection hidden="1"/>
    </xf>
    <xf numFmtId="0" fontId="5" fillId="0" borderId="23" xfId="1" applyNumberFormat="1" applyFont="1" applyFill="1" applyBorder="1" applyAlignment="1" applyProtection="1">
      <alignment horizontal="center" vertical="center" shrinkToFit="1"/>
      <protection hidden="1"/>
    </xf>
    <xf numFmtId="164" fontId="11" fillId="0" borderId="60" xfId="1" applyNumberFormat="1" applyFont="1" applyFill="1" applyBorder="1" applyAlignment="1" applyProtection="1">
      <alignment horizontal="right" vertical="center" shrinkToFit="1"/>
      <protection hidden="1"/>
    </xf>
    <xf numFmtId="0" fontId="5" fillId="0" borderId="67" xfId="1" applyNumberFormat="1" applyFont="1" applyFill="1" applyBorder="1" applyAlignment="1" applyProtection="1">
      <alignment horizontal="left" vertical="center" shrinkToFit="1"/>
      <protection hidden="1"/>
    </xf>
    <xf numFmtId="0" fontId="11" fillId="0" borderId="30" xfId="1" applyNumberFormat="1" applyFont="1" applyFill="1" applyBorder="1" applyAlignment="1" applyProtection="1">
      <alignment horizontal="left" vertical="center" shrinkToFit="1"/>
      <protection hidden="1"/>
    </xf>
    <xf numFmtId="0" fontId="5" fillId="0" borderId="46" xfId="1" applyNumberFormat="1" applyFont="1" applyFill="1" applyBorder="1" applyAlignment="1" applyProtection="1">
      <alignment horizontal="center" vertical="center" shrinkToFit="1"/>
      <protection hidden="1"/>
    </xf>
    <xf numFmtId="0" fontId="5" fillId="0" borderId="33" xfId="1" applyNumberFormat="1" applyFont="1" applyFill="1" applyBorder="1" applyAlignment="1" applyProtection="1">
      <alignment horizontal="center" vertical="center" shrinkToFit="1"/>
      <protection hidden="1"/>
    </xf>
    <xf numFmtId="0" fontId="11" fillId="0" borderId="33" xfId="1" applyNumberFormat="1" applyFont="1" applyFill="1" applyBorder="1" applyAlignment="1" applyProtection="1">
      <alignment horizontal="center" vertical="center" shrinkToFit="1"/>
      <protection hidden="1"/>
    </xf>
    <xf numFmtId="0" fontId="12" fillId="0" borderId="47" xfId="1" applyNumberFormat="1" applyFont="1" applyFill="1" applyBorder="1" applyAlignment="1" applyProtection="1">
      <alignment horizontal="center" vertical="center" shrinkToFit="1"/>
      <protection hidden="1"/>
    </xf>
    <xf numFmtId="0" fontId="13" fillId="0" borderId="0" xfId="1" applyNumberFormat="1" applyFont="1" applyFill="1" applyBorder="1"/>
    <xf numFmtId="0" fontId="31" fillId="0" borderId="73" xfId="1" applyNumberFormat="1" applyFont="1" applyFill="1" applyBorder="1" applyAlignment="1">
      <alignment vertical="center"/>
    </xf>
    <xf numFmtId="3" fontId="29" fillId="0" borderId="0" xfId="1" applyNumberFormat="1" applyFont="1" applyFill="1" applyBorder="1"/>
    <xf numFmtId="0" fontId="0" fillId="0" borderId="0" xfId="1" applyNumberFormat="1" applyFont="1" applyFill="1" applyBorder="1" applyAlignment="1">
      <alignment vertical="center"/>
    </xf>
    <xf numFmtId="0" fontId="11" fillId="0" borderId="40" xfId="1" applyNumberFormat="1" applyFont="1" applyFill="1" applyBorder="1" applyAlignment="1" applyProtection="1">
      <alignment horizontal="center" vertical="center"/>
      <protection hidden="1"/>
    </xf>
    <xf numFmtId="3" fontId="11" fillId="0" borderId="16" xfId="1" applyNumberFormat="1" applyFont="1" applyFill="1" applyBorder="1" applyAlignment="1" applyProtection="1">
      <alignment horizontal="right" vertical="center" shrinkToFit="1"/>
      <protection hidden="1"/>
    </xf>
    <xf numFmtId="3" fontId="11" fillId="0" borderId="25" xfId="1" applyNumberFormat="1" applyFont="1" applyFill="1" applyBorder="1" applyAlignment="1" applyProtection="1">
      <alignment horizontal="right" vertical="center" shrinkToFit="1"/>
      <protection hidden="1"/>
    </xf>
    <xf numFmtId="0" fontId="11" fillId="0" borderId="28" xfId="1" applyNumberFormat="1" applyFont="1" applyFill="1" applyBorder="1" applyAlignment="1" applyProtection="1">
      <alignment horizontal="center" vertical="center"/>
      <protection hidden="1"/>
    </xf>
    <xf numFmtId="0" fontId="5" fillId="0" borderId="39" xfId="1" applyNumberFormat="1" applyFont="1" applyFill="1" applyBorder="1" applyAlignment="1" applyProtection="1">
      <alignment horizontal="left" vertical="center" shrinkToFit="1"/>
      <protection hidden="1"/>
    </xf>
    <xf numFmtId="0" fontId="11" fillId="0" borderId="40" xfId="1" applyNumberFormat="1" applyFont="1" applyFill="1" applyBorder="1" applyAlignment="1" applyProtection="1">
      <alignment horizontal="left" vertical="center" shrinkToFit="1"/>
      <protection hidden="1"/>
    </xf>
    <xf numFmtId="0" fontId="5" fillId="0" borderId="43" xfId="1" applyNumberFormat="1" applyFont="1" applyFill="1" applyBorder="1" applyAlignment="1" applyProtection="1">
      <alignment horizontal="left" vertical="center" shrinkToFit="1"/>
      <protection hidden="1"/>
    </xf>
    <xf numFmtId="0" fontId="11" fillId="0" borderId="28" xfId="1" applyNumberFormat="1" applyFont="1" applyFill="1" applyBorder="1" applyAlignment="1" applyProtection="1">
      <alignment horizontal="left" vertical="center" shrinkToFit="1"/>
      <protection hidden="1"/>
    </xf>
    <xf numFmtId="0" fontId="5" fillId="0" borderId="46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62" xfId="1" applyNumberFormat="1" applyFont="1" applyFill="1" applyBorder="1" applyAlignment="1" applyProtection="1">
      <alignment horizontal="right" vertical="center" shrinkToFit="1"/>
      <protection hidden="1"/>
    </xf>
    <xf numFmtId="3" fontId="11" fillId="0" borderId="47" xfId="1" applyNumberFormat="1" applyFont="1" applyFill="1" applyBorder="1" applyAlignment="1" applyProtection="1">
      <alignment horizontal="right" vertical="center" shrinkToFit="1"/>
      <protection hidden="1"/>
    </xf>
    <xf numFmtId="3" fontId="11" fillId="0" borderId="42" xfId="1" applyNumberFormat="1" applyFont="1" applyFill="1" applyBorder="1" applyAlignment="1" applyProtection="1">
      <alignment horizontal="right" vertical="center" shrinkToFit="1"/>
      <protection hidden="1"/>
    </xf>
    <xf numFmtId="3" fontId="11" fillId="0" borderId="27" xfId="1" applyNumberFormat="1" applyFont="1" applyFill="1" applyBorder="1" applyAlignment="1" applyProtection="1">
      <alignment horizontal="right" vertical="center" shrinkToFit="1"/>
      <protection hidden="1"/>
    </xf>
    <xf numFmtId="3" fontId="11" fillId="0" borderId="60" xfId="1" applyNumberFormat="1" applyFont="1" applyFill="1" applyBorder="1" applyAlignment="1" applyProtection="1">
      <alignment horizontal="right" vertical="center" shrinkToFit="1"/>
      <protection hidden="1"/>
    </xf>
    <xf numFmtId="0" fontId="31" fillId="0" borderId="0" xfId="1" applyNumberFormat="1" applyFont="1" applyFill="1" applyBorder="1" applyAlignment="1">
      <alignment horizontal="center"/>
    </xf>
    <xf numFmtId="0" fontId="31" fillId="0" borderId="0" xfId="1" applyNumberFormat="1" applyFont="1" applyFill="1" applyBorder="1" applyAlignment="1">
      <alignment shrinkToFit="1"/>
    </xf>
    <xf numFmtId="0" fontId="0" fillId="0" borderId="0" xfId="1" applyNumberFormat="1" applyFont="1" applyFill="1" applyBorder="1" applyAlignment="1">
      <alignment shrinkToFit="1"/>
    </xf>
    <xf numFmtId="0" fontId="31" fillId="0" borderId="0" xfId="1" applyNumberFormat="1" applyFont="1" applyFill="1" applyBorder="1" applyAlignment="1">
      <alignment horizontal="center" vertical="center"/>
    </xf>
    <xf numFmtId="0" fontId="31" fillId="0" borderId="0" xfId="1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/>
    </xf>
    <xf numFmtId="0" fontId="30" fillId="0" borderId="0" xfId="1" applyNumberFormat="1" applyFont="1" applyFill="1" applyBorder="1" applyAlignment="1">
      <alignment shrinkToFit="1"/>
    </xf>
    <xf numFmtId="0" fontId="31" fillId="0" borderId="0" xfId="1" applyNumberFormat="1" applyFont="1" applyFill="1" applyBorder="1"/>
    <xf numFmtId="0" fontId="5" fillId="0" borderId="21" xfId="1" applyNumberFormat="1" applyFont="1" applyFill="1" applyBorder="1" applyAlignment="1" applyProtection="1">
      <alignment horizontal="center" vertical="center" shrinkToFit="1"/>
      <protection hidden="1"/>
    </xf>
    <xf numFmtId="0" fontId="5" fillId="0" borderId="41" xfId="1" applyNumberFormat="1" applyFont="1" applyFill="1" applyBorder="1" applyAlignment="1" applyProtection="1">
      <alignment horizontal="center" vertical="center" shrinkToFit="1"/>
      <protection hidden="1"/>
    </xf>
    <xf numFmtId="0" fontId="5" fillId="0" borderId="23" xfId="1" applyNumberFormat="1" applyFont="1" applyFill="1" applyBorder="1" applyAlignment="1" applyProtection="1">
      <alignment horizontal="center" vertical="center" shrinkToFit="1"/>
      <protection hidden="1"/>
    </xf>
    <xf numFmtId="0" fontId="5" fillId="0" borderId="24" xfId="1" applyNumberFormat="1" applyFont="1" applyFill="1" applyBorder="1" applyAlignment="1" applyProtection="1">
      <alignment horizontal="center" vertical="center" shrinkToFit="1"/>
      <protection hidden="1"/>
    </xf>
    <xf numFmtId="0" fontId="5" fillId="0" borderId="33" xfId="1" applyNumberFormat="1" applyFont="1" applyFill="1" applyBorder="1" applyAlignment="1" applyProtection="1">
      <alignment horizontal="center" vertical="center" shrinkToFit="1"/>
      <protection hidden="1"/>
    </xf>
    <xf numFmtId="0" fontId="11" fillId="0" borderId="33" xfId="1" applyNumberFormat="1" applyFont="1" applyFill="1" applyBorder="1" applyAlignment="1" applyProtection="1">
      <alignment horizontal="center" vertical="center" shrinkToFit="1"/>
      <protection hidden="1"/>
    </xf>
    <xf numFmtId="0" fontId="28" fillId="5" borderId="21" xfId="1" applyNumberFormat="1" applyFont="1" applyFill="1" applyBorder="1" applyAlignment="1" applyProtection="1">
      <alignment horizontal="center" vertical="center" shrinkToFit="1"/>
      <protection hidden="1"/>
    </xf>
    <xf numFmtId="0" fontId="31" fillId="0" borderId="39" xfId="1" applyNumberFormat="1" applyFont="1" applyFill="1" applyBorder="1"/>
    <xf numFmtId="0" fontId="31" fillId="0" borderId="22" xfId="1" applyNumberFormat="1" applyFont="1" applyFill="1" applyBorder="1"/>
    <xf numFmtId="0" fontId="31" fillId="0" borderId="43" xfId="1" applyNumberFormat="1" applyFont="1" applyFill="1" applyBorder="1" applyAlignment="1">
      <alignment horizontal="center"/>
    </xf>
    <xf numFmtId="0" fontId="32" fillId="0" borderId="0" xfId="1" applyNumberFormat="1" applyFont="1" applyFill="1" applyBorder="1" applyAlignment="1">
      <alignment horizontal="center"/>
    </xf>
    <xf numFmtId="0" fontId="34" fillId="0" borderId="0" xfId="1" applyNumberFormat="1" applyFont="1" applyFill="1" applyBorder="1"/>
    <xf numFmtId="3" fontId="34" fillId="0" borderId="0" xfId="1" applyNumberFormat="1" applyFont="1" applyFill="1" applyBorder="1"/>
    <xf numFmtId="3" fontId="35" fillId="0" borderId="0" xfId="1" applyNumberFormat="1" applyFont="1" applyFill="1" applyBorder="1" applyAlignment="1">
      <alignment horizontal="center"/>
    </xf>
    <xf numFmtId="0" fontId="34" fillId="0" borderId="0" xfId="0" applyFont="1"/>
    <xf numFmtId="0" fontId="36" fillId="0" borderId="0" xfId="1" applyNumberFormat="1" applyFont="1" applyFill="1" applyBorder="1" applyAlignment="1">
      <alignment horizontal="center"/>
    </xf>
    <xf numFmtId="0" fontId="34" fillId="0" borderId="0" xfId="1" applyNumberFormat="1" applyFont="1" applyFill="1" applyBorder="1" applyAlignment="1"/>
    <xf numFmtId="0" fontId="33" fillId="2" borderId="0" xfId="1" applyNumberFormat="1" applyFont="1" applyFill="1" applyBorder="1" applyAlignment="1">
      <alignment horizontal="center" vertical="center" wrapText="1"/>
    </xf>
    <xf numFmtId="0" fontId="33" fillId="2" borderId="20" xfId="1" applyNumberFormat="1" applyFont="1" applyFill="1" applyBorder="1" applyAlignment="1">
      <alignment horizontal="center" vertical="center"/>
    </xf>
    <xf numFmtId="0" fontId="37" fillId="2" borderId="20" xfId="1" applyNumberFormat="1" applyFont="1" applyFill="1" applyBorder="1" applyAlignment="1">
      <alignment horizontal="center" vertical="center" wrapText="1"/>
    </xf>
    <xf numFmtId="0" fontId="34" fillId="2" borderId="0" xfId="1" applyNumberFormat="1" applyFont="1" applyFill="1" applyBorder="1" applyAlignment="1">
      <alignment horizontal="center" vertical="center"/>
    </xf>
    <xf numFmtId="3" fontId="34" fillId="2" borderId="0" xfId="1" applyNumberFormat="1" applyFont="1" applyFill="1" applyBorder="1" applyAlignment="1">
      <alignment horizontal="center" vertical="center"/>
    </xf>
    <xf numFmtId="0" fontId="34" fillId="2" borderId="66" xfId="1" applyNumberFormat="1" applyFont="1" applyFill="1" applyBorder="1" applyAlignment="1">
      <alignment horizontal="center" vertical="center"/>
    </xf>
    <xf numFmtId="3" fontId="34" fillId="2" borderId="54" xfId="1" applyNumberFormat="1" applyFont="1" applyFill="1" applyBorder="1" applyAlignment="1">
      <alignment horizontal="center" vertical="center"/>
    </xf>
    <xf numFmtId="0" fontId="36" fillId="2" borderId="54" xfId="1" applyNumberFormat="1" applyFont="1" applyFill="1" applyBorder="1" applyAlignment="1">
      <alignment horizontal="center" vertical="center"/>
    </xf>
    <xf numFmtId="0" fontId="39" fillId="0" borderId="28" xfId="1" applyNumberFormat="1" applyFont="1" applyFill="1" applyBorder="1" applyAlignment="1" applyProtection="1">
      <alignment horizontal="left" vertical="center" shrinkToFit="1"/>
      <protection hidden="1"/>
    </xf>
    <xf numFmtId="0" fontId="33" fillId="0" borderId="41" xfId="1" applyNumberFormat="1" applyFont="1" applyFill="1" applyBorder="1" applyAlignment="1" applyProtection="1">
      <alignment horizontal="center" vertical="center" shrinkToFit="1"/>
      <protection hidden="1"/>
    </xf>
    <xf numFmtId="3" fontId="32" fillId="0" borderId="42" xfId="1" applyNumberFormat="1" applyFont="1" applyFill="1" applyBorder="1" applyAlignment="1" applyProtection="1">
      <alignment horizontal="right" vertical="center" shrinkToFit="1"/>
      <protection hidden="1"/>
    </xf>
    <xf numFmtId="0" fontId="33" fillId="0" borderId="21" xfId="1" applyNumberFormat="1" applyFont="1" applyFill="1" applyBorder="1" applyAlignment="1" applyProtection="1">
      <alignment horizontal="center" vertical="center" shrinkToFit="1"/>
      <protection hidden="1"/>
    </xf>
    <xf numFmtId="3" fontId="32" fillId="0" borderId="16" xfId="1" applyNumberFormat="1" applyFont="1" applyFill="1" applyBorder="1" applyAlignment="1" applyProtection="1">
      <alignment horizontal="right" vertical="center" shrinkToFit="1"/>
      <protection hidden="1"/>
    </xf>
    <xf numFmtId="3" fontId="32" fillId="0" borderId="25" xfId="1" applyNumberFormat="1" applyFont="1" applyFill="1" applyBorder="1" applyAlignment="1" applyProtection="1">
      <alignment horizontal="right" vertical="center" shrinkToFit="1"/>
      <protection hidden="1"/>
    </xf>
    <xf numFmtId="0" fontId="34" fillId="0" borderId="0" xfId="1" applyNumberFormat="1" applyFont="1" applyFill="1" applyBorder="1" applyAlignment="1">
      <alignment vertical="center"/>
    </xf>
    <xf numFmtId="3" fontId="34" fillId="0" borderId="0" xfId="1" applyNumberFormat="1" applyFont="1" applyFill="1" applyBorder="1" applyAlignment="1">
      <alignment vertical="center"/>
    </xf>
    <xf numFmtId="0" fontId="33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32" fillId="0" borderId="60" xfId="1" applyNumberFormat="1" applyFont="1" applyFill="1" applyBorder="1" applyAlignment="1" applyProtection="1">
      <alignment horizontal="right" vertical="center" shrinkToFit="1"/>
      <protection hidden="1"/>
    </xf>
    <xf numFmtId="0" fontId="33" fillId="0" borderId="23" xfId="1" applyNumberFormat="1" applyFont="1" applyFill="1" applyBorder="1" applyAlignment="1" applyProtection="1">
      <alignment horizontal="center" vertical="center" shrinkToFit="1"/>
      <protection hidden="1"/>
    </xf>
    <xf numFmtId="3" fontId="32" fillId="0" borderId="27" xfId="1" applyNumberFormat="1" applyFont="1" applyFill="1" applyBorder="1" applyAlignment="1" applyProtection="1">
      <alignment horizontal="right" vertical="center" shrinkToFit="1"/>
      <protection hidden="1"/>
    </xf>
    <xf numFmtId="0" fontId="33" fillId="0" borderId="43" xfId="1" applyNumberFormat="1" applyFont="1" applyFill="1" applyBorder="1" applyAlignment="1" applyProtection="1">
      <alignment horizontal="left" vertical="center" shrinkToFit="1"/>
      <protection hidden="1"/>
    </xf>
    <xf numFmtId="0" fontId="40" fillId="0" borderId="0" xfId="1" applyNumberFormat="1" applyFont="1" applyFill="1" applyBorder="1" applyAlignment="1">
      <alignment vertical="center"/>
    </xf>
    <xf numFmtId="0" fontId="32" fillId="0" borderId="28" xfId="1" applyNumberFormat="1" applyFont="1" applyFill="1" applyBorder="1" applyAlignment="1" applyProtection="1">
      <alignment horizontal="left" vertical="center" shrinkToFit="1"/>
      <protection hidden="1"/>
    </xf>
    <xf numFmtId="0" fontId="33" fillId="0" borderId="39" xfId="1" applyNumberFormat="1" applyFont="1" applyFill="1" applyBorder="1" applyAlignment="1" applyProtection="1">
      <alignment horizontal="left" vertical="center" shrinkToFit="1"/>
      <protection hidden="1"/>
    </xf>
    <xf numFmtId="0" fontId="32" fillId="0" borderId="40" xfId="1" applyNumberFormat="1" applyFont="1" applyFill="1" applyBorder="1" applyAlignment="1" applyProtection="1">
      <alignment horizontal="left" vertical="center" shrinkToFit="1"/>
      <protection hidden="1"/>
    </xf>
    <xf numFmtId="3" fontId="32" fillId="0" borderId="92" xfId="1" applyNumberFormat="1" applyFont="1" applyFill="1" applyBorder="1" applyAlignment="1" applyProtection="1">
      <alignment horizontal="right" vertical="center" shrinkToFit="1"/>
      <protection hidden="1"/>
    </xf>
    <xf numFmtId="0" fontId="39" fillId="0" borderId="40" xfId="1" applyNumberFormat="1" applyFont="1" applyFill="1" applyBorder="1" applyAlignment="1" applyProtection="1">
      <alignment horizontal="left" vertical="center" shrinkToFit="1"/>
      <protection hidden="1"/>
    </xf>
    <xf numFmtId="0" fontId="42" fillId="0" borderId="0" xfId="1" applyNumberFormat="1" applyFont="1" applyFill="1" applyBorder="1"/>
    <xf numFmtId="0" fontId="11" fillId="0" borderId="0" xfId="1" applyNumberFormat="1" applyFont="1" applyFill="1" applyBorder="1"/>
    <xf numFmtId="3" fontId="42" fillId="0" borderId="0" xfId="1" applyNumberFormat="1" applyFont="1" applyFill="1" applyBorder="1" applyAlignment="1" applyProtection="1">
      <alignment horizontal="right" vertical="center" shrinkToFit="1"/>
      <protection hidden="1"/>
    </xf>
    <xf numFmtId="0" fontId="11" fillId="0" borderId="0" xfId="0" applyFont="1"/>
    <xf numFmtId="0" fontId="42" fillId="0" borderId="0" xfId="1" applyNumberFormat="1" applyFont="1" applyFill="1" applyBorder="1" applyAlignment="1">
      <alignment horizontal="center"/>
    </xf>
    <xf numFmtId="0" fontId="42" fillId="0" borderId="0" xfId="0" applyFont="1"/>
    <xf numFmtId="0" fontId="33" fillId="0" borderId="20" xfId="1" applyNumberFormat="1" applyFont="1" applyFill="1" applyBorder="1" applyAlignment="1" applyProtection="1">
      <alignment horizontal="left" vertical="center" shrinkToFit="1"/>
      <protection hidden="1"/>
    </xf>
    <xf numFmtId="0" fontId="43" fillId="0" borderId="0" xfId="1" applyNumberFormat="1" applyFont="1" applyFill="1" applyBorder="1"/>
    <xf numFmtId="0" fontId="22" fillId="0" borderId="140" xfId="1" applyNumberFormat="1" applyFont="1" applyFill="1" applyBorder="1" applyAlignment="1" applyProtection="1">
      <alignment horizontal="left" vertical="center" shrinkToFit="1"/>
      <protection hidden="1"/>
    </xf>
    <xf numFmtId="0" fontId="28" fillId="0" borderId="95" xfId="1" applyNumberFormat="1" applyFont="1" applyFill="1" applyBorder="1" applyAlignment="1" applyProtection="1">
      <alignment horizontal="center" vertical="center" shrinkToFit="1"/>
      <protection hidden="1"/>
    </xf>
    <xf numFmtId="3" fontId="28" fillId="0" borderId="96" xfId="1" applyNumberFormat="1" applyFont="1" applyFill="1" applyBorder="1" applyAlignment="1" applyProtection="1">
      <alignment horizontal="right" vertical="center" shrinkToFit="1"/>
      <protection hidden="1"/>
    </xf>
    <xf numFmtId="0" fontId="28" fillId="0" borderId="97" xfId="1" applyNumberFormat="1" applyFont="1" applyFill="1" applyBorder="1" applyAlignment="1" applyProtection="1">
      <alignment horizontal="center" vertical="center" shrinkToFit="1"/>
      <protection hidden="1"/>
    </xf>
    <xf numFmtId="3" fontId="28" fillId="0" borderId="140" xfId="1" applyNumberFormat="1" applyFont="1" applyFill="1" applyBorder="1" applyAlignment="1" applyProtection="1">
      <alignment horizontal="right" vertical="center" shrinkToFit="1"/>
      <protection hidden="1"/>
    </xf>
    <xf numFmtId="3" fontId="28" fillId="0" borderId="98" xfId="1" applyNumberFormat="1" applyFont="1" applyFill="1" applyBorder="1" applyAlignment="1" applyProtection="1">
      <alignment horizontal="right" vertical="center" shrinkToFit="1"/>
      <protection hidden="1"/>
    </xf>
    <xf numFmtId="0" fontId="28" fillId="3" borderId="21" xfId="1" applyNumberFormat="1" applyFont="1" applyFill="1" applyBorder="1" applyAlignment="1">
      <alignment horizontal="center"/>
    </xf>
    <xf numFmtId="3" fontId="42" fillId="0" borderId="69" xfId="1" applyNumberFormat="1" applyFont="1" applyFill="1" applyBorder="1" applyAlignment="1" applyProtection="1">
      <alignment horizontal="right" vertical="center" shrinkToFit="1"/>
      <protection hidden="1"/>
    </xf>
    <xf numFmtId="0" fontId="11" fillId="0" borderId="0" xfId="0" applyFont="1" applyAlignment="1">
      <alignment horizontal="center"/>
    </xf>
    <xf numFmtId="3" fontId="0" fillId="0" borderId="0" xfId="0" applyNumberFormat="1"/>
    <xf numFmtId="3" fontId="6" fillId="0" borderId="0" xfId="0" applyNumberFormat="1" applyFont="1" applyAlignment="1">
      <alignment horizontal="center"/>
    </xf>
    <xf numFmtId="0" fontId="0" fillId="0" borderId="0" xfId="0" applyBorder="1"/>
    <xf numFmtId="0" fontId="10" fillId="0" borderId="0" xfId="0" applyFont="1" applyAlignment="1">
      <alignment horizontal="center"/>
    </xf>
    <xf numFmtId="0" fontId="10" fillId="0" borderId="36" xfId="0" applyFont="1" applyBorder="1" applyAlignment="1">
      <alignment horizontal="center"/>
    </xf>
    <xf numFmtId="0" fontId="0" fillId="0" borderId="36" xfId="0" applyBorder="1"/>
    <xf numFmtId="3" fontId="0" fillId="0" borderId="36" xfId="0" applyNumberFormat="1" applyBorder="1"/>
    <xf numFmtId="0" fontId="0" fillId="0" borderId="0" xfId="0" applyFill="1"/>
    <xf numFmtId="0" fontId="0" fillId="0" borderId="66" xfId="0" applyFill="1" applyBorder="1" applyAlignment="1"/>
    <xf numFmtId="0" fontId="0" fillId="0" borderId="0" xfId="0" applyAlignment="1"/>
    <xf numFmtId="0" fontId="0" fillId="0" borderId="0" xfId="0" applyFill="1" applyBorder="1" applyAlignment="1"/>
    <xf numFmtId="0" fontId="11" fillId="0" borderId="40" xfId="0" applyFont="1" applyBorder="1" applyAlignment="1" applyProtection="1">
      <alignment horizontal="center" vertical="center"/>
      <protection hidden="1"/>
    </xf>
    <xf numFmtId="0" fontId="31" fillId="6" borderId="15" xfId="0" applyFont="1" applyFill="1" applyBorder="1" applyAlignment="1" applyProtection="1">
      <alignment shrinkToFit="1"/>
      <protection hidden="1"/>
    </xf>
    <xf numFmtId="0" fontId="5" fillId="6" borderId="17" xfId="0" applyFont="1" applyFill="1" applyBorder="1" applyAlignment="1" applyProtection="1">
      <alignment horizontal="center" shrinkToFit="1"/>
      <protection hidden="1"/>
    </xf>
    <xf numFmtId="0" fontId="0" fillId="0" borderId="19" xfId="0" applyFill="1" applyBorder="1" applyProtection="1">
      <protection locked="0"/>
    </xf>
    <xf numFmtId="0" fontId="5" fillId="0" borderId="21" xfId="0" applyNumberFormat="1" applyFont="1" applyBorder="1" applyAlignment="1" applyProtection="1">
      <alignment horizontal="center" vertical="center" shrinkToFit="1"/>
      <protection hidden="1"/>
    </xf>
    <xf numFmtId="3" fontId="11" fillId="0" borderId="16" xfId="0" applyNumberFormat="1" applyFont="1" applyBorder="1" applyAlignment="1" applyProtection="1">
      <alignment horizontal="right" vertical="center" shrinkToFit="1"/>
      <protection hidden="1"/>
    </xf>
    <xf numFmtId="0" fontId="5" fillId="0" borderId="41" xfId="0" applyNumberFormat="1" applyFont="1" applyBorder="1" applyAlignment="1" applyProtection="1">
      <alignment horizontal="center" vertical="center" shrinkToFit="1"/>
      <protection hidden="1"/>
    </xf>
    <xf numFmtId="3" fontId="11" fillId="0" borderId="42" xfId="0" applyNumberFormat="1" applyFont="1" applyBorder="1" applyAlignment="1" applyProtection="1">
      <alignment horizontal="right" vertical="center" shrinkToFit="1"/>
      <protection hidden="1"/>
    </xf>
    <xf numFmtId="3" fontId="11" fillId="0" borderId="25" xfId="0" applyNumberFormat="1" applyFont="1" applyBorder="1" applyAlignment="1" applyProtection="1">
      <alignment horizontal="right" vertical="center" shrinkToFit="1"/>
      <protection hidden="1"/>
    </xf>
    <xf numFmtId="0" fontId="11" fillId="0" borderId="41" xfId="0" applyNumberFormat="1" applyFont="1" applyBorder="1" applyAlignment="1" applyProtection="1">
      <alignment horizontal="center" vertical="center" shrinkToFit="1"/>
      <protection hidden="1"/>
    </xf>
    <xf numFmtId="3" fontId="11" fillId="0" borderId="41" xfId="0" applyNumberFormat="1" applyFont="1" applyBorder="1" applyAlignment="1" applyProtection="1">
      <alignment horizontal="right" vertical="center" shrinkToFit="1"/>
      <protection hidden="1"/>
    </xf>
    <xf numFmtId="0" fontId="12" fillId="0" borderId="25" xfId="0" applyFont="1" applyBorder="1" applyAlignment="1" applyProtection="1">
      <alignment horizontal="center" vertical="center" shrinkToFit="1"/>
      <protection hidden="1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11" fillId="0" borderId="28" xfId="0" applyFont="1" applyBorder="1" applyAlignment="1" applyProtection="1">
      <alignment horizontal="center" vertical="center"/>
      <protection hidden="1"/>
    </xf>
    <xf numFmtId="0" fontId="31" fillId="6" borderId="28" xfId="0" applyFont="1" applyFill="1" applyBorder="1" applyAlignment="1" applyProtection="1">
      <alignment shrinkToFit="1"/>
      <protection hidden="1"/>
    </xf>
    <xf numFmtId="0" fontId="5" fillId="6" borderId="23" xfId="0" applyFont="1" applyFill="1" applyBorder="1" applyAlignment="1" applyProtection="1">
      <alignment horizontal="center" shrinkToFit="1"/>
      <protection hidden="1"/>
    </xf>
    <xf numFmtId="0" fontId="0" fillId="0" borderId="27" xfId="0" applyFill="1" applyBorder="1" applyProtection="1">
      <protection locked="0"/>
    </xf>
    <xf numFmtId="0" fontId="5" fillId="0" borderId="24" xfId="0" applyNumberFormat="1" applyFont="1" applyBorder="1" applyAlignment="1" applyProtection="1">
      <alignment horizontal="center" vertical="center" shrinkToFit="1"/>
      <protection hidden="1"/>
    </xf>
    <xf numFmtId="3" fontId="11" fillId="0" borderId="27" xfId="0" applyNumberFormat="1" applyFont="1" applyBorder="1" applyAlignment="1" applyProtection="1">
      <alignment horizontal="right" vertical="center" shrinkToFit="1"/>
      <protection hidden="1"/>
    </xf>
    <xf numFmtId="3" fontId="11" fillId="0" borderId="60" xfId="0" applyNumberFormat="1" applyFont="1" applyBorder="1" applyAlignment="1" applyProtection="1">
      <alignment horizontal="right" vertical="center" shrinkToFit="1"/>
      <protection hidden="1"/>
    </xf>
    <xf numFmtId="0" fontId="5" fillId="0" borderId="23" xfId="0" applyNumberFormat="1" applyFont="1" applyBorder="1" applyAlignment="1" applyProtection="1">
      <alignment horizontal="center" vertical="center" shrinkToFit="1"/>
      <protection hidden="1"/>
    </xf>
    <xf numFmtId="0" fontId="5" fillId="6" borderId="29" xfId="0" applyFont="1" applyFill="1" applyBorder="1" applyAlignment="1" applyProtection="1">
      <alignment horizontal="center" shrinkToFit="1"/>
      <protection hidden="1"/>
    </xf>
    <xf numFmtId="0" fontId="11" fillId="6" borderId="27" xfId="0" applyFont="1" applyFill="1" applyBorder="1" applyAlignment="1" applyProtection="1">
      <alignment horizontal="right" shrinkToFit="1"/>
      <protection hidden="1"/>
    </xf>
    <xf numFmtId="0" fontId="5" fillId="0" borderId="39" xfId="0" applyFont="1" applyBorder="1" applyAlignment="1" applyProtection="1">
      <alignment horizontal="left" vertical="center" shrinkToFit="1"/>
      <protection hidden="1"/>
    </xf>
    <xf numFmtId="0" fontId="11" fillId="0" borderId="40" xfId="0" applyFont="1" applyBorder="1" applyAlignment="1" applyProtection="1">
      <alignment horizontal="left" vertical="center" shrinkToFit="1"/>
      <protection hidden="1"/>
    </xf>
    <xf numFmtId="0" fontId="5" fillId="0" borderId="43" xfId="0" applyFont="1" applyBorder="1" applyAlignment="1" applyProtection="1">
      <alignment horizontal="left" vertical="center" shrinkToFit="1"/>
      <protection hidden="1"/>
    </xf>
    <xf numFmtId="0" fontId="11" fillId="0" borderId="28" xfId="0" applyFont="1" applyBorder="1" applyAlignment="1" applyProtection="1">
      <alignment horizontal="left" vertical="center" shrinkToFit="1"/>
      <protection hidden="1"/>
    </xf>
    <xf numFmtId="3" fontId="11" fillId="0" borderId="24" xfId="0" applyNumberFormat="1" applyFont="1" applyBorder="1" applyAlignment="1" applyProtection="1">
      <alignment horizontal="right" vertical="center" shrinkToFit="1"/>
      <protection hidden="1"/>
    </xf>
    <xf numFmtId="0" fontId="47" fillId="0" borderId="0" xfId="0" applyFont="1" applyAlignment="1">
      <alignment horizontal="center"/>
    </xf>
    <xf numFmtId="0" fontId="49" fillId="0" borderId="0" xfId="0" applyFont="1"/>
    <xf numFmtId="3" fontId="49" fillId="0" borderId="0" xfId="0" applyNumberFormat="1" applyFont="1"/>
    <xf numFmtId="3" fontId="50" fillId="0" borderId="0" xfId="0" applyNumberFormat="1" applyFont="1" applyAlignment="1">
      <alignment horizontal="center"/>
    </xf>
    <xf numFmtId="0" fontId="49" fillId="0" borderId="0" xfId="0" applyFont="1" applyBorder="1"/>
    <xf numFmtId="0" fontId="51" fillId="0" borderId="0" xfId="0" applyFont="1" applyAlignment="1">
      <alignment horizontal="center"/>
    </xf>
    <xf numFmtId="0" fontId="49" fillId="0" borderId="0" xfId="0" applyFont="1" applyAlignment="1"/>
    <xf numFmtId="0" fontId="51" fillId="0" borderId="36" xfId="0" applyFont="1" applyBorder="1" applyAlignment="1">
      <alignment horizontal="center"/>
    </xf>
    <xf numFmtId="0" fontId="49" fillId="0" borderId="36" xfId="0" applyFont="1" applyBorder="1"/>
    <xf numFmtId="3" fontId="49" fillId="0" borderId="36" xfId="0" applyNumberFormat="1" applyFont="1" applyBorder="1"/>
    <xf numFmtId="0" fontId="49" fillId="0" borderId="0" xfId="0" applyFont="1" applyFill="1"/>
    <xf numFmtId="0" fontId="49" fillId="0" borderId="66" xfId="0" applyFont="1" applyFill="1" applyBorder="1" applyAlignment="1"/>
    <xf numFmtId="0" fontId="49" fillId="0" borderId="0" xfId="0" applyFont="1" applyFill="1" applyBorder="1" applyAlignment="1"/>
    <xf numFmtId="9" fontId="49" fillId="0" borderId="0" xfId="0" applyNumberFormat="1" applyFont="1" applyFill="1"/>
    <xf numFmtId="0" fontId="49" fillId="0" borderId="0" xfId="0" applyFont="1" applyAlignment="1">
      <alignment vertical="center"/>
    </xf>
    <xf numFmtId="3" fontId="49" fillId="0" borderId="0" xfId="0" applyNumberFormat="1" applyFont="1" applyAlignment="1">
      <alignment vertical="center"/>
    </xf>
    <xf numFmtId="0" fontId="52" fillId="0" borderId="0" xfId="2"/>
    <xf numFmtId="0" fontId="53" fillId="0" borderId="0" xfId="2" applyFont="1"/>
    <xf numFmtId="0" fontId="56" fillId="0" borderId="0" xfId="1" applyNumberFormat="1" applyFont="1" applyFill="1" applyBorder="1"/>
    <xf numFmtId="3" fontId="56" fillId="0" borderId="69" xfId="1" applyNumberFormat="1" applyFont="1" applyFill="1" applyBorder="1" applyAlignment="1" applyProtection="1">
      <alignment horizontal="right" vertical="center" shrinkToFit="1"/>
      <protection hidden="1"/>
    </xf>
    <xf numFmtId="9" fontId="0" fillId="0" borderId="0" xfId="0" applyNumberFormat="1" applyFill="1"/>
    <xf numFmtId="0" fontId="31" fillId="0" borderId="0" xfId="0" applyFont="1" applyFill="1"/>
    <xf numFmtId="0" fontId="60" fillId="0" borderId="0" xfId="1" applyNumberFormat="1" applyFont="1" applyFill="1" applyBorder="1" applyAlignment="1">
      <alignment horizontal="center"/>
    </xf>
    <xf numFmtId="0" fontId="60" fillId="0" borderId="0" xfId="1" applyNumberFormat="1" applyFont="1" applyFill="1" applyBorder="1"/>
    <xf numFmtId="0" fontId="60" fillId="0" borderId="0" xfId="0" applyFont="1"/>
    <xf numFmtId="0" fontId="61" fillId="0" borderId="0" xfId="1" applyNumberFormat="1" applyFont="1" applyFill="1" applyBorder="1" applyAlignment="1">
      <alignment horizontal="center"/>
    </xf>
    <xf numFmtId="0" fontId="61" fillId="0" borderId="0" xfId="1" applyNumberFormat="1" applyFont="1" applyFill="1" applyBorder="1" applyAlignment="1"/>
    <xf numFmtId="0" fontId="62" fillId="0" borderId="0" xfId="1" applyNumberFormat="1" applyFont="1" applyFill="1" applyBorder="1" applyAlignment="1">
      <alignment horizontal="center"/>
    </xf>
    <xf numFmtId="0" fontId="61" fillId="0" borderId="0" xfId="1" applyNumberFormat="1" applyFont="1" applyFill="1" applyBorder="1" applyAlignment="1">
      <alignment horizontal="center" vertical="top"/>
    </xf>
    <xf numFmtId="0" fontId="62" fillId="0" borderId="0" xfId="1" applyNumberFormat="1" applyFont="1" applyFill="1" applyBorder="1" applyAlignment="1">
      <alignment horizontal="center" vertical="top"/>
    </xf>
    <xf numFmtId="0" fontId="66" fillId="0" borderId="130" xfId="1" applyNumberFormat="1" applyFont="1" applyFill="1" applyBorder="1" applyAlignment="1" applyProtection="1">
      <alignment horizontal="center" vertical="center"/>
      <protection hidden="1"/>
    </xf>
    <xf numFmtId="0" fontId="61" fillId="0" borderId="21" xfId="1" applyNumberFormat="1" applyFont="1" applyFill="1" applyBorder="1" applyAlignment="1" applyProtection="1">
      <alignment horizontal="center" vertical="center" shrinkToFit="1"/>
      <protection hidden="1"/>
    </xf>
    <xf numFmtId="3" fontId="66" fillId="0" borderId="25" xfId="1" applyNumberFormat="1" applyFont="1" applyFill="1" applyBorder="1" applyAlignment="1" applyProtection="1">
      <alignment horizontal="right" vertical="center" shrinkToFit="1"/>
      <protection hidden="1"/>
    </xf>
    <xf numFmtId="0" fontId="61" fillId="0" borderId="41" xfId="1" applyNumberFormat="1" applyFont="1" applyFill="1" applyBorder="1" applyAlignment="1" applyProtection="1">
      <alignment horizontal="center" vertical="center" shrinkToFit="1"/>
      <protection hidden="1"/>
    </xf>
    <xf numFmtId="3" fontId="66" fillId="0" borderId="42" xfId="1" applyNumberFormat="1" applyFont="1" applyFill="1" applyBorder="1" applyAlignment="1" applyProtection="1">
      <alignment horizontal="right" vertical="center" shrinkToFit="1"/>
      <protection hidden="1"/>
    </xf>
    <xf numFmtId="0" fontId="60" fillId="0" borderId="0" xfId="1" applyNumberFormat="1" applyFont="1" applyFill="1" applyBorder="1" applyAlignment="1">
      <alignment vertical="center"/>
    </xf>
    <xf numFmtId="3" fontId="60" fillId="0" borderId="0" xfId="1" applyNumberFormat="1" applyFont="1" applyFill="1" applyBorder="1" applyAlignment="1">
      <alignment vertical="center"/>
    </xf>
    <xf numFmtId="0" fontId="66" fillId="0" borderId="100" xfId="1" applyNumberFormat="1" applyFont="1" applyFill="1" applyBorder="1" applyAlignment="1" applyProtection="1">
      <alignment horizontal="center" vertical="center"/>
      <protection hidden="1"/>
    </xf>
    <xf numFmtId="0" fontId="61" fillId="0" borderId="23" xfId="1" applyNumberFormat="1" applyFont="1" applyFill="1" applyBorder="1" applyAlignment="1" applyProtection="1">
      <alignment horizontal="center" vertical="center" shrinkToFit="1"/>
      <protection hidden="1"/>
    </xf>
    <xf numFmtId="3" fontId="66" fillId="0" borderId="27" xfId="1" applyNumberFormat="1" applyFont="1" applyFill="1" applyBorder="1" applyAlignment="1" applyProtection="1">
      <alignment horizontal="right" vertical="center" shrinkToFit="1"/>
      <protection hidden="1"/>
    </xf>
    <xf numFmtId="0" fontId="61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66" fillId="0" borderId="60" xfId="1" applyNumberFormat="1" applyFont="1" applyFill="1" applyBorder="1" applyAlignment="1" applyProtection="1">
      <alignment horizontal="right" vertical="center" shrinkToFit="1"/>
      <protection hidden="1"/>
    </xf>
    <xf numFmtId="0" fontId="66" fillId="0" borderId="133" xfId="1" applyNumberFormat="1" applyFont="1" applyFill="1" applyBorder="1" applyAlignment="1" applyProtection="1">
      <alignment horizontal="center" vertical="center"/>
      <protection hidden="1"/>
    </xf>
    <xf numFmtId="0" fontId="61" fillId="0" borderId="135" xfId="1" applyNumberFormat="1" applyFont="1" applyFill="1" applyBorder="1" applyAlignment="1" applyProtection="1">
      <alignment horizontal="center" vertical="center" shrinkToFit="1"/>
      <protection hidden="1"/>
    </xf>
    <xf numFmtId="3" fontId="66" fillId="0" borderId="136" xfId="1" applyNumberFormat="1" applyFont="1" applyFill="1" applyBorder="1" applyAlignment="1" applyProtection="1">
      <alignment horizontal="right" vertical="center" shrinkToFit="1"/>
      <protection hidden="1"/>
    </xf>
    <xf numFmtId="0" fontId="61" fillId="0" borderId="137" xfId="1" applyNumberFormat="1" applyFont="1" applyFill="1" applyBorder="1" applyAlignment="1" applyProtection="1">
      <alignment horizontal="center" vertical="center" shrinkToFit="1"/>
      <protection hidden="1"/>
    </xf>
    <xf numFmtId="3" fontId="66" fillId="0" borderId="138" xfId="1" applyNumberFormat="1" applyFont="1" applyFill="1" applyBorder="1" applyAlignment="1" applyProtection="1">
      <alignment horizontal="right" vertical="center" shrinkToFit="1"/>
      <protection hidden="1"/>
    </xf>
    <xf numFmtId="0" fontId="67" fillId="0" borderId="0" xfId="1" applyNumberFormat="1" applyFont="1" applyFill="1" applyBorder="1"/>
    <xf numFmtId="0" fontId="66" fillId="0" borderId="0" xfId="1" applyNumberFormat="1" applyFont="1" applyFill="1" applyBorder="1" applyAlignment="1">
      <alignment horizontal="center"/>
    </xf>
    <xf numFmtId="0" fontId="66" fillId="0" borderId="0" xfId="1" applyNumberFormat="1" applyFont="1" applyFill="1" applyBorder="1"/>
    <xf numFmtId="0" fontId="11" fillId="0" borderId="0" xfId="6" applyFont="1" applyAlignment="1">
      <alignment horizontal="center"/>
    </xf>
    <xf numFmtId="0" fontId="52" fillId="0" borderId="0" xfId="6"/>
    <xf numFmtId="3" fontId="52" fillId="0" borderId="0" xfId="6" applyNumberFormat="1"/>
    <xf numFmtId="3" fontId="6" fillId="0" borderId="0" xfId="6" applyNumberFormat="1" applyFont="1" applyAlignment="1">
      <alignment horizontal="center"/>
    </xf>
    <xf numFmtId="0" fontId="42" fillId="0" borderId="0" xfId="6" applyFont="1"/>
    <xf numFmtId="0" fontId="52" fillId="0" borderId="0" xfId="6" applyBorder="1"/>
    <xf numFmtId="0" fontId="10" fillId="0" borderId="0" xfId="6" applyFont="1" applyAlignment="1">
      <alignment horizontal="center"/>
    </xf>
    <xf numFmtId="0" fontId="10" fillId="0" borderId="36" xfId="6" applyFont="1" applyBorder="1" applyAlignment="1">
      <alignment horizontal="center"/>
    </xf>
    <xf numFmtId="0" fontId="52" fillId="0" borderId="36" xfId="6" applyBorder="1"/>
    <xf numFmtId="3" fontId="52" fillId="0" borderId="36" xfId="6" applyNumberFormat="1" applyBorder="1"/>
    <xf numFmtId="0" fontId="52" fillId="0" borderId="0" xfId="6" applyFill="1"/>
    <xf numFmtId="0" fontId="52" fillId="0" borderId="66" xfId="6" applyFill="1" applyBorder="1" applyAlignment="1"/>
    <xf numFmtId="0" fontId="52" fillId="0" borderId="0" xfId="6" applyAlignment="1"/>
    <xf numFmtId="0" fontId="52" fillId="0" borderId="0" xfId="6" applyFill="1" applyBorder="1" applyAlignment="1"/>
    <xf numFmtId="0" fontId="11" fillId="0" borderId="40" xfId="6" applyFont="1" applyBorder="1" applyAlignment="1" applyProtection="1">
      <alignment horizontal="center" vertical="center"/>
      <protection hidden="1"/>
    </xf>
    <xf numFmtId="0" fontId="52" fillId="0" borderId="0" xfId="6" applyAlignment="1">
      <alignment vertical="center"/>
    </xf>
    <xf numFmtId="3" fontId="52" fillId="0" borderId="0" xfId="6" applyNumberFormat="1" applyAlignment="1">
      <alignment vertical="center"/>
    </xf>
    <xf numFmtId="0" fontId="11" fillId="0" borderId="28" xfId="6" applyFont="1" applyBorder="1" applyAlignment="1" applyProtection="1">
      <alignment horizontal="center" vertical="center"/>
      <protection hidden="1"/>
    </xf>
    <xf numFmtId="0" fontId="11" fillId="0" borderId="28" xfId="6" applyFont="1" applyBorder="1" applyAlignment="1" applyProtection="1">
      <alignment horizontal="left" vertical="center" shrinkToFit="1"/>
      <protection hidden="1"/>
    </xf>
    <xf numFmtId="0" fontId="5" fillId="0" borderId="24" xfId="6" applyNumberFormat="1" applyFont="1" applyBorder="1" applyAlignment="1" applyProtection="1">
      <alignment horizontal="center" vertical="center" shrinkToFit="1"/>
      <protection hidden="1"/>
    </xf>
    <xf numFmtId="3" fontId="11" fillId="0" borderId="60" xfId="6" applyNumberFormat="1" applyFont="1" applyBorder="1" applyAlignment="1" applyProtection="1">
      <alignment horizontal="right" vertical="center" shrinkToFit="1"/>
      <protection hidden="1"/>
    </xf>
    <xf numFmtId="0" fontId="5" fillId="0" borderId="23" xfId="6" applyNumberFormat="1" applyFont="1" applyBorder="1" applyAlignment="1" applyProtection="1">
      <alignment horizontal="center" vertical="center" shrinkToFit="1"/>
      <protection hidden="1"/>
    </xf>
    <xf numFmtId="3" fontId="11" fillId="0" borderId="27" xfId="6" applyNumberFormat="1" applyFont="1" applyBorder="1" applyAlignment="1" applyProtection="1">
      <alignment horizontal="right" vertical="center" shrinkToFit="1"/>
      <protection hidden="1"/>
    </xf>
    <xf numFmtId="3" fontId="11" fillId="0" borderId="27" xfId="6" applyNumberFormat="1" applyFont="1" applyBorder="1" applyAlignment="1" applyProtection="1">
      <alignment horizontal="center" vertical="center" shrinkToFit="1"/>
      <protection hidden="1"/>
    </xf>
    <xf numFmtId="0" fontId="52" fillId="0" borderId="0" xfId="6" applyAlignment="1">
      <alignment horizontal="center"/>
    </xf>
    <xf numFmtId="0" fontId="5" fillId="0" borderId="24" xfId="6" applyFont="1" applyBorder="1" applyAlignment="1" applyProtection="1">
      <alignment horizontal="center" vertical="center" shrinkToFit="1"/>
      <protection hidden="1"/>
    </xf>
    <xf numFmtId="0" fontId="5" fillId="0" borderId="23" xfId="6" applyFont="1" applyBorder="1" applyAlignment="1" applyProtection="1">
      <alignment horizontal="center" vertical="center" shrinkToFit="1"/>
      <protection hidden="1"/>
    </xf>
    <xf numFmtId="0" fontId="5" fillId="0" borderId="41" xfId="6" applyFont="1" applyBorder="1" applyAlignment="1" applyProtection="1">
      <alignment horizontal="center" vertical="center" shrinkToFit="1"/>
      <protection hidden="1"/>
    </xf>
    <xf numFmtId="0" fontId="5" fillId="0" borderId="21" xfId="6" applyFont="1" applyBorder="1" applyAlignment="1" applyProtection="1">
      <alignment horizontal="center" vertical="center" shrinkToFit="1"/>
      <protection hidden="1"/>
    </xf>
    <xf numFmtId="0" fontId="13" fillId="0" borderId="0" xfId="6" applyFont="1" applyAlignment="1">
      <alignment horizontal="center" vertical="top"/>
    </xf>
    <xf numFmtId="0" fontId="42" fillId="0" borderId="0" xfId="6" applyFont="1" applyAlignment="1">
      <alignment horizontal="center" vertical="center"/>
    </xf>
    <xf numFmtId="0" fontId="70" fillId="0" borderId="0" xfId="6" applyFont="1"/>
    <xf numFmtId="0" fontId="31" fillId="0" borderId="0" xfId="6" applyFont="1"/>
    <xf numFmtId="0" fontId="5" fillId="0" borderId="0" xfId="6" applyFont="1" applyAlignment="1">
      <alignment horizontal="center" vertical="top"/>
    </xf>
    <xf numFmtId="0" fontId="13" fillId="0" borderId="0" xfId="6" applyFont="1" applyAlignment="1">
      <alignment horizontal="center"/>
    </xf>
    <xf numFmtId="0" fontId="5" fillId="0" borderId="0" xfId="6" applyFont="1" applyAlignment="1"/>
    <xf numFmtId="0" fontId="5" fillId="0" borderId="0" xfId="6" applyFont="1" applyAlignment="1">
      <alignment horizontal="center"/>
    </xf>
    <xf numFmtId="0" fontId="68" fillId="0" borderId="0" xfId="1" applyNumberFormat="1" applyFont="1" applyFill="1" applyBorder="1" applyAlignment="1">
      <alignment vertical="center"/>
    </xf>
    <xf numFmtId="0" fontId="11" fillId="8" borderId="41" xfId="1" applyNumberFormat="1" applyFont="1" applyFill="1" applyBorder="1" applyAlignment="1" applyProtection="1">
      <alignment horizontal="center" vertical="center" shrinkToFit="1"/>
      <protection hidden="1"/>
    </xf>
    <xf numFmtId="0" fontId="11" fillId="8" borderId="21" xfId="1" applyNumberFormat="1" applyFont="1" applyFill="1" applyBorder="1" applyAlignment="1" applyProtection="1">
      <alignment horizontal="center" vertical="center" shrinkToFit="1"/>
      <protection hidden="1"/>
    </xf>
    <xf numFmtId="3" fontId="11" fillId="8" borderId="41" xfId="1" applyNumberFormat="1" applyFont="1" applyFill="1" applyBorder="1" applyAlignment="1" applyProtection="1">
      <alignment horizontal="right" vertical="center" shrinkToFit="1"/>
      <protection hidden="1"/>
    </xf>
    <xf numFmtId="0" fontId="11" fillId="8" borderId="23" xfId="1" applyNumberFormat="1" applyFont="1" applyFill="1" applyBorder="1" applyAlignment="1" applyProtection="1">
      <alignment horizontal="center" vertical="center" shrinkToFit="1"/>
      <protection hidden="1"/>
    </xf>
    <xf numFmtId="3" fontId="11" fillId="8" borderId="61" xfId="1" applyNumberFormat="1" applyFont="1" applyFill="1" applyBorder="1" applyAlignment="1" applyProtection="1">
      <alignment horizontal="right" vertical="center" shrinkToFit="1"/>
      <protection hidden="1"/>
    </xf>
    <xf numFmtId="3" fontId="11" fillId="8" borderId="24" xfId="1" applyNumberFormat="1" applyFont="1" applyFill="1" applyBorder="1" applyAlignment="1" applyProtection="1">
      <alignment horizontal="right" vertical="center" shrinkToFit="1"/>
      <protection hidden="1"/>
    </xf>
    <xf numFmtId="0" fontId="11" fillId="8" borderId="33" xfId="1" applyNumberFormat="1" applyFont="1" applyFill="1" applyBorder="1" applyAlignment="1" applyProtection="1">
      <alignment horizontal="center" vertical="center" shrinkToFit="1"/>
      <protection hidden="1"/>
    </xf>
    <xf numFmtId="3" fontId="11" fillId="8" borderId="46" xfId="1" applyNumberFormat="1" applyFont="1" applyFill="1" applyBorder="1" applyAlignment="1" applyProtection="1">
      <alignment horizontal="right" vertical="center" shrinkToFit="1"/>
      <protection hidden="1"/>
    </xf>
    <xf numFmtId="0" fontId="11" fillId="9" borderId="40" xfId="1" applyNumberFormat="1" applyFont="1" applyFill="1" applyBorder="1" applyAlignment="1" applyProtection="1">
      <alignment horizontal="center" vertical="center"/>
      <protection hidden="1"/>
    </xf>
    <xf numFmtId="0" fontId="11" fillId="9" borderId="28" xfId="1" applyNumberFormat="1" applyFont="1" applyFill="1" applyBorder="1" applyAlignment="1" applyProtection="1">
      <alignment horizontal="center" vertical="center"/>
      <protection hidden="1"/>
    </xf>
    <xf numFmtId="0" fontId="23" fillId="9" borderId="25" xfId="1" applyNumberFormat="1" applyFont="1" applyFill="1" applyBorder="1" applyAlignment="1" applyProtection="1">
      <alignment horizontal="center" vertical="center" shrinkToFit="1"/>
      <protection hidden="1"/>
    </xf>
    <xf numFmtId="3" fontId="11" fillId="8" borderId="48" xfId="1" applyNumberFormat="1" applyFont="1" applyFill="1" applyBorder="1" applyAlignment="1" applyProtection="1">
      <alignment horizontal="right" vertical="center" shrinkToFit="1"/>
      <protection hidden="1"/>
    </xf>
    <xf numFmtId="0" fontId="0" fillId="11" borderId="6" xfId="1" applyNumberFormat="1" applyFont="1" applyFill="1" applyBorder="1" applyAlignment="1">
      <alignment horizontal="center" vertical="center"/>
    </xf>
    <xf numFmtId="0" fontId="10" fillId="11" borderId="14" xfId="1" applyNumberFormat="1" applyFont="1" applyFill="1" applyBorder="1" applyAlignment="1">
      <alignment horizontal="center" vertical="center"/>
    </xf>
    <xf numFmtId="0" fontId="31" fillId="12" borderId="50" xfId="1" applyNumberFormat="1" applyFont="1" applyFill="1" applyBorder="1" applyAlignment="1">
      <alignment horizontal="center" vertical="center"/>
    </xf>
    <xf numFmtId="0" fontId="31" fillId="12" borderId="51" xfId="1" applyNumberFormat="1" applyFont="1" applyFill="1" applyBorder="1" applyAlignment="1">
      <alignment horizontal="center" vertical="center"/>
    </xf>
    <xf numFmtId="0" fontId="31" fillId="12" borderId="12" xfId="1" applyNumberFormat="1" applyFont="1" applyFill="1" applyBorder="1" applyAlignment="1">
      <alignment horizontal="center" vertical="center"/>
    </xf>
    <xf numFmtId="0" fontId="31" fillId="12" borderId="52" xfId="1" applyNumberFormat="1" applyFont="1" applyFill="1" applyBorder="1" applyAlignment="1">
      <alignment horizontal="center" vertical="center"/>
    </xf>
    <xf numFmtId="0" fontId="31" fillId="12" borderId="53" xfId="1" applyNumberFormat="1" applyFont="1" applyFill="1" applyBorder="1" applyAlignment="1">
      <alignment horizontal="center" vertical="center"/>
    </xf>
    <xf numFmtId="0" fontId="31" fillId="12" borderId="14" xfId="1" applyNumberFormat="1" applyFont="1" applyFill="1" applyBorder="1" applyAlignment="1">
      <alignment horizontal="center" vertical="center"/>
    </xf>
    <xf numFmtId="0" fontId="31" fillId="12" borderId="13" xfId="1" applyNumberFormat="1" applyFont="1" applyFill="1" applyBorder="1" applyAlignment="1">
      <alignment horizontal="center" vertical="center"/>
    </xf>
    <xf numFmtId="0" fontId="10" fillId="12" borderId="14" xfId="1" applyNumberFormat="1" applyFont="1" applyFill="1" applyBorder="1" applyAlignment="1">
      <alignment horizontal="center" vertical="center"/>
    </xf>
    <xf numFmtId="0" fontId="7" fillId="12" borderId="20" xfId="1" applyNumberFormat="1" applyFont="1" applyFill="1" applyBorder="1" applyAlignment="1">
      <alignment horizontal="center" vertical="center" wrapText="1"/>
    </xf>
    <xf numFmtId="0" fontId="5" fillId="12" borderId="54" xfId="1" applyNumberFormat="1" applyFont="1" applyFill="1" applyBorder="1" applyAlignment="1">
      <alignment horizontal="center" vertical="center"/>
    </xf>
    <xf numFmtId="0" fontId="0" fillId="12" borderId="55" xfId="1" applyNumberFormat="1" applyFont="1" applyFill="1" applyBorder="1" applyAlignment="1">
      <alignment horizontal="center" vertical="center"/>
    </xf>
    <xf numFmtId="0" fontId="0" fillId="12" borderId="56" xfId="1" applyNumberFormat="1" applyFont="1" applyFill="1" applyBorder="1" applyAlignment="1">
      <alignment horizontal="center" vertical="center"/>
    </xf>
    <xf numFmtId="0" fontId="0" fillId="12" borderId="57" xfId="1" applyNumberFormat="1" applyFont="1" applyFill="1" applyBorder="1" applyAlignment="1">
      <alignment horizontal="center" vertical="center"/>
    </xf>
    <xf numFmtId="0" fontId="10" fillId="12" borderId="51" xfId="1" applyNumberFormat="1" applyFont="1" applyFill="1" applyBorder="1" applyAlignment="1">
      <alignment horizontal="center" vertical="center"/>
    </xf>
    <xf numFmtId="0" fontId="7" fillId="12" borderId="58" xfId="1" applyNumberFormat="1" applyFont="1" applyFill="1" applyBorder="1" applyAlignment="1">
      <alignment horizontal="center" vertical="center" wrapText="1"/>
    </xf>
    <xf numFmtId="0" fontId="5" fillId="12" borderId="31" xfId="1" applyNumberFormat="1" applyFont="1" applyFill="1" applyBorder="1" applyAlignment="1">
      <alignment horizontal="center" vertical="center"/>
    </xf>
    <xf numFmtId="0" fontId="31" fillId="12" borderId="6" xfId="1" applyNumberFormat="1" applyFont="1" applyFill="1" applyBorder="1" applyAlignment="1">
      <alignment horizontal="center" vertical="center"/>
    </xf>
    <xf numFmtId="0" fontId="31" fillId="12" borderId="31" xfId="1" applyNumberFormat="1" applyFont="1" applyFill="1" applyBorder="1" applyAlignment="1">
      <alignment horizontal="center" vertical="center"/>
    </xf>
    <xf numFmtId="0" fontId="31" fillId="12" borderId="36" xfId="1" applyNumberFormat="1" applyFont="1" applyFill="1" applyBorder="1" applyAlignment="1">
      <alignment horizontal="center" vertical="center"/>
    </xf>
    <xf numFmtId="0" fontId="31" fillId="12" borderId="59" xfId="1" applyNumberFormat="1" applyFont="1" applyFill="1" applyBorder="1" applyAlignment="1">
      <alignment horizontal="center" vertical="center"/>
    </xf>
    <xf numFmtId="0" fontId="10" fillId="12" borderId="31" xfId="1" applyNumberFormat="1" applyFont="1" applyFill="1" applyBorder="1" applyAlignment="1">
      <alignment horizontal="center" vertical="center"/>
    </xf>
    <xf numFmtId="0" fontId="0" fillId="12" borderId="53" xfId="1" applyNumberFormat="1" applyFont="1" applyFill="1" applyBorder="1" applyAlignment="1">
      <alignment horizontal="center"/>
    </xf>
    <xf numFmtId="3" fontId="0" fillId="12" borderId="52" xfId="1" applyNumberFormat="1" applyFont="1" applyFill="1" applyBorder="1" applyAlignment="1">
      <alignment horizontal="center"/>
    </xf>
    <xf numFmtId="3" fontId="0" fillId="12" borderId="65" xfId="1" applyNumberFormat="1" applyFont="1" applyFill="1" applyBorder="1" applyAlignment="1">
      <alignment horizontal="center"/>
    </xf>
    <xf numFmtId="0" fontId="0" fillId="12" borderId="12" xfId="1" applyNumberFormat="1" applyFont="1" applyFill="1" applyBorder="1" applyAlignment="1">
      <alignment horizontal="center"/>
    </xf>
    <xf numFmtId="3" fontId="0" fillId="12" borderId="14" xfId="1" applyNumberFormat="1" applyFont="1" applyFill="1" applyBorder="1" applyAlignment="1">
      <alignment horizontal="center"/>
    </xf>
    <xf numFmtId="3" fontId="0" fillId="12" borderId="13" xfId="1" applyNumberFormat="1" applyFont="1" applyFill="1" applyBorder="1" applyAlignment="1">
      <alignment horizontal="center"/>
    </xf>
    <xf numFmtId="0" fontId="10" fillId="12" borderId="14" xfId="1" applyNumberFormat="1" applyFont="1" applyFill="1" applyBorder="1" applyAlignment="1">
      <alignment horizontal="center"/>
    </xf>
    <xf numFmtId="0" fontId="5" fillId="12" borderId="0" xfId="1" applyNumberFormat="1" applyFont="1" applyFill="1" applyBorder="1" applyAlignment="1">
      <alignment horizontal="center" vertical="center" wrapText="1"/>
    </xf>
    <xf numFmtId="0" fontId="5" fillId="12" borderId="20" xfId="1" applyNumberFormat="1" applyFont="1" applyFill="1" applyBorder="1" applyAlignment="1">
      <alignment horizontal="center" vertical="center"/>
    </xf>
    <xf numFmtId="0" fontId="0" fillId="12" borderId="50" xfId="1" applyNumberFormat="1" applyFont="1" applyFill="1" applyBorder="1" applyAlignment="1">
      <alignment horizontal="center"/>
    </xf>
    <xf numFmtId="3" fontId="0" fillId="12" borderId="56" xfId="1" applyNumberFormat="1" applyFont="1" applyFill="1" applyBorder="1" applyAlignment="1">
      <alignment horizontal="center"/>
    </xf>
    <xf numFmtId="3" fontId="0" fillId="12" borderId="54" xfId="1" applyNumberFormat="1" applyFont="1" applyFill="1" applyBorder="1" applyAlignment="1">
      <alignment horizontal="center"/>
    </xf>
    <xf numFmtId="0" fontId="0" fillId="12" borderId="55" xfId="1" applyNumberFormat="1" applyFont="1" applyFill="1" applyBorder="1" applyAlignment="1">
      <alignment horizontal="center"/>
    </xf>
    <xf numFmtId="3" fontId="0" fillId="12" borderId="51" xfId="1" applyNumberFormat="1" applyFont="1" applyFill="1" applyBorder="1" applyAlignment="1">
      <alignment horizontal="center"/>
    </xf>
    <xf numFmtId="3" fontId="0" fillId="12" borderId="57" xfId="1" applyNumberFormat="1" applyFont="1" applyFill="1" applyBorder="1" applyAlignment="1">
      <alignment horizontal="center"/>
    </xf>
    <xf numFmtId="0" fontId="10" fillId="12" borderId="51" xfId="1" applyNumberFormat="1" applyFont="1" applyFill="1" applyBorder="1" applyAlignment="1">
      <alignment horizontal="center"/>
    </xf>
    <xf numFmtId="0" fontId="5" fillId="12" borderId="36" xfId="1" applyNumberFormat="1" applyFont="1" applyFill="1" applyBorder="1" applyAlignment="1">
      <alignment horizontal="center" vertical="center" wrapText="1"/>
    </xf>
    <xf numFmtId="0" fontId="5" fillId="12" borderId="58" xfId="1" applyNumberFormat="1" applyFont="1" applyFill="1" applyBorder="1" applyAlignment="1">
      <alignment horizontal="center" vertical="center"/>
    </xf>
    <xf numFmtId="0" fontId="0" fillId="12" borderId="6" xfId="1" applyNumberFormat="1" applyFont="1" applyFill="1" applyBorder="1" applyAlignment="1">
      <alignment horizontal="center" vertical="center"/>
    </xf>
    <xf numFmtId="3" fontId="0" fillId="12" borderId="36" xfId="1" applyNumberFormat="1" applyFont="1" applyFill="1" applyBorder="1" applyAlignment="1">
      <alignment horizontal="center" vertical="center"/>
    </xf>
    <xf numFmtId="3" fontId="0" fillId="12" borderId="31" xfId="1" applyNumberFormat="1" applyFont="1" applyFill="1" applyBorder="1" applyAlignment="1">
      <alignment horizontal="center" vertical="center"/>
    </xf>
    <xf numFmtId="3" fontId="0" fillId="12" borderId="59" xfId="1" applyNumberFormat="1" applyFont="1" applyFill="1" applyBorder="1" applyAlignment="1">
      <alignment horizontal="center" vertical="center"/>
    </xf>
    <xf numFmtId="0" fontId="0" fillId="13" borderId="53" xfId="1" applyNumberFormat="1" applyFont="1" applyFill="1" applyBorder="1" applyAlignment="1">
      <alignment horizontal="center"/>
    </xf>
    <xf numFmtId="3" fontId="0" fillId="13" borderId="52" xfId="1" applyNumberFormat="1" applyFont="1" applyFill="1" applyBorder="1" applyAlignment="1">
      <alignment horizontal="center"/>
    </xf>
    <xf numFmtId="3" fontId="0" fillId="13" borderId="65" xfId="1" applyNumberFormat="1" applyFont="1" applyFill="1" applyBorder="1" applyAlignment="1">
      <alignment horizontal="center"/>
    </xf>
    <xf numFmtId="0" fontId="0" fillId="13" borderId="12" xfId="1" applyNumberFormat="1" applyFont="1" applyFill="1" applyBorder="1" applyAlignment="1">
      <alignment horizontal="center"/>
    </xf>
    <xf numFmtId="3" fontId="0" fillId="13" borderId="14" xfId="1" applyNumberFormat="1" applyFont="1" applyFill="1" applyBorder="1" applyAlignment="1">
      <alignment horizontal="center"/>
    </xf>
    <xf numFmtId="3" fontId="0" fillId="13" borderId="13" xfId="1" applyNumberFormat="1" applyFont="1" applyFill="1" applyBorder="1" applyAlignment="1">
      <alignment horizontal="center"/>
    </xf>
    <xf numFmtId="0" fontId="10" fillId="13" borderId="14" xfId="1" applyNumberFormat="1" applyFont="1" applyFill="1" applyBorder="1" applyAlignment="1">
      <alignment horizontal="center"/>
    </xf>
    <xf numFmtId="0" fontId="7" fillId="13" borderId="20" xfId="1" applyNumberFormat="1" applyFont="1" applyFill="1" applyBorder="1" applyAlignment="1">
      <alignment horizontal="center" vertical="center" wrapText="1"/>
    </xf>
    <xf numFmtId="0" fontId="5" fillId="13" borderId="0" xfId="1" applyNumberFormat="1" applyFont="1" applyFill="1" applyBorder="1" applyAlignment="1">
      <alignment horizontal="center" vertical="center" wrapText="1"/>
    </xf>
    <xf numFmtId="0" fontId="5" fillId="13" borderId="20" xfId="1" applyNumberFormat="1" applyFont="1" applyFill="1" applyBorder="1" applyAlignment="1">
      <alignment horizontal="center" vertical="center"/>
    </xf>
    <xf numFmtId="0" fontId="0" fillId="13" borderId="50" xfId="1" applyNumberFormat="1" applyFont="1" applyFill="1" applyBorder="1" applyAlignment="1">
      <alignment horizontal="center"/>
    </xf>
    <xf numFmtId="3" fontId="0" fillId="13" borderId="56" xfId="1" applyNumberFormat="1" applyFont="1" applyFill="1" applyBorder="1" applyAlignment="1">
      <alignment horizontal="center"/>
    </xf>
    <xf numFmtId="3" fontId="0" fillId="13" borderId="54" xfId="1" applyNumberFormat="1" applyFont="1" applyFill="1" applyBorder="1" applyAlignment="1">
      <alignment horizontal="center"/>
    </xf>
    <xf numFmtId="0" fontId="0" fillId="13" borderId="55" xfId="1" applyNumberFormat="1" applyFont="1" applyFill="1" applyBorder="1" applyAlignment="1">
      <alignment horizontal="center"/>
    </xf>
    <xf numFmtId="3" fontId="0" fillId="13" borderId="51" xfId="1" applyNumberFormat="1" applyFont="1" applyFill="1" applyBorder="1" applyAlignment="1">
      <alignment horizontal="center"/>
    </xf>
    <xf numFmtId="3" fontId="0" fillId="13" borderId="57" xfId="1" applyNumberFormat="1" applyFont="1" applyFill="1" applyBorder="1" applyAlignment="1">
      <alignment horizontal="center"/>
    </xf>
    <xf numFmtId="0" fontId="10" fillId="13" borderId="51" xfId="1" applyNumberFormat="1" applyFont="1" applyFill="1" applyBorder="1" applyAlignment="1">
      <alignment horizontal="center"/>
    </xf>
    <xf numFmtId="0" fontId="7" fillId="13" borderId="58" xfId="1" applyNumberFormat="1" applyFont="1" applyFill="1" applyBorder="1" applyAlignment="1">
      <alignment horizontal="center" vertical="center" wrapText="1"/>
    </xf>
    <xf numFmtId="0" fontId="5" fillId="13" borderId="36" xfId="1" applyNumberFormat="1" applyFont="1" applyFill="1" applyBorder="1" applyAlignment="1">
      <alignment horizontal="center" vertical="center" wrapText="1"/>
    </xf>
    <xf numFmtId="0" fontId="5" fillId="13" borderId="58" xfId="1" applyNumberFormat="1" applyFont="1" applyFill="1" applyBorder="1" applyAlignment="1">
      <alignment horizontal="center" vertical="center"/>
    </xf>
    <xf numFmtId="0" fontId="0" fillId="13" borderId="6" xfId="1" applyNumberFormat="1" applyFont="1" applyFill="1" applyBorder="1" applyAlignment="1">
      <alignment horizontal="center" vertical="center"/>
    </xf>
    <xf numFmtId="3" fontId="0" fillId="13" borderId="36" xfId="1" applyNumberFormat="1" applyFont="1" applyFill="1" applyBorder="1" applyAlignment="1">
      <alignment horizontal="center" vertical="center"/>
    </xf>
    <xf numFmtId="3" fontId="0" fillId="13" borderId="31" xfId="1" applyNumberFormat="1" applyFont="1" applyFill="1" applyBorder="1" applyAlignment="1">
      <alignment horizontal="center" vertical="center"/>
    </xf>
    <xf numFmtId="3" fontId="0" fillId="13" borderId="59" xfId="1" applyNumberFormat="1" applyFont="1" applyFill="1" applyBorder="1" applyAlignment="1">
      <alignment horizontal="center" vertical="center"/>
    </xf>
    <xf numFmtId="0" fontId="10" fillId="13" borderId="31" xfId="1" applyNumberFormat="1" applyFont="1" applyFill="1" applyBorder="1" applyAlignment="1">
      <alignment horizontal="center" vertical="center"/>
    </xf>
    <xf numFmtId="0" fontId="60" fillId="11" borderId="50" xfId="1" applyNumberFormat="1" applyFont="1" applyFill="1" applyBorder="1" applyAlignment="1">
      <alignment horizontal="center" vertical="center"/>
    </xf>
    <xf numFmtId="0" fontId="60" fillId="11" borderId="51" xfId="1" applyNumberFormat="1" applyFont="1" applyFill="1" applyBorder="1" applyAlignment="1">
      <alignment horizontal="center" vertical="center"/>
    </xf>
    <xf numFmtId="0" fontId="60" fillId="11" borderId="12" xfId="1" applyNumberFormat="1" applyFont="1" applyFill="1" applyBorder="1" applyAlignment="1">
      <alignment horizontal="center" vertical="center"/>
    </xf>
    <xf numFmtId="0" fontId="60" fillId="11" borderId="52" xfId="1" applyNumberFormat="1" applyFont="1" applyFill="1" applyBorder="1" applyAlignment="1">
      <alignment horizontal="center" vertical="center"/>
    </xf>
    <xf numFmtId="0" fontId="60" fillId="11" borderId="53" xfId="1" applyNumberFormat="1" applyFont="1" applyFill="1" applyBorder="1" applyAlignment="1">
      <alignment horizontal="center" vertical="center"/>
    </xf>
    <xf numFmtId="0" fontId="60" fillId="11" borderId="14" xfId="1" applyNumberFormat="1" applyFont="1" applyFill="1" applyBorder="1" applyAlignment="1">
      <alignment horizontal="center" vertical="center"/>
    </xf>
    <xf numFmtId="0" fontId="60" fillId="11" borderId="13" xfId="1" applyNumberFormat="1" applyFont="1" applyFill="1" applyBorder="1" applyAlignment="1">
      <alignment horizontal="center" vertical="center"/>
    </xf>
    <xf numFmtId="0" fontId="65" fillId="11" borderId="81" xfId="1" applyNumberFormat="1" applyFont="1" applyFill="1" applyBorder="1" applyAlignment="1">
      <alignment horizontal="center" vertical="center"/>
    </xf>
    <xf numFmtId="0" fontId="63" fillId="11" borderId="82" xfId="1" applyNumberFormat="1" applyFont="1" applyFill="1" applyBorder="1" applyAlignment="1">
      <alignment horizontal="center" vertical="center" wrapText="1"/>
    </xf>
    <xf numFmtId="0" fontId="61" fillId="11" borderId="54" xfId="1" applyNumberFormat="1" applyFont="1" applyFill="1" applyBorder="1" applyAlignment="1">
      <alignment horizontal="center" vertical="center"/>
    </xf>
    <xf numFmtId="0" fontId="60" fillId="11" borderId="55" xfId="1" applyNumberFormat="1" applyFont="1" applyFill="1" applyBorder="1" applyAlignment="1">
      <alignment horizontal="center" vertical="center"/>
    </xf>
    <xf numFmtId="0" fontId="60" fillId="11" borderId="56" xfId="1" applyNumberFormat="1" applyFont="1" applyFill="1" applyBorder="1" applyAlignment="1">
      <alignment horizontal="center" vertical="center"/>
    </xf>
    <xf numFmtId="0" fontId="60" fillId="11" borderId="57" xfId="1" applyNumberFormat="1" applyFont="1" applyFill="1" applyBorder="1" applyAlignment="1">
      <alignment horizontal="center" vertical="center"/>
    </xf>
    <xf numFmtId="0" fontId="65" fillId="11" borderId="83" xfId="1" applyNumberFormat="1" applyFont="1" applyFill="1" applyBorder="1" applyAlignment="1">
      <alignment horizontal="center" vertical="center"/>
    </xf>
    <xf numFmtId="0" fontId="63" fillId="11" borderId="128" xfId="1" applyNumberFormat="1" applyFont="1" applyFill="1" applyBorder="1" applyAlignment="1">
      <alignment horizontal="center" vertical="center" wrapText="1"/>
    </xf>
    <xf numFmtId="0" fontId="61" fillId="11" borderId="31" xfId="1" applyNumberFormat="1" applyFont="1" applyFill="1" applyBorder="1" applyAlignment="1">
      <alignment horizontal="center" vertical="center"/>
    </xf>
    <xf numFmtId="0" fontId="60" fillId="11" borderId="6" xfId="1" applyNumberFormat="1" applyFont="1" applyFill="1" applyBorder="1" applyAlignment="1">
      <alignment horizontal="center" vertical="center"/>
    </xf>
    <xf numFmtId="0" fontId="60" fillId="11" borderId="31" xfId="1" applyNumberFormat="1" applyFont="1" applyFill="1" applyBorder="1" applyAlignment="1">
      <alignment horizontal="center" vertical="center"/>
    </xf>
    <xf numFmtId="0" fontId="60" fillId="11" borderId="36" xfId="1" applyNumberFormat="1" applyFont="1" applyFill="1" applyBorder="1" applyAlignment="1">
      <alignment horizontal="center" vertical="center"/>
    </xf>
    <xf numFmtId="0" fontId="60" fillId="11" borderId="59" xfId="1" applyNumberFormat="1" applyFont="1" applyFill="1" applyBorder="1" applyAlignment="1">
      <alignment horizontal="center" vertical="center"/>
    </xf>
    <xf numFmtId="0" fontId="65" fillId="11" borderId="129" xfId="1" applyNumberFormat="1" applyFont="1" applyFill="1" applyBorder="1" applyAlignment="1">
      <alignment horizontal="center" vertical="center"/>
    </xf>
    <xf numFmtId="0" fontId="34" fillId="11" borderId="53" xfId="1" applyNumberFormat="1" applyFont="1" applyFill="1" applyBorder="1" applyAlignment="1">
      <alignment horizontal="center"/>
    </xf>
    <xf numFmtId="3" fontId="34" fillId="11" borderId="52" xfId="1" applyNumberFormat="1" applyFont="1" applyFill="1" applyBorder="1" applyAlignment="1">
      <alignment horizontal="center"/>
    </xf>
    <xf numFmtId="3" fontId="34" fillId="11" borderId="65" xfId="1" applyNumberFormat="1" applyFont="1" applyFill="1" applyBorder="1" applyAlignment="1">
      <alignment horizontal="center"/>
    </xf>
    <xf numFmtId="0" fontId="34" fillId="11" borderId="12" xfId="1" applyNumberFormat="1" applyFont="1" applyFill="1" applyBorder="1" applyAlignment="1">
      <alignment horizontal="center"/>
    </xf>
    <xf numFmtId="3" fontId="34" fillId="11" borderId="14" xfId="1" applyNumberFormat="1" applyFont="1" applyFill="1" applyBorder="1" applyAlignment="1">
      <alignment horizontal="center"/>
    </xf>
    <xf numFmtId="3" fontId="34" fillId="11" borderId="13" xfId="1" applyNumberFormat="1" applyFont="1" applyFill="1" applyBorder="1" applyAlignment="1">
      <alignment horizontal="center"/>
    </xf>
    <xf numFmtId="0" fontId="36" fillId="11" borderId="81" xfId="1" applyNumberFormat="1" applyFont="1" applyFill="1" applyBorder="1" applyAlignment="1">
      <alignment horizontal="center"/>
    </xf>
    <xf numFmtId="0" fontId="37" fillId="11" borderId="82" xfId="1" applyNumberFormat="1" applyFont="1" applyFill="1" applyBorder="1" applyAlignment="1">
      <alignment horizontal="center" vertical="center" wrapText="1"/>
    </xf>
    <xf numFmtId="0" fontId="33" fillId="11" borderId="0" xfId="1" applyNumberFormat="1" applyFont="1" applyFill="1" applyBorder="1" applyAlignment="1">
      <alignment horizontal="center" vertical="center" wrapText="1"/>
    </xf>
    <xf numFmtId="0" fontId="33" fillId="11" borderId="20" xfId="1" applyNumberFormat="1" applyFont="1" applyFill="1" applyBorder="1" applyAlignment="1">
      <alignment horizontal="center" vertical="center"/>
    </xf>
    <xf numFmtId="0" fontId="34" fillId="11" borderId="50" xfId="1" applyNumberFormat="1" applyFont="1" applyFill="1" applyBorder="1" applyAlignment="1">
      <alignment horizontal="center"/>
    </xf>
    <xf numFmtId="3" fontId="34" fillId="11" borderId="56" xfId="1" applyNumberFormat="1" applyFont="1" applyFill="1" applyBorder="1" applyAlignment="1">
      <alignment horizontal="center"/>
    </xf>
    <xf numFmtId="3" fontId="34" fillId="11" borderId="54" xfId="1" applyNumberFormat="1" applyFont="1" applyFill="1" applyBorder="1" applyAlignment="1">
      <alignment horizontal="center"/>
    </xf>
    <xf numFmtId="0" fontId="34" fillId="11" borderId="55" xfId="1" applyNumberFormat="1" applyFont="1" applyFill="1" applyBorder="1" applyAlignment="1">
      <alignment horizontal="center"/>
    </xf>
    <xf numFmtId="3" fontId="34" fillId="11" borderId="51" xfId="1" applyNumberFormat="1" applyFont="1" applyFill="1" applyBorder="1" applyAlignment="1">
      <alignment horizontal="center"/>
    </xf>
    <xf numFmtId="3" fontId="34" fillId="11" borderId="57" xfId="1" applyNumberFormat="1" applyFont="1" applyFill="1" applyBorder="1" applyAlignment="1">
      <alignment horizontal="center"/>
    </xf>
    <xf numFmtId="0" fontId="36" fillId="11" borderId="83" xfId="1" applyNumberFormat="1" applyFont="1" applyFill="1" applyBorder="1" applyAlignment="1">
      <alignment horizontal="center"/>
    </xf>
    <xf numFmtId="0" fontId="37" fillId="11" borderId="84" xfId="1" applyNumberFormat="1" applyFont="1" applyFill="1" applyBorder="1" applyAlignment="1">
      <alignment horizontal="center" vertical="center" wrapText="1"/>
    </xf>
    <xf numFmtId="0" fontId="33" fillId="11" borderId="85" xfId="1" applyNumberFormat="1" applyFont="1" applyFill="1" applyBorder="1" applyAlignment="1">
      <alignment horizontal="center" vertical="center" wrapText="1"/>
    </xf>
    <xf numFmtId="0" fontId="33" fillId="11" borderId="86" xfId="1" applyNumberFormat="1" applyFont="1" applyFill="1" applyBorder="1" applyAlignment="1">
      <alignment horizontal="center" vertical="center"/>
    </xf>
    <xf numFmtId="0" fontId="34" fillId="11" borderId="87" xfId="1" applyNumberFormat="1" applyFont="1" applyFill="1" applyBorder="1" applyAlignment="1">
      <alignment horizontal="center"/>
    </xf>
    <xf numFmtId="3" fontId="34" fillId="11" borderId="85" xfId="1" applyNumberFormat="1" applyFont="1" applyFill="1" applyBorder="1" applyAlignment="1">
      <alignment horizontal="center"/>
    </xf>
    <xf numFmtId="3" fontId="34" fillId="11" borderId="88" xfId="1" applyNumberFormat="1" applyFont="1" applyFill="1" applyBorder="1" applyAlignment="1">
      <alignment horizontal="center"/>
    </xf>
    <xf numFmtId="0" fontId="34" fillId="11" borderId="89" xfId="1" applyNumberFormat="1" applyFont="1" applyFill="1" applyBorder="1" applyAlignment="1">
      <alignment horizontal="center"/>
    </xf>
    <xf numFmtId="3" fontId="34" fillId="11" borderId="90" xfId="1" applyNumberFormat="1" applyFont="1" applyFill="1" applyBorder="1" applyAlignment="1">
      <alignment horizontal="center"/>
    </xf>
    <xf numFmtId="0" fontId="36" fillId="11" borderId="91" xfId="1" applyNumberFormat="1" applyFont="1" applyFill="1" applyBorder="1" applyAlignment="1">
      <alignment horizontal="center"/>
    </xf>
    <xf numFmtId="0" fontId="0" fillId="13" borderId="0" xfId="1" applyNumberFormat="1" applyFont="1" applyFill="1" applyBorder="1"/>
    <xf numFmtId="0" fontId="0" fillId="13" borderId="12" xfId="1" applyNumberFormat="1" applyFont="1" applyFill="1" applyBorder="1" applyAlignment="1">
      <alignment horizontal="center" vertical="center"/>
    </xf>
    <xf numFmtId="0" fontId="0" fillId="13" borderId="52" xfId="1" applyNumberFormat="1" applyFont="1" applyFill="1" applyBorder="1" applyAlignment="1">
      <alignment horizontal="center" vertical="center"/>
    </xf>
    <xf numFmtId="0" fontId="0" fillId="13" borderId="53" xfId="1" applyNumberFormat="1" applyFont="1" applyFill="1" applyBorder="1" applyAlignment="1">
      <alignment horizontal="center" vertical="center"/>
    </xf>
    <xf numFmtId="0" fontId="0" fillId="13" borderId="14" xfId="1" applyNumberFormat="1" applyFont="1" applyFill="1" applyBorder="1" applyAlignment="1">
      <alignment horizontal="center" vertical="center"/>
    </xf>
    <xf numFmtId="0" fontId="0" fillId="13" borderId="13" xfId="1" applyNumberFormat="1" applyFont="1" applyFill="1" applyBorder="1" applyAlignment="1">
      <alignment horizontal="center" vertical="center"/>
    </xf>
    <xf numFmtId="0" fontId="10" fillId="13" borderId="14" xfId="1" applyNumberFormat="1" applyFont="1" applyFill="1" applyBorder="1" applyAlignment="1">
      <alignment horizontal="center" vertical="center"/>
    </xf>
    <xf numFmtId="0" fontId="7" fillId="11" borderId="20" xfId="1" applyNumberFormat="1" applyFont="1" applyFill="1" applyBorder="1" applyAlignment="1">
      <alignment horizontal="center" vertical="center" wrapText="1"/>
    </xf>
    <xf numFmtId="0" fontId="5" fillId="11" borderId="54" xfId="1" applyNumberFormat="1" applyFont="1" applyFill="1" applyBorder="1" applyAlignment="1">
      <alignment horizontal="center" vertical="center"/>
    </xf>
    <xf numFmtId="0" fontId="0" fillId="11" borderId="50" xfId="1" applyNumberFormat="1" applyFont="1" applyFill="1" applyBorder="1" applyAlignment="1">
      <alignment horizontal="center" vertical="center"/>
    </xf>
    <xf numFmtId="0" fontId="0" fillId="11" borderId="51" xfId="1" applyNumberFormat="1" applyFont="1" applyFill="1" applyBorder="1" applyAlignment="1">
      <alignment horizontal="center" vertical="center"/>
    </xf>
    <xf numFmtId="0" fontId="0" fillId="11" borderId="55" xfId="1" applyNumberFormat="1" applyFont="1" applyFill="1" applyBorder="1" applyAlignment="1">
      <alignment horizontal="center" vertical="center"/>
    </xf>
    <xf numFmtId="0" fontId="0" fillId="11" borderId="56" xfId="1" applyNumberFormat="1" applyFont="1" applyFill="1" applyBorder="1" applyAlignment="1">
      <alignment horizontal="center" vertical="center"/>
    </xf>
    <xf numFmtId="0" fontId="0" fillId="11" borderId="57" xfId="1" applyNumberFormat="1" applyFont="1" applyFill="1" applyBorder="1" applyAlignment="1">
      <alignment horizontal="center" vertical="center"/>
    </xf>
    <xf numFmtId="0" fontId="10" fillId="11" borderId="51" xfId="1" applyNumberFormat="1" applyFont="1" applyFill="1" applyBorder="1" applyAlignment="1">
      <alignment horizontal="center" vertical="center"/>
    </xf>
    <xf numFmtId="0" fontId="26" fillId="13" borderId="53" xfId="1" applyNumberFormat="1" applyFont="1" applyFill="1" applyBorder="1" applyAlignment="1">
      <alignment horizontal="center"/>
    </xf>
    <xf numFmtId="3" fontId="26" fillId="13" borderId="14" xfId="1" applyNumberFormat="1" applyFont="1" applyFill="1" applyBorder="1" applyAlignment="1">
      <alignment horizontal="center"/>
    </xf>
    <xf numFmtId="0" fontId="26" fillId="13" borderId="12" xfId="1" applyNumberFormat="1" applyFont="1" applyFill="1" applyBorder="1" applyAlignment="1">
      <alignment horizontal="center"/>
    </xf>
    <xf numFmtId="3" fontId="26" fillId="13" borderId="112" xfId="1" applyNumberFormat="1" applyFont="1" applyFill="1" applyBorder="1" applyAlignment="1">
      <alignment horizontal="center"/>
    </xf>
    <xf numFmtId="3" fontId="26" fillId="13" borderId="52" xfId="1" applyNumberFormat="1" applyFont="1" applyFill="1" applyBorder="1" applyAlignment="1">
      <alignment horizontal="center"/>
    </xf>
    <xf numFmtId="3" fontId="26" fillId="13" borderId="13" xfId="1" applyNumberFormat="1" applyFont="1" applyFill="1" applyBorder="1" applyAlignment="1">
      <alignment horizontal="center"/>
    </xf>
    <xf numFmtId="0" fontId="26" fillId="13" borderId="14" xfId="1" applyNumberFormat="1" applyFont="1" applyFill="1" applyBorder="1" applyAlignment="1">
      <alignment horizontal="center"/>
    </xf>
    <xf numFmtId="0" fontId="22" fillId="11" borderId="20" xfId="1" applyNumberFormat="1" applyFont="1" applyFill="1" applyBorder="1" applyAlignment="1">
      <alignment horizontal="center" vertical="center" wrapText="1"/>
    </xf>
    <xf numFmtId="0" fontId="22" fillId="11" borderId="0" xfId="1" applyNumberFormat="1" applyFont="1" applyFill="1" applyBorder="1" applyAlignment="1">
      <alignment horizontal="center" vertical="center"/>
    </xf>
    <xf numFmtId="0" fontId="26" fillId="11" borderId="50" xfId="1" applyNumberFormat="1" applyFont="1" applyFill="1" applyBorder="1" applyAlignment="1">
      <alignment horizontal="center"/>
    </xf>
    <xf numFmtId="3" fontId="26" fillId="11" borderId="51" xfId="1" applyNumberFormat="1" applyFont="1" applyFill="1" applyBorder="1" applyAlignment="1">
      <alignment horizontal="center"/>
    </xf>
    <xf numFmtId="0" fontId="26" fillId="11" borderId="55" xfId="1" applyNumberFormat="1" applyFont="1" applyFill="1" applyBorder="1" applyAlignment="1">
      <alignment horizontal="center"/>
    </xf>
    <xf numFmtId="3" fontId="26" fillId="11" borderId="0" xfId="1" applyNumberFormat="1" applyFont="1" applyFill="1" applyBorder="1" applyAlignment="1">
      <alignment horizontal="center"/>
    </xf>
    <xf numFmtId="3" fontId="26" fillId="11" borderId="56" xfId="1" applyNumberFormat="1" applyFont="1" applyFill="1" applyBorder="1" applyAlignment="1">
      <alignment horizontal="center"/>
    </xf>
    <xf numFmtId="0" fontId="26" fillId="11" borderId="14" xfId="1" applyNumberFormat="1" applyFont="1" applyFill="1" applyBorder="1" applyAlignment="1">
      <alignment horizontal="center"/>
    </xf>
    <xf numFmtId="0" fontId="31" fillId="11" borderId="50" xfId="1" applyNumberFormat="1" applyFont="1" applyFill="1" applyBorder="1" applyAlignment="1">
      <alignment horizontal="center" vertical="center"/>
    </xf>
    <xf numFmtId="0" fontId="31" fillId="11" borderId="51" xfId="1" applyNumberFormat="1" applyFont="1" applyFill="1" applyBorder="1" applyAlignment="1">
      <alignment horizontal="center" vertical="center"/>
    </xf>
    <xf numFmtId="0" fontId="31" fillId="11" borderId="12" xfId="1" applyNumberFormat="1" applyFont="1" applyFill="1" applyBorder="1" applyAlignment="1">
      <alignment horizontal="center" vertical="center"/>
    </xf>
    <xf numFmtId="0" fontId="31" fillId="11" borderId="52" xfId="1" applyNumberFormat="1" applyFont="1" applyFill="1" applyBorder="1" applyAlignment="1">
      <alignment horizontal="center" vertical="center"/>
    </xf>
    <xf numFmtId="0" fontId="31" fillId="11" borderId="53" xfId="1" applyNumberFormat="1" applyFont="1" applyFill="1" applyBorder="1" applyAlignment="1">
      <alignment horizontal="center" vertical="center"/>
    </xf>
    <xf numFmtId="0" fontId="31" fillId="11" borderId="14" xfId="1" applyNumberFormat="1" applyFont="1" applyFill="1" applyBorder="1" applyAlignment="1">
      <alignment horizontal="center" vertical="center"/>
    </xf>
    <xf numFmtId="0" fontId="31" fillId="11" borderId="13" xfId="1" applyNumberFormat="1" applyFont="1" applyFill="1" applyBorder="1" applyAlignment="1">
      <alignment horizontal="center" vertical="center"/>
    </xf>
    <xf numFmtId="0" fontId="7" fillId="11" borderId="58" xfId="1" applyNumberFormat="1" applyFont="1" applyFill="1" applyBorder="1" applyAlignment="1">
      <alignment horizontal="center" vertical="center" wrapText="1"/>
    </xf>
    <xf numFmtId="0" fontId="5" fillId="11" borderId="31" xfId="1" applyNumberFormat="1" applyFont="1" applyFill="1" applyBorder="1" applyAlignment="1">
      <alignment horizontal="center" vertical="center"/>
    </xf>
    <xf numFmtId="0" fontId="31" fillId="11" borderId="6" xfId="1" applyNumberFormat="1" applyFont="1" applyFill="1" applyBorder="1" applyAlignment="1">
      <alignment horizontal="center" vertical="center"/>
    </xf>
    <xf numFmtId="0" fontId="31" fillId="11" borderId="31" xfId="1" applyNumberFormat="1" applyFont="1" applyFill="1" applyBorder="1" applyAlignment="1">
      <alignment horizontal="center" vertical="center"/>
    </xf>
    <xf numFmtId="0" fontId="31" fillId="11" borderId="36" xfId="1" applyNumberFormat="1" applyFont="1" applyFill="1" applyBorder="1" applyAlignment="1">
      <alignment horizontal="center" vertical="center"/>
    </xf>
    <xf numFmtId="0" fontId="31" fillId="11" borderId="59" xfId="1" applyNumberFormat="1" applyFont="1" applyFill="1" applyBorder="1" applyAlignment="1">
      <alignment horizontal="center" vertical="center"/>
    </xf>
    <xf numFmtId="0" fontId="10" fillId="11" borderId="31" xfId="1" applyNumberFormat="1" applyFont="1" applyFill="1" applyBorder="1" applyAlignment="1">
      <alignment horizontal="center" vertical="center"/>
    </xf>
    <xf numFmtId="0" fontId="0" fillId="11" borderId="53" xfId="1" applyNumberFormat="1" applyFont="1" applyFill="1" applyBorder="1" applyAlignment="1">
      <alignment horizontal="center"/>
    </xf>
    <xf numFmtId="3" fontId="0" fillId="11" borderId="52" xfId="1" applyNumberFormat="1" applyFont="1" applyFill="1" applyBorder="1" applyAlignment="1">
      <alignment horizontal="center"/>
    </xf>
    <xf numFmtId="3" fontId="0" fillId="11" borderId="65" xfId="1" applyNumberFormat="1" applyFont="1" applyFill="1" applyBorder="1" applyAlignment="1">
      <alignment horizontal="center"/>
    </xf>
    <xf numFmtId="0" fontId="0" fillId="11" borderId="12" xfId="1" applyNumberFormat="1" applyFont="1" applyFill="1" applyBorder="1" applyAlignment="1">
      <alignment horizontal="center"/>
    </xf>
    <xf numFmtId="3" fontId="0" fillId="11" borderId="14" xfId="1" applyNumberFormat="1" applyFont="1" applyFill="1" applyBorder="1" applyAlignment="1">
      <alignment horizontal="center"/>
    </xf>
    <xf numFmtId="3" fontId="0" fillId="11" borderId="13" xfId="1" applyNumberFormat="1" applyFont="1" applyFill="1" applyBorder="1" applyAlignment="1">
      <alignment horizontal="center"/>
    </xf>
    <xf numFmtId="0" fontId="10" fillId="11" borderId="14" xfId="1" applyNumberFormat="1" applyFont="1" applyFill="1" applyBorder="1" applyAlignment="1">
      <alignment horizontal="center"/>
    </xf>
    <xf numFmtId="0" fontId="5" fillId="11" borderId="0" xfId="1" applyNumberFormat="1" applyFont="1" applyFill="1" applyBorder="1" applyAlignment="1">
      <alignment horizontal="center" vertical="center" wrapText="1"/>
    </xf>
    <xf numFmtId="0" fontId="5" fillId="11" borderId="20" xfId="1" applyNumberFormat="1" applyFont="1" applyFill="1" applyBorder="1" applyAlignment="1">
      <alignment horizontal="center" vertical="center"/>
    </xf>
    <xf numFmtId="0" fontId="0" fillId="11" borderId="50" xfId="1" applyNumberFormat="1" applyFont="1" applyFill="1" applyBorder="1" applyAlignment="1">
      <alignment horizontal="center"/>
    </xf>
    <xf numFmtId="3" fontId="0" fillId="11" borderId="56" xfId="1" applyNumberFormat="1" applyFont="1" applyFill="1" applyBorder="1" applyAlignment="1">
      <alignment horizontal="center"/>
    </xf>
    <xf numFmtId="3" fontId="0" fillId="11" borderId="54" xfId="1" applyNumberFormat="1" applyFont="1" applyFill="1" applyBorder="1" applyAlignment="1">
      <alignment horizontal="center"/>
    </xf>
    <xf numFmtId="0" fontId="0" fillId="11" borderId="55" xfId="1" applyNumberFormat="1" applyFont="1" applyFill="1" applyBorder="1" applyAlignment="1">
      <alignment horizontal="center"/>
    </xf>
    <xf numFmtId="3" fontId="0" fillId="11" borderId="51" xfId="1" applyNumberFormat="1" applyFont="1" applyFill="1" applyBorder="1" applyAlignment="1">
      <alignment horizontal="center"/>
    </xf>
    <xf numFmtId="3" fontId="0" fillId="11" borderId="57" xfId="1" applyNumberFormat="1" applyFont="1" applyFill="1" applyBorder="1" applyAlignment="1">
      <alignment horizontal="center"/>
    </xf>
    <xf numFmtId="0" fontId="10" fillId="11" borderId="51" xfId="1" applyNumberFormat="1" applyFont="1" applyFill="1" applyBorder="1" applyAlignment="1">
      <alignment horizontal="center"/>
    </xf>
    <xf numFmtId="0" fontId="5" fillId="11" borderId="36" xfId="1" applyNumberFormat="1" applyFont="1" applyFill="1" applyBorder="1" applyAlignment="1">
      <alignment horizontal="center" vertical="center" wrapText="1"/>
    </xf>
    <xf numFmtId="0" fontId="5" fillId="11" borderId="58" xfId="1" applyNumberFormat="1" applyFont="1" applyFill="1" applyBorder="1" applyAlignment="1">
      <alignment horizontal="center" vertical="center"/>
    </xf>
    <xf numFmtId="3" fontId="0" fillId="11" borderId="36" xfId="1" applyNumberFormat="1" applyFont="1" applyFill="1" applyBorder="1" applyAlignment="1">
      <alignment horizontal="center" vertical="center"/>
    </xf>
    <xf numFmtId="3" fontId="0" fillId="11" borderId="31" xfId="1" applyNumberFormat="1" applyFont="1" applyFill="1" applyBorder="1" applyAlignment="1">
      <alignment horizontal="center" vertical="center"/>
    </xf>
    <xf numFmtId="3" fontId="0" fillId="11" borderId="59" xfId="1" applyNumberFormat="1" applyFont="1" applyFill="1" applyBorder="1" applyAlignment="1">
      <alignment horizontal="center" vertical="center"/>
    </xf>
    <xf numFmtId="0" fontId="52" fillId="10" borderId="50" xfId="6" applyFill="1" applyBorder="1" applyAlignment="1">
      <alignment horizontal="center" vertical="center"/>
    </xf>
    <xf numFmtId="0" fontId="52" fillId="10" borderId="51" xfId="6" applyFill="1" applyBorder="1" applyAlignment="1">
      <alignment horizontal="center" vertical="center"/>
    </xf>
    <xf numFmtId="0" fontId="52" fillId="10" borderId="12" xfId="6" applyFill="1" applyBorder="1" applyAlignment="1">
      <alignment horizontal="center" vertical="center"/>
    </xf>
    <xf numFmtId="0" fontId="52" fillId="10" borderId="52" xfId="6" applyFill="1" applyBorder="1" applyAlignment="1">
      <alignment horizontal="center" vertical="center"/>
    </xf>
    <xf numFmtId="0" fontId="52" fillId="10" borderId="53" xfId="6" applyFill="1" applyBorder="1" applyAlignment="1">
      <alignment horizontal="center" vertical="center"/>
    </xf>
    <xf numFmtId="0" fontId="52" fillId="10" borderId="14" xfId="6" applyFill="1" applyBorder="1" applyAlignment="1">
      <alignment horizontal="center" vertical="center"/>
    </xf>
    <xf numFmtId="0" fontId="52" fillId="10" borderId="13" xfId="6" applyFill="1" applyBorder="1" applyAlignment="1">
      <alignment horizontal="center" vertical="center"/>
    </xf>
    <xf numFmtId="0" fontId="10" fillId="10" borderId="14" xfId="6" applyFont="1" applyFill="1" applyBorder="1" applyAlignment="1">
      <alignment horizontal="center" vertical="center"/>
    </xf>
    <xf numFmtId="0" fontId="7" fillId="10" borderId="20" xfId="6" applyFont="1" applyFill="1" applyBorder="1" applyAlignment="1">
      <alignment horizontal="center" vertical="center" wrapText="1"/>
    </xf>
    <xf numFmtId="0" fontId="5" fillId="10" borderId="54" xfId="6" applyFont="1" applyFill="1" applyBorder="1" applyAlignment="1">
      <alignment horizontal="center" vertical="center"/>
    </xf>
    <xf numFmtId="0" fontId="52" fillId="10" borderId="55" xfId="6" applyFill="1" applyBorder="1" applyAlignment="1">
      <alignment horizontal="center" vertical="center"/>
    </xf>
    <xf numFmtId="0" fontId="52" fillId="10" borderId="56" xfId="6" applyFill="1" applyBorder="1" applyAlignment="1">
      <alignment horizontal="center" vertical="center"/>
    </xf>
    <xf numFmtId="0" fontId="52" fillId="10" borderId="57" xfId="6" applyFill="1" applyBorder="1" applyAlignment="1">
      <alignment horizontal="center" vertical="center"/>
    </xf>
    <xf numFmtId="0" fontId="10" fillId="10" borderId="51" xfId="6" applyFont="1" applyFill="1" applyBorder="1" applyAlignment="1">
      <alignment horizontal="center" vertical="center"/>
    </xf>
    <xf numFmtId="0" fontId="7" fillId="10" borderId="58" xfId="6" applyFont="1" applyFill="1" applyBorder="1" applyAlignment="1">
      <alignment horizontal="center" vertical="center" wrapText="1"/>
    </xf>
    <xf numFmtId="0" fontId="5" fillId="10" borderId="31" xfId="6" applyFont="1" applyFill="1" applyBorder="1" applyAlignment="1">
      <alignment horizontal="center" vertical="center"/>
    </xf>
    <xf numFmtId="0" fontId="52" fillId="10" borderId="6" xfId="6" applyFill="1" applyBorder="1" applyAlignment="1">
      <alignment horizontal="center" vertical="center"/>
    </xf>
    <xf numFmtId="0" fontId="52" fillId="10" borderId="31" xfId="6" applyFill="1" applyBorder="1" applyAlignment="1">
      <alignment horizontal="center" vertical="center"/>
    </xf>
    <xf numFmtId="0" fontId="52" fillId="10" borderId="36" xfId="6" applyFill="1" applyBorder="1" applyAlignment="1">
      <alignment horizontal="center" vertical="center"/>
    </xf>
    <xf numFmtId="0" fontId="52" fillId="10" borderId="59" xfId="6" applyFill="1" applyBorder="1" applyAlignment="1">
      <alignment horizontal="center" vertical="center"/>
    </xf>
    <xf numFmtId="0" fontId="10" fillId="10" borderId="31" xfId="6" applyFont="1" applyFill="1" applyBorder="1" applyAlignment="1">
      <alignment horizontal="center" vertical="center"/>
    </xf>
    <xf numFmtId="0" fontId="31" fillId="10" borderId="53" xfId="6" applyFont="1" applyFill="1" applyBorder="1" applyAlignment="1">
      <alignment horizontal="center"/>
    </xf>
    <xf numFmtId="3" fontId="31" fillId="10" borderId="52" xfId="6" applyNumberFormat="1" applyFont="1" applyFill="1" applyBorder="1" applyAlignment="1">
      <alignment horizontal="center"/>
    </xf>
    <xf numFmtId="3" fontId="31" fillId="10" borderId="65" xfId="6" applyNumberFormat="1" applyFont="1" applyFill="1" applyBorder="1" applyAlignment="1">
      <alignment horizontal="center"/>
    </xf>
    <xf numFmtId="0" fontId="31" fillId="10" borderId="12" xfId="6" applyFont="1" applyFill="1" applyBorder="1" applyAlignment="1">
      <alignment horizontal="center"/>
    </xf>
    <xf numFmtId="3" fontId="31" fillId="10" borderId="14" xfId="6" applyNumberFormat="1" applyFont="1" applyFill="1" applyBorder="1" applyAlignment="1">
      <alignment horizontal="center"/>
    </xf>
    <xf numFmtId="3" fontId="31" fillId="10" borderId="13" xfId="6" applyNumberFormat="1" applyFont="1" applyFill="1" applyBorder="1" applyAlignment="1">
      <alignment horizontal="center"/>
    </xf>
    <xf numFmtId="0" fontId="10" fillId="10" borderId="14" xfId="6" applyFont="1" applyFill="1" applyBorder="1" applyAlignment="1">
      <alignment horizontal="center"/>
    </xf>
    <xf numFmtId="0" fontId="5" fillId="10" borderId="0" xfId="6" applyFont="1" applyFill="1" applyBorder="1" applyAlignment="1">
      <alignment horizontal="center" vertical="center" wrapText="1"/>
    </xf>
    <xf numFmtId="0" fontId="5" fillId="10" borderId="20" xfId="6" applyFont="1" applyFill="1" applyBorder="1" applyAlignment="1">
      <alignment horizontal="center" vertical="center"/>
    </xf>
    <xf numFmtId="0" fontId="31" fillId="10" borderId="50" xfId="6" applyFont="1" applyFill="1" applyBorder="1" applyAlignment="1">
      <alignment horizontal="center"/>
    </xf>
    <xf numFmtId="3" fontId="31" fillId="10" borderId="56" xfId="6" applyNumberFormat="1" applyFont="1" applyFill="1" applyBorder="1" applyAlignment="1">
      <alignment horizontal="center"/>
    </xf>
    <xf numFmtId="3" fontId="31" fillId="10" borderId="54" xfId="6" applyNumberFormat="1" applyFont="1" applyFill="1" applyBorder="1" applyAlignment="1">
      <alignment horizontal="center"/>
    </xf>
    <xf numFmtId="0" fontId="31" fillId="10" borderId="55" xfId="6" applyFont="1" applyFill="1" applyBorder="1" applyAlignment="1">
      <alignment horizontal="center"/>
    </xf>
    <xf numFmtId="3" fontId="31" fillId="10" borderId="51" xfId="6" applyNumberFormat="1" applyFont="1" applyFill="1" applyBorder="1" applyAlignment="1">
      <alignment horizontal="center"/>
    </xf>
    <xf numFmtId="3" fontId="31" fillId="10" borderId="57" xfId="6" applyNumberFormat="1" applyFont="1" applyFill="1" applyBorder="1" applyAlignment="1">
      <alignment horizontal="center"/>
    </xf>
    <xf numFmtId="0" fontId="10" fillId="10" borderId="51" xfId="6" applyFont="1" applyFill="1" applyBorder="1" applyAlignment="1">
      <alignment horizontal="center"/>
    </xf>
    <xf numFmtId="0" fontId="5" fillId="10" borderId="36" xfId="6" applyFont="1" applyFill="1" applyBorder="1" applyAlignment="1">
      <alignment horizontal="center" vertical="center" wrapText="1"/>
    </xf>
    <xf numFmtId="0" fontId="5" fillId="10" borderId="58" xfId="6" applyFont="1" applyFill="1" applyBorder="1" applyAlignment="1">
      <alignment horizontal="center" vertical="center"/>
    </xf>
    <xf numFmtId="0" fontId="31" fillId="10" borderId="6" xfId="6" applyFont="1" applyFill="1" applyBorder="1" applyAlignment="1">
      <alignment horizontal="center" vertical="center"/>
    </xf>
    <xf numFmtId="3" fontId="31" fillId="10" borderId="36" xfId="6" applyNumberFormat="1" applyFont="1" applyFill="1" applyBorder="1" applyAlignment="1">
      <alignment horizontal="center" vertical="center"/>
    </xf>
    <xf numFmtId="3" fontId="31" fillId="10" borderId="31" xfId="6" applyNumberFormat="1" applyFont="1" applyFill="1" applyBorder="1" applyAlignment="1">
      <alignment horizontal="center" vertical="center"/>
    </xf>
    <xf numFmtId="3" fontId="31" fillId="10" borderId="59" xfId="6" applyNumberFormat="1" applyFont="1" applyFill="1" applyBorder="1" applyAlignment="1">
      <alignment horizontal="center" vertical="center"/>
    </xf>
    <xf numFmtId="0" fontId="7" fillId="10" borderId="20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center" vertical="center"/>
    </xf>
    <xf numFmtId="0" fontId="31" fillId="10" borderId="50" xfId="0" applyFont="1" applyFill="1" applyBorder="1" applyAlignment="1">
      <alignment horizontal="center"/>
    </xf>
    <xf numFmtId="3" fontId="31" fillId="10" borderId="54" xfId="0" applyNumberFormat="1" applyFont="1" applyFill="1" applyBorder="1" applyAlignment="1">
      <alignment horizontal="center"/>
    </xf>
    <xf numFmtId="0" fontId="31" fillId="10" borderId="55" xfId="0" applyFont="1" applyFill="1" applyBorder="1" applyAlignment="1">
      <alignment horizontal="center"/>
    </xf>
    <xf numFmtId="0" fontId="7" fillId="10" borderId="58" xfId="0" applyFont="1" applyFill="1" applyBorder="1" applyAlignment="1">
      <alignment horizontal="center" vertical="center" wrapText="1"/>
    </xf>
    <xf numFmtId="0" fontId="5" fillId="10" borderId="36" xfId="0" applyFont="1" applyFill="1" applyBorder="1" applyAlignment="1">
      <alignment horizontal="center" vertical="center" wrapText="1"/>
    </xf>
    <xf numFmtId="0" fontId="5" fillId="10" borderId="58" xfId="0" applyFont="1" applyFill="1" applyBorder="1" applyAlignment="1">
      <alignment horizontal="center" vertical="center"/>
    </xf>
    <xf numFmtId="0" fontId="31" fillId="10" borderId="6" xfId="0" applyFont="1" applyFill="1" applyBorder="1" applyAlignment="1">
      <alignment horizontal="center" vertical="center"/>
    </xf>
    <xf numFmtId="3" fontId="31" fillId="10" borderId="36" xfId="0" applyNumberFormat="1" applyFont="1" applyFill="1" applyBorder="1" applyAlignment="1">
      <alignment horizontal="center" vertical="center"/>
    </xf>
    <xf numFmtId="3" fontId="31" fillId="10" borderId="31" xfId="0" applyNumberFormat="1" applyFont="1" applyFill="1" applyBorder="1" applyAlignment="1">
      <alignment horizontal="center" vertical="center"/>
    </xf>
    <xf numFmtId="3" fontId="31" fillId="10" borderId="59" xfId="0" applyNumberFormat="1" applyFont="1" applyFill="1" applyBorder="1" applyAlignment="1">
      <alignment horizontal="center" vertical="center"/>
    </xf>
    <xf numFmtId="0" fontId="10" fillId="10" borderId="31" xfId="0" applyFont="1" applyFill="1" applyBorder="1" applyAlignment="1">
      <alignment horizontal="center" vertical="center"/>
    </xf>
    <xf numFmtId="0" fontId="5" fillId="9" borderId="40" xfId="1" applyNumberFormat="1" applyFont="1" applyFill="1" applyBorder="1" applyAlignment="1" applyProtection="1">
      <alignment horizontal="center" vertical="center"/>
      <protection hidden="1"/>
    </xf>
    <xf numFmtId="0" fontId="5" fillId="9" borderId="28" xfId="1" applyNumberFormat="1" applyFont="1" applyFill="1" applyBorder="1" applyAlignment="1" applyProtection="1">
      <alignment horizontal="center" vertical="center"/>
      <protection hidden="1"/>
    </xf>
    <xf numFmtId="0" fontId="32" fillId="9" borderId="40" xfId="1" applyNumberFormat="1" applyFont="1" applyFill="1" applyBorder="1" applyAlignment="1" applyProtection="1">
      <alignment horizontal="center" vertical="center"/>
      <protection hidden="1"/>
    </xf>
    <xf numFmtId="0" fontId="32" fillId="9" borderId="28" xfId="1" applyNumberFormat="1" applyFont="1" applyFill="1" applyBorder="1" applyAlignment="1" applyProtection="1">
      <alignment horizontal="center" vertical="center"/>
      <protection hidden="1"/>
    </xf>
    <xf numFmtId="0" fontId="28" fillId="3" borderId="142" xfId="1" applyNumberFormat="1" applyFont="1" applyFill="1" applyBorder="1" applyAlignment="1">
      <alignment horizontal="center"/>
    </xf>
    <xf numFmtId="0" fontId="12" fillId="9" borderId="25" xfId="6" applyFont="1" applyFill="1" applyBorder="1" applyAlignment="1" applyProtection="1">
      <alignment horizontal="center" vertical="center" shrinkToFit="1"/>
      <protection hidden="1"/>
    </xf>
    <xf numFmtId="0" fontId="11" fillId="8" borderId="41" xfId="0" applyNumberFormat="1" applyFont="1" applyFill="1" applyBorder="1" applyAlignment="1" applyProtection="1">
      <alignment horizontal="center" vertical="center" shrinkToFit="1"/>
      <protection hidden="1"/>
    </xf>
    <xf numFmtId="3" fontId="11" fillId="8" borderId="41" xfId="0" applyNumberFormat="1" applyFont="1" applyFill="1" applyBorder="1" applyAlignment="1" applyProtection="1">
      <alignment horizontal="right" vertical="center" shrinkToFit="1"/>
      <protection hidden="1"/>
    </xf>
    <xf numFmtId="0" fontId="11" fillId="8" borderId="41" xfId="6" applyNumberFormat="1" applyFont="1" applyFill="1" applyBorder="1" applyAlignment="1" applyProtection="1">
      <alignment horizontal="center" vertical="center" shrinkToFit="1"/>
      <protection hidden="1"/>
    </xf>
    <xf numFmtId="3" fontId="11" fillId="8" borderId="41" xfId="6" applyNumberFormat="1" applyFont="1" applyFill="1" applyBorder="1" applyAlignment="1" applyProtection="1">
      <alignment horizontal="right" vertical="center" shrinkToFit="1"/>
      <protection hidden="1"/>
    </xf>
    <xf numFmtId="0" fontId="11" fillId="8" borderId="21" xfId="6" applyFont="1" applyFill="1" applyBorder="1" applyAlignment="1" applyProtection="1">
      <alignment horizontal="center" vertical="center" shrinkToFit="1"/>
      <protection hidden="1"/>
    </xf>
    <xf numFmtId="0" fontId="11" fillId="8" borderId="23" xfId="6" applyFont="1" applyFill="1" applyBorder="1" applyAlignment="1" applyProtection="1">
      <alignment horizontal="center" vertical="center" shrinkToFit="1"/>
      <protection hidden="1"/>
    </xf>
    <xf numFmtId="3" fontId="11" fillId="8" borderId="61" xfId="6" applyNumberFormat="1" applyFont="1" applyFill="1" applyBorder="1" applyAlignment="1" applyProtection="1">
      <alignment horizontal="right" vertical="center" shrinkToFit="1"/>
      <protection hidden="1"/>
    </xf>
    <xf numFmtId="164" fontId="11" fillId="8" borderId="41" xfId="1" applyNumberFormat="1" applyFont="1" applyFill="1" applyBorder="1" applyAlignment="1" applyProtection="1">
      <alignment horizontal="right" vertical="center" shrinkToFit="1"/>
      <protection hidden="1"/>
    </xf>
    <xf numFmtId="0" fontId="32" fillId="8" borderId="41" xfId="1" applyNumberFormat="1" applyFont="1" applyFill="1" applyBorder="1" applyAlignment="1" applyProtection="1">
      <alignment horizontal="center" vertical="center" shrinkToFit="1"/>
      <protection hidden="1"/>
    </xf>
    <xf numFmtId="3" fontId="32" fillId="8" borderId="41" xfId="1" applyNumberFormat="1" applyFont="1" applyFill="1" applyBorder="1" applyAlignment="1" applyProtection="1">
      <alignment horizontal="right" vertical="center" shrinkToFit="1"/>
      <protection hidden="1"/>
    </xf>
    <xf numFmtId="3" fontId="32" fillId="8" borderId="39" xfId="1" applyNumberFormat="1" applyFont="1" applyFill="1" applyBorder="1" applyAlignment="1" applyProtection="1">
      <alignment horizontal="right" vertical="center" shrinkToFit="1"/>
      <protection hidden="1"/>
    </xf>
    <xf numFmtId="3" fontId="32" fillId="8" borderId="27" xfId="1" applyNumberFormat="1" applyFont="1" applyFill="1" applyBorder="1" applyAlignment="1" applyProtection="1">
      <alignment horizontal="right" vertical="center" shrinkToFit="1"/>
      <protection hidden="1"/>
    </xf>
    <xf numFmtId="3" fontId="32" fillId="8" borderId="25" xfId="1" applyNumberFormat="1" applyFont="1" applyFill="1" applyBorder="1" applyAlignment="1" applyProtection="1">
      <alignment horizontal="right" vertical="center" shrinkToFit="1"/>
      <protection hidden="1"/>
    </xf>
    <xf numFmtId="0" fontId="66" fillId="8" borderId="21" xfId="1" applyNumberFormat="1" applyFont="1" applyFill="1" applyBorder="1" applyAlignment="1" applyProtection="1">
      <alignment horizontal="center" vertical="center" shrinkToFit="1"/>
      <protection hidden="1"/>
    </xf>
    <xf numFmtId="3" fontId="66" fillId="8" borderId="41" xfId="1" applyNumberFormat="1" applyFont="1" applyFill="1" applyBorder="1" applyAlignment="1" applyProtection="1">
      <alignment horizontal="right" vertical="center" shrinkToFit="1"/>
      <protection hidden="1"/>
    </xf>
    <xf numFmtId="0" fontId="66" fillId="8" borderId="23" xfId="1" applyNumberFormat="1" applyFont="1" applyFill="1" applyBorder="1" applyAlignment="1" applyProtection="1">
      <alignment horizontal="center" vertical="center" shrinkToFit="1"/>
      <protection hidden="1"/>
    </xf>
    <xf numFmtId="3" fontId="66" fillId="8" borderId="61" xfId="1" applyNumberFormat="1" applyFont="1" applyFill="1" applyBorder="1" applyAlignment="1" applyProtection="1">
      <alignment horizontal="right" vertical="center" shrinkToFit="1"/>
      <protection hidden="1"/>
    </xf>
    <xf numFmtId="3" fontId="66" fillId="8" borderId="24" xfId="1" applyNumberFormat="1" applyFont="1" applyFill="1" applyBorder="1" applyAlignment="1" applyProtection="1">
      <alignment horizontal="right" vertical="center" shrinkToFit="1"/>
      <protection hidden="1"/>
    </xf>
    <xf numFmtId="0" fontId="66" fillId="8" borderId="135" xfId="1" applyNumberFormat="1" applyFont="1" applyFill="1" applyBorder="1" applyAlignment="1" applyProtection="1">
      <alignment horizontal="center" vertical="center" shrinkToFit="1"/>
      <protection hidden="1"/>
    </xf>
    <xf numFmtId="3" fontId="66" fillId="8" borderId="137" xfId="1" applyNumberFormat="1" applyFont="1" applyFill="1" applyBorder="1" applyAlignment="1" applyProtection="1">
      <alignment horizontal="right" vertical="center" shrinkToFit="1"/>
      <protection hidden="1"/>
    </xf>
    <xf numFmtId="3" fontId="11" fillId="8" borderId="19" xfId="1" applyNumberFormat="1" applyFont="1" applyFill="1" applyBorder="1" applyAlignment="1" applyProtection="1">
      <alignment horizontal="right" vertical="center" shrinkToFit="1"/>
      <protection hidden="1"/>
    </xf>
    <xf numFmtId="3" fontId="11" fillId="8" borderId="25" xfId="1" applyNumberFormat="1" applyFont="1" applyFill="1" applyBorder="1" applyAlignment="1" applyProtection="1">
      <alignment horizontal="right" vertical="center" shrinkToFit="1"/>
      <protection hidden="1"/>
    </xf>
    <xf numFmtId="3" fontId="11" fillId="8" borderId="27" xfId="1" applyNumberFormat="1" applyFont="1" applyFill="1" applyBorder="1" applyAlignment="1" applyProtection="1">
      <alignment horizontal="right" vertical="center" shrinkToFit="1"/>
      <protection hidden="1"/>
    </xf>
    <xf numFmtId="0" fontId="31" fillId="0" borderId="0" xfId="8" applyFill="1"/>
    <xf numFmtId="0" fontId="31" fillId="0" borderId="0" xfId="8" applyNumberFormat="1" applyFill="1"/>
    <xf numFmtId="0" fontId="31" fillId="0" borderId="0" xfId="8" applyFill="1" applyAlignment="1">
      <alignment horizontal="center"/>
    </xf>
    <xf numFmtId="0" fontId="31" fillId="0" borderId="0" xfId="8" applyFill="1" applyAlignment="1">
      <alignment shrinkToFit="1"/>
    </xf>
    <xf numFmtId="0" fontId="31" fillId="0" borderId="0" xfId="8" applyFont="1" applyFill="1" applyAlignment="1">
      <alignment shrinkToFit="1"/>
    </xf>
    <xf numFmtId="0" fontId="31" fillId="0" borderId="0" xfId="8" applyFill="1" applyAlignment="1">
      <alignment horizontal="center" vertical="center"/>
    </xf>
    <xf numFmtId="0" fontId="31" fillId="0" borderId="0" xfId="8" applyNumberFormat="1" applyFill="1" applyAlignment="1">
      <alignment horizontal="center" vertical="center"/>
    </xf>
    <xf numFmtId="0" fontId="10" fillId="0" borderId="0" xfId="8" applyFont="1" applyFill="1" applyAlignment="1">
      <alignment horizontal="center" vertical="center"/>
    </xf>
    <xf numFmtId="0" fontId="31" fillId="0" borderId="0" xfId="8" applyFill="1" applyBorder="1" applyAlignment="1">
      <alignment horizontal="center" vertical="center"/>
    </xf>
    <xf numFmtId="0" fontId="71" fillId="0" borderId="0" xfId="8" applyFont="1" applyFill="1" applyAlignment="1">
      <alignment shrinkToFit="1"/>
    </xf>
    <xf numFmtId="0" fontId="31" fillId="0" borderId="0" xfId="8" applyFill="1" applyBorder="1"/>
    <xf numFmtId="0" fontId="74" fillId="0" borderId="0" xfId="8" applyFont="1" applyFill="1" applyBorder="1" applyAlignment="1">
      <alignment vertical="center"/>
    </xf>
    <xf numFmtId="0" fontId="77" fillId="0" borderId="0" xfId="4" applyFont="1"/>
    <xf numFmtId="0" fontId="78" fillId="10" borderId="0" xfId="4" applyFont="1" applyFill="1"/>
    <xf numFmtId="0" fontId="78" fillId="0" borderId="0" xfId="4" applyFont="1"/>
    <xf numFmtId="0" fontId="79" fillId="0" borderId="0" xfId="4" applyFont="1"/>
    <xf numFmtId="0" fontId="80" fillId="0" borderId="0" xfId="5" applyFont="1"/>
    <xf numFmtId="3" fontId="11" fillId="0" borderId="157" xfId="1" applyNumberFormat="1" applyFont="1" applyFill="1" applyBorder="1" applyAlignment="1" applyProtection="1">
      <alignment horizontal="right" vertical="center" shrinkToFit="1"/>
      <protection hidden="1"/>
    </xf>
    <xf numFmtId="0" fontId="0" fillId="6" borderId="28" xfId="0" applyFont="1" applyFill="1" applyBorder="1" applyAlignment="1" applyProtection="1">
      <alignment shrinkToFit="1"/>
      <protection hidden="1"/>
    </xf>
    <xf numFmtId="3" fontId="11" fillId="0" borderId="39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28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6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0" xfId="1" applyNumberFormat="1" applyFont="1" applyFill="1" applyBorder="1" applyAlignment="1" applyProtection="1">
      <alignment horizontal="center" vertical="center" shrinkToFit="1"/>
      <protection hidden="1"/>
    </xf>
    <xf numFmtId="0" fontId="5" fillId="0" borderId="63" xfId="1" applyNumberFormat="1" applyFont="1" applyFill="1" applyBorder="1" applyAlignment="1" applyProtection="1">
      <alignment horizontal="left" vertical="center" shrinkToFit="1"/>
      <protection hidden="1"/>
    </xf>
    <xf numFmtId="0" fontId="11" fillId="0" borderId="63" xfId="1" applyNumberFormat="1" applyFont="1" applyFill="1" applyBorder="1" applyAlignment="1" applyProtection="1">
      <alignment horizontal="center" vertical="center"/>
      <protection hidden="1"/>
    </xf>
    <xf numFmtId="0" fontId="81" fillId="0" borderId="0" xfId="4" applyFont="1"/>
    <xf numFmtId="0" fontId="82" fillId="0" borderId="0" xfId="5" applyFont="1" applyAlignment="1">
      <alignment vertical="center"/>
    </xf>
    <xf numFmtId="0" fontId="82" fillId="0" borderId="0" xfId="4" applyFont="1"/>
    <xf numFmtId="0" fontId="42" fillId="0" borderId="34" xfId="1" applyNumberFormat="1" applyFont="1" applyFill="1" applyBorder="1" applyAlignment="1">
      <alignment horizontal="center"/>
    </xf>
    <xf numFmtId="0" fontId="11" fillId="0" borderId="25" xfId="1" applyNumberFormat="1" applyFont="1" applyFill="1" applyBorder="1" applyAlignment="1" applyProtection="1">
      <alignment horizontal="center" vertical="center"/>
      <protection hidden="1"/>
    </xf>
    <xf numFmtId="0" fontId="31" fillId="0" borderId="158" xfId="1" applyNumberFormat="1" applyFont="1" applyFill="1" applyBorder="1" applyAlignment="1">
      <alignment vertical="center"/>
    </xf>
    <xf numFmtId="0" fontId="22" fillId="0" borderId="22" xfId="1" applyNumberFormat="1" applyFont="1" applyFill="1" applyBorder="1" applyAlignment="1" applyProtection="1">
      <alignment horizontal="left" vertical="center" shrinkToFit="1"/>
      <protection hidden="1"/>
    </xf>
    <xf numFmtId="0" fontId="10" fillId="0" borderId="24" xfId="1" applyNumberFormat="1" applyFont="1" applyFill="1" applyBorder="1" applyAlignment="1">
      <alignment horizontal="center"/>
    </xf>
    <xf numFmtId="3" fontId="31" fillId="0" borderId="60" xfId="1" applyNumberFormat="1" applyFont="1" applyFill="1" applyBorder="1"/>
    <xf numFmtId="0" fontId="5" fillId="0" borderId="20" xfId="1" applyNumberFormat="1" applyFont="1" applyFill="1" applyBorder="1" applyAlignment="1">
      <alignment horizontal="left"/>
    </xf>
    <xf numFmtId="0" fontId="5" fillId="0" borderId="28" xfId="1" applyNumberFormat="1" applyFont="1" applyFill="1" applyBorder="1" applyAlignment="1" applyProtection="1">
      <alignment horizontal="left" vertical="center" shrinkToFit="1"/>
      <protection hidden="1"/>
    </xf>
    <xf numFmtId="0" fontId="33" fillId="0" borderId="43" xfId="1" applyNumberFormat="1" applyFont="1" applyFill="1" applyBorder="1" applyAlignment="1">
      <alignment horizontal="left"/>
    </xf>
    <xf numFmtId="0" fontId="5" fillId="0" borderId="67" xfId="1" applyNumberFormat="1" applyFont="1" applyFill="1" applyBorder="1" applyAlignment="1" applyProtection="1">
      <alignment horizontal="center" vertical="center" shrinkToFit="1"/>
      <protection hidden="1"/>
    </xf>
    <xf numFmtId="0" fontId="11" fillId="8" borderId="67" xfId="1" applyNumberFormat="1" applyFont="1" applyFill="1" applyBorder="1" applyAlignment="1" applyProtection="1">
      <alignment horizontal="center" vertical="center" shrinkToFit="1"/>
      <protection hidden="1"/>
    </xf>
    <xf numFmtId="3" fontId="11" fillId="8" borderId="67" xfId="1" applyNumberFormat="1" applyFont="1" applyFill="1" applyBorder="1" applyAlignment="1" applyProtection="1">
      <alignment horizontal="right" vertical="center" shrinkToFit="1"/>
      <protection hidden="1"/>
    </xf>
    <xf numFmtId="0" fontId="11" fillId="0" borderId="60" xfId="1" applyNumberFormat="1" applyFont="1" applyFill="1" applyBorder="1" applyAlignment="1">
      <alignment vertical="center"/>
    </xf>
    <xf numFmtId="0" fontId="11" fillId="0" borderId="27" xfId="1" applyNumberFormat="1" applyFont="1" applyFill="1" applyBorder="1" applyAlignment="1">
      <alignment vertical="center"/>
    </xf>
    <xf numFmtId="0" fontId="5" fillId="0" borderId="23" xfId="1" applyNumberFormat="1" applyFont="1" applyFill="1" applyBorder="1" applyAlignment="1">
      <alignment horizontal="center" vertical="center"/>
    </xf>
    <xf numFmtId="0" fontId="5" fillId="0" borderId="24" xfId="1" applyNumberFormat="1" applyFont="1" applyFill="1" applyBorder="1" applyAlignment="1">
      <alignment horizontal="center" vertical="center"/>
    </xf>
    <xf numFmtId="0" fontId="10" fillId="0" borderId="47" xfId="8" applyFont="1" applyFill="1" applyBorder="1" applyAlignment="1" applyProtection="1">
      <alignment horizontal="center" shrinkToFit="1"/>
      <protection hidden="1"/>
    </xf>
    <xf numFmtId="0" fontId="31" fillId="0" borderId="48" xfId="8" applyFont="1" applyFill="1" applyBorder="1" applyAlignment="1" applyProtection="1">
      <alignment horizontal="center" shrinkToFit="1"/>
      <protection hidden="1"/>
    </xf>
    <xf numFmtId="0" fontId="31" fillId="0" borderId="33" xfId="8" applyFont="1" applyFill="1" applyBorder="1" applyAlignment="1" applyProtection="1">
      <alignment horizontal="center" shrinkToFit="1"/>
      <protection hidden="1"/>
    </xf>
    <xf numFmtId="0" fontId="31" fillId="0" borderId="47" xfId="8" applyFont="1" applyFill="1" applyBorder="1" applyAlignment="1" applyProtection="1">
      <alignment horizontal="center" shrinkToFit="1"/>
      <protection hidden="1"/>
    </xf>
    <xf numFmtId="0" fontId="31" fillId="0" borderId="46" xfId="8" applyFont="1" applyFill="1" applyBorder="1" applyAlignment="1" applyProtection="1">
      <alignment horizontal="center" shrinkToFit="1"/>
      <protection hidden="1"/>
    </xf>
    <xf numFmtId="0" fontId="31" fillId="0" borderId="45" xfId="8" applyFont="1" applyFill="1" applyBorder="1" applyAlignment="1" applyProtection="1">
      <alignment horizontal="center" shrinkToFit="1"/>
      <protection hidden="1"/>
    </xf>
    <xf numFmtId="0" fontId="31" fillId="0" borderId="62" xfId="8" applyFont="1" applyFill="1" applyBorder="1" applyAlignment="1" applyProtection="1">
      <alignment horizontal="center" shrinkToFit="1"/>
      <protection hidden="1"/>
    </xf>
    <xf numFmtId="0" fontId="31" fillId="0" borderId="67" xfId="8" applyFont="1" applyFill="1" applyBorder="1" applyAlignment="1" applyProtection="1">
      <alignment shrinkToFit="1"/>
      <protection hidden="1"/>
    </xf>
    <xf numFmtId="0" fontId="10" fillId="0" borderId="30" xfId="8" applyFont="1" applyFill="1" applyBorder="1" applyAlignment="1" applyProtection="1">
      <alignment shrinkToFit="1"/>
      <protection hidden="1"/>
    </xf>
    <xf numFmtId="0" fontId="31" fillId="0" borderId="45" xfId="8" applyFill="1" applyBorder="1" applyAlignment="1" applyProtection="1">
      <alignment horizontal="center"/>
      <protection hidden="1"/>
    </xf>
    <xf numFmtId="0" fontId="10" fillId="0" borderId="27" xfId="8" applyFont="1" applyFill="1" applyBorder="1" applyAlignment="1" applyProtection="1">
      <alignment horizontal="center" shrinkToFit="1"/>
      <protection hidden="1"/>
    </xf>
    <xf numFmtId="0" fontId="31" fillId="0" borderId="61" xfId="8" applyFont="1" applyFill="1" applyBorder="1" applyAlignment="1" applyProtection="1">
      <alignment horizontal="center" shrinkToFit="1"/>
      <protection hidden="1"/>
    </xf>
    <xf numFmtId="0" fontId="31" fillId="0" borderId="23" xfId="8" applyFont="1" applyFill="1" applyBorder="1" applyAlignment="1" applyProtection="1">
      <alignment horizontal="center" shrinkToFit="1"/>
      <protection hidden="1"/>
    </xf>
    <xf numFmtId="0" fontId="31" fillId="0" borderId="42" xfId="8" applyFont="1" applyFill="1" applyBorder="1" applyAlignment="1" applyProtection="1">
      <alignment horizontal="center" shrinkToFit="1"/>
      <protection hidden="1"/>
    </xf>
    <xf numFmtId="0" fontId="31" fillId="0" borderId="41" xfId="8" applyFont="1" applyFill="1" applyBorder="1" applyAlignment="1" applyProtection="1">
      <alignment horizontal="center" shrinkToFit="1"/>
      <protection hidden="1"/>
    </xf>
    <xf numFmtId="0" fontId="31" fillId="0" borderId="72" xfId="8" applyFont="1" applyFill="1" applyBorder="1" applyAlignment="1" applyProtection="1">
      <alignment horizontal="center" shrinkToFit="1"/>
      <protection hidden="1"/>
    </xf>
    <xf numFmtId="0" fontId="31" fillId="0" borderId="39" xfId="8" applyFont="1" applyFill="1" applyBorder="1" applyAlignment="1" applyProtection="1">
      <alignment horizontal="center" shrinkToFit="1"/>
      <protection hidden="1"/>
    </xf>
    <xf numFmtId="0" fontId="31" fillId="0" borderId="27" xfId="8" applyFont="1" applyFill="1" applyBorder="1" applyAlignment="1" applyProtection="1">
      <alignment horizontal="center" shrinkToFit="1"/>
      <protection hidden="1"/>
    </xf>
    <xf numFmtId="0" fontId="31" fillId="0" borderId="24" xfId="8" applyFont="1" applyFill="1" applyBorder="1" applyAlignment="1" applyProtection="1">
      <alignment horizontal="center" shrinkToFit="1"/>
      <protection hidden="1"/>
    </xf>
    <xf numFmtId="0" fontId="31" fillId="0" borderId="60" xfId="8" applyFont="1" applyFill="1" applyBorder="1" applyAlignment="1" applyProtection="1">
      <alignment horizontal="center" shrinkToFit="1"/>
      <protection hidden="1"/>
    </xf>
    <xf numFmtId="0" fontId="31" fillId="0" borderId="43" xfId="8" applyFont="1" applyFill="1" applyBorder="1" applyAlignment="1" applyProtection="1">
      <alignment shrinkToFit="1"/>
      <protection hidden="1"/>
    </xf>
    <xf numFmtId="0" fontId="10" fillId="0" borderId="28" xfId="8" applyFont="1" applyFill="1" applyBorder="1" applyAlignment="1" applyProtection="1">
      <alignment shrinkToFit="1"/>
      <protection hidden="1"/>
    </xf>
    <xf numFmtId="0" fontId="31" fillId="0" borderId="70" xfId="8" applyFill="1" applyBorder="1" applyAlignment="1" applyProtection="1">
      <alignment horizontal="center"/>
      <protection hidden="1"/>
    </xf>
    <xf numFmtId="0" fontId="31" fillId="0" borderId="119" xfId="8" applyFont="1" applyFill="1" applyBorder="1" applyAlignment="1" applyProtection="1">
      <alignment horizontal="center" shrinkToFit="1"/>
      <protection hidden="1"/>
    </xf>
    <xf numFmtId="0" fontId="7" fillId="0" borderId="42" xfId="8" applyFont="1" applyFill="1" applyBorder="1" applyAlignment="1" applyProtection="1">
      <alignment horizontal="center" shrinkToFit="1"/>
      <protection hidden="1"/>
    </xf>
    <xf numFmtId="0" fontId="7" fillId="0" borderId="41" xfId="8" applyFont="1" applyFill="1" applyBorder="1" applyAlignment="1" applyProtection="1">
      <alignment horizontal="center" shrinkToFit="1"/>
      <protection hidden="1"/>
    </xf>
    <xf numFmtId="0" fontId="7" fillId="0" borderId="72" xfId="8" applyFont="1" applyFill="1" applyBorder="1" applyAlignment="1" applyProtection="1">
      <alignment horizontal="center" shrinkToFit="1"/>
      <protection hidden="1"/>
    </xf>
    <xf numFmtId="0" fontId="7" fillId="0" borderId="39" xfId="8" applyFont="1" applyFill="1" applyBorder="1" applyAlignment="1" applyProtection="1">
      <alignment horizontal="center" shrinkToFit="1"/>
      <protection hidden="1"/>
    </xf>
    <xf numFmtId="0" fontId="7" fillId="0" borderId="27" xfId="8" applyFont="1" applyFill="1" applyBorder="1" applyAlignment="1" applyProtection="1">
      <alignment horizontal="center" shrinkToFit="1"/>
      <protection hidden="1"/>
    </xf>
    <xf numFmtId="0" fontId="7" fillId="0" borderId="24" xfId="8" applyFont="1" applyFill="1" applyBorder="1" applyAlignment="1" applyProtection="1">
      <alignment horizontal="center" shrinkToFit="1"/>
      <protection hidden="1"/>
    </xf>
    <xf numFmtId="0" fontId="7" fillId="0" borderId="23" xfId="8" applyFont="1" applyFill="1" applyBorder="1" applyAlignment="1" applyProtection="1">
      <alignment horizontal="center" shrinkToFit="1"/>
      <protection hidden="1"/>
    </xf>
    <xf numFmtId="0" fontId="7" fillId="0" borderId="60" xfId="8" applyFont="1" applyFill="1" applyBorder="1" applyAlignment="1" applyProtection="1">
      <alignment horizontal="center" shrinkToFit="1"/>
      <protection hidden="1"/>
    </xf>
    <xf numFmtId="0" fontId="31" fillId="0" borderId="70" xfId="8" applyFont="1" applyFill="1" applyBorder="1" applyAlignment="1" applyProtection="1">
      <alignment horizontal="center"/>
      <protection hidden="1"/>
    </xf>
    <xf numFmtId="0" fontId="7" fillId="0" borderId="119" xfId="8" applyFont="1" applyFill="1" applyBorder="1" applyAlignment="1" applyProtection="1">
      <alignment horizontal="center" shrinkToFit="1"/>
      <protection hidden="1"/>
    </xf>
    <xf numFmtId="0" fontId="7" fillId="0" borderId="25" xfId="8" applyFont="1" applyFill="1" applyBorder="1" applyAlignment="1" applyProtection="1">
      <alignment horizontal="center" shrinkToFit="1"/>
      <protection hidden="1"/>
    </xf>
    <xf numFmtId="0" fontId="10" fillId="0" borderId="25" xfId="8" applyFont="1" applyFill="1" applyBorder="1" applyAlignment="1" applyProtection="1">
      <alignment horizontal="center" shrinkToFit="1"/>
      <protection hidden="1"/>
    </xf>
    <xf numFmtId="0" fontId="31" fillId="0" borderId="44" xfId="8" applyFont="1" applyFill="1" applyBorder="1" applyAlignment="1" applyProtection="1">
      <alignment horizontal="center" shrinkToFit="1"/>
      <protection hidden="1"/>
    </xf>
    <xf numFmtId="0" fontId="31" fillId="0" borderId="21" xfId="8" applyFont="1" applyFill="1" applyBorder="1" applyAlignment="1" applyProtection="1">
      <alignment horizontal="center" shrinkToFit="1"/>
      <protection hidden="1"/>
    </xf>
    <xf numFmtId="0" fontId="7" fillId="0" borderId="0" xfId="8" applyFont="1" applyFill="1" applyBorder="1" applyAlignment="1" applyProtection="1">
      <alignment horizontal="center" shrinkToFit="1"/>
      <protection hidden="1"/>
    </xf>
    <xf numFmtId="0" fontId="7" fillId="0" borderId="19" xfId="8" applyFont="1" applyFill="1" applyBorder="1" applyAlignment="1" applyProtection="1">
      <alignment horizontal="center" shrinkToFit="1"/>
      <protection hidden="1"/>
    </xf>
    <xf numFmtId="0" fontId="7" fillId="0" borderId="21" xfId="8" applyFont="1" applyFill="1" applyBorder="1" applyAlignment="1" applyProtection="1">
      <alignment horizontal="center" shrinkToFit="1"/>
      <protection hidden="1"/>
    </xf>
    <xf numFmtId="0" fontId="31" fillId="0" borderId="39" xfId="8" applyFont="1" applyFill="1" applyBorder="1" applyAlignment="1" applyProtection="1">
      <alignment shrinkToFit="1"/>
      <protection hidden="1"/>
    </xf>
    <xf numFmtId="0" fontId="10" fillId="0" borderId="40" xfId="8" applyFont="1" applyFill="1" applyBorder="1" applyAlignment="1" applyProtection="1">
      <alignment shrinkToFit="1"/>
      <protection hidden="1"/>
    </xf>
    <xf numFmtId="0" fontId="31" fillId="0" borderId="68" xfId="8" applyFont="1" applyFill="1" applyBorder="1" applyAlignment="1" applyProtection="1">
      <alignment horizontal="center"/>
      <protection hidden="1"/>
    </xf>
    <xf numFmtId="0" fontId="31" fillId="14" borderId="11" xfId="8" applyFont="1" applyFill="1" applyBorder="1" applyAlignment="1">
      <alignment horizontal="center" vertical="center"/>
    </xf>
    <xf numFmtId="0" fontId="31" fillId="14" borderId="37" xfId="8" applyFont="1" applyFill="1" applyBorder="1" applyAlignment="1">
      <alignment horizontal="center" vertical="center"/>
    </xf>
    <xf numFmtId="0" fontId="31" fillId="14" borderId="10" xfId="8" applyNumberFormat="1" applyFont="1" applyFill="1" applyBorder="1" applyAlignment="1">
      <alignment horizontal="center" vertical="center"/>
    </xf>
    <xf numFmtId="166" fontId="7" fillId="14" borderId="9" xfId="8" applyNumberFormat="1" applyFont="1" applyFill="1" applyBorder="1" applyAlignment="1">
      <alignment horizontal="center" vertical="center"/>
    </xf>
    <xf numFmtId="166" fontId="7" fillId="14" borderId="8" xfId="8" applyNumberFormat="1" applyFont="1" applyFill="1" applyBorder="1" applyAlignment="1">
      <alignment horizontal="center" vertical="center"/>
    </xf>
    <xf numFmtId="166" fontId="7" fillId="14" borderId="11" xfId="8" applyNumberFormat="1" applyFont="1" applyFill="1" applyBorder="1" applyAlignment="1">
      <alignment horizontal="center" vertical="center"/>
    </xf>
    <xf numFmtId="166" fontId="7" fillId="14" borderId="10" xfId="8" applyNumberFormat="1" applyFont="1" applyFill="1" applyBorder="1" applyAlignment="1">
      <alignment horizontal="center" vertical="center"/>
    </xf>
    <xf numFmtId="0" fontId="2" fillId="0" borderId="0" xfId="14"/>
    <xf numFmtId="0" fontId="85" fillId="0" borderId="0" xfId="14" applyFont="1" applyFill="1" applyBorder="1" applyAlignment="1">
      <alignment vertical="center" wrapText="1"/>
    </xf>
    <xf numFmtId="0" fontId="52" fillId="0" borderId="0" xfId="6"/>
    <xf numFmtId="166" fontId="59" fillId="14" borderId="53" xfId="15" applyNumberFormat="1" applyFont="1" applyFill="1" applyBorder="1" applyAlignment="1">
      <alignment horizontal="center" vertical="center"/>
    </xf>
    <xf numFmtId="166" fontId="59" fillId="14" borderId="14" xfId="15" applyNumberFormat="1" applyFont="1" applyFill="1" applyBorder="1" applyAlignment="1">
      <alignment horizontal="center" vertical="center"/>
    </xf>
    <xf numFmtId="166" fontId="59" fillId="14" borderId="12" xfId="15" applyNumberFormat="1" applyFont="1" applyFill="1" applyBorder="1" applyAlignment="1">
      <alignment horizontal="center" vertical="center"/>
    </xf>
    <xf numFmtId="166" fontId="59" fillId="14" borderId="52" xfId="15" applyNumberFormat="1" applyFont="1" applyFill="1" applyBorder="1" applyAlignment="1">
      <alignment horizontal="center" vertical="center"/>
    </xf>
    <xf numFmtId="166" fontId="59" fillId="14" borderId="113" xfId="15" applyNumberFormat="1" applyFont="1" applyFill="1" applyBorder="1" applyAlignment="1">
      <alignment horizontal="center" vertical="center"/>
    </xf>
    <xf numFmtId="0" fontId="59" fillId="14" borderId="12" xfId="15" applyNumberFormat="1" applyFill="1" applyBorder="1" applyAlignment="1">
      <alignment horizontal="center" vertical="center"/>
    </xf>
    <xf numFmtId="0" fontId="59" fillId="14" borderId="13" xfId="15" applyFill="1" applyBorder="1" applyAlignment="1">
      <alignment horizontal="center" vertical="center"/>
    </xf>
    <xf numFmtId="0" fontId="31" fillId="14" borderId="14" xfId="15" applyFont="1" applyFill="1" applyBorder="1" applyAlignment="1">
      <alignment horizontal="center" vertical="center"/>
    </xf>
    <xf numFmtId="0" fontId="10" fillId="31" borderId="123" xfId="15" applyNumberFormat="1" applyFont="1" applyFill="1" applyBorder="1" applyAlignment="1">
      <alignment horizontal="center" vertical="center"/>
    </xf>
    <xf numFmtId="0" fontId="10" fillId="31" borderId="123" xfId="15" applyNumberFormat="1" applyFont="1" applyFill="1" applyBorder="1" applyAlignment="1">
      <alignment horizontal="center" vertical="center" shrinkToFit="1"/>
    </xf>
    <xf numFmtId="0" fontId="10" fillId="31" borderId="8" xfId="15" applyNumberFormat="1" applyFont="1" applyFill="1" applyBorder="1" applyAlignment="1">
      <alignment horizontal="center" vertical="center"/>
    </xf>
    <xf numFmtId="0" fontId="10" fillId="31" borderId="11" xfId="15" applyNumberFormat="1" applyFont="1" applyFill="1" applyBorder="1" applyAlignment="1">
      <alignment horizontal="center" vertical="center"/>
    </xf>
    <xf numFmtId="0" fontId="10" fillId="31" borderId="37" xfId="15" applyNumberFormat="1" applyFont="1" applyFill="1" applyBorder="1" applyAlignment="1">
      <alignment horizontal="center" vertical="center"/>
    </xf>
    <xf numFmtId="0" fontId="11" fillId="0" borderId="68" xfId="15" applyFont="1" applyFill="1" applyBorder="1" applyAlignment="1" applyProtection="1">
      <alignment horizontal="center" vertical="center"/>
      <protection locked="0"/>
    </xf>
    <xf numFmtId="0" fontId="5" fillId="0" borderId="40" xfId="15" applyFont="1" applyFill="1" applyBorder="1" applyAlignment="1" applyProtection="1">
      <alignment vertical="center" shrinkToFit="1"/>
      <protection locked="0"/>
    </xf>
    <xf numFmtId="0" fontId="11" fillId="0" borderId="39" xfId="15" applyFont="1" applyFill="1" applyBorder="1" applyAlignment="1" applyProtection="1">
      <alignment vertical="center" shrinkToFit="1"/>
      <protection locked="0"/>
    </xf>
    <xf numFmtId="0" fontId="11" fillId="0" borderId="21" xfId="6" applyFont="1" applyFill="1" applyBorder="1" applyAlignment="1" applyProtection="1">
      <alignment horizontal="center" vertical="center"/>
      <protection locked="0"/>
    </xf>
    <xf numFmtId="0" fontId="11" fillId="0" borderId="25" xfId="15" applyFont="1" applyFill="1" applyBorder="1" applyAlignment="1" applyProtection="1">
      <alignment horizontal="center" vertical="center" shrinkToFit="1"/>
      <protection locked="0"/>
    </xf>
    <xf numFmtId="0" fontId="11" fillId="0" borderId="41" xfId="15" applyFont="1" applyFill="1" applyBorder="1" applyAlignment="1" applyProtection="1">
      <alignment horizontal="center" vertical="center" shrinkToFit="1"/>
      <protection locked="0"/>
    </xf>
    <xf numFmtId="0" fontId="11" fillId="0" borderId="42" xfId="15" applyFont="1" applyFill="1" applyBorder="1" applyAlignment="1" applyProtection="1">
      <alignment horizontal="center" vertical="center" shrinkToFit="1"/>
      <protection locked="0"/>
    </xf>
    <xf numFmtId="0" fontId="11" fillId="0" borderId="21" xfId="15" applyFont="1" applyFill="1" applyBorder="1" applyAlignment="1" applyProtection="1">
      <alignment horizontal="center" vertical="center" shrinkToFit="1"/>
      <protection locked="0"/>
    </xf>
    <xf numFmtId="0" fontId="11" fillId="0" borderId="41" xfId="15" applyFont="1" applyFill="1" applyBorder="1" applyAlignment="1" applyProtection="1">
      <alignment horizontal="center" vertical="center" shrinkToFit="1"/>
      <protection hidden="1"/>
    </xf>
    <xf numFmtId="0" fontId="11" fillId="0" borderId="44" xfId="15" applyFont="1" applyFill="1" applyBorder="1" applyAlignment="1" applyProtection="1">
      <alignment horizontal="center" vertical="center" shrinkToFit="1"/>
      <protection hidden="1"/>
    </xf>
    <xf numFmtId="0" fontId="8" fillId="0" borderId="25" xfId="15" applyFont="1" applyFill="1" applyBorder="1" applyAlignment="1" applyProtection="1">
      <alignment horizontal="center" vertical="center" shrinkToFit="1"/>
      <protection hidden="1"/>
    </xf>
    <xf numFmtId="0" fontId="11" fillId="0" borderId="70" xfId="15" applyFont="1" applyFill="1" applyBorder="1" applyAlignment="1" applyProtection="1">
      <alignment horizontal="center" vertical="center"/>
      <protection locked="0"/>
    </xf>
    <xf numFmtId="0" fontId="5" fillId="0" borderId="28" xfId="15" applyFont="1" applyFill="1" applyBorder="1" applyAlignment="1" applyProtection="1">
      <alignment vertical="center" shrinkToFit="1"/>
      <protection locked="0"/>
    </xf>
    <xf numFmtId="0" fontId="11" fillId="0" borderId="43" xfId="15" applyFont="1" applyFill="1" applyBorder="1" applyAlignment="1" applyProtection="1">
      <alignment vertical="center" shrinkToFit="1"/>
      <protection locked="0"/>
    </xf>
    <xf numFmtId="0" fontId="11" fillId="0" borderId="23" xfId="6" applyFont="1" applyFill="1" applyBorder="1" applyAlignment="1" applyProtection="1">
      <alignment horizontal="center" vertical="center"/>
      <protection locked="0"/>
    </xf>
    <xf numFmtId="0" fontId="11" fillId="0" borderId="27" xfId="15" applyFont="1" applyFill="1" applyBorder="1" applyAlignment="1" applyProtection="1">
      <alignment horizontal="center" vertical="center" shrinkToFit="1"/>
      <protection locked="0"/>
    </xf>
    <xf numFmtId="0" fontId="11" fillId="0" borderId="24" xfId="15" applyFont="1" applyFill="1" applyBorder="1" applyAlignment="1" applyProtection="1">
      <alignment horizontal="center" vertical="center" shrinkToFit="1"/>
      <protection locked="0"/>
    </xf>
    <xf numFmtId="0" fontId="11" fillId="0" borderId="60" xfId="15" applyFont="1" applyFill="1" applyBorder="1" applyAlignment="1" applyProtection="1">
      <alignment horizontal="center" vertical="center" shrinkToFit="1"/>
      <protection locked="0"/>
    </xf>
    <xf numFmtId="0" fontId="11" fillId="0" borderId="23" xfId="15" applyFont="1" applyFill="1" applyBorder="1" applyAlignment="1" applyProtection="1">
      <alignment horizontal="center" vertical="center" shrinkToFit="1"/>
      <protection locked="0"/>
    </xf>
    <xf numFmtId="0" fontId="8" fillId="0" borderId="27" xfId="15" applyFont="1" applyFill="1" applyBorder="1" applyAlignment="1" applyProtection="1">
      <alignment horizontal="center" vertical="center" shrinkToFit="1"/>
      <protection hidden="1"/>
    </xf>
    <xf numFmtId="0" fontId="72" fillId="0" borderId="43" xfId="15" applyFont="1" applyFill="1" applyBorder="1" applyAlignment="1" applyProtection="1">
      <alignment vertical="center" shrinkToFit="1"/>
      <protection locked="0"/>
    </xf>
    <xf numFmtId="0" fontId="11" fillId="0" borderId="30" xfId="15" applyFont="1" applyFill="1" applyBorder="1" applyAlignment="1" applyProtection="1">
      <alignment horizontal="center" vertical="center"/>
      <protection locked="0"/>
    </xf>
    <xf numFmtId="0" fontId="5" fillId="0" borderId="30" xfId="15" applyFont="1" applyFill="1" applyBorder="1" applyAlignment="1" applyProtection="1">
      <alignment vertical="center" shrinkToFit="1"/>
      <protection locked="0"/>
    </xf>
    <xf numFmtId="0" fontId="11" fillId="0" borderId="67" xfId="15" applyFont="1" applyFill="1" applyBorder="1" applyAlignment="1" applyProtection="1">
      <alignment vertical="center" shrinkToFit="1"/>
      <protection locked="0"/>
    </xf>
    <xf numFmtId="0" fontId="11" fillId="0" borderId="33" xfId="6" applyFont="1" applyFill="1" applyBorder="1" applyAlignment="1" applyProtection="1">
      <alignment horizontal="center" vertical="center"/>
      <protection locked="0"/>
    </xf>
    <xf numFmtId="0" fontId="11" fillId="0" borderId="47" xfId="15" applyFont="1" applyFill="1" applyBorder="1" applyAlignment="1" applyProtection="1">
      <alignment horizontal="center" vertical="center" shrinkToFit="1"/>
      <protection locked="0"/>
    </xf>
    <xf numFmtId="0" fontId="11" fillId="0" borderId="46" xfId="15" applyFont="1" applyFill="1" applyBorder="1" applyAlignment="1" applyProtection="1">
      <alignment horizontal="center" vertical="center" shrinkToFit="1"/>
      <protection locked="0"/>
    </xf>
    <xf numFmtId="0" fontId="11" fillId="0" borderId="62" xfId="15" applyFont="1" applyFill="1" applyBorder="1" applyAlignment="1" applyProtection="1">
      <alignment horizontal="center" vertical="center" shrinkToFit="1"/>
      <protection locked="0"/>
    </xf>
    <xf numFmtId="0" fontId="11" fillId="0" borderId="33" xfId="15" applyFont="1" applyFill="1" applyBorder="1" applyAlignment="1" applyProtection="1">
      <alignment horizontal="center" vertical="center" shrinkToFit="1"/>
      <protection locked="0"/>
    </xf>
    <xf numFmtId="0" fontId="11" fillId="0" borderId="46" xfId="15" applyFont="1" applyFill="1" applyBorder="1" applyAlignment="1" applyProtection="1">
      <alignment horizontal="center" vertical="center" shrinkToFit="1"/>
      <protection hidden="1"/>
    </xf>
    <xf numFmtId="0" fontId="11" fillId="0" borderId="48" xfId="15" applyFont="1" applyFill="1" applyBorder="1" applyAlignment="1" applyProtection="1">
      <alignment horizontal="center" vertical="center" shrinkToFit="1"/>
      <protection hidden="1"/>
    </xf>
    <xf numFmtId="0" fontId="8" fillId="0" borderId="47" xfId="15" applyFont="1" applyFill="1" applyBorder="1" applyAlignment="1" applyProtection="1">
      <alignment horizontal="center" vertical="center" shrinkToFit="1"/>
      <protection hidden="1"/>
    </xf>
    <xf numFmtId="0" fontId="73" fillId="0" borderId="0" xfId="15" applyFont="1" applyFill="1" applyAlignment="1">
      <alignment horizontal="center" vertical="center"/>
    </xf>
    <xf numFmtId="0" fontId="31" fillId="0" borderId="0" xfId="8" applyFill="1"/>
    <xf numFmtId="0" fontId="31" fillId="0" borderId="0" xfId="8" applyFill="1" applyAlignment="1">
      <alignment horizontal="center"/>
    </xf>
    <xf numFmtId="0" fontId="31" fillId="0" borderId="0" xfId="8" applyFill="1" applyAlignment="1">
      <alignment horizontal="center" vertical="center"/>
    </xf>
    <xf numFmtId="0" fontId="31" fillId="0" borderId="0" xfId="8" applyNumberFormat="1" applyFill="1" applyAlignment="1">
      <alignment horizontal="center" vertical="center"/>
    </xf>
    <xf numFmtId="166" fontId="31" fillId="14" borderId="10" xfId="8" applyNumberFormat="1" applyFont="1" applyFill="1" applyBorder="1" applyAlignment="1">
      <alignment horizontal="center" vertical="center"/>
    </xf>
    <xf numFmtId="166" fontId="31" fillId="14" borderId="116" xfId="8" applyNumberFormat="1" applyFont="1" applyFill="1" applyBorder="1" applyAlignment="1">
      <alignment horizontal="center" vertical="center" wrapText="1"/>
    </xf>
    <xf numFmtId="166" fontId="31" fillId="14" borderId="37" xfId="8" applyNumberFormat="1" applyFont="1" applyFill="1" applyBorder="1" applyAlignment="1">
      <alignment horizontal="center" vertical="center"/>
    </xf>
    <xf numFmtId="0" fontId="10" fillId="0" borderId="0" xfId="8" applyFont="1" applyFill="1"/>
    <xf numFmtId="0" fontId="11" fillId="0" borderId="0" xfId="8" applyFont="1" applyFill="1" applyAlignment="1">
      <alignment shrinkToFit="1"/>
    </xf>
    <xf numFmtId="0" fontId="11" fillId="0" borderId="21" xfId="8" applyFont="1" applyFill="1" applyBorder="1" applyAlignment="1" applyProtection="1">
      <alignment horizontal="center" vertical="center" shrinkToFit="1"/>
      <protection hidden="1"/>
    </xf>
    <xf numFmtId="0" fontId="11" fillId="0" borderId="33" xfId="8" applyFont="1" applyFill="1" applyBorder="1" applyAlignment="1" applyProtection="1">
      <alignment horizontal="center" vertical="center" shrinkToFit="1"/>
      <protection hidden="1"/>
    </xf>
    <xf numFmtId="4" fontId="11" fillId="0" borderId="48" xfId="8" applyNumberFormat="1" applyFont="1" applyFill="1" applyBorder="1" applyAlignment="1" applyProtection="1">
      <alignment horizontal="center" vertical="center" shrinkToFit="1"/>
      <protection hidden="1"/>
    </xf>
    <xf numFmtId="4" fontId="11" fillId="0" borderId="44" xfId="8" applyNumberFormat="1" applyFont="1" applyFill="1" applyBorder="1" applyAlignment="1" applyProtection="1">
      <alignment horizontal="center" vertical="center" shrinkToFit="1"/>
      <protection hidden="1"/>
    </xf>
    <xf numFmtId="166" fontId="10" fillId="14" borderId="116" xfId="8" applyNumberFormat="1" applyFont="1" applyFill="1" applyBorder="1" applyAlignment="1">
      <alignment horizontal="center" vertical="center" wrapText="1"/>
    </xf>
    <xf numFmtId="0" fontId="31" fillId="0" borderId="0" xfId="8" applyFill="1" applyBorder="1" applyAlignment="1">
      <alignment horizontal="center" vertical="center"/>
    </xf>
    <xf numFmtId="0" fontId="7" fillId="14" borderId="20" xfId="8" applyFont="1" applyFill="1" applyBorder="1" applyAlignment="1">
      <alignment horizontal="center" vertical="center"/>
    </xf>
    <xf numFmtId="0" fontId="5" fillId="14" borderId="0" xfId="8" applyFont="1" applyFill="1" applyBorder="1" applyAlignment="1">
      <alignment horizontal="center" vertical="center" shrinkToFit="1"/>
    </xf>
    <xf numFmtId="166" fontId="31" fillId="14" borderId="66" xfId="8" applyNumberFormat="1" applyFont="1" applyFill="1" applyBorder="1" applyAlignment="1">
      <alignment horizontal="center" vertical="center"/>
    </xf>
    <xf numFmtId="166" fontId="31" fillId="14" borderId="0" xfId="8" applyNumberFormat="1" applyFont="1" applyFill="1" applyBorder="1" applyAlignment="1">
      <alignment horizontal="center" vertical="center"/>
    </xf>
    <xf numFmtId="166" fontId="31" fillId="14" borderId="54" xfId="8" applyNumberFormat="1" applyFont="1" applyFill="1" applyBorder="1" applyAlignment="1">
      <alignment horizontal="center" vertical="center" wrapText="1"/>
    </xf>
    <xf numFmtId="166" fontId="31" fillId="14" borderId="63" xfId="8" applyNumberFormat="1" applyFont="1" applyFill="1" applyBorder="1" applyAlignment="1">
      <alignment horizontal="center" vertical="center"/>
    </xf>
    <xf numFmtId="166" fontId="31" fillId="14" borderId="63" xfId="8" applyNumberFormat="1" applyFont="1" applyFill="1" applyBorder="1" applyAlignment="1">
      <alignment horizontal="center" vertical="center" wrapText="1"/>
    </xf>
    <xf numFmtId="4" fontId="11" fillId="0" borderId="41" xfId="8" applyNumberFormat="1" applyFont="1" applyFill="1" applyBorder="1" applyAlignment="1" applyProtection="1">
      <alignment horizontal="center" vertical="center" shrinkToFit="1"/>
      <protection hidden="1"/>
    </xf>
    <xf numFmtId="4" fontId="11" fillId="0" borderId="46" xfId="8" applyNumberFormat="1" applyFont="1" applyFill="1" applyBorder="1" applyAlignment="1" applyProtection="1">
      <alignment horizontal="center" vertical="center" shrinkToFit="1"/>
      <protection hidden="1"/>
    </xf>
    <xf numFmtId="49" fontId="10" fillId="0" borderId="0" xfId="8" applyNumberFormat="1" applyFont="1" applyFill="1" applyAlignment="1">
      <alignment horizontal="center" vertical="center"/>
    </xf>
    <xf numFmtId="49" fontId="31" fillId="7" borderId="1" xfId="10" applyNumberFormat="1" applyFill="1" applyBorder="1" applyAlignment="1" applyProtection="1">
      <alignment horizontal="center" vertical="center" wrapText="1"/>
      <protection hidden="1"/>
    </xf>
    <xf numFmtId="49" fontId="31" fillId="7" borderId="0" xfId="10" applyNumberFormat="1" applyFill="1" applyBorder="1" applyAlignment="1" applyProtection="1">
      <alignment horizontal="center" vertical="center" wrapText="1"/>
      <protection hidden="1"/>
    </xf>
    <xf numFmtId="0" fontId="58" fillId="0" borderId="40" xfId="8" applyFont="1" applyFill="1" applyBorder="1" applyAlignment="1" applyProtection="1">
      <alignment horizontal="center" vertical="center"/>
      <protection hidden="1"/>
    </xf>
    <xf numFmtId="0" fontId="58" fillId="0" borderId="28" xfId="8" applyFont="1" applyFill="1" applyBorder="1" applyAlignment="1" applyProtection="1">
      <alignment horizontal="center" vertical="center"/>
      <protection hidden="1"/>
    </xf>
    <xf numFmtId="0" fontId="58" fillId="0" borderId="30" xfId="8" applyFont="1" applyFill="1" applyBorder="1" applyAlignment="1" applyProtection="1">
      <alignment horizontal="center" vertical="center"/>
      <protection hidden="1"/>
    </xf>
    <xf numFmtId="0" fontId="10" fillId="0" borderId="39" xfId="8" applyFont="1" applyFill="1" applyBorder="1" applyAlignment="1" applyProtection="1">
      <alignment vertical="center" wrapText="1"/>
      <protection hidden="1"/>
    </xf>
    <xf numFmtId="1" fontId="11" fillId="0" borderId="21" xfId="8" applyNumberFormat="1" applyFont="1" applyFill="1" applyBorder="1" applyAlignment="1" applyProtection="1">
      <alignment horizontal="center" vertical="center" shrinkToFit="1"/>
      <protection hidden="1"/>
    </xf>
    <xf numFmtId="0" fontId="5" fillId="0" borderId="61" xfId="8" applyFont="1" applyFill="1" applyBorder="1" applyAlignment="1" applyProtection="1">
      <alignment horizontal="center" vertical="center" shrinkToFit="1"/>
      <protection hidden="1"/>
    </xf>
    <xf numFmtId="0" fontId="11" fillId="0" borderId="16" xfId="10" applyNumberFormat="1" applyFont="1" applyFill="1" applyBorder="1" applyAlignment="1" applyProtection="1">
      <alignment horizontal="center" vertical="center"/>
      <protection locked="0" hidden="1"/>
    </xf>
    <xf numFmtId="4" fontId="5" fillId="0" borderId="44" xfId="8" applyNumberFormat="1" applyFont="1" applyFill="1" applyBorder="1" applyAlignment="1" applyProtection="1">
      <alignment horizontal="center" vertical="center" shrinkToFit="1"/>
      <protection hidden="1"/>
    </xf>
    <xf numFmtId="0" fontId="11" fillId="0" borderId="0" xfId="8" applyFont="1" applyFill="1" applyAlignment="1">
      <alignment horizontal="center" vertical="center"/>
    </xf>
    <xf numFmtId="0" fontId="11" fillId="0" borderId="0" xfId="8" applyFont="1" applyFill="1" applyAlignment="1">
      <alignment horizontal="left" vertical="center"/>
    </xf>
    <xf numFmtId="4" fontId="5" fillId="0" borderId="41" xfId="8" applyNumberFormat="1" applyFont="1" applyFill="1" applyBorder="1" applyAlignment="1" applyProtection="1">
      <alignment horizontal="center" vertical="center" shrinkToFit="1"/>
      <protection hidden="1"/>
    </xf>
    <xf numFmtId="4" fontId="31" fillId="0" borderId="0" xfId="8" applyNumberFormat="1" applyFill="1"/>
    <xf numFmtId="0" fontId="10" fillId="0" borderId="30" xfId="8" applyFont="1" applyFill="1" applyBorder="1" applyAlignment="1" applyProtection="1">
      <alignment vertical="center" wrapText="1"/>
      <protection hidden="1"/>
    </xf>
    <xf numFmtId="1" fontId="11" fillId="0" borderId="33" xfId="8" applyNumberFormat="1" applyFont="1" applyFill="1" applyBorder="1" applyAlignment="1" applyProtection="1">
      <alignment horizontal="center" vertical="center" shrinkToFit="1"/>
      <protection hidden="1"/>
    </xf>
    <xf numFmtId="0" fontId="10" fillId="0" borderId="0" xfId="8" applyFont="1" applyFill="1" applyAlignment="1">
      <alignment horizontal="center" vertical="center"/>
    </xf>
    <xf numFmtId="4" fontId="55" fillId="0" borderId="0" xfId="8" applyNumberFormat="1" applyFont="1" applyFill="1" applyAlignment="1">
      <alignment horizontal="center" vertical="center"/>
    </xf>
    <xf numFmtId="0" fontId="10" fillId="0" borderId="0" xfId="8" applyNumberFormat="1" applyFont="1" applyFill="1" applyAlignment="1">
      <alignment horizontal="center" vertical="center"/>
    </xf>
    <xf numFmtId="0" fontId="5" fillId="0" borderId="48" xfId="8" applyFont="1" applyFill="1" applyBorder="1" applyAlignment="1" applyProtection="1">
      <alignment horizontal="center" vertical="center" shrinkToFit="1"/>
      <protection hidden="1"/>
    </xf>
    <xf numFmtId="0" fontId="11" fillId="0" borderId="34" xfId="10" applyNumberFormat="1" applyFont="1" applyFill="1" applyBorder="1" applyAlignment="1" applyProtection="1">
      <alignment horizontal="center" vertical="center"/>
      <protection locked="0" hidden="1"/>
    </xf>
    <xf numFmtId="167" fontId="5" fillId="0" borderId="21" xfId="8" applyNumberFormat="1" applyFont="1" applyFill="1" applyBorder="1" applyAlignment="1" applyProtection="1">
      <alignment horizontal="center" vertical="center" shrinkToFit="1"/>
      <protection hidden="1"/>
    </xf>
    <xf numFmtId="167" fontId="5" fillId="0" borderId="33" xfId="8" applyNumberFormat="1" applyFont="1" applyFill="1" applyBorder="1" applyAlignment="1" applyProtection="1">
      <alignment horizontal="center" vertical="center" shrinkToFit="1"/>
      <protection hidden="1"/>
    </xf>
    <xf numFmtId="4" fontId="5" fillId="0" borderId="48" xfId="8" applyNumberFormat="1" applyFont="1" applyFill="1" applyBorder="1" applyAlignment="1" applyProtection="1">
      <alignment horizontal="center" vertical="center" shrinkToFit="1"/>
      <protection hidden="1"/>
    </xf>
    <xf numFmtId="4" fontId="5" fillId="0" borderId="0" xfId="8" applyNumberFormat="1" applyFont="1" applyFill="1" applyAlignment="1">
      <alignment horizontal="center" vertical="center"/>
    </xf>
    <xf numFmtId="0" fontId="31" fillId="0" borderId="0" xfId="8" applyFont="1" applyFill="1" applyAlignment="1">
      <alignment horizontal="center"/>
    </xf>
    <xf numFmtId="0" fontId="31" fillId="0" borderId="0" xfId="8" applyFont="1" applyFill="1" applyAlignment="1">
      <alignment shrinkToFit="1"/>
    </xf>
    <xf numFmtId="0" fontId="31" fillId="0" borderId="0" xfId="8" applyFont="1" applyFill="1" applyAlignment="1">
      <alignment horizontal="center" vertical="center"/>
    </xf>
    <xf numFmtId="0" fontId="31" fillId="0" borderId="0" xfId="8" applyFont="1" applyFill="1" applyBorder="1" applyAlignment="1">
      <alignment horizontal="center" vertical="center"/>
    </xf>
    <xf numFmtId="0" fontId="31" fillId="0" borderId="0" xfId="10" applyFont="1" applyFill="1" applyBorder="1" applyAlignment="1" applyProtection="1">
      <alignment horizontal="center" vertical="center"/>
      <protection locked="0" hidden="1"/>
    </xf>
    <xf numFmtId="4" fontId="5" fillId="0" borderId="0" xfId="8" applyNumberFormat="1" applyFont="1" applyFill="1" applyBorder="1" applyAlignment="1" applyProtection="1">
      <alignment horizontal="center" vertical="center" shrinkToFit="1"/>
      <protection hidden="1"/>
    </xf>
    <xf numFmtId="0" fontId="11" fillId="0" borderId="27" xfId="10" applyNumberFormat="1" applyFont="1" applyFill="1" applyBorder="1" applyAlignment="1" applyProtection="1">
      <alignment horizontal="center" vertical="center"/>
      <protection locked="0" hidden="1"/>
    </xf>
    <xf numFmtId="0" fontId="11" fillId="0" borderId="25" xfId="10" applyNumberFormat="1" applyFont="1" applyFill="1" applyBorder="1" applyAlignment="1" applyProtection="1">
      <alignment horizontal="center" vertical="center"/>
      <protection locked="0" hidden="1"/>
    </xf>
    <xf numFmtId="0" fontId="31" fillId="0" borderId="119" xfId="8" applyFill="1" applyBorder="1"/>
    <xf numFmtId="3" fontId="11" fillId="0" borderId="25" xfId="6" applyNumberFormat="1" applyFont="1" applyBorder="1" applyAlignment="1" applyProtection="1">
      <alignment horizontal="right" vertical="center" shrinkToFit="1"/>
      <protection hidden="1"/>
    </xf>
    <xf numFmtId="3" fontId="11" fillId="0" borderId="42" xfId="6" applyNumberFormat="1" applyFont="1" applyBorder="1" applyAlignment="1" applyProtection="1">
      <alignment horizontal="right" vertical="center" shrinkToFit="1"/>
      <protection hidden="1"/>
    </xf>
    <xf numFmtId="3" fontId="11" fillId="0" borderId="27" xfId="6" applyNumberFormat="1" applyFont="1" applyBorder="1" applyAlignment="1" applyProtection="1">
      <alignment horizontal="right" vertical="center" shrinkToFit="1"/>
      <protection hidden="1"/>
    </xf>
    <xf numFmtId="3" fontId="11" fillId="0" borderId="60" xfId="6" applyNumberFormat="1" applyFont="1" applyBorder="1" applyAlignment="1" applyProtection="1">
      <alignment horizontal="right" vertical="center" shrinkToFit="1"/>
      <protection hidden="1"/>
    </xf>
    <xf numFmtId="0" fontId="12" fillId="0" borderId="47" xfId="6" applyFont="1" applyBorder="1" applyAlignment="1" applyProtection="1">
      <alignment horizontal="center" vertical="center" shrinkToFit="1"/>
      <protection hidden="1"/>
    </xf>
    <xf numFmtId="0" fontId="5" fillId="0" borderId="41" xfId="6" applyNumberFormat="1" applyFont="1" applyBorder="1" applyAlignment="1" applyProtection="1">
      <alignment horizontal="center" vertical="center" shrinkToFit="1"/>
      <protection hidden="1"/>
    </xf>
    <xf numFmtId="0" fontId="5" fillId="0" borderId="21" xfId="6" applyNumberFormat="1" applyFont="1" applyBorder="1" applyAlignment="1" applyProtection="1">
      <alignment horizontal="center" vertical="center" shrinkToFit="1"/>
      <protection hidden="1"/>
    </xf>
    <xf numFmtId="0" fontId="11" fillId="0" borderId="28" xfId="6" applyFont="1" applyBorder="1" applyAlignment="1" applyProtection="1">
      <alignment horizontal="left" vertical="center" shrinkToFit="1"/>
      <protection hidden="1"/>
    </xf>
    <xf numFmtId="0" fontId="5" fillId="0" borderId="24" xfId="6" applyNumberFormat="1" applyFont="1" applyBorder="1" applyAlignment="1" applyProtection="1">
      <alignment horizontal="center" vertical="center" shrinkToFit="1"/>
      <protection hidden="1"/>
    </xf>
    <xf numFmtId="0" fontId="5" fillId="0" borderId="23" xfId="6" applyNumberFormat="1" applyFont="1" applyBorder="1" applyAlignment="1" applyProtection="1">
      <alignment horizontal="center" vertical="center" shrinkToFit="1"/>
      <protection hidden="1"/>
    </xf>
    <xf numFmtId="3" fontId="11" fillId="0" borderId="16" xfId="6" applyNumberFormat="1" applyFont="1" applyBorder="1" applyAlignment="1" applyProtection="1">
      <alignment horizontal="right" vertical="center" shrinkToFit="1"/>
      <protection hidden="1"/>
    </xf>
    <xf numFmtId="0" fontId="11" fillId="0" borderId="40" xfId="6" applyFont="1" applyBorder="1" applyAlignment="1" applyProtection="1">
      <alignment horizontal="left" vertical="center" shrinkToFit="1"/>
      <protection hidden="1"/>
    </xf>
    <xf numFmtId="0" fontId="31" fillId="34" borderId="191" xfId="20" applyFill="1" applyBorder="1"/>
    <xf numFmtId="0" fontId="0" fillId="34" borderId="193" xfId="20" applyFont="1" applyFill="1" applyBorder="1"/>
    <xf numFmtId="0" fontId="31" fillId="34" borderId="194" xfId="20" applyFill="1" applyBorder="1"/>
    <xf numFmtId="0" fontId="31" fillId="34" borderId="195" xfId="20" applyFill="1" applyBorder="1"/>
    <xf numFmtId="0" fontId="0" fillId="34" borderId="196" xfId="20" applyFont="1" applyFill="1" applyBorder="1"/>
    <xf numFmtId="0" fontId="0" fillId="34" borderId="197" xfId="20" applyFont="1" applyFill="1" applyBorder="1"/>
    <xf numFmtId="165" fontId="0" fillId="34" borderId="195" xfId="20" applyNumberFormat="1" applyFont="1" applyFill="1" applyBorder="1"/>
    <xf numFmtId="0" fontId="0" fillId="34" borderId="191" xfId="20" applyFont="1" applyFill="1" applyBorder="1"/>
    <xf numFmtId="0" fontId="0" fillId="34" borderId="198" xfId="20" applyFont="1" applyFill="1" applyBorder="1"/>
    <xf numFmtId="0" fontId="0" fillId="34" borderId="192" xfId="20" applyFont="1" applyFill="1" applyBorder="1"/>
    <xf numFmtId="0" fontId="89" fillId="0" borderId="200" xfId="20" applyFont="1" applyBorder="1"/>
    <xf numFmtId="2" fontId="89" fillId="0" borderId="200" xfId="20" applyNumberFormat="1" applyFont="1" applyBorder="1"/>
    <xf numFmtId="0" fontId="89" fillId="0" borderId="200" xfId="20" applyFont="1" applyBorder="1" applyAlignment="1">
      <alignment horizontal="center"/>
    </xf>
    <xf numFmtId="0" fontId="89" fillId="0" borderId="193" xfId="20" applyFont="1" applyBorder="1" applyAlignment="1">
      <alignment horizontal="center"/>
    </xf>
    <xf numFmtId="0" fontId="90" fillId="0" borderId="200" xfId="20" applyFont="1" applyBorder="1" applyAlignment="1">
      <alignment horizontal="center"/>
    </xf>
    <xf numFmtId="2" fontId="89" fillId="0" borderId="199" xfId="20" applyNumberFormat="1" applyFont="1" applyBorder="1"/>
    <xf numFmtId="0" fontId="31" fillId="0" borderId="200" xfId="20" applyBorder="1" applyAlignment="1">
      <alignment horizontal="center"/>
    </xf>
    <xf numFmtId="0" fontId="31" fillId="0" borderId="0" xfId="20"/>
    <xf numFmtId="0" fontId="5" fillId="0" borderId="0" xfId="20" applyFont="1"/>
    <xf numFmtId="0" fontId="10" fillId="0" borderId="0" xfId="20" applyFont="1"/>
    <xf numFmtId="0" fontId="0" fillId="0" borderId="200" xfId="20" applyFont="1" applyBorder="1"/>
    <xf numFmtId="0" fontId="0" fillId="0" borderId="193" xfId="20" applyFont="1" applyBorder="1" applyAlignment="1">
      <alignment horizontal="center"/>
    </xf>
    <xf numFmtId="2" fontId="0" fillId="0" borderId="200" xfId="20" applyNumberFormat="1" applyFont="1" applyBorder="1"/>
    <xf numFmtId="0" fontId="0" fillId="0" borderId="200" xfId="20" applyFont="1" applyBorder="1" applyAlignment="1">
      <alignment horizontal="center"/>
    </xf>
    <xf numFmtId="2" fontId="0" fillId="0" borderId="194" xfId="20" applyNumberFormat="1" applyFont="1" applyBorder="1" applyAlignment="1">
      <alignment horizontal="center"/>
    </xf>
    <xf numFmtId="0" fontId="31" fillId="0" borderId="193" xfId="20" applyBorder="1" applyAlignment="1">
      <alignment horizontal="center"/>
    </xf>
    <xf numFmtId="0" fontId="89" fillId="0" borderId="194" xfId="20" applyFont="1" applyBorder="1" applyAlignment="1">
      <alignment horizontal="center"/>
    </xf>
    <xf numFmtId="0" fontId="0" fillId="0" borderId="194" xfId="20" applyFont="1" applyBorder="1" applyAlignment="1">
      <alignment horizontal="center"/>
    </xf>
    <xf numFmtId="0" fontId="31" fillId="0" borderId="195" xfId="20" applyBorder="1" applyAlignment="1">
      <alignment horizontal="center"/>
    </xf>
    <xf numFmtId="0" fontId="0" fillId="0" borderId="193" xfId="20" applyFont="1" applyBorder="1"/>
    <xf numFmtId="0" fontId="90" fillId="0" borderId="199" xfId="20" applyFont="1" applyBorder="1" applyAlignment="1">
      <alignment horizontal="center"/>
    </xf>
    <xf numFmtId="0" fontId="0" fillId="0" borderId="191" xfId="20" applyFont="1" applyBorder="1"/>
    <xf numFmtId="0" fontId="0" fillId="0" borderId="192" xfId="20" applyFont="1" applyBorder="1"/>
    <xf numFmtId="0" fontId="89" fillId="0" borderId="191" xfId="20" applyFont="1" applyBorder="1" applyAlignment="1">
      <alignment horizontal="center"/>
    </xf>
    <xf numFmtId="0" fontId="89" fillId="0" borderId="192" xfId="20" applyFont="1" applyBorder="1" applyAlignment="1">
      <alignment horizontal="center"/>
    </xf>
    <xf numFmtId="0" fontId="31" fillId="0" borderId="191" xfId="20" applyBorder="1" applyAlignment="1">
      <alignment horizontal="center"/>
    </xf>
    <xf numFmtId="0" fontId="31" fillId="0" borderId="192" xfId="20" applyBorder="1" applyAlignment="1">
      <alignment horizontal="center"/>
    </xf>
    <xf numFmtId="0" fontId="90" fillId="0" borderId="191" xfId="20" applyFont="1" applyBorder="1" applyAlignment="1">
      <alignment horizontal="center"/>
    </xf>
    <xf numFmtId="0" fontId="0" fillId="0" borderId="201" xfId="0" applyBorder="1"/>
    <xf numFmtId="0" fontId="0" fillId="0" borderId="201" xfId="0" applyBorder="1" applyAlignment="1">
      <alignment horizontal="center" vertical="center"/>
    </xf>
    <xf numFmtId="0" fontId="91" fillId="0" borderId="201" xfId="0" applyFont="1" applyBorder="1" applyAlignment="1">
      <alignment horizontal="center" vertical="center"/>
    </xf>
    <xf numFmtId="0" fontId="0" fillId="0" borderId="201" xfId="0" applyBorder="1" applyAlignment="1">
      <alignment horizontal="center"/>
    </xf>
    <xf numFmtId="0" fontId="0" fillId="0" borderId="201" xfId="0" applyBorder="1" applyAlignment="1">
      <alignment horizontal="left"/>
    </xf>
    <xf numFmtId="0" fontId="91" fillId="0" borderId="201" xfId="0" applyFont="1" applyBorder="1" applyAlignment="1">
      <alignment horizontal="center"/>
    </xf>
    <xf numFmtId="0" fontId="31" fillId="34" borderId="202" xfId="20" applyFill="1" applyBorder="1"/>
    <xf numFmtId="0" fontId="0" fillId="34" borderId="0" xfId="20" applyFont="1" applyFill="1" applyBorder="1"/>
    <xf numFmtId="0" fontId="0" fillId="0" borderId="203" xfId="20" applyFont="1" applyFill="1" applyBorder="1"/>
    <xf numFmtId="0" fontId="0" fillId="0" borderId="199" xfId="20" applyFont="1" applyBorder="1"/>
    <xf numFmtId="0" fontId="31" fillId="34" borderId="205" xfId="20" applyFill="1" applyBorder="1"/>
    <xf numFmtId="0" fontId="31" fillId="34" borderId="206" xfId="20" applyFill="1" applyBorder="1"/>
    <xf numFmtId="0" fontId="0" fillId="34" borderId="207" xfId="20" applyFont="1" applyFill="1" applyBorder="1"/>
    <xf numFmtId="0" fontId="0" fillId="34" borderId="55" xfId="20" applyFont="1" applyFill="1" applyBorder="1"/>
    <xf numFmtId="0" fontId="0" fillId="34" borderId="208" xfId="20" applyFont="1" applyFill="1" applyBorder="1"/>
    <xf numFmtId="0" fontId="0" fillId="34" borderId="153" xfId="20" applyFont="1" applyFill="1" applyBorder="1"/>
    <xf numFmtId="0" fontId="0" fillId="0" borderId="209" xfId="20" applyFont="1" applyBorder="1" applyAlignment="1">
      <alignment horizontal="left"/>
    </xf>
    <xf numFmtId="0" fontId="0" fillId="0" borderId="153" xfId="20" applyFont="1" applyFill="1" applyBorder="1" applyAlignment="1">
      <alignment horizontal="left"/>
    </xf>
    <xf numFmtId="2" fontId="89" fillId="0" borderId="200" xfId="20" applyNumberFormat="1" applyFont="1" applyBorder="1" applyAlignment="1">
      <alignment horizontal="center"/>
    </xf>
    <xf numFmtId="2" fontId="0" fillId="0" borderId="200" xfId="20" applyNumberFormat="1" applyFont="1" applyBorder="1" applyAlignment="1">
      <alignment horizontal="center"/>
    </xf>
    <xf numFmtId="2" fontId="89" fillId="0" borderId="199" xfId="20" applyNumberFormat="1" applyFont="1" applyBorder="1" applyAlignment="1">
      <alignment horizontal="center"/>
    </xf>
    <xf numFmtId="0" fontId="0" fillId="0" borderId="203" xfId="20" applyFont="1" applyBorder="1"/>
    <xf numFmtId="0" fontId="0" fillId="0" borderId="204" xfId="20" applyFont="1" applyBorder="1"/>
    <xf numFmtId="0" fontId="0" fillId="0" borderId="210" xfId="20" applyFont="1" applyFill="1" applyBorder="1" applyAlignment="1">
      <alignment horizontal="left"/>
    </xf>
    <xf numFmtId="0" fontId="0" fillId="34" borderId="207" xfId="20" applyFont="1" applyFill="1" applyBorder="1" applyAlignment="1">
      <alignment horizontal="left"/>
    </xf>
    <xf numFmtId="0" fontId="0" fillId="0" borderId="201" xfId="0" applyBorder="1" applyAlignment="1">
      <alignment horizontal="left" vertical="center"/>
    </xf>
    <xf numFmtId="2" fontId="89" fillId="0" borderId="194" xfId="20" applyNumberFormat="1" applyFont="1" applyBorder="1" applyAlignment="1">
      <alignment horizontal="center"/>
    </xf>
    <xf numFmtId="2" fontId="31" fillId="0" borderId="200" xfId="20" applyNumberFormat="1" applyBorder="1" applyAlignment="1">
      <alignment horizontal="center"/>
    </xf>
    <xf numFmtId="2" fontId="89" fillId="0" borderId="191" xfId="20" applyNumberFormat="1" applyFont="1" applyBorder="1" applyAlignment="1">
      <alignment horizontal="center"/>
    </xf>
    <xf numFmtId="2" fontId="89" fillId="0" borderId="198" xfId="20" applyNumberFormat="1" applyFont="1" applyBorder="1" applyAlignment="1">
      <alignment horizontal="center"/>
    </xf>
    <xf numFmtId="2" fontId="31" fillId="0" borderId="191" xfId="20" applyNumberFormat="1" applyBorder="1" applyAlignment="1">
      <alignment horizontal="center"/>
    </xf>
    <xf numFmtId="2" fontId="89" fillId="0" borderId="196" xfId="20" applyNumberFormat="1" applyFont="1" applyBorder="1" applyAlignment="1">
      <alignment horizontal="center"/>
    </xf>
    <xf numFmtId="0" fontId="31" fillId="0" borderId="16" xfId="1" applyNumberFormat="1" applyFont="1" applyFill="1" applyBorder="1"/>
    <xf numFmtId="0" fontId="28" fillId="0" borderId="43" xfId="1" applyNumberFormat="1" applyFont="1" applyFill="1" applyBorder="1" applyAlignment="1" applyProtection="1">
      <alignment horizontal="center" vertical="center" shrinkToFit="1"/>
      <protection hidden="1"/>
    </xf>
    <xf numFmtId="3" fontId="28" fillId="0" borderId="22" xfId="1" applyNumberFormat="1" applyFont="1" applyFill="1" applyBorder="1" applyAlignment="1" applyProtection="1">
      <alignment horizontal="right" vertical="center" shrinkToFit="1"/>
      <protection hidden="1"/>
    </xf>
    <xf numFmtId="3" fontId="28" fillId="0" borderId="43" xfId="1" applyNumberFormat="1" applyFont="1" applyFill="1" applyBorder="1" applyAlignment="1" applyProtection="1">
      <alignment horizontal="right" vertical="center" shrinkToFit="1"/>
      <protection hidden="1"/>
    </xf>
    <xf numFmtId="0" fontId="11" fillId="9" borderId="25" xfId="1" applyNumberFormat="1" applyFont="1" applyFill="1" applyBorder="1" applyAlignment="1" applyProtection="1">
      <alignment horizontal="center" vertical="center"/>
      <protection hidden="1"/>
    </xf>
    <xf numFmtId="0" fontId="31" fillId="8" borderId="21" xfId="1" applyNumberFormat="1" applyFont="1" applyFill="1" applyBorder="1" applyAlignment="1">
      <alignment horizontal="center" vertical="center"/>
    </xf>
    <xf numFmtId="0" fontId="31" fillId="0" borderId="68" xfId="1" applyNumberFormat="1" applyFont="1" applyFill="1" applyBorder="1" applyAlignment="1">
      <alignment horizontal="center"/>
    </xf>
    <xf numFmtId="0" fontId="31" fillId="0" borderId="39" xfId="1" applyNumberFormat="1" applyFont="1" applyFill="1" applyBorder="1" applyAlignment="1">
      <alignment horizontal="center"/>
    </xf>
    <xf numFmtId="0" fontId="28" fillId="3" borderId="23" xfId="1" applyNumberFormat="1" applyFont="1" applyFill="1" applyBorder="1" applyAlignment="1">
      <alignment horizontal="center"/>
    </xf>
    <xf numFmtId="0" fontId="31" fillId="8" borderId="21" xfId="1" applyNumberFormat="1" applyFont="1" applyFill="1" applyBorder="1" applyAlignment="1">
      <alignment horizontal="center"/>
    </xf>
    <xf numFmtId="0" fontId="31" fillId="8" borderId="142" xfId="1" applyNumberFormat="1" applyFont="1" applyFill="1" applyBorder="1" applyAlignment="1">
      <alignment horizontal="center"/>
    </xf>
    <xf numFmtId="0" fontId="31" fillId="8" borderId="23" xfId="1" applyNumberFormat="1" applyFont="1" applyFill="1" applyBorder="1" applyAlignment="1">
      <alignment horizontal="center"/>
    </xf>
    <xf numFmtId="0" fontId="33" fillId="0" borderId="0" xfId="1" applyNumberFormat="1" applyFont="1" applyFill="1" applyBorder="1" applyAlignment="1" applyProtection="1">
      <alignment horizontal="left" vertical="center" shrinkToFit="1"/>
      <protection hidden="1"/>
    </xf>
    <xf numFmtId="3" fontId="11" fillId="0" borderId="27" xfId="1" applyNumberFormat="1" applyFont="1" applyFill="1" applyBorder="1" applyAlignment="1">
      <alignment horizontal="right" vertical="center"/>
    </xf>
    <xf numFmtId="0" fontId="11" fillId="21" borderId="40" xfId="1" applyNumberFormat="1" applyFont="1" applyFill="1" applyBorder="1" applyAlignment="1" applyProtection="1">
      <alignment horizontal="center" vertical="center"/>
      <protection hidden="1"/>
    </xf>
    <xf numFmtId="0" fontId="11" fillId="21" borderId="28" xfId="1" applyNumberFormat="1" applyFont="1" applyFill="1" applyBorder="1" applyAlignment="1" applyProtection="1">
      <alignment horizontal="center" vertical="center"/>
      <protection hidden="1"/>
    </xf>
    <xf numFmtId="0" fontId="5" fillId="21" borderId="16" xfId="12" applyFont="1" applyFill="1" applyBorder="1" applyAlignment="1" applyProtection="1">
      <alignment horizontal="center" vertical="center" wrapText="1"/>
      <protection hidden="1"/>
    </xf>
    <xf numFmtId="0" fontId="5" fillId="21" borderId="31" xfId="12" applyFont="1" applyFill="1" applyBorder="1" applyAlignment="1" applyProtection="1">
      <alignment horizontal="center" vertical="center" wrapText="1"/>
      <protection hidden="1"/>
    </xf>
    <xf numFmtId="0" fontId="8" fillId="21" borderId="19" xfId="12" applyFont="1" applyFill="1" applyBorder="1" applyAlignment="1" applyProtection="1">
      <alignment horizontal="center" vertical="center" shrinkToFit="1"/>
      <protection hidden="1"/>
    </xf>
    <xf numFmtId="0" fontId="8" fillId="21" borderId="25" xfId="12" applyFont="1" applyFill="1" applyBorder="1" applyAlignment="1" applyProtection="1">
      <alignment horizontal="center" vertical="center" shrinkToFit="1"/>
      <protection hidden="1"/>
    </xf>
    <xf numFmtId="0" fontId="8" fillId="21" borderId="35" xfId="12" applyFont="1" applyFill="1" applyBorder="1" applyAlignment="1" applyProtection="1">
      <alignment horizontal="center" vertical="center" shrinkToFit="1"/>
      <protection hidden="1"/>
    </xf>
    <xf numFmtId="0" fontId="5" fillId="21" borderId="39" xfId="12" applyFont="1" applyFill="1" applyBorder="1" applyAlignment="1" applyProtection="1">
      <alignment horizontal="left" vertical="center" shrinkToFit="1"/>
      <protection hidden="1"/>
    </xf>
    <xf numFmtId="0" fontId="5" fillId="21" borderId="28" xfId="12" applyFont="1" applyFill="1" applyBorder="1" applyAlignment="1" applyProtection="1">
      <alignment horizontal="left" vertical="center" shrinkToFit="1"/>
      <protection hidden="1"/>
    </xf>
    <xf numFmtId="0" fontId="12" fillId="21" borderId="25" xfId="12" applyFont="1" applyFill="1" applyBorder="1" applyAlignment="1" applyProtection="1">
      <alignment horizontal="center" vertical="center" shrinkToFit="1"/>
      <protection hidden="1"/>
    </xf>
    <xf numFmtId="0" fontId="12" fillId="21" borderId="27" xfId="12" applyFont="1" applyFill="1" applyBorder="1" applyAlignment="1" applyProtection="1">
      <alignment horizontal="center" vertical="center" shrinkToFit="1"/>
      <protection hidden="1"/>
    </xf>
    <xf numFmtId="0" fontId="5" fillId="21" borderId="16" xfId="1" applyNumberFormat="1" applyFont="1" applyFill="1" applyBorder="1" applyAlignment="1" applyProtection="1">
      <alignment horizontal="center" vertical="center" wrapText="1"/>
      <protection hidden="1"/>
    </xf>
    <xf numFmtId="0" fontId="5" fillId="21" borderId="22" xfId="1" applyNumberFormat="1" applyFont="1" applyFill="1" applyBorder="1" applyAlignment="1" applyProtection="1">
      <alignment horizontal="center" vertical="center" wrapText="1"/>
      <protection hidden="1"/>
    </xf>
    <xf numFmtId="0" fontId="5" fillId="21" borderId="34" xfId="1" applyNumberFormat="1" applyFont="1" applyFill="1" applyBorder="1" applyAlignment="1" applyProtection="1">
      <alignment horizontal="center" vertical="center" wrapText="1"/>
      <protection hidden="1"/>
    </xf>
    <xf numFmtId="0" fontId="12" fillId="35" borderId="25" xfId="1" applyNumberFormat="1" applyFont="1" applyFill="1" applyBorder="1" applyAlignment="1" applyProtection="1">
      <alignment horizontal="center" vertical="center" shrinkToFit="1"/>
      <protection hidden="1"/>
    </xf>
    <xf numFmtId="0" fontId="12" fillId="35" borderId="47" xfId="1" applyNumberFormat="1" applyFont="1" applyFill="1" applyBorder="1" applyAlignment="1" applyProtection="1">
      <alignment horizontal="center" vertical="center" shrinkToFit="1"/>
      <protection hidden="1"/>
    </xf>
    <xf numFmtId="0" fontId="12" fillId="36" borderId="25" xfId="1" applyNumberFormat="1" applyFont="1" applyFill="1" applyBorder="1" applyAlignment="1" applyProtection="1">
      <alignment horizontal="center" vertical="center" shrinkToFit="1"/>
      <protection hidden="1"/>
    </xf>
    <xf numFmtId="0" fontId="12" fillId="36" borderId="47" xfId="1" applyNumberFormat="1" applyFont="1" applyFill="1" applyBorder="1" applyAlignment="1" applyProtection="1">
      <alignment horizontal="center" vertical="center" shrinkToFit="1"/>
      <protection hidden="1"/>
    </xf>
    <xf numFmtId="0" fontId="61" fillId="21" borderId="22" xfId="1" applyNumberFormat="1" applyFont="1" applyFill="1" applyBorder="1" applyAlignment="1" applyProtection="1">
      <alignment horizontal="center" vertical="center" wrapText="1"/>
      <protection hidden="1"/>
    </xf>
    <xf numFmtId="0" fontId="61" fillId="21" borderId="134" xfId="1" applyNumberFormat="1" applyFont="1" applyFill="1" applyBorder="1" applyAlignment="1" applyProtection="1">
      <alignment horizontal="center" vertical="center" wrapText="1"/>
      <protection hidden="1"/>
    </xf>
    <xf numFmtId="0" fontId="66" fillId="21" borderId="131" xfId="1" applyNumberFormat="1" applyFont="1" applyFill="1" applyBorder="1" applyAlignment="1" applyProtection="1">
      <alignment horizontal="center" vertical="center"/>
      <protection hidden="1"/>
    </xf>
    <xf numFmtId="0" fontId="66" fillId="21" borderId="132" xfId="1" applyNumberFormat="1" applyFont="1" applyFill="1" applyBorder="1" applyAlignment="1" applyProtection="1">
      <alignment horizontal="center" vertical="center"/>
      <protection hidden="1"/>
    </xf>
    <xf numFmtId="0" fontId="66" fillId="21" borderId="139" xfId="1" applyNumberFormat="1" applyFont="1" applyFill="1" applyBorder="1" applyAlignment="1" applyProtection="1">
      <alignment horizontal="center" vertical="center"/>
      <protection hidden="1"/>
    </xf>
    <xf numFmtId="0" fontId="24" fillId="21" borderId="94" xfId="1" applyNumberFormat="1" applyFont="1" applyFill="1" applyBorder="1" applyAlignment="1" applyProtection="1">
      <alignment vertical="center" wrapText="1"/>
      <protection hidden="1"/>
    </xf>
    <xf numFmtId="0" fontId="24" fillId="21" borderId="22" xfId="1" applyNumberFormat="1" applyFont="1" applyFill="1" applyBorder="1" applyAlignment="1" applyProtection="1">
      <alignment vertical="center" wrapText="1"/>
      <protection hidden="1"/>
    </xf>
    <xf numFmtId="0" fontId="24" fillId="21" borderId="101" xfId="1" applyNumberFormat="1" applyFont="1" applyFill="1" applyBorder="1" applyAlignment="1" applyProtection="1">
      <alignment vertical="center" wrapText="1"/>
      <protection hidden="1"/>
    </xf>
    <xf numFmtId="0" fontId="24" fillId="21" borderId="28" xfId="1" applyNumberFormat="1" applyFont="1" applyFill="1" applyBorder="1" applyAlignment="1" applyProtection="1">
      <alignment vertical="center" wrapText="1"/>
      <protection hidden="1"/>
    </xf>
    <xf numFmtId="0" fontId="24" fillId="21" borderId="88" xfId="1" applyNumberFormat="1" applyFont="1" applyFill="1" applyBorder="1" applyAlignment="1" applyProtection="1">
      <alignment vertical="center" wrapText="1"/>
      <protection hidden="1"/>
    </xf>
    <xf numFmtId="0" fontId="12" fillId="36" borderId="99" xfId="1" applyNumberFormat="1" applyFont="1" applyFill="1" applyBorder="1" applyAlignment="1" applyProtection="1">
      <alignment horizontal="center" vertical="center" shrinkToFit="1"/>
      <protection hidden="1"/>
    </xf>
    <xf numFmtId="0" fontId="12" fillId="36" borderId="102" xfId="1" applyNumberFormat="1" applyFont="1" applyFill="1" applyBorder="1" applyAlignment="1" applyProtection="1">
      <alignment horizontal="center" vertical="center" shrinkToFit="1"/>
      <protection hidden="1"/>
    </xf>
    <xf numFmtId="0" fontId="12" fillId="36" borderId="103" xfId="1" applyNumberFormat="1" applyFont="1" applyFill="1" applyBorder="1" applyAlignment="1" applyProtection="1">
      <alignment horizontal="center" vertical="center" shrinkToFit="1"/>
      <protection hidden="1"/>
    </xf>
    <xf numFmtId="0" fontId="12" fillId="36" borderId="110" xfId="1" applyNumberFormat="1" applyFont="1" applyFill="1" applyBorder="1" applyAlignment="1" applyProtection="1">
      <alignment horizontal="center" vertical="center" shrinkToFit="1"/>
      <protection hidden="1"/>
    </xf>
    <xf numFmtId="0" fontId="5" fillId="21" borderId="30" xfId="1" applyNumberFormat="1" applyFont="1" applyFill="1" applyBorder="1" applyAlignment="1" applyProtection="1">
      <alignment horizontal="center" vertical="center" wrapText="1"/>
      <protection hidden="1"/>
    </xf>
    <xf numFmtId="0" fontId="12" fillId="21" borderId="25" xfId="1" applyNumberFormat="1" applyFont="1" applyFill="1" applyBorder="1" applyAlignment="1" applyProtection="1">
      <alignment horizontal="center" vertical="center" shrinkToFit="1"/>
      <protection hidden="1"/>
    </xf>
    <xf numFmtId="0" fontId="12" fillId="21" borderId="35" xfId="1" applyNumberFormat="1" applyFont="1" applyFill="1" applyBorder="1" applyAlignment="1" applyProtection="1">
      <alignment horizontal="center" vertical="center" shrinkToFit="1"/>
      <protection hidden="1"/>
    </xf>
    <xf numFmtId="0" fontId="11" fillId="15" borderId="40" xfId="1" applyNumberFormat="1" applyFont="1" applyFill="1" applyBorder="1" applyAlignment="1" applyProtection="1">
      <alignment horizontal="center" vertical="center"/>
      <protection hidden="1"/>
    </xf>
    <xf numFmtId="0" fontId="11" fillId="15" borderId="28" xfId="1" applyNumberFormat="1" applyFont="1" applyFill="1" applyBorder="1" applyAlignment="1" applyProtection="1">
      <alignment horizontal="center" vertical="center"/>
      <protection hidden="1"/>
    </xf>
    <xf numFmtId="0" fontId="5" fillId="21" borderId="22" xfId="1" applyNumberFormat="1" applyFont="1" applyFill="1" applyBorder="1" applyAlignment="1">
      <alignment horizontal="center" vertical="center"/>
    </xf>
    <xf numFmtId="0" fontId="5" fillId="21" borderId="40" xfId="1" applyNumberFormat="1" applyFont="1" applyFill="1" applyBorder="1" applyAlignment="1" applyProtection="1">
      <alignment horizontal="center" vertical="center" wrapText="1"/>
      <protection hidden="1"/>
    </xf>
    <xf numFmtId="0" fontId="5" fillId="21" borderId="25" xfId="1" applyNumberFormat="1" applyFont="1" applyFill="1" applyBorder="1" applyAlignment="1" applyProtection="1">
      <alignment horizontal="center" vertical="center" shrinkToFit="1"/>
      <protection hidden="1"/>
    </xf>
    <xf numFmtId="0" fontId="12" fillId="21" borderId="27" xfId="1" applyNumberFormat="1" applyFont="1" applyFill="1" applyBorder="1" applyAlignment="1" applyProtection="1">
      <alignment horizontal="center" vertical="center" shrinkToFit="1"/>
      <protection hidden="1"/>
    </xf>
    <xf numFmtId="0" fontId="10" fillId="21" borderId="34" xfId="1" applyNumberFormat="1" applyFont="1" applyFill="1" applyBorder="1" applyAlignment="1">
      <alignment horizontal="center" vertical="center"/>
    </xf>
    <xf numFmtId="0" fontId="31" fillId="15" borderId="0" xfId="1" applyNumberFormat="1" applyFont="1" applyFill="1" applyBorder="1"/>
    <xf numFmtId="0" fontId="5" fillId="21" borderId="39" xfId="6" applyFont="1" applyFill="1" applyBorder="1" applyAlignment="1" applyProtection="1">
      <alignment horizontal="left" vertical="center" shrinkToFit="1"/>
      <protection hidden="1"/>
    </xf>
    <xf numFmtId="0" fontId="5" fillId="21" borderId="43" xfId="6" applyFont="1" applyFill="1" applyBorder="1" applyAlignment="1" applyProtection="1">
      <alignment horizontal="left" vertical="center" shrinkToFit="1"/>
      <protection hidden="1"/>
    </xf>
    <xf numFmtId="0" fontId="82" fillId="0" borderId="0" xfId="0" applyFont="1" applyAlignment="1">
      <alignment vertical="center"/>
    </xf>
    <xf numFmtId="0" fontId="42" fillId="0" borderId="0" xfId="2" applyFont="1"/>
    <xf numFmtId="0" fontId="92" fillId="0" borderId="0" xfId="0" applyFont="1"/>
    <xf numFmtId="0" fontId="93" fillId="14" borderId="50" xfId="0" applyFont="1" applyFill="1" applyBorder="1" applyAlignment="1">
      <alignment horizontal="center" vertical="center"/>
    </xf>
    <xf numFmtId="0" fontId="93" fillId="14" borderId="211" xfId="0" applyFont="1" applyFill="1" applyBorder="1" applyAlignment="1">
      <alignment horizontal="center" vertical="center"/>
    </xf>
    <xf numFmtId="0" fontId="93" fillId="14" borderId="12" xfId="0" applyFont="1" applyFill="1" applyBorder="1" applyAlignment="1">
      <alignment horizontal="center" vertical="center"/>
    </xf>
    <xf numFmtId="0" fontId="93" fillId="14" borderId="52" xfId="0" applyFont="1" applyFill="1" applyBorder="1" applyAlignment="1">
      <alignment horizontal="center" vertical="center"/>
    </xf>
    <xf numFmtId="0" fontId="93" fillId="14" borderId="53" xfId="0" applyFont="1" applyFill="1" applyBorder="1" applyAlignment="1">
      <alignment horizontal="center" vertical="center"/>
    </xf>
    <xf numFmtId="0" fontId="93" fillId="14" borderId="14" xfId="0" applyFont="1" applyFill="1" applyBorder="1" applyAlignment="1">
      <alignment horizontal="center" vertical="center"/>
    </xf>
    <xf numFmtId="0" fontId="93" fillId="14" borderId="13" xfId="0" applyFont="1" applyFill="1" applyBorder="1" applyAlignment="1">
      <alignment horizontal="center" vertical="center"/>
    </xf>
    <xf numFmtId="0" fontId="94" fillId="14" borderId="14" xfId="0" applyFont="1" applyFill="1" applyBorder="1" applyAlignment="1">
      <alignment horizontal="center" vertical="center"/>
    </xf>
    <xf numFmtId="0" fontId="93" fillId="14" borderId="20" xfId="0" applyFont="1" applyFill="1" applyBorder="1" applyAlignment="1">
      <alignment horizontal="center" vertical="center" wrapText="1"/>
    </xf>
    <xf numFmtId="0" fontId="94" fillId="14" borderId="54" xfId="0" applyFont="1" applyFill="1" applyBorder="1" applyAlignment="1">
      <alignment horizontal="center" vertical="center"/>
    </xf>
    <xf numFmtId="0" fontId="93" fillId="14" borderId="55" xfId="0" applyFont="1" applyFill="1" applyBorder="1" applyAlignment="1">
      <alignment horizontal="center" vertical="center"/>
    </xf>
    <xf numFmtId="0" fontId="93" fillId="14" borderId="207" xfId="0" applyFont="1" applyFill="1" applyBorder="1" applyAlignment="1">
      <alignment horizontal="center" vertical="center"/>
    </xf>
    <xf numFmtId="0" fontId="93" fillId="14" borderId="212" xfId="0" applyFont="1" applyFill="1" applyBorder="1" applyAlignment="1">
      <alignment horizontal="center" vertical="center"/>
    </xf>
    <xf numFmtId="0" fontId="94" fillId="14" borderId="211" xfId="0" applyFont="1" applyFill="1" applyBorder="1" applyAlignment="1">
      <alignment horizontal="center" vertical="center"/>
    </xf>
    <xf numFmtId="0" fontId="93" fillId="14" borderId="58" xfId="0" applyFont="1" applyFill="1" applyBorder="1" applyAlignment="1">
      <alignment horizontal="center" vertical="center" wrapText="1"/>
    </xf>
    <xf numFmtId="0" fontId="94" fillId="14" borderId="31" xfId="0" applyFont="1" applyFill="1" applyBorder="1" applyAlignment="1">
      <alignment horizontal="center" vertical="center"/>
    </xf>
    <xf numFmtId="0" fontId="93" fillId="14" borderId="6" xfId="0" applyFont="1" applyFill="1" applyBorder="1" applyAlignment="1">
      <alignment horizontal="center" vertical="center"/>
    </xf>
    <xf numFmtId="0" fontId="93" fillId="14" borderId="31" xfId="0" applyFont="1" applyFill="1" applyBorder="1" applyAlignment="1">
      <alignment horizontal="center" vertical="center"/>
    </xf>
    <xf numFmtId="0" fontId="93" fillId="14" borderId="36" xfId="0" applyFont="1" applyFill="1" applyBorder="1" applyAlignment="1">
      <alignment horizontal="center" vertical="center"/>
    </xf>
    <xf numFmtId="0" fontId="93" fillId="14" borderId="59" xfId="0" applyFont="1" applyFill="1" applyBorder="1" applyAlignment="1">
      <alignment horizontal="center" vertical="center"/>
    </xf>
    <xf numFmtId="0" fontId="94" fillId="0" borderId="16" xfId="0" applyFont="1" applyBorder="1" applyAlignment="1" applyProtection="1">
      <alignment horizontal="center" vertical="center" wrapText="1"/>
      <protection hidden="1"/>
    </xf>
    <xf numFmtId="0" fontId="94" fillId="0" borderId="21" xfId="0" applyFont="1" applyBorder="1" applyAlignment="1" applyProtection="1">
      <alignment horizontal="center" vertical="center" shrinkToFit="1"/>
      <protection hidden="1"/>
    </xf>
    <xf numFmtId="3" fontId="93" fillId="0" borderId="25" xfId="0" applyNumberFormat="1" applyFont="1" applyBorder="1" applyAlignment="1" applyProtection="1">
      <alignment horizontal="right" vertical="center" shrinkToFit="1"/>
      <protection hidden="1"/>
    </xf>
    <xf numFmtId="0" fontId="94" fillId="0" borderId="41" xfId="0" applyFont="1" applyBorder="1" applyAlignment="1" applyProtection="1">
      <alignment horizontal="center" vertical="center" shrinkToFit="1"/>
      <protection hidden="1"/>
    </xf>
    <xf numFmtId="3" fontId="93" fillId="0" borderId="42" xfId="0" applyNumberFormat="1" applyFont="1" applyBorder="1" applyAlignment="1" applyProtection="1">
      <alignment horizontal="right" vertical="center" shrinkToFit="1"/>
      <protection hidden="1"/>
    </xf>
    <xf numFmtId="0" fontId="93" fillId="0" borderId="21" xfId="0" applyFont="1" applyBorder="1" applyAlignment="1" applyProtection="1">
      <alignment horizontal="center" vertical="center" shrinkToFit="1"/>
      <protection hidden="1"/>
    </xf>
    <xf numFmtId="3" fontId="93" fillId="0" borderId="41" xfId="0" applyNumberFormat="1" applyFont="1" applyBorder="1" applyAlignment="1" applyProtection="1">
      <alignment horizontal="right" vertical="center" shrinkToFit="1"/>
      <protection hidden="1"/>
    </xf>
    <xf numFmtId="0" fontId="94" fillId="0" borderId="25" xfId="0" applyFont="1" applyBorder="1" applyAlignment="1" applyProtection="1">
      <alignment horizontal="center" vertical="center" shrinkToFit="1"/>
      <protection hidden="1"/>
    </xf>
    <xf numFmtId="0" fontId="93" fillId="0" borderId="28" xfId="0" applyFont="1" applyBorder="1" applyAlignment="1" applyProtection="1">
      <alignment horizontal="center" vertical="center"/>
      <protection hidden="1"/>
    </xf>
    <xf numFmtId="0" fontId="94" fillId="0" borderId="22" xfId="0" applyFont="1" applyBorder="1" applyAlignment="1" applyProtection="1">
      <alignment horizontal="center" vertical="center" wrapText="1"/>
      <protection hidden="1"/>
    </xf>
    <xf numFmtId="0" fontId="94" fillId="0" borderId="23" xfId="0" applyFont="1" applyBorder="1" applyAlignment="1" applyProtection="1">
      <alignment horizontal="center" vertical="center" shrinkToFit="1"/>
      <protection hidden="1"/>
    </xf>
    <xf numFmtId="3" fontId="93" fillId="0" borderId="27" xfId="0" applyNumberFormat="1" applyFont="1" applyBorder="1" applyAlignment="1" applyProtection="1">
      <alignment horizontal="right" vertical="center" shrinkToFit="1"/>
      <protection hidden="1"/>
    </xf>
    <xf numFmtId="0" fontId="94" fillId="0" borderId="24" xfId="0" applyFont="1" applyBorder="1" applyAlignment="1" applyProtection="1">
      <alignment horizontal="center" vertical="center" shrinkToFit="1"/>
      <protection hidden="1"/>
    </xf>
    <xf numFmtId="3" fontId="93" fillId="0" borderId="60" xfId="0" applyNumberFormat="1" applyFont="1" applyBorder="1" applyAlignment="1" applyProtection="1">
      <alignment horizontal="right" vertical="center" shrinkToFit="1"/>
      <protection hidden="1"/>
    </xf>
    <xf numFmtId="0" fontId="93" fillId="0" borderId="23" xfId="0" applyFont="1" applyBorder="1" applyAlignment="1" applyProtection="1">
      <alignment horizontal="center" vertical="center" shrinkToFit="1"/>
      <protection hidden="1"/>
    </xf>
    <xf numFmtId="3" fontId="93" fillId="0" borderId="24" xfId="0" applyNumberFormat="1" applyFont="1" applyBorder="1" applyAlignment="1" applyProtection="1">
      <alignment horizontal="right" vertical="center" shrinkToFit="1"/>
      <protection hidden="1"/>
    </xf>
    <xf numFmtId="0" fontId="93" fillId="0" borderId="30" xfId="0" applyFont="1" applyBorder="1" applyAlignment="1" applyProtection="1">
      <alignment horizontal="center" vertical="center"/>
      <protection hidden="1"/>
    </xf>
    <xf numFmtId="0" fontId="94" fillId="0" borderId="34" xfId="0" applyFont="1" applyBorder="1" applyAlignment="1" applyProtection="1">
      <alignment horizontal="center" vertical="center" wrapText="1"/>
      <protection hidden="1"/>
    </xf>
    <xf numFmtId="0" fontId="94" fillId="0" borderId="33" xfId="0" applyFont="1" applyBorder="1" applyAlignment="1" applyProtection="1">
      <alignment horizontal="center" vertical="center" shrinkToFit="1"/>
      <protection hidden="1"/>
    </xf>
    <xf numFmtId="3" fontId="93" fillId="0" borderId="47" xfId="0" applyNumberFormat="1" applyFont="1" applyBorder="1" applyAlignment="1" applyProtection="1">
      <alignment horizontal="right" vertical="center" shrinkToFit="1"/>
      <protection hidden="1"/>
    </xf>
    <xf numFmtId="0" fontId="93" fillId="0" borderId="33" xfId="0" applyFont="1" applyBorder="1" applyAlignment="1" applyProtection="1">
      <alignment horizontal="center" vertical="center" shrinkToFit="1"/>
      <protection hidden="1"/>
    </xf>
    <xf numFmtId="3" fontId="93" fillId="0" borderId="46" xfId="0" applyNumberFormat="1" applyFont="1" applyBorder="1" applyAlignment="1" applyProtection="1">
      <alignment horizontal="right" vertical="center" shrinkToFit="1"/>
      <protection hidden="1"/>
    </xf>
    <xf numFmtId="0" fontId="94" fillId="0" borderId="47" xfId="0" applyFont="1" applyBorder="1" applyAlignment="1" applyProtection="1">
      <alignment horizontal="center" vertical="center" shrinkToFit="1"/>
      <protection hidden="1"/>
    </xf>
    <xf numFmtId="0" fontId="6" fillId="0" borderId="21" xfId="0" applyFont="1" applyBorder="1" applyAlignment="1" applyProtection="1">
      <alignment horizontal="center" vertical="center" shrinkToFit="1"/>
      <protection hidden="1"/>
    </xf>
    <xf numFmtId="0" fontId="6" fillId="0" borderId="23" xfId="0" applyFont="1" applyBorder="1" applyAlignment="1" applyProtection="1">
      <alignment horizontal="center" vertical="center" shrinkToFit="1"/>
      <protection hidden="1"/>
    </xf>
    <xf numFmtId="0" fontId="94" fillId="21" borderId="25" xfId="0" applyFont="1" applyFill="1" applyBorder="1" applyAlignment="1" applyProtection="1">
      <alignment horizontal="center" vertical="center" shrinkToFit="1"/>
      <protection hidden="1"/>
    </xf>
    <xf numFmtId="0" fontId="93" fillId="21" borderId="40" xfId="0" applyFont="1" applyFill="1" applyBorder="1" applyAlignment="1" applyProtection="1">
      <alignment horizontal="center" vertical="center"/>
      <protection hidden="1"/>
    </xf>
    <xf numFmtId="0" fontId="93" fillId="21" borderId="28" xfId="0" applyFont="1" applyFill="1" applyBorder="1" applyAlignment="1" applyProtection="1">
      <alignment horizontal="center" vertical="center"/>
      <protection hidden="1"/>
    </xf>
    <xf numFmtId="3" fontId="13" fillId="0" borderId="41" xfId="0" applyNumberFormat="1" applyFont="1" applyBorder="1" applyAlignment="1" applyProtection="1">
      <alignment horizontal="center" vertical="center" shrinkToFit="1"/>
      <protection hidden="1"/>
    </xf>
    <xf numFmtId="3" fontId="13" fillId="0" borderId="61" xfId="0" applyNumberFormat="1" applyFont="1" applyBorder="1" applyAlignment="1" applyProtection="1">
      <alignment horizontal="center" vertical="center" shrinkToFit="1"/>
      <protection hidden="1"/>
    </xf>
    <xf numFmtId="3" fontId="13" fillId="0" borderId="24" xfId="0" applyNumberFormat="1" applyFont="1" applyBorder="1" applyAlignment="1" applyProtection="1">
      <alignment horizontal="center" vertical="center" shrinkToFit="1"/>
      <protection hidden="1"/>
    </xf>
    <xf numFmtId="0" fontId="95" fillId="0" borderId="0" xfId="0" applyFont="1" applyAlignment="1">
      <alignment horizontal="center" vertical="top"/>
    </xf>
    <xf numFmtId="0" fontId="96" fillId="0" borderId="0" xfId="0" applyFont="1" applyAlignment="1">
      <alignment horizontal="center"/>
    </xf>
    <xf numFmtId="0" fontId="97" fillId="0" borderId="0" xfId="0" applyFont="1"/>
    <xf numFmtId="0" fontId="97" fillId="0" borderId="0" xfId="0" applyFont="1" applyAlignment="1">
      <alignment horizontal="center" vertical="center"/>
    </xf>
    <xf numFmtId="0" fontId="98" fillId="0" borderId="0" xfId="0" applyFont="1"/>
    <xf numFmtId="0" fontId="31" fillId="14" borderId="53" xfId="0" applyFont="1" applyFill="1" applyBorder="1" applyAlignment="1">
      <alignment horizontal="center"/>
    </xf>
    <xf numFmtId="3" fontId="31" fillId="14" borderId="205" xfId="0" applyNumberFormat="1" applyFont="1" applyFill="1" applyBorder="1" applyAlignment="1">
      <alignment horizontal="center"/>
    </xf>
    <xf numFmtId="3" fontId="31" fillId="14" borderId="213" xfId="0" applyNumberFormat="1" applyFont="1" applyFill="1" applyBorder="1" applyAlignment="1">
      <alignment horizontal="center"/>
    </xf>
    <xf numFmtId="0" fontId="31" fillId="14" borderId="206" xfId="0" applyFont="1" applyFill="1" applyBorder="1" applyAlignment="1">
      <alignment horizontal="center"/>
    </xf>
    <xf numFmtId="3" fontId="31" fillId="14" borderId="214" xfId="0" applyNumberFormat="1" applyFont="1" applyFill="1" applyBorder="1" applyAlignment="1">
      <alignment horizontal="center"/>
    </xf>
    <xf numFmtId="3" fontId="31" fillId="14" borderId="215" xfId="0" applyNumberFormat="1" applyFont="1" applyFill="1" applyBorder="1" applyAlignment="1">
      <alignment horizontal="center"/>
    </xf>
    <xf numFmtId="0" fontId="10" fillId="14" borderId="214" xfId="0" applyFont="1" applyFill="1" applyBorder="1" applyAlignment="1">
      <alignment horizontal="center"/>
    </xf>
    <xf numFmtId="0" fontId="7" fillId="14" borderId="20" xfId="0" applyFont="1" applyFill="1" applyBorder="1" applyAlignment="1">
      <alignment horizontal="center" vertical="center" wrapText="1"/>
    </xf>
    <xf numFmtId="0" fontId="5" fillId="14" borderId="0" xfId="0" applyFont="1" applyFill="1" applyBorder="1" applyAlignment="1">
      <alignment horizontal="center" vertical="center" wrapText="1"/>
    </xf>
    <xf numFmtId="0" fontId="5" fillId="14" borderId="20" xfId="0" applyFont="1" applyFill="1" applyBorder="1" applyAlignment="1">
      <alignment horizontal="center" vertical="center"/>
    </xf>
    <xf numFmtId="0" fontId="31" fillId="14" borderId="50" xfId="0" applyFont="1" applyFill="1" applyBorder="1" applyAlignment="1">
      <alignment horizontal="center"/>
    </xf>
    <xf numFmtId="3" fontId="31" fillId="14" borderId="207" xfId="0" applyNumberFormat="1" applyFont="1" applyFill="1" applyBorder="1" applyAlignment="1">
      <alignment horizontal="center"/>
    </xf>
    <xf numFmtId="3" fontId="31" fillId="14" borderId="54" xfId="0" applyNumberFormat="1" applyFont="1" applyFill="1" applyBorder="1" applyAlignment="1">
      <alignment horizontal="center"/>
    </xf>
    <xf numFmtId="0" fontId="31" fillId="14" borderId="55" xfId="0" applyFont="1" applyFill="1" applyBorder="1" applyAlignment="1">
      <alignment horizontal="center"/>
    </xf>
    <xf numFmtId="3" fontId="31" fillId="14" borderId="211" xfId="0" applyNumberFormat="1" applyFont="1" applyFill="1" applyBorder="1" applyAlignment="1">
      <alignment horizontal="center"/>
    </xf>
    <xf numFmtId="3" fontId="31" fillId="14" borderId="212" xfId="0" applyNumberFormat="1" applyFont="1" applyFill="1" applyBorder="1" applyAlignment="1">
      <alignment horizontal="center"/>
    </xf>
    <xf numFmtId="0" fontId="10" fillId="14" borderId="211" xfId="0" applyFont="1" applyFill="1" applyBorder="1" applyAlignment="1">
      <alignment horizontal="center"/>
    </xf>
    <xf numFmtId="0" fontId="7" fillId="14" borderId="58" xfId="0" applyFont="1" applyFill="1" applyBorder="1" applyAlignment="1">
      <alignment horizontal="center" vertical="center" wrapText="1"/>
    </xf>
    <xf numFmtId="0" fontId="5" fillId="14" borderId="36" xfId="0" applyFont="1" applyFill="1" applyBorder="1" applyAlignment="1">
      <alignment horizontal="center" vertical="center" wrapText="1"/>
    </xf>
    <xf numFmtId="0" fontId="5" fillId="14" borderId="58" xfId="0" applyFont="1" applyFill="1" applyBorder="1" applyAlignment="1">
      <alignment horizontal="center" vertical="center"/>
    </xf>
    <xf numFmtId="0" fontId="31" fillId="14" borderId="6" xfId="0" applyFont="1" applyFill="1" applyBorder="1" applyAlignment="1">
      <alignment horizontal="center" vertical="center"/>
    </xf>
    <xf numFmtId="3" fontId="31" fillId="14" borderId="36" xfId="0" applyNumberFormat="1" applyFont="1" applyFill="1" applyBorder="1" applyAlignment="1">
      <alignment horizontal="center" vertical="center"/>
    </xf>
    <xf numFmtId="3" fontId="31" fillId="14" borderId="31" xfId="0" applyNumberFormat="1" applyFont="1" applyFill="1" applyBorder="1" applyAlignment="1">
      <alignment horizontal="center" vertical="center"/>
    </xf>
    <xf numFmtId="3" fontId="31" fillId="14" borderId="59" xfId="0" applyNumberFormat="1" applyFont="1" applyFill="1" applyBorder="1" applyAlignment="1">
      <alignment horizontal="center" vertical="center"/>
    </xf>
    <xf numFmtId="0" fontId="10" fillId="14" borderId="31" xfId="0" applyFont="1" applyFill="1" applyBorder="1" applyAlignment="1">
      <alignment horizontal="center" vertical="center"/>
    </xf>
    <xf numFmtId="3" fontId="11" fillId="0" borderId="41" xfId="0" applyNumberFormat="1" applyFont="1" applyBorder="1" applyAlignment="1" applyProtection="1">
      <alignment horizontal="center" vertical="center" shrinkToFit="1"/>
      <protection hidden="1"/>
    </xf>
    <xf numFmtId="0" fontId="5" fillId="21" borderId="40" xfId="0" applyFont="1" applyFill="1" applyBorder="1" applyAlignment="1" applyProtection="1">
      <alignment horizontal="center" vertical="center"/>
      <protection hidden="1"/>
    </xf>
    <xf numFmtId="0" fontId="5" fillId="21" borderId="28" xfId="0" applyFont="1" applyFill="1" applyBorder="1" applyAlignment="1" applyProtection="1">
      <alignment horizontal="center" vertical="center"/>
      <protection hidden="1"/>
    </xf>
    <xf numFmtId="0" fontId="11" fillId="21" borderId="40" xfId="0" applyFont="1" applyFill="1" applyBorder="1" applyAlignment="1" applyProtection="1">
      <alignment horizontal="center" vertical="center"/>
      <protection hidden="1"/>
    </xf>
    <xf numFmtId="0" fontId="11" fillId="21" borderId="28" xfId="0" applyFont="1" applyFill="1" applyBorder="1" applyAlignment="1" applyProtection="1">
      <alignment horizontal="center" vertical="center"/>
      <protection hidden="1"/>
    </xf>
    <xf numFmtId="0" fontId="11" fillId="21" borderId="134" xfId="0" applyFont="1" applyFill="1" applyBorder="1" applyAlignment="1" applyProtection="1">
      <alignment horizontal="center" vertical="center"/>
      <protection hidden="1"/>
    </xf>
    <xf numFmtId="0" fontId="5" fillId="0" borderId="216" xfId="0" applyFont="1" applyBorder="1" applyAlignment="1" applyProtection="1">
      <alignment horizontal="left" vertical="center" shrinkToFit="1"/>
      <protection hidden="1"/>
    </xf>
    <xf numFmtId="0" fontId="11" fillId="0" borderId="134" xfId="0" applyFont="1" applyBorder="1" applyAlignment="1" applyProtection="1">
      <alignment horizontal="left" vertical="center" shrinkToFit="1"/>
      <protection hidden="1"/>
    </xf>
    <xf numFmtId="0" fontId="5" fillId="0" borderId="137" xfId="0" applyNumberFormat="1" applyFont="1" applyBorder="1" applyAlignment="1" applyProtection="1">
      <alignment horizontal="center" vertical="center" shrinkToFit="1"/>
      <protection hidden="1"/>
    </xf>
    <xf numFmtId="3" fontId="11" fillId="0" borderId="138" xfId="0" applyNumberFormat="1" applyFont="1" applyBorder="1" applyAlignment="1" applyProtection="1">
      <alignment horizontal="right" vertical="center" shrinkToFit="1"/>
      <protection hidden="1"/>
    </xf>
    <xf numFmtId="0" fontId="5" fillId="0" borderId="135" xfId="0" applyNumberFormat="1" applyFont="1" applyBorder="1" applyAlignment="1" applyProtection="1">
      <alignment horizontal="center" vertical="center" shrinkToFit="1"/>
      <protection hidden="1"/>
    </xf>
    <xf numFmtId="3" fontId="11" fillId="0" borderId="136" xfId="0" applyNumberFormat="1" applyFont="1" applyBorder="1" applyAlignment="1" applyProtection="1">
      <alignment horizontal="right" vertical="center" shrinkToFit="1"/>
      <protection hidden="1"/>
    </xf>
    <xf numFmtId="3" fontId="11" fillId="0" borderId="137" xfId="0" applyNumberFormat="1" applyFont="1" applyBorder="1" applyAlignment="1" applyProtection="1">
      <alignment horizontal="center" vertical="center" shrinkToFit="1"/>
      <protection hidden="1"/>
    </xf>
    <xf numFmtId="0" fontId="5" fillId="21" borderId="134" xfId="0" applyFont="1" applyFill="1" applyBorder="1" applyAlignment="1" applyProtection="1">
      <alignment horizontal="center" vertical="center"/>
      <protection hidden="1"/>
    </xf>
    <xf numFmtId="0" fontId="11" fillId="0" borderId="134" xfId="0" applyFont="1" applyBorder="1" applyAlignment="1" applyProtection="1">
      <alignment horizontal="center" vertical="center"/>
      <protection hidden="1"/>
    </xf>
    <xf numFmtId="0" fontId="11" fillId="0" borderId="137" xfId="0" applyNumberFormat="1" applyFont="1" applyBorder="1" applyAlignment="1" applyProtection="1">
      <alignment horizontal="center" vertical="center" shrinkToFit="1"/>
      <protection hidden="1"/>
    </xf>
    <xf numFmtId="3" fontId="11" fillId="0" borderId="137" xfId="0" applyNumberFormat="1" applyFont="1" applyBorder="1" applyAlignment="1" applyProtection="1">
      <alignment horizontal="right" vertical="center" shrinkToFit="1"/>
      <protection hidden="1"/>
    </xf>
    <xf numFmtId="0" fontId="12" fillId="0" borderId="136" xfId="0" applyFont="1" applyBorder="1" applyAlignment="1" applyProtection="1">
      <alignment horizontal="center" vertical="center" shrinkToFit="1"/>
      <protection hidden="1"/>
    </xf>
    <xf numFmtId="0" fontId="29" fillId="0" borderId="0" xfId="2" applyFont="1"/>
    <xf numFmtId="0" fontId="92" fillId="0" borderId="0" xfId="2" applyFont="1"/>
    <xf numFmtId="0" fontId="95" fillId="0" borderId="0" xfId="2" applyFont="1"/>
    <xf numFmtId="0" fontId="12" fillId="9" borderId="16" xfId="1" applyNumberFormat="1" applyFont="1" applyFill="1" applyBorder="1" applyAlignment="1" applyProtection="1">
      <alignment horizontal="center" vertical="center" shrinkToFit="1"/>
      <protection hidden="1"/>
    </xf>
    <xf numFmtId="0" fontId="5" fillId="0" borderId="135" xfId="6" applyFont="1" applyBorder="1" applyAlignment="1" applyProtection="1">
      <alignment horizontal="center" vertical="center" shrinkToFit="1"/>
      <protection hidden="1"/>
    </xf>
    <xf numFmtId="3" fontId="11" fillId="0" borderId="136" xfId="6" applyNumberFormat="1" applyFont="1" applyBorder="1" applyAlignment="1" applyProtection="1">
      <alignment horizontal="right" vertical="center" shrinkToFit="1"/>
      <protection hidden="1"/>
    </xf>
    <xf numFmtId="0" fontId="5" fillId="0" borderId="137" xfId="6" applyFont="1" applyBorder="1" applyAlignment="1" applyProtection="1">
      <alignment horizontal="center" vertical="center" shrinkToFit="1"/>
      <protection hidden="1"/>
    </xf>
    <xf numFmtId="3" fontId="11" fillId="0" borderId="138" xfId="6" applyNumberFormat="1" applyFont="1" applyBorder="1" applyAlignment="1" applyProtection="1">
      <alignment horizontal="right" vertical="center" shrinkToFit="1"/>
      <protection hidden="1"/>
    </xf>
    <xf numFmtId="0" fontId="11" fillId="8" borderId="135" xfId="6" applyFont="1" applyFill="1" applyBorder="1" applyAlignment="1" applyProtection="1">
      <alignment horizontal="center" vertical="center" shrinkToFit="1"/>
      <protection hidden="1"/>
    </xf>
    <xf numFmtId="3" fontId="11" fillId="8" borderId="218" xfId="6" applyNumberFormat="1" applyFont="1" applyFill="1" applyBorder="1" applyAlignment="1" applyProtection="1">
      <alignment horizontal="right" vertical="center" shrinkToFit="1"/>
      <protection hidden="1"/>
    </xf>
    <xf numFmtId="0" fontId="12" fillId="9" borderId="136" xfId="6" applyFont="1" applyFill="1" applyBorder="1" applyAlignment="1" applyProtection="1">
      <alignment horizontal="center" vertical="center" shrinkToFit="1"/>
      <protection hidden="1"/>
    </xf>
    <xf numFmtId="0" fontId="5" fillId="9" borderId="16" xfId="6" applyFont="1" applyFill="1" applyBorder="1" applyAlignment="1" applyProtection="1">
      <alignment horizontal="center" vertical="center" wrapText="1"/>
      <protection hidden="1"/>
    </xf>
    <xf numFmtId="0" fontId="5" fillId="9" borderId="22" xfId="6" applyFont="1" applyFill="1" applyBorder="1" applyAlignment="1" applyProtection="1">
      <alignment horizontal="center" vertical="center" wrapText="1"/>
      <protection hidden="1"/>
    </xf>
    <xf numFmtId="0" fontId="5" fillId="0" borderId="137" xfId="6" applyNumberFormat="1" applyFont="1" applyBorder="1" applyAlignment="1" applyProtection="1">
      <alignment horizontal="center" vertical="center" shrinkToFit="1"/>
      <protection hidden="1"/>
    </xf>
    <xf numFmtId="0" fontId="5" fillId="21" borderId="40" xfId="6" applyFont="1" applyFill="1" applyBorder="1" applyAlignment="1" applyProtection="1">
      <alignment horizontal="center" vertical="center"/>
      <protection hidden="1"/>
    </xf>
    <xf numFmtId="0" fontId="5" fillId="21" borderId="28" xfId="6" applyFont="1" applyFill="1" applyBorder="1" applyAlignment="1" applyProtection="1">
      <alignment horizontal="center" vertical="center"/>
      <protection hidden="1"/>
    </xf>
    <xf numFmtId="0" fontId="5" fillId="6" borderId="135" xfId="0" applyFont="1" applyFill="1" applyBorder="1" applyAlignment="1" applyProtection="1">
      <alignment horizontal="center" shrinkToFit="1"/>
      <protection hidden="1"/>
    </xf>
    <xf numFmtId="0" fontId="11" fillId="8" borderId="137" xfId="0" applyNumberFormat="1" applyFont="1" applyFill="1" applyBorder="1" applyAlignment="1" applyProtection="1">
      <alignment horizontal="center" vertical="center" shrinkToFit="1"/>
      <protection hidden="1"/>
    </xf>
    <xf numFmtId="3" fontId="11" fillId="8" borderId="137" xfId="0" applyNumberFormat="1" applyFont="1" applyFill="1" applyBorder="1" applyAlignment="1" applyProtection="1">
      <alignment horizontal="right" vertical="center" shrinkToFit="1"/>
      <protection hidden="1"/>
    </xf>
    <xf numFmtId="0" fontId="10" fillId="21" borderId="15" xfId="0" applyFont="1" applyFill="1" applyBorder="1" applyAlignment="1" applyProtection="1">
      <alignment shrinkToFit="1"/>
      <protection hidden="1"/>
    </xf>
    <xf numFmtId="0" fontId="10" fillId="21" borderId="28" xfId="0" applyFont="1" applyFill="1" applyBorder="1" applyAlignment="1" applyProtection="1">
      <alignment shrinkToFit="1"/>
      <protection hidden="1"/>
    </xf>
    <xf numFmtId="0" fontId="10" fillId="21" borderId="22" xfId="0" applyFont="1" applyFill="1" applyBorder="1" applyAlignment="1" applyProtection="1">
      <alignment shrinkToFit="1"/>
      <protection hidden="1"/>
    </xf>
    <xf numFmtId="0" fontId="10" fillId="21" borderId="20" xfId="0" applyFont="1" applyFill="1" applyBorder="1" applyAlignment="1" applyProtection="1">
      <alignment shrinkToFit="1"/>
      <protection hidden="1"/>
    </xf>
    <xf numFmtId="0" fontId="10" fillId="21" borderId="134" xfId="0" applyFont="1" applyFill="1" applyBorder="1" applyAlignment="1" applyProtection="1">
      <alignment shrinkToFit="1"/>
      <protection hidden="1"/>
    </xf>
    <xf numFmtId="0" fontId="12" fillId="21" borderId="25" xfId="0" applyFont="1" applyFill="1" applyBorder="1" applyAlignment="1" applyProtection="1">
      <alignment horizontal="center" vertical="center" shrinkToFit="1"/>
      <protection hidden="1"/>
    </xf>
    <xf numFmtId="0" fontId="12" fillId="21" borderId="136" xfId="0" applyFont="1" applyFill="1" applyBorder="1" applyAlignment="1" applyProtection="1">
      <alignment horizontal="center" vertical="center" shrinkToFit="1"/>
      <protection hidden="1"/>
    </xf>
    <xf numFmtId="0" fontId="57" fillId="8" borderId="25" xfId="8" applyFont="1" applyFill="1" applyBorder="1" applyAlignment="1" applyProtection="1">
      <alignment horizontal="center" vertical="center" shrinkToFit="1"/>
      <protection hidden="1"/>
    </xf>
    <xf numFmtId="0" fontId="11" fillId="0" borderId="26" xfId="6" applyFont="1" applyBorder="1" applyAlignment="1" applyProtection="1">
      <alignment horizontal="center" vertical="center"/>
      <protection hidden="1"/>
    </xf>
    <xf numFmtId="0" fontId="5" fillId="21" borderId="43" xfId="6" applyFont="1" applyFill="1" applyBorder="1" applyAlignment="1">
      <alignment vertical="center"/>
    </xf>
    <xf numFmtId="0" fontId="5" fillId="21" borderId="0" xfId="6" applyFont="1" applyFill="1" applyBorder="1" applyAlignment="1" applyProtection="1">
      <alignment horizontal="left" vertical="center" shrinkToFit="1"/>
      <protection hidden="1"/>
    </xf>
    <xf numFmtId="0" fontId="5" fillId="0" borderId="28" xfId="12" applyFont="1" applyBorder="1" applyAlignment="1" applyProtection="1">
      <alignment horizontal="center" vertical="center"/>
      <protection hidden="1"/>
    </xf>
    <xf numFmtId="0" fontId="5" fillId="0" borderId="15" xfId="12" applyFont="1" applyBorder="1" applyAlignment="1" applyProtection="1">
      <alignment horizontal="center" vertical="center"/>
      <protection hidden="1"/>
    </xf>
    <xf numFmtId="0" fontId="5" fillId="0" borderId="26" xfId="12" applyFont="1" applyBorder="1" applyAlignment="1" applyProtection="1">
      <alignment horizontal="center" vertical="center"/>
      <protection hidden="1"/>
    </xf>
    <xf numFmtId="0" fontId="5" fillId="0" borderId="20" xfId="12" applyFont="1" applyBorder="1" applyAlignment="1" applyProtection="1">
      <alignment horizontal="center" vertical="center"/>
      <protection hidden="1"/>
    </xf>
    <xf numFmtId="0" fontId="31" fillId="14" borderId="6" xfId="12" applyFill="1" applyBorder="1" applyAlignment="1">
      <alignment horizontal="center" vertical="center"/>
    </xf>
    <xf numFmtId="0" fontId="31" fillId="14" borderId="7" xfId="12" applyFill="1" applyBorder="1" applyAlignment="1">
      <alignment horizontal="center" vertical="center"/>
    </xf>
    <xf numFmtId="0" fontId="31" fillId="14" borderId="8" xfId="12" applyFill="1" applyBorder="1" applyAlignment="1">
      <alignment horizontal="center" vertical="center"/>
    </xf>
    <xf numFmtId="0" fontId="31" fillId="14" borderId="9" xfId="12" applyFill="1" applyBorder="1" applyAlignment="1">
      <alignment horizontal="center" vertical="center"/>
    </xf>
    <xf numFmtId="0" fontId="31" fillId="14" borderId="10" xfId="12" applyFill="1" applyBorder="1" applyAlignment="1">
      <alignment horizontal="center" vertical="center"/>
    </xf>
    <xf numFmtId="0" fontId="31" fillId="14" borderId="11" xfId="12" applyFill="1" applyBorder="1" applyAlignment="1">
      <alignment horizontal="center" vertical="center"/>
    </xf>
    <xf numFmtId="0" fontId="31" fillId="14" borderId="12" xfId="12" applyFill="1" applyBorder="1" applyAlignment="1">
      <alignment horizontal="center" vertical="center"/>
    </xf>
    <xf numFmtId="0" fontId="31" fillId="14" borderId="215" xfId="12" applyFill="1" applyBorder="1" applyAlignment="1">
      <alignment horizontal="center" vertical="center"/>
    </xf>
    <xf numFmtId="0" fontId="10" fillId="14" borderId="214" xfId="12" applyFont="1" applyFill="1" applyBorder="1" applyAlignment="1">
      <alignment horizontal="center" vertical="center"/>
    </xf>
    <xf numFmtId="0" fontId="5" fillId="0" borderId="17" xfId="12" applyFont="1" applyBorder="1" applyAlignment="1" applyProtection="1">
      <alignment horizontal="center" vertical="center" shrinkToFit="1"/>
      <protection hidden="1"/>
    </xf>
    <xf numFmtId="3" fontId="11" fillId="0" borderId="18" xfId="12" applyNumberFormat="1" applyFont="1" applyBorder="1" applyAlignment="1" applyProtection="1">
      <alignment horizontal="center" vertical="center" shrinkToFit="1"/>
      <protection hidden="1"/>
    </xf>
    <xf numFmtId="0" fontId="5" fillId="0" borderId="21" xfId="12" applyFont="1" applyBorder="1" applyAlignment="1" applyProtection="1">
      <alignment horizontal="center" vertical="center" shrinkToFit="1"/>
      <protection hidden="1"/>
    </xf>
    <xf numFmtId="3" fontId="11" fillId="0" borderId="22" xfId="12" applyNumberFormat="1" applyFont="1" applyBorder="1" applyAlignment="1" applyProtection="1">
      <alignment horizontal="center" vertical="center" shrinkToFit="1"/>
      <protection hidden="1"/>
    </xf>
    <xf numFmtId="0" fontId="5" fillId="0" borderId="32" xfId="12" applyFont="1" applyBorder="1" applyAlignment="1" applyProtection="1">
      <alignment horizontal="center" vertical="center" shrinkToFit="1"/>
      <protection hidden="1"/>
    </xf>
    <xf numFmtId="3" fontId="11" fillId="0" borderId="31" xfId="12" applyNumberFormat="1" applyFont="1" applyBorder="1" applyAlignment="1" applyProtection="1">
      <alignment horizontal="center" vertical="center" shrinkToFit="1"/>
      <protection hidden="1"/>
    </xf>
    <xf numFmtId="0" fontId="5" fillId="0" borderId="30" xfId="12" applyFont="1" applyBorder="1" applyAlignment="1" applyProtection="1">
      <alignment horizontal="center" vertical="center"/>
      <protection hidden="1"/>
    </xf>
    <xf numFmtId="0" fontId="5" fillId="0" borderId="38" xfId="12" applyFont="1" applyBorder="1" applyAlignment="1" applyProtection="1">
      <alignment horizontal="center" vertical="center"/>
      <protection hidden="1"/>
    </xf>
    <xf numFmtId="3" fontId="11" fillId="0" borderId="25" xfId="12" applyNumberFormat="1" applyFont="1" applyBorder="1" applyAlignment="1" applyProtection="1">
      <alignment horizontal="right" vertical="center" shrinkToFit="1"/>
      <protection hidden="1"/>
    </xf>
    <xf numFmtId="0" fontId="5" fillId="0" borderId="41" xfId="12" applyNumberFormat="1" applyFont="1" applyBorder="1" applyAlignment="1" applyProtection="1">
      <alignment horizontal="center" vertical="center" shrinkToFit="1"/>
      <protection hidden="1"/>
    </xf>
    <xf numFmtId="0" fontId="11" fillId="0" borderId="40" xfId="12" applyFont="1" applyBorder="1" applyAlignment="1" applyProtection="1">
      <alignment horizontal="left" vertical="center" shrinkToFit="1"/>
      <protection hidden="1"/>
    </xf>
    <xf numFmtId="3" fontId="11" fillId="0" borderId="27" xfId="12" applyNumberFormat="1" applyFont="1" applyBorder="1" applyAlignment="1" applyProtection="1">
      <alignment horizontal="right" vertical="center" shrinkToFit="1"/>
      <protection hidden="1"/>
    </xf>
    <xf numFmtId="0" fontId="5" fillId="0" borderId="23" xfId="12" applyNumberFormat="1" applyFont="1" applyBorder="1" applyAlignment="1" applyProtection="1">
      <alignment horizontal="center" vertical="center" shrinkToFit="1"/>
      <protection hidden="1"/>
    </xf>
    <xf numFmtId="0" fontId="11" fillId="0" borderId="28" xfId="12" applyFont="1" applyBorder="1" applyAlignment="1" applyProtection="1">
      <alignment horizontal="left" vertical="center" shrinkToFit="1"/>
      <protection hidden="1"/>
    </xf>
    <xf numFmtId="0" fontId="5" fillId="0" borderId="21" xfId="12" applyNumberFormat="1" applyFont="1" applyBorder="1" applyAlignment="1" applyProtection="1">
      <alignment horizontal="center" vertical="center" shrinkToFit="1"/>
      <protection hidden="1"/>
    </xf>
    <xf numFmtId="3" fontId="11" fillId="0" borderId="42" xfId="12" applyNumberFormat="1" applyFont="1" applyBorder="1" applyAlignment="1" applyProtection="1">
      <alignment horizontal="right" vertical="center" shrinkToFit="1"/>
      <protection hidden="1"/>
    </xf>
    <xf numFmtId="3" fontId="11" fillId="0" borderId="19" xfId="12" applyNumberFormat="1" applyFont="1" applyBorder="1" applyAlignment="1" applyProtection="1">
      <alignment horizontal="right" vertical="center" shrinkToFit="1"/>
      <protection hidden="1"/>
    </xf>
    <xf numFmtId="0" fontId="5" fillId="0" borderId="17" xfId="12" applyNumberFormat="1" applyFont="1" applyBorder="1" applyAlignment="1" applyProtection="1">
      <alignment horizontal="center" vertical="center" shrinkToFit="1"/>
      <protection hidden="1"/>
    </xf>
    <xf numFmtId="0" fontId="10" fillId="14" borderId="11" xfId="12" applyFont="1" applyFill="1" applyBorder="1" applyAlignment="1">
      <alignment horizontal="center" vertical="center"/>
    </xf>
    <xf numFmtId="3" fontId="31" fillId="14" borderId="37" xfId="12" applyNumberFormat="1" applyFont="1" applyFill="1" applyBorder="1" applyAlignment="1">
      <alignment horizontal="center" vertical="center"/>
    </xf>
    <xf numFmtId="0" fontId="31" fillId="14" borderId="8" xfId="12" applyFont="1" applyFill="1" applyBorder="1" applyAlignment="1">
      <alignment horizontal="center" vertical="center"/>
    </xf>
    <xf numFmtId="3" fontId="31" fillId="14" borderId="11" xfId="12" applyNumberFormat="1" applyFont="1" applyFill="1" applyBorder="1" applyAlignment="1">
      <alignment horizontal="center" vertical="center"/>
    </xf>
    <xf numFmtId="0" fontId="31" fillId="14" borderId="10" xfId="12" applyFont="1" applyFill="1" applyBorder="1" applyAlignment="1">
      <alignment horizontal="center" vertical="center"/>
    </xf>
    <xf numFmtId="3" fontId="31" fillId="14" borderId="9" xfId="12" applyNumberFormat="1" applyFont="1" applyFill="1" applyBorder="1" applyAlignment="1">
      <alignment horizontal="center" vertical="center"/>
    </xf>
    <xf numFmtId="0" fontId="5" fillId="8" borderId="17" xfId="12" applyFont="1" applyFill="1" applyBorder="1" applyAlignment="1" applyProtection="1">
      <alignment horizontal="center" vertical="center" shrinkToFit="1"/>
      <protection hidden="1"/>
    </xf>
    <xf numFmtId="3" fontId="5" fillId="8" borderId="159" xfId="12" applyNumberFormat="1" applyFont="1" applyFill="1" applyBorder="1" applyAlignment="1" applyProtection="1">
      <alignment horizontal="center" vertical="center" shrinkToFit="1"/>
      <protection hidden="1"/>
    </xf>
    <xf numFmtId="0" fontId="5" fillId="8" borderId="21" xfId="12" applyFont="1" applyFill="1" applyBorder="1" applyAlignment="1" applyProtection="1">
      <alignment horizontal="center" vertical="center" shrinkToFit="1"/>
      <protection hidden="1"/>
    </xf>
    <xf numFmtId="3" fontId="5" fillId="8" borderId="61" xfId="12" applyNumberFormat="1" applyFont="1" applyFill="1" applyBorder="1" applyAlignment="1" applyProtection="1">
      <alignment horizontal="center" vertical="center" shrinkToFit="1"/>
      <protection hidden="1"/>
    </xf>
    <xf numFmtId="0" fontId="5" fillId="8" borderId="32" xfId="12" applyFont="1" applyFill="1" applyBorder="1" applyAlignment="1" applyProtection="1">
      <alignment horizontal="center" vertical="center" shrinkToFit="1"/>
      <protection hidden="1"/>
    </xf>
    <xf numFmtId="3" fontId="5" fillId="8" borderId="160" xfId="12" applyNumberFormat="1" applyFont="1" applyFill="1" applyBorder="1" applyAlignment="1" applyProtection="1">
      <alignment horizontal="center" vertical="center" shrinkToFit="1"/>
      <protection hidden="1"/>
    </xf>
    <xf numFmtId="0" fontId="11" fillId="8" borderId="41" xfId="12" applyNumberFormat="1" applyFont="1" applyFill="1" applyBorder="1" applyAlignment="1" applyProtection="1">
      <alignment horizontal="center" vertical="center" shrinkToFit="1"/>
      <protection hidden="1"/>
    </xf>
    <xf numFmtId="3" fontId="11" fillId="8" borderId="44" xfId="12" applyNumberFormat="1" applyFont="1" applyFill="1" applyBorder="1" applyAlignment="1" applyProtection="1">
      <alignment horizontal="right" vertical="center" shrinkToFit="1"/>
      <protection hidden="1"/>
    </xf>
    <xf numFmtId="0" fontId="11" fillId="8" borderId="24" xfId="12" applyNumberFormat="1" applyFont="1" applyFill="1" applyBorder="1" applyAlignment="1" applyProtection="1">
      <alignment horizontal="center" vertical="center" shrinkToFit="1"/>
      <protection hidden="1"/>
    </xf>
    <xf numFmtId="3" fontId="11" fillId="8" borderId="61" xfId="12" applyNumberFormat="1" applyFont="1" applyFill="1" applyBorder="1" applyAlignment="1" applyProtection="1">
      <alignment horizontal="right" vertical="center" shrinkToFit="1"/>
      <protection hidden="1"/>
    </xf>
    <xf numFmtId="0" fontId="5" fillId="0" borderId="0" xfId="1" applyNumberFormat="1" applyFont="1" applyFill="1" applyBorder="1" applyAlignment="1">
      <alignment horizontal="left"/>
    </xf>
    <xf numFmtId="0" fontId="11" fillId="8" borderId="21" xfId="1" applyNumberFormat="1" applyFont="1" applyFill="1" applyBorder="1" applyAlignment="1">
      <alignment horizontal="center" vertical="center"/>
    </xf>
    <xf numFmtId="0" fontId="11" fillId="8" borderId="41" xfId="1" applyNumberFormat="1" applyFont="1" applyFill="1" applyBorder="1" applyAlignment="1">
      <alignment vertical="center"/>
    </xf>
    <xf numFmtId="0" fontId="11" fillId="0" borderId="134" xfId="1" applyNumberFormat="1" applyFont="1" applyFill="1" applyBorder="1" applyAlignment="1" applyProtection="1">
      <alignment horizontal="center" vertical="center"/>
      <protection hidden="1"/>
    </xf>
    <xf numFmtId="0" fontId="5" fillId="0" borderId="216" xfId="1" applyNumberFormat="1" applyFont="1" applyFill="1" applyBorder="1" applyAlignment="1" applyProtection="1">
      <alignment horizontal="left" vertical="center" shrinkToFit="1"/>
      <protection hidden="1"/>
    </xf>
    <xf numFmtId="0" fontId="11" fillId="0" borderId="134" xfId="1" applyNumberFormat="1" applyFont="1" applyFill="1" applyBorder="1" applyAlignment="1" applyProtection="1">
      <alignment horizontal="left" vertical="center" shrinkToFit="1"/>
      <protection hidden="1"/>
    </xf>
    <xf numFmtId="0" fontId="5" fillId="0" borderId="137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138" xfId="1" applyNumberFormat="1" applyFont="1" applyFill="1" applyBorder="1" applyAlignment="1" applyProtection="1">
      <alignment horizontal="right" vertical="center" shrinkToFit="1"/>
      <protection hidden="1"/>
    </xf>
    <xf numFmtId="0" fontId="5" fillId="0" borderId="135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136" xfId="1" applyNumberFormat="1" applyFont="1" applyFill="1" applyBorder="1" applyAlignment="1" applyProtection="1">
      <alignment horizontal="right" vertical="center" shrinkToFit="1"/>
      <protection hidden="1"/>
    </xf>
    <xf numFmtId="0" fontId="11" fillId="8" borderId="137" xfId="1" applyNumberFormat="1" applyFont="1" applyFill="1" applyBorder="1" applyAlignment="1" applyProtection="1">
      <alignment horizontal="center" vertical="center" shrinkToFit="1"/>
      <protection hidden="1"/>
    </xf>
    <xf numFmtId="3" fontId="11" fillId="8" borderId="137" xfId="1" applyNumberFormat="1" applyFont="1" applyFill="1" applyBorder="1" applyAlignment="1" applyProtection="1">
      <alignment horizontal="right" vertical="center" shrinkToFit="1"/>
      <protection hidden="1"/>
    </xf>
    <xf numFmtId="0" fontId="11" fillId="9" borderId="134" xfId="1" applyNumberFormat="1" applyFont="1" applyFill="1" applyBorder="1" applyAlignment="1" applyProtection="1">
      <alignment horizontal="center" vertical="center"/>
      <protection hidden="1"/>
    </xf>
    <xf numFmtId="0" fontId="11" fillId="15" borderId="41" xfId="1" applyNumberFormat="1" applyFont="1" applyFill="1" applyBorder="1" applyAlignment="1" applyProtection="1">
      <alignment horizontal="center" vertical="center" shrinkToFit="1"/>
      <protection hidden="1"/>
    </xf>
    <xf numFmtId="3" fontId="11" fillId="15" borderId="41" xfId="1" applyNumberFormat="1" applyFont="1" applyFill="1" applyBorder="1" applyAlignment="1" applyProtection="1">
      <alignment horizontal="right" vertical="center" shrinkToFit="1"/>
      <protection hidden="1"/>
    </xf>
    <xf numFmtId="0" fontId="11" fillId="15" borderId="26" xfId="1" applyNumberFormat="1" applyFont="1" applyFill="1" applyBorder="1" applyAlignment="1" applyProtection="1">
      <alignment horizontal="center" vertical="center"/>
      <protection hidden="1"/>
    </xf>
    <xf numFmtId="0" fontId="11" fillId="15" borderId="0" xfId="1" applyNumberFormat="1" applyFont="1" applyFill="1" applyBorder="1" applyAlignment="1" applyProtection="1">
      <alignment horizontal="center" vertical="center"/>
      <protection hidden="1"/>
    </xf>
    <xf numFmtId="3" fontId="11" fillId="8" borderId="136" xfId="1" applyNumberFormat="1" applyFont="1" applyFill="1" applyBorder="1" applyAlignment="1" applyProtection="1">
      <alignment horizontal="right" vertical="center" shrinkToFit="1"/>
      <protection hidden="1"/>
    </xf>
    <xf numFmtId="0" fontId="12" fillId="9" borderId="217" xfId="1" applyNumberFormat="1" applyFont="1" applyFill="1" applyBorder="1" applyAlignment="1" applyProtection="1">
      <alignment horizontal="center" vertical="center" shrinkToFit="1"/>
      <protection hidden="1"/>
    </xf>
    <xf numFmtId="0" fontId="11" fillId="15" borderId="0" xfId="1" applyNumberFormat="1" applyFont="1" applyFill="1" applyBorder="1" applyAlignment="1" applyProtection="1">
      <alignment horizontal="center" vertical="center" shrinkToFit="1"/>
      <protection hidden="1"/>
    </xf>
    <xf numFmtId="3" fontId="11" fillId="15" borderId="0" xfId="1" applyNumberFormat="1" applyFont="1" applyFill="1" applyBorder="1" applyAlignment="1" applyProtection="1">
      <alignment horizontal="right" vertical="center" shrinkToFit="1"/>
      <protection hidden="1"/>
    </xf>
    <xf numFmtId="0" fontId="23" fillId="15" borderId="0" xfId="1" applyNumberFormat="1" applyFont="1" applyFill="1" applyBorder="1" applyAlignment="1" applyProtection="1">
      <alignment horizontal="center" vertical="center" shrinkToFit="1"/>
      <protection hidden="1"/>
    </xf>
    <xf numFmtId="0" fontId="12" fillId="15" borderId="0" xfId="1" applyNumberFormat="1" applyFont="1" applyFill="1" applyBorder="1" applyAlignment="1" applyProtection="1">
      <alignment horizontal="center" vertical="center" shrinkToFit="1"/>
      <protection hidden="1"/>
    </xf>
    <xf numFmtId="0" fontId="33" fillId="0" borderId="216" xfId="1" applyNumberFormat="1" applyFont="1" applyFill="1" applyBorder="1" applyAlignment="1">
      <alignment horizontal="left"/>
    </xf>
    <xf numFmtId="0" fontId="39" fillId="0" borderId="134" xfId="1" applyNumberFormat="1" applyFont="1" applyFill="1" applyBorder="1" applyAlignment="1" applyProtection="1">
      <alignment horizontal="left" vertical="center" shrinkToFit="1"/>
      <protection hidden="1"/>
    </xf>
    <xf numFmtId="0" fontId="33" fillId="0" borderId="137" xfId="1" applyNumberFormat="1" applyFont="1" applyFill="1" applyBorder="1" applyAlignment="1" applyProtection="1">
      <alignment horizontal="center" vertical="center" shrinkToFit="1"/>
      <protection hidden="1"/>
    </xf>
    <xf numFmtId="3" fontId="32" fillId="0" borderId="138" xfId="1" applyNumberFormat="1" applyFont="1" applyFill="1" applyBorder="1" applyAlignment="1" applyProtection="1">
      <alignment horizontal="right" vertical="center" shrinkToFit="1"/>
      <protection hidden="1"/>
    </xf>
    <xf numFmtId="0" fontId="33" fillId="0" borderId="135" xfId="1" applyNumberFormat="1" applyFont="1" applyFill="1" applyBorder="1" applyAlignment="1" applyProtection="1">
      <alignment horizontal="center" vertical="center" shrinkToFit="1"/>
      <protection hidden="1"/>
    </xf>
    <xf numFmtId="3" fontId="32" fillId="0" borderId="136" xfId="1" applyNumberFormat="1" applyFont="1" applyFill="1" applyBorder="1" applyAlignment="1" applyProtection="1">
      <alignment horizontal="right" vertical="center" shrinkToFit="1"/>
      <protection hidden="1"/>
    </xf>
    <xf numFmtId="0" fontId="32" fillId="8" borderId="137" xfId="1" applyNumberFormat="1" applyFont="1" applyFill="1" applyBorder="1" applyAlignment="1" applyProtection="1">
      <alignment horizontal="center" vertical="center" shrinkToFit="1"/>
      <protection hidden="1"/>
    </xf>
    <xf numFmtId="3" fontId="32" fillId="8" borderId="137" xfId="1" applyNumberFormat="1" applyFont="1" applyFill="1" applyBorder="1" applyAlignment="1" applyProtection="1">
      <alignment horizontal="right" vertical="center" shrinkToFit="1"/>
      <protection hidden="1"/>
    </xf>
    <xf numFmtId="0" fontId="23" fillId="9" borderId="136" xfId="1" applyNumberFormat="1" applyFont="1" applyFill="1" applyBorder="1" applyAlignment="1" applyProtection="1">
      <alignment horizontal="center" vertical="center" shrinkToFit="1"/>
      <protection hidden="1"/>
    </xf>
    <xf numFmtId="0" fontId="32" fillId="0" borderId="0" xfId="1" applyNumberFormat="1" applyFont="1" applyFill="1" applyBorder="1" applyAlignment="1" applyProtection="1">
      <alignment horizontal="center" vertical="center"/>
      <protection hidden="1"/>
    </xf>
    <xf numFmtId="0" fontId="32" fillId="0" borderId="0" xfId="1" applyNumberFormat="1" applyFont="1" applyFill="1" applyBorder="1" applyAlignment="1" applyProtection="1">
      <alignment horizontal="left" vertical="center" shrinkToFit="1"/>
      <protection hidden="1"/>
    </xf>
    <xf numFmtId="0" fontId="33" fillId="0" borderId="0" xfId="1" applyNumberFormat="1" applyFont="1" applyFill="1" applyBorder="1" applyAlignment="1" applyProtection="1">
      <alignment horizontal="center" vertical="center" shrinkToFit="1"/>
      <protection hidden="1"/>
    </xf>
    <xf numFmtId="3" fontId="32" fillId="0" borderId="0" xfId="1" applyNumberFormat="1" applyFont="1" applyFill="1" applyBorder="1" applyAlignment="1" applyProtection="1">
      <alignment horizontal="right" vertical="center" shrinkToFit="1"/>
      <protection hidden="1"/>
    </xf>
    <xf numFmtId="0" fontId="32" fillId="0" borderId="0" xfId="1" applyNumberFormat="1" applyFont="1" applyFill="1" applyBorder="1" applyAlignment="1" applyProtection="1">
      <alignment horizontal="center" vertical="center" shrinkToFit="1"/>
      <protection hidden="1"/>
    </xf>
    <xf numFmtId="0" fontId="41" fillId="0" borderId="0" xfId="1" applyNumberFormat="1" applyFont="1" applyFill="1" applyBorder="1" applyAlignment="1" applyProtection="1">
      <alignment horizontal="center" vertical="center" shrinkToFit="1"/>
      <protection hidden="1"/>
    </xf>
    <xf numFmtId="0" fontId="31" fillId="0" borderId="21" xfId="1" applyNumberFormat="1" applyFont="1" applyFill="1" applyBorder="1" applyAlignment="1">
      <alignment horizontal="center"/>
    </xf>
    <xf numFmtId="3" fontId="28" fillId="0" borderId="16" xfId="1" applyNumberFormat="1" applyFont="1" applyFill="1" applyBorder="1" applyAlignment="1" applyProtection="1">
      <alignment horizontal="right" vertical="center" shrinkToFit="1"/>
      <protection hidden="1"/>
    </xf>
    <xf numFmtId="0" fontId="31" fillId="0" borderId="41" xfId="1" applyNumberFormat="1" applyFont="1" applyFill="1" applyBorder="1" applyAlignment="1">
      <alignment horizontal="center"/>
    </xf>
    <xf numFmtId="0" fontId="28" fillId="0" borderId="39" xfId="1" applyNumberFormat="1" applyFont="1" applyFill="1" applyBorder="1" applyAlignment="1" applyProtection="1">
      <alignment horizontal="center" vertical="center" shrinkToFit="1"/>
      <protection hidden="1"/>
    </xf>
    <xf numFmtId="0" fontId="31" fillId="0" borderId="137" xfId="1" applyNumberFormat="1" applyFont="1" applyFill="1" applyBorder="1" applyAlignment="1">
      <alignment horizontal="center"/>
    </xf>
    <xf numFmtId="0" fontId="28" fillId="0" borderId="68" xfId="1" applyNumberFormat="1" applyFont="1" applyFill="1" applyBorder="1" applyAlignment="1" applyProtection="1">
      <alignment horizontal="center" vertical="center" shrinkToFit="1"/>
      <protection hidden="1"/>
    </xf>
    <xf numFmtId="0" fontId="31" fillId="0" borderId="204" xfId="1" applyNumberFormat="1" applyFont="1" applyFill="1" applyBorder="1"/>
    <xf numFmtId="0" fontId="22" fillId="0" borderId="221" xfId="1" applyNumberFormat="1" applyFont="1" applyFill="1" applyBorder="1" applyAlignment="1" applyProtection="1">
      <alignment horizontal="left" vertical="center" shrinkToFit="1"/>
      <protection hidden="1"/>
    </xf>
    <xf numFmtId="3" fontId="28" fillId="0" borderId="222" xfId="1" applyNumberFormat="1" applyFont="1" applyFill="1" applyBorder="1" applyAlignment="1" applyProtection="1">
      <alignment horizontal="right" vertical="center" shrinkToFit="1"/>
      <protection hidden="1"/>
    </xf>
    <xf numFmtId="0" fontId="31" fillId="0" borderId="222" xfId="1" applyNumberFormat="1" applyFont="1" applyFill="1" applyBorder="1"/>
    <xf numFmtId="0" fontId="11" fillId="9" borderId="22" xfId="1" applyNumberFormat="1" applyFont="1" applyFill="1" applyBorder="1" applyAlignment="1" applyProtection="1">
      <alignment horizontal="center" vertical="center"/>
      <protection hidden="1"/>
    </xf>
    <xf numFmtId="0" fontId="11" fillId="9" borderId="221" xfId="1" applyNumberFormat="1" applyFont="1" applyFill="1" applyBorder="1" applyAlignment="1" applyProtection="1">
      <alignment horizontal="center" vertical="center"/>
      <protection hidden="1"/>
    </xf>
    <xf numFmtId="3" fontId="28" fillId="5" borderId="142" xfId="1" applyNumberFormat="1" applyFont="1" applyFill="1" applyBorder="1" applyAlignment="1" applyProtection="1">
      <alignment horizontal="center" vertical="center" shrinkToFit="1"/>
      <protection hidden="1"/>
    </xf>
    <xf numFmtId="0" fontId="28" fillId="5" borderId="95" xfId="1" applyNumberFormat="1" applyFont="1" applyFill="1" applyBorder="1" applyAlignment="1" applyProtection="1">
      <alignment horizontal="center" vertical="center" shrinkToFit="1"/>
      <protection hidden="1"/>
    </xf>
    <xf numFmtId="3" fontId="28" fillId="5" borderId="141" xfId="1" applyNumberFormat="1" applyFont="1" applyFill="1" applyBorder="1" applyAlignment="1" applyProtection="1">
      <alignment horizontal="center" vertical="center" shrinkToFit="1"/>
      <protection hidden="1"/>
    </xf>
    <xf numFmtId="0" fontId="28" fillId="5" borderId="23" xfId="1" applyNumberFormat="1" applyFont="1" applyFill="1" applyBorder="1" applyAlignment="1" applyProtection="1">
      <alignment horizontal="center" vertical="center" shrinkToFit="1"/>
      <protection hidden="1"/>
    </xf>
    <xf numFmtId="3" fontId="28" fillId="5" borderId="143" xfId="1" applyNumberFormat="1" applyFont="1" applyFill="1" applyBorder="1" applyAlignment="1" applyProtection="1">
      <alignment horizontal="center" vertical="center" shrinkToFit="1"/>
      <protection hidden="1"/>
    </xf>
    <xf numFmtId="0" fontId="28" fillId="5" borderId="24" xfId="1" applyNumberFormat="1" applyFont="1" applyFill="1" applyBorder="1" applyAlignment="1" applyProtection="1">
      <alignment horizontal="center" vertical="center" shrinkToFit="1"/>
      <protection hidden="1"/>
    </xf>
    <xf numFmtId="3" fontId="28" fillId="5" borderId="222" xfId="1" applyNumberFormat="1" applyFont="1" applyFill="1" applyBorder="1" applyAlignment="1" applyProtection="1">
      <alignment horizontal="center" vertical="center" shrinkToFit="1"/>
      <protection hidden="1"/>
    </xf>
    <xf numFmtId="3" fontId="31" fillId="0" borderId="39" xfId="1" applyNumberFormat="1" applyFont="1" applyFill="1" applyBorder="1"/>
    <xf numFmtId="3" fontId="31" fillId="0" borderId="222" xfId="1" applyNumberFormat="1" applyFont="1" applyFill="1" applyBorder="1"/>
    <xf numFmtId="0" fontId="22" fillId="0" borderId="221" xfId="1" applyNumberFormat="1" applyFont="1" applyFill="1" applyBorder="1"/>
    <xf numFmtId="0" fontId="22" fillId="0" borderId="22" xfId="1" applyNumberFormat="1" applyFont="1" applyFill="1" applyBorder="1"/>
    <xf numFmtId="0" fontId="31" fillId="0" borderId="71" xfId="1" applyNumberFormat="1" applyFont="1" applyFill="1" applyBorder="1" applyAlignment="1">
      <alignment horizontal="center"/>
    </xf>
    <xf numFmtId="3" fontId="31" fillId="0" borderId="27" xfId="1" applyNumberFormat="1" applyFont="1" applyFill="1" applyBorder="1"/>
    <xf numFmtId="3" fontId="31" fillId="0" borderId="22" xfId="1" applyNumberFormat="1" applyFont="1" applyFill="1" applyBorder="1"/>
    <xf numFmtId="0" fontId="31" fillId="8" borderId="24" xfId="1" applyNumberFormat="1" applyFont="1" applyFill="1" applyBorder="1" applyAlignment="1">
      <alignment horizontal="center"/>
    </xf>
    <xf numFmtId="0" fontId="31" fillId="0" borderId="225" xfId="1" applyNumberFormat="1" applyFont="1" applyFill="1" applyBorder="1"/>
    <xf numFmtId="0" fontId="22" fillId="0" borderId="224" xfId="1" applyNumberFormat="1" applyFont="1" applyFill="1" applyBorder="1" applyAlignment="1" applyProtection="1">
      <alignment horizontal="left" vertical="center" shrinkToFit="1"/>
      <protection hidden="1"/>
    </xf>
    <xf numFmtId="0" fontId="28" fillId="5" borderId="137" xfId="1" applyNumberFormat="1" applyFont="1" applyFill="1" applyBorder="1" applyAlignment="1" applyProtection="1">
      <alignment horizontal="center" vertical="center" shrinkToFit="1"/>
      <protection hidden="1"/>
    </xf>
    <xf numFmtId="3" fontId="28" fillId="5" borderId="225" xfId="1" applyNumberFormat="1" applyFont="1" applyFill="1" applyBorder="1" applyAlignment="1" applyProtection="1">
      <alignment horizontal="center" vertical="center" shrinkToFit="1"/>
      <protection hidden="1"/>
    </xf>
    <xf numFmtId="0" fontId="5" fillId="0" borderId="0" xfId="12" applyFont="1" applyBorder="1" applyAlignment="1" applyProtection="1">
      <alignment horizontal="left" vertical="center" shrinkToFit="1"/>
      <protection hidden="1"/>
    </xf>
    <xf numFmtId="0" fontId="11" fillId="0" borderId="0" xfId="12" applyFont="1" applyBorder="1" applyAlignment="1" applyProtection="1">
      <alignment horizontal="center" vertical="center"/>
      <protection hidden="1"/>
    </xf>
    <xf numFmtId="0" fontId="11" fillId="0" borderId="0" xfId="12" applyFont="1" applyBorder="1" applyAlignment="1" applyProtection="1">
      <alignment horizontal="left" vertical="center" shrinkToFit="1"/>
      <protection hidden="1"/>
    </xf>
    <xf numFmtId="0" fontId="5" fillId="0" borderId="0" xfId="12" applyNumberFormat="1" applyFont="1" applyBorder="1" applyAlignment="1" applyProtection="1">
      <alignment horizontal="center" vertical="center" shrinkToFit="1"/>
      <protection hidden="1"/>
    </xf>
    <xf numFmtId="3" fontId="11" fillId="0" borderId="0" xfId="12" applyNumberFormat="1" applyFont="1" applyBorder="1" applyAlignment="1" applyProtection="1">
      <alignment horizontal="right" vertical="center" shrinkToFit="1"/>
      <protection hidden="1"/>
    </xf>
    <xf numFmtId="0" fontId="11" fillId="0" borderId="0" xfId="12" applyNumberFormat="1" applyFont="1" applyBorder="1" applyAlignment="1" applyProtection="1">
      <alignment horizontal="center" vertical="center" shrinkToFit="1"/>
      <protection hidden="1"/>
    </xf>
    <xf numFmtId="0" fontId="12" fillId="0" borderId="0" xfId="12" applyFont="1" applyBorder="1" applyAlignment="1" applyProtection="1">
      <alignment horizontal="center" vertical="center" shrinkToFit="1"/>
      <protection hidden="1"/>
    </xf>
    <xf numFmtId="0" fontId="11" fillId="0" borderId="134" xfId="12" applyFont="1" applyBorder="1" applyAlignment="1" applyProtection="1">
      <alignment horizontal="center" vertical="center"/>
      <protection hidden="1"/>
    </xf>
    <xf numFmtId="0" fontId="5" fillId="0" borderId="216" xfId="12" applyFont="1" applyBorder="1" applyAlignment="1" applyProtection="1">
      <alignment horizontal="left" vertical="center" shrinkToFit="1"/>
      <protection hidden="1"/>
    </xf>
    <xf numFmtId="0" fontId="11" fillId="0" borderId="134" xfId="12" applyFont="1" applyBorder="1" applyAlignment="1" applyProtection="1">
      <alignment horizontal="left" vertical="center" shrinkToFit="1"/>
      <protection hidden="1"/>
    </xf>
    <xf numFmtId="0" fontId="5" fillId="0" borderId="137" xfId="12" applyNumberFormat="1" applyFont="1" applyBorder="1" applyAlignment="1" applyProtection="1">
      <alignment horizontal="center" vertical="center" shrinkToFit="1"/>
      <protection hidden="1"/>
    </xf>
    <xf numFmtId="3" fontId="11" fillId="0" borderId="136" xfId="12" applyNumberFormat="1" applyFont="1" applyBorder="1" applyAlignment="1" applyProtection="1">
      <alignment horizontal="right" vertical="center" shrinkToFit="1"/>
      <protection hidden="1"/>
    </xf>
    <xf numFmtId="0" fontId="11" fillId="0" borderId="137" xfId="12" applyNumberFormat="1" applyFont="1" applyBorder="1" applyAlignment="1" applyProtection="1">
      <alignment horizontal="center" vertical="center" shrinkToFit="1"/>
      <protection hidden="1"/>
    </xf>
    <xf numFmtId="3" fontId="11" fillId="0" borderId="218" xfId="12" applyNumberFormat="1" applyFont="1" applyBorder="1" applyAlignment="1" applyProtection="1">
      <alignment horizontal="right" vertical="center" shrinkToFit="1"/>
      <protection hidden="1"/>
    </xf>
    <xf numFmtId="0" fontId="12" fillId="0" borderId="136" xfId="12" applyFont="1" applyBorder="1" applyAlignment="1" applyProtection="1">
      <alignment horizontal="center" vertical="center" shrinkToFit="1"/>
      <protection hidden="1"/>
    </xf>
    <xf numFmtId="0" fontId="99" fillId="0" borderId="0" xfId="1" applyNumberFormat="1" applyFont="1" applyFill="1" applyBorder="1"/>
    <xf numFmtId="0" fontId="100" fillId="0" borderId="0" xfId="1" applyNumberFormat="1" applyFont="1" applyFill="1" applyBorder="1"/>
    <xf numFmtId="0" fontId="101" fillId="0" borderId="0" xfId="1" applyNumberFormat="1" applyFont="1" applyFill="1" applyBorder="1"/>
    <xf numFmtId="0" fontId="5" fillId="9" borderId="134" xfId="6" applyFont="1" applyFill="1" applyBorder="1" applyAlignment="1" applyProtection="1">
      <alignment horizontal="center" vertical="center" wrapText="1"/>
      <protection hidden="1"/>
    </xf>
    <xf numFmtId="0" fontId="31" fillId="0" borderId="25" xfId="8" applyFont="1" applyFill="1" applyBorder="1" applyAlignment="1" applyProtection="1">
      <alignment horizontal="center" shrinkToFit="1"/>
      <protection hidden="1"/>
    </xf>
    <xf numFmtId="0" fontId="31" fillId="0" borderId="226" xfId="8" applyFont="1" applyFill="1" applyBorder="1" applyAlignment="1" applyProtection="1">
      <alignment horizontal="center"/>
      <protection hidden="1"/>
    </xf>
    <xf numFmtId="0" fontId="31" fillId="0" borderId="216" xfId="8" applyFont="1" applyFill="1" applyBorder="1" applyAlignment="1" applyProtection="1">
      <alignment shrinkToFit="1"/>
      <protection hidden="1"/>
    </xf>
    <xf numFmtId="0" fontId="7" fillId="0" borderId="135" xfId="8" applyFont="1" applyFill="1" applyBorder="1" applyAlignment="1" applyProtection="1">
      <alignment horizontal="center" shrinkToFit="1"/>
      <protection hidden="1"/>
    </xf>
    <xf numFmtId="0" fontId="7" fillId="0" borderId="136" xfId="8" applyFont="1" applyFill="1" applyBorder="1" applyAlignment="1" applyProtection="1">
      <alignment horizontal="center" shrinkToFit="1"/>
      <protection hidden="1"/>
    </xf>
    <xf numFmtId="0" fontId="7" fillId="0" borderId="137" xfId="8" applyFont="1" applyFill="1" applyBorder="1" applyAlignment="1" applyProtection="1">
      <alignment horizontal="center" shrinkToFit="1"/>
      <protection hidden="1"/>
    </xf>
    <xf numFmtId="0" fontId="7" fillId="0" borderId="138" xfId="8" applyFont="1" applyFill="1" applyBorder="1" applyAlignment="1" applyProtection="1">
      <alignment horizontal="center" shrinkToFit="1"/>
      <protection hidden="1"/>
    </xf>
    <xf numFmtId="0" fontId="7" fillId="0" borderId="216" xfId="8" applyFont="1" applyFill="1" applyBorder="1" applyAlignment="1" applyProtection="1">
      <alignment horizontal="center" shrinkToFit="1"/>
      <protection hidden="1"/>
    </xf>
    <xf numFmtId="0" fontId="31" fillId="0" borderId="135" xfId="8" applyFont="1" applyFill="1" applyBorder="1" applyAlignment="1" applyProtection="1">
      <alignment horizontal="center" shrinkToFit="1"/>
      <protection hidden="1"/>
    </xf>
    <xf numFmtId="0" fontId="31" fillId="0" borderId="218" xfId="8" applyFont="1" applyFill="1" applyBorder="1" applyAlignment="1" applyProtection="1">
      <alignment horizontal="center" shrinkToFit="1"/>
      <protection hidden="1"/>
    </xf>
    <xf numFmtId="0" fontId="11" fillId="0" borderId="226" xfId="15" applyFont="1" applyFill="1" applyBorder="1" applyAlignment="1" applyProtection="1">
      <alignment horizontal="center" vertical="center"/>
      <protection locked="0"/>
    </xf>
    <xf numFmtId="0" fontId="11" fillId="0" borderId="216" xfId="15" applyFont="1" applyFill="1" applyBorder="1" applyAlignment="1" applyProtection="1">
      <alignment vertical="center" shrinkToFit="1"/>
      <protection locked="0"/>
    </xf>
    <xf numFmtId="0" fontId="11" fillId="0" borderId="135" xfId="6" applyFont="1" applyFill="1" applyBorder="1" applyAlignment="1" applyProtection="1">
      <alignment horizontal="center" vertical="center"/>
      <protection locked="0"/>
    </xf>
    <xf numFmtId="0" fontId="11" fillId="0" borderId="136" xfId="15" applyFont="1" applyFill="1" applyBorder="1" applyAlignment="1" applyProtection="1">
      <alignment horizontal="center" vertical="center" shrinkToFit="1"/>
      <protection locked="0"/>
    </xf>
    <xf numFmtId="0" fontId="11" fillId="0" borderId="137" xfId="15" applyFont="1" applyFill="1" applyBorder="1" applyAlignment="1" applyProtection="1">
      <alignment horizontal="center" vertical="center" shrinkToFit="1"/>
      <protection locked="0"/>
    </xf>
    <xf numFmtId="0" fontId="11" fillId="0" borderId="138" xfId="15" applyFont="1" applyFill="1" applyBorder="1" applyAlignment="1" applyProtection="1">
      <alignment horizontal="center" vertical="center" shrinkToFit="1"/>
      <protection locked="0"/>
    </xf>
    <xf numFmtId="0" fontId="11" fillId="0" borderId="135" xfId="15" applyFont="1" applyFill="1" applyBorder="1" applyAlignment="1" applyProtection="1">
      <alignment horizontal="center" vertical="center" shrinkToFit="1"/>
      <protection locked="0"/>
    </xf>
    <xf numFmtId="0" fontId="11" fillId="0" borderId="137" xfId="15" applyFont="1" applyFill="1" applyBorder="1" applyAlignment="1" applyProtection="1">
      <alignment horizontal="center" vertical="center" shrinkToFit="1"/>
      <protection hidden="1"/>
    </xf>
    <xf numFmtId="0" fontId="11" fillId="0" borderId="218" xfId="15" applyFont="1" applyFill="1" applyBorder="1" applyAlignment="1" applyProtection="1">
      <alignment horizontal="center" vertical="center" shrinkToFit="1"/>
      <protection hidden="1"/>
    </xf>
    <xf numFmtId="3" fontId="11" fillId="0" borderId="222" xfId="6" applyNumberFormat="1" applyFont="1" applyBorder="1" applyAlignment="1" applyProtection="1">
      <alignment horizontal="right" vertical="center" shrinkToFit="1"/>
      <protection hidden="1"/>
    </xf>
    <xf numFmtId="3" fontId="11" fillId="0" borderId="225" xfId="6" applyNumberFormat="1" applyFont="1" applyBorder="1" applyAlignment="1" applyProtection="1">
      <alignment horizontal="right" vertical="center" shrinkToFit="1"/>
      <protection hidden="1"/>
    </xf>
    <xf numFmtId="0" fontId="11" fillId="8" borderId="24" xfId="6" applyNumberFormat="1" applyFont="1" applyFill="1" applyBorder="1" applyAlignment="1" applyProtection="1">
      <alignment horizontal="center" vertical="center" shrinkToFit="1"/>
      <protection hidden="1"/>
    </xf>
    <xf numFmtId="0" fontId="11" fillId="8" borderId="137" xfId="6" applyNumberFormat="1" applyFont="1" applyFill="1" applyBorder="1" applyAlignment="1" applyProtection="1">
      <alignment horizontal="center" vertical="center" shrinkToFit="1"/>
      <protection hidden="1"/>
    </xf>
    <xf numFmtId="0" fontId="5" fillId="21" borderId="16" xfId="6" applyFont="1" applyFill="1" applyBorder="1" applyAlignment="1" applyProtection="1">
      <alignment horizontal="center" vertical="center"/>
      <protection hidden="1"/>
    </xf>
    <xf numFmtId="0" fontId="5" fillId="21" borderId="22" xfId="6" applyFont="1" applyFill="1" applyBorder="1" applyAlignment="1" applyProtection="1">
      <alignment horizontal="center" vertical="center"/>
      <protection hidden="1"/>
    </xf>
    <xf numFmtId="0" fontId="5" fillId="21" borderId="220" xfId="6" applyFont="1" applyFill="1" applyBorder="1" applyAlignment="1" applyProtection="1">
      <alignment horizontal="center" vertical="center"/>
      <protection hidden="1"/>
    </xf>
    <xf numFmtId="0" fontId="5" fillId="21" borderId="223" xfId="6" applyFont="1" applyFill="1" applyBorder="1" applyAlignment="1" applyProtection="1">
      <alignment horizontal="center" vertical="center"/>
      <protection hidden="1"/>
    </xf>
    <xf numFmtId="3" fontId="11" fillId="8" borderId="222" xfId="6" applyNumberFormat="1" applyFont="1" applyFill="1" applyBorder="1" applyAlignment="1" applyProtection="1">
      <alignment horizontal="right" vertical="center" shrinkToFit="1"/>
      <protection hidden="1"/>
    </xf>
    <xf numFmtId="3" fontId="11" fillId="8" borderId="225" xfId="6" applyNumberFormat="1" applyFont="1" applyFill="1" applyBorder="1" applyAlignment="1" applyProtection="1">
      <alignment horizontal="right" vertical="center" shrinkToFit="1"/>
      <protection hidden="1"/>
    </xf>
    <xf numFmtId="0" fontId="11" fillId="0" borderId="22" xfId="6" applyFont="1" applyBorder="1" applyAlignment="1" applyProtection="1">
      <alignment horizontal="left" vertical="center" shrinkToFit="1"/>
      <protection hidden="1"/>
    </xf>
    <xf numFmtId="0" fontId="11" fillId="0" borderId="220" xfId="6" applyFont="1" applyBorder="1" applyAlignment="1" applyProtection="1">
      <alignment horizontal="left" vertical="center" shrinkToFit="1"/>
      <protection hidden="1"/>
    </xf>
    <xf numFmtId="0" fontId="11" fillId="0" borderId="223" xfId="6" applyFont="1" applyBorder="1" applyAlignment="1" applyProtection="1">
      <alignment horizontal="left" vertical="center" shrinkToFit="1"/>
      <protection hidden="1"/>
    </xf>
    <xf numFmtId="0" fontId="5" fillId="21" borderId="220" xfId="6" applyFont="1" applyFill="1" applyBorder="1" applyAlignment="1" applyProtection="1">
      <alignment horizontal="left" vertical="center" shrinkToFit="1"/>
      <protection hidden="1"/>
    </xf>
    <xf numFmtId="0" fontId="5" fillId="21" borderId="223" xfId="6" applyFont="1" applyFill="1" applyBorder="1" applyAlignment="1" applyProtection="1">
      <alignment horizontal="left" vertical="center" shrinkToFit="1"/>
      <protection hidden="1"/>
    </xf>
    <xf numFmtId="0" fontId="11" fillId="0" borderId="221" xfId="6" applyFont="1" applyBorder="1" applyAlignment="1" applyProtection="1">
      <alignment horizontal="center" vertical="center"/>
      <protection hidden="1"/>
    </xf>
    <xf numFmtId="0" fontId="11" fillId="0" borderId="227" xfId="6" applyFont="1" applyBorder="1" applyAlignment="1" applyProtection="1">
      <alignment horizontal="center" vertical="center"/>
      <protection hidden="1"/>
    </xf>
    <xf numFmtId="0" fontId="11" fillId="0" borderId="224" xfId="6" applyFont="1" applyBorder="1" applyAlignment="1">
      <alignment horizontal="center"/>
    </xf>
    <xf numFmtId="0" fontId="32" fillId="9" borderId="134" xfId="1" applyNumberFormat="1" applyFont="1" applyFill="1" applyBorder="1" applyAlignment="1" applyProtection="1">
      <alignment horizontal="center" vertical="center"/>
      <protection hidden="1"/>
    </xf>
    <xf numFmtId="0" fontId="11" fillId="9" borderId="28" xfId="1" applyNumberFormat="1" applyFont="1" applyFill="1" applyBorder="1" applyAlignment="1" applyProtection="1">
      <alignment horizontal="center" vertical="center" shrinkToFit="1"/>
      <protection hidden="1"/>
    </xf>
    <xf numFmtId="0" fontId="11" fillId="9" borderId="221" xfId="1" applyNumberFormat="1" applyFont="1" applyFill="1" applyBorder="1" applyAlignment="1">
      <alignment horizontal="center"/>
    </xf>
    <xf numFmtId="0" fontId="11" fillId="9" borderId="224" xfId="1" applyNumberFormat="1" applyFont="1" applyFill="1" applyBorder="1" applyAlignment="1">
      <alignment horizontal="center"/>
    </xf>
    <xf numFmtId="0" fontId="22" fillId="9" borderId="93" xfId="1" applyNumberFormat="1" applyFont="1" applyFill="1" applyBorder="1" applyAlignment="1" applyProtection="1">
      <alignment horizontal="left" vertical="center" shrinkToFit="1"/>
      <protection hidden="1"/>
    </xf>
    <xf numFmtId="0" fontId="22" fillId="9" borderId="130" xfId="1" applyNumberFormat="1" applyFont="1" applyFill="1" applyBorder="1"/>
    <xf numFmtId="0" fontId="22" fillId="9" borderId="130" xfId="1" applyNumberFormat="1" applyFont="1" applyFill="1" applyBorder="1" applyAlignment="1" applyProtection="1">
      <alignment horizontal="left" vertical="center" shrinkToFit="1"/>
      <protection hidden="1"/>
    </xf>
    <xf numFmtId="0" fontId="22" fillId="9" borderId="100" xfId="1" applyNumberFormat="1" applyFont="1" applyFill="1" applyBorder="1" applyAlignment="1" applyProtection="1">
      <alignment horizontal="left" vertical="center" shrinkToFit="1"/>
      <protection hidden="1"/>
    </xf>
    <xf numFmtId="0" fontId="22" fillId="9" borderId="100" xfId="1" applyNumberFormat="1" applyFont="1" applyFill="1" applyBorder="1"/>
    <xf numFmtId="0" fontId="22" fillId="9" borderId="82" xfId="1" applyNumberFormat="1" applyFont="1" applyFill="1" applyBorder="1" applyAlignment="1" applyProtection="1">
      <alignment horizontal="left" vertical="center" shrinkToFit="1"/>
      <protection hidden="1"/>
    </xf>
    <xf numFmtId="0" fontId="22" fillId="9" borderId="82" xfId="1" applyNumberFormat="1" applyFont="1" applyFill="1" applyBorder="1"/>
    <xf numFmtId="0" fontId="22" fillId="9" borderId="219" xfId="1" applyNumberFormat="1" applyFont="1" applyFill="1" applyBorder="1"/>
    <xf numFmtId="0" fontId="22" fillId="9" borderId="220" xfId="1" applyNumberFormat="1" applyFont="1" applyFill="1" applyBorder="1"/>
    <xf numFmtId="0" fontId="22" fillId="9" borderId="220" xfId="1" applyNumberFormat="1" applyFont="1" applyFill="1" applyBorder="1" applyAlignment="1" applyProtection="1">
      <alignment horizontal="left" vertical="center" shrinkToFit="1"/>
      <protection hidden="1"/>
    </xf>
    <xf numFmtId="0" fontId="22" fillId="9" borderId="223" xfId="1" applyNumberFormat="1" applyFont="1" applyFill="1" applyBorder="1" applyAlignment="1" applyProtection="1">
      <alignment horizontal="left" vertical="center" shrinkToFit="1"/>
      <protection hidden="1"/>
    </xf>
    <xf numFmtId="3" fontId="31" fillId="8" borderId="143" xfId="1" applyNumberFormat="1" applyFont="1" applyFill="1" applyBorder="1" applyAlignment="1">
      <alignment horizontal="center"/>
    </xf>
    <xf numFmtId="3" fontId="31" fillId="8" borderId="222" xfId="1" applyNumberFormat="1" applyFont="1" applyFill="1" applyBorder="1" applyAlignment="1">
      <alignment horizontal="center"/>
    </xf>
    <xf numFmtId="3" fontId="31" fillId="0" borderId="225" xfId="1" applyNumberFormat="1" applyFont="1" applyFill="1" applyBorder="1"/>
    <xf numFmtId="3" fontId="31" fillId="0" borderId="72" xfId="1" applyNumberFormat="1" applyFont="1" applyFill="1" applyBorder="1"/>
    <xf numFmtId="3" fontId="31" fillId="0" borderId="74" xfId="1" applyNumberFormat="1" applyFont="1" applyFill="1" applyBorder="1"/>
    <xf numFmtId="3" fontId="31" fillId="0" borderId="16" xfId="1" applyNumberFormat="1" applyFont="1" applyFill="1" applyBorder="1"/>
    <xf numFmtId="3" fontId="28" fillId="3" borderId="142" xfId="1" applyNumberFormat="1" applyFont="1" applyFill="1" applyBorder="1" applyAlignment="1">
      <alignment horizontal="center"/>
    </xf>
    <xf numFmtId="3" fontId="28" fillId="3" borderId="143" xfId="1" applyNumberFormat="1" applyFont="1" applyFill="1" applyBorder="1" applyAlignment="1">
      <alignment horizontal="center"/>
    </xf>
    <xf numFmtId="0" fontId="11" fillId="9" borderId="43" xfId="1" applyNumberFormat="1" applyFont="1" applyFill="1" applyBorder="1" applyAlignment="1" applyProtection="1">
      <alignment horizontal="left" vertical="center" shrinkToFit="1"/>
      <protection hidden="1"/>
    </xf>
    <xf numFmtId="0" fontId="11" fillId="9" borderId="39" xfId="1" applyNumberFormat="1" applyFont="1" applyFill="1" applyBorder="1" applyAlignment="1" applyProtection="1">
      <alignment horizontal="left" vertical="center" shrinkToFit="1"/>
      <protection hidden="1"/>
    </xf>
    <xf numFmtId="0" fontId="11" fillId="9" borderId="158" xfId="1" applyNumberFormat="1" applyFont="1" applyFill="1" applyBorder="1" applyAlignment="1" applyProtection="1">
      <alignment horizontal="left" vertical="center" shrinkToFit="1"/>
      <protection hidden="1"/>
    </xf>
    <xf numFmtId="0" fontId="5" fillId="9" borderId="43" xfId="1" applyNumberFormat="1" applyFont="1" applyFill="1" applyBorder="1" applyAlignment="1" applyProtection="1">
      <alignment horizontal="left" vertical="center" shrinkToFit="1"/>
      <protection hidden="1"/>
    </xf>
    <xf numFmtId="0" fontId="5" fillId="9" borderId="39" xfId="1" applyNumberFormat="1" applyFont="1" applyFill="1" applyBorder="1" applyAlignment="1" applyProtection="1">
      <alignment horizontal="left" vertical="center" shrinkToFit="1"/>
      <protection hidden="1"/>
    </xf>
    <xf numFmtId="0" fontId="5" fillId="9" borderId="216" xfId="1" applyNumberFormat="1" applyFont="1" applyFill="1" applyBorder="1" applyAlignment="1" applyProtection="1">
      <alignment horizontal="left" vertical="center" shrinkToFit="1"/>
      <protection hidden="1"/>
    </xf>
    <xf numFmtId="0" fontId="10" fillId="9" borderId="25" xfId="8" applyFont="1" applyFill="1" applyBorder="1" applyAlignment="1" applyProtection="1">
      <alignment horizontal="center" shrinkToFit="1"/>
      <protection hidden="1"/>
    </xf>
    <xf numFmtId="0" fontId="10" fillId="9" borderId="27" xfId="8" applyFont="1" applyFill="1" applyBorder="1" applyAlignment="1" applyProtection="1">
      <alignment horizontal="center" shrinkToFit="1"/>
      <protection hidden="1"/>
    </xf>
    <xf numFmtId="0" fontId="10" fillId="9" borderId="136" xfId="8" applyFont="1" applyFill="1" applyBorder="1" applyAlignment="1" applyProtection="1">
      <alignment horizontal="center" shrinkToFit="1"/>
      <protection hidden="1"/>
    </xf>
    <xf numFmtId="0" fontId="10" fillId="9" borderId="40" xfId="8" applyFont="1" applyFill="1" applyBorder="1" applyAlignment="1" applyProtection="1">
      <alignment shrinkToFit="1"/>
      <protection hidden="1"/>
    </xf>
    <xf numFmtId="0" fontId="10" fillId="9" borderId="28" xfId="8" applyFont="1" applyFill="1" applyBorder="1" applyAlignment="1" applyProtection="1">
      <alignment shrinkToFit="1"/>
      <protection hidden="1"/>
    </xf>
    <xf numFmtId="0" fontId="10" fillId="9" borderId="134" xfId="8" applyFont="1" applyFill="1" applyBorder="1" applyAlignment="1" applyProtection="1">
      <alignment shrinkToFit="1"/>
      <protection hidden="1"/>
    </xf>
    <xf numFmtId="0" fontId="8" fillId="9" borderId="25" xfId="15" applyFont="1" applyFill="1" applyBorder="1" applyAlignment="1" applyProtection="1">
      <alignment horizontal="center" vertical="center" shrinkToFit="1"/>
      <protection hidden="1"/>
    </xf>
    <xf numFmtId="0" fontId="8" fillId="9" borderId="27" xfId="15" applyFont="1" applyFill="1" applyBorder="1" applyAlignment="1" applyProtection="1">
      <alignment horizontal="center" vertical="center" shrinkToFit="1"/>
      <protection hidden="1"/>
    </xf>
    <xf numFmtId="0" fontId="8" fillId="9" borderId="136" xfId="15" applyFont="1" applyFill="1" applyBorder="1" applyAlignment="1" applyProtection="1">
      <alignment horizontal="center" vertical="center" shrinkToFit="1"/>
      <protection hidden="1"/>
    </xf>
    <xf numFmtId="0" fontId="5" fillId="9" borderId="40" xfId="15" applyFont="1" applyFill="1" applyBorder="1" applyAlignment="1" applyProtection="1">
      <alignment vertical="center" shrinkToFit="1"/>
      <protection locked="0"/>
    </xf>
    <xf numFmtId="0" fontId="5" fillId="9" borderId="28" xfId="15" applyFont="1" applyFill="1" applyBorder="1" applyAlignment="1" applyProtection="1">
      <alignment vertical="center" shrinkToFit="1"/>
      <protection locked="0"/>
    </xf>
    <xf numFmtId="0" fontId="5" fillId="9" borderId="134" xfId="15" applyFont="1" applyFill="1" applyBorder="1" applyAlignment="1" applyProtection="1">
      <alignment vertical="center" shrinkToFit="1"/>
      <protection locked="0"/>
    </xf>
    <xf numFmtId="0" fontId="10" fillId="14" borderId="38" xfId="0" applyFont="1" applyFill="1" applyBorder="1" applyAlignment="1">
      <alignment horizontal="center" vertical="center" wrapText="1"/>
    </xf>
    <xf numFmtId="9" fontId="5" fillId="14" borderId="120" xfId="0" applyNumberFormat="1" applyFont="1" applyFill="1" applyBorder="1" applyAlignment="1" applyProtection="1">
      <alignment horizontal="center" vertical="center" wrapText="1"/>
      <protection locked="0"/>
    </xf>
    <xf numFmtId="0" fontId="31" fillId="14" borderId="12" xfId="0" applyFont="1" applyFill="1" applyBorder="1" applyAlignment="1">
      <alignment horizontal="center"/>
    </xf>
    <xf numFmtId="3" fontId="31" fillId="14" borderId="121" xfId="0" applyNumberFormat="1" applyFont="1" applyFill="1" applyBorder="1" applyAlignment="1">
      <alignment horizontal="center"/>
    </xf>
    <xf numFmtId="3" fontId="31" fillId="14" borderId="20" xfId="0" applyNumberFormat="1" applyFont="1" applyFill="1" applyBorder="1" applyAlignment="1">
      <alignment horizontal="center"/>
    </xf>
    <xf numFmtId="3" fontId="31" fillId="14" borderId="58" xfId="0" applyNumberFormat="1" applyFont="1" applyFill="1" applyBorder="1" applyAlignment="1">
      <alignment horizontal="center" vertical="center"/>
    </xf>
    <xf numFmtId="0" fontId="31" fillId="14" borderId="122" xfId="0" applyFont="1" applyFill="1" applyBorder="1" applyAlignment="1">
      <alignment horizontal="center" vertical="center"/>
    </xf>
    <xf numFmtId="3" fontId="11" fillId="0" borderId="42" xfId="0" applyNumberFormat="1" applyFont="1" applyFill="1" applyBorder="1" applyAlignment="1" applyProtection="1">
      <alignment horizontal="right" vertical="center" shrinkToFit="1"/>
      <protection hidden="1"/>
    </xf>
    <xf numFmtId="0" fontId="5" fillId="0" borderId="40" xfId="0" applyNumberFormat="1" applyFont="1" applyBorder="1" applyAlignment="1" applyProtection="1">
      <alignment horizontal="center" vertical="center" shrinkToFit="1"/>
      <protection hidden="1"/>
    </xf>
    <xf numFmtId="3" fontId="11" fillId="0" borderId="27" xfId="0" applyNumberFormat="1" applyFont="1" applyFill="1" applyBorder="1" applyAlignment="1" applyProtection="1">
      <alignment horizontal="right" vertical="center" shrinkToFit="1"/>
      <protection hidden="1"/>
    </xf>
    <xf numFmtId="3" fontId="11" fillId="0" borderId="60" xfId="0" applyNumberFormat="1" applyFont="1" applyFill="1" applyBorder="1" applyAlignment="1" applyProtection="1">
      <alignment horizontal="right" vertical="center" shrinkToFit="1"/>
      <protection hidden="1"/>
    </xf>
    <xf numFmtId="0" fontId="11" fillId="0" borderId="30" xfId="0" applyFont="1" applyBorder="1" applyAlignment="1" applyProtection="1">
      <alignment horizontal="center" vertical="center"/>
      <protection hidden="1"/>
    </xf>
    <xf numFmtId="0" fontId="5" fillId="0" borderId="67" xfId="0" applyFont="1" applyBorder="1" applyAlignment="1" applyProtection="1">
      <alignment horizontal="left" vertical="center" shrinkToFit="1"/>
      <protection hidden="1"/>
    </xf>
    <xf numFmtId="0" fontId="11" fillId="0" borderId="30" xfId="0" applyFont="1" applyBorder="1" applyAlignment="1" applyProtection="1">
      <alignment horizontal="left" vertical="center" shrinkToFit="1"/>
      <protection hidden="1"/>
    </xf>
    <xf numFmtId="0" fontId="5" fillId="0" borderId="46" xfId="0" applyNumberFormat="1" applyFont="1" applyBorder="1" applyAlignment="1" applyProtection="1">
      <alignment horizontal="center" vertical="center" shrinkToFit="1"/>
      <protection hidden="1"/>
    </xf>
    <xf numFmtId="3" fontId="11" fillId="0" borderId="62" xfId="0" applyNumberFormat="1" applyFont="1" applyBorder="1" applyAlignment="1" applyProtection="1">
      <alignment horizontal="right" vertical="center" shrinkToFit="1"/>
      <protection hidden="1"/>
    </xf>
    <xf numFmtId="0" fontId="5" fillId="0" borderId="33" xfId="0" applyNumberFormat="1" applyFont="1" applyBorder="1" applyAlignment="1" applyProtection="1">
      <alignment horizontal="center" vertical="center" shrinkToFit="1"/>
      <protection hidden="1"/>
    </xf>
    <xf numFmtId="3" fontId="11" fillId="0" borderId="47" xfId="0" applyNumberFormat="1" applyFont="1" applyBorder="1" applyAlignment="1" applyProtection="1">
      <alignment horizontal="right" vertical="center" shrinkToFit="1"/>
      <protection hidden="1"/>
    </xf>
    <xf numFmtId="0" fontId="5" fillId="0" borderId="30" xfId="0" applyNumberFormat="1" applyFont="1" applyBorder="1" applyAlignment="1" applyProtection="1">
      <alignment horizontal="center" vertical="center" shrinkToFit="1"/>
      <protection hidden="1"/>
    </xf>
    <xf numFmtId="0" fontId="11" fillId="0" borderId="46" xfId="0" applyNumberFormat="1" applyFont="1" applyBorder="1" applyAlignment="1" applyProtection="1">
      <alignment horizontal="center" vertical="center" shrinkToFit="1"/>
      <protection hidden="1"/>
    </xf>
    <xf numFmtId="3" fontId="11" fillId="0" borderId="46" xfId="0" applyNumberFormat="1" applyFont="1" applyBorder="1" applyAlignment="1" applyProtection="1">
      <alignment horizontal="right" vertical="center" shrinkToFit="1"/>
      <protection hidden="1"/>
    </xf>
    <xf numFmtId="0" fontId="12" fillId="0" borderId="47" xfId="0" applyFont="1" applyBorder="1" applyAlignment="1" applyProtection="1">
      <alignment horizontal="center" vertical="center" shrinkToFit="1"/>
      <protection hidden="1"/>
    </xf>
    <xf numFmtId="0" fontId="102" fillId="0" borderId="0" xfId="0" applyFont="1"/>
    <xf numFmtId="0" fontId="103" fillId="0" borderId="0" xfId="0" applyFont="1"/>
    <xf numFmtId="0" fontId="104" fillId="14" borderId="166" xfId="0" applyFont="1" applyFill="1" applyBorder="1" applyAlignment="1" applyProtection="1">
      <alignment horizontal="center" vertical="center" wrapText="1"/>
    </xf>
    <xf numFmtId="0" fontId="104" fillId="14" borderId="207" xfId="0" applyFont="1" applyFill="1" applyBorder="1" applyAlignment="1" applyProtection="1">
      <alignment horizontal="center" vertical="center"/>
    </xf>
    <xf numFmtId="0" fontId="105" fillId="14" borderId="207" xfId="0" applyFont="1" applyFill="1" applyBorder="1" applyAlignment="1" applyProtection="1">
      <alignment horizontal="center" vertical="center" wrapText="1"/>
    </xf>
    <xf numFmtId="0" fontId="105" fillId="14" borderId="228" xfId="0" applyFont="1" applyFill="1" applyBorder="1" applyAlignment="1" applyProtection="1">
      <alignment horizontal="center" vertical="center" wrapText="1"/>
    </xf>
    <xf numFmtId="0" fontId="106" fillId="0" borderId="178" xfId="0" applyNumberFormat="1" applyFont="1" applyBorder="1" applyAlignment="1" applyProtection="1">
      <alignment horizontal="center" vertical="center"/>
    </xf>
    <xf numFmtId="0" fontId="106" fillId="0" borderId="183" xfId="0" applyFont="1" applyBorder="1" applyAlignment="1">
      <alignment vertical="center"/>
    </xf>
    <xf numFmtId="0" fontId="106" fillId="0" borderId="183" xfId="0" applyFont="1" applyBorder="1" applyAlignment="1" applyProtection="1">
      <alignment vertical="center"/>
    </xf>
    <xf numFmtId="0" fontId="106" fillId="37" borderId="183" xfId="0" applyFont="1" applyFill="1" applyBorder="1" applyAlignment="1" applyProtection="1">
      <alignment horizontal="center" vertical="center"/>
    </xf>
    <xf numFmtId="0" fontId="107" fillId="38" borderId="183" xfId="0" applyFont="1" applyFill="1" applyBorder="1" applyAlignment="1" applyProtection="1">
      <alignment horizontal="center" vertical="center" wrapText="1"/>
    </xf>
    <xf numFmtId="0" fontId="108" fillId="39" borderId="179" xfId="0" applyFont="1" applyFill="1" applyBorder="1" applyAlignment="1" applyProtection="1">
      <alignment horizontal="center" vertical="center"/>
    </xf>
    <xf numFmtId="0" fontId="106" fillId="0" borderId="184" xfId="0" applyNumberFormat="1" applyFont="1" applyBorder="1" applyAlignment="1" applyProtection="1">
      <alignment horizontal="center" vertical="center"/>
    </xf>
    <xf numFmtId="0" fontId="106" fillId="0" borderId="204" xfId="0" applyFont="1" applyBorder="1" applyAlignment="1">
      <alignment vertical="center"/>
    </xf>
    <xf numFmtId="0" fontId="106" fillId="0" borderId="204" xfId="0" applyFont="1" applyBorder="1" applyAlignment="1" applyProtection="1">
      <alignment vertical="center"/>
    </xf>
    <xf numFmtId="0" fontId="106" fillId="37" borderId="204" xfId="0" applyFont="1" applyFill="1" applyBorder="1" applyAlignment="1" applyProtection="1">
      <alignment horizontal="center" vertical="center"/>
    </xf>
    <xf numFmtId="0" fontId="106" fillId="37" borderId="180" xfId="0" applyFont="1" applyFill="1" applyBorder="1" applyAlignment="1" applyProtection="1">
      <alignment horizontal="center" vertical="center"/>
    </xf>
    <xf numFmtId="0" fontId="107" fillId="38" borderId="204" xfId="0" applyFont="1" applyFill="1" applyBorder="1" applyAlignment="1" applyProtection="1">
      <alignment horizontal="center" vertical="center" wrapText="1"/>
    </xf>
    <xf numFmtId="0" fontId="108" fillId="39" borderId="185" xfId="0" applyFont="1" applyFill="1" applyBorder="1" applyAlignment="1" applyProtection="1">
      <alignment horizontal="center" vertical="center"/>
    </xf>
    <xf numFmtId="0" fontId="106" fillId="37" borderId="204" xfId="0" applyNumberFormat="1" applyFont="1" applyFill="1" applyBorder="1" applyAlignment="1" applyProtection="1">
      <alignment horizontal="center" vertical="center"/>
    </xf>
    <xf numFmtId="0" fontId="106" fillId="0" borderId="215" xfId="0" applyFont="1" applyBorder="1" applyAlignment="1" applyProtection="1">
      <alignment vertical="center"/>
    </xf>
    <xf numFmtId="0" fontId="106" fillId="0" borderId="229" xfId="0" applyNumberFormat="1" applyFont="1" applyBorder="1" applyAlignment="1" applyProtection="1">
      <alignment horizontal="center" vertical="center"/>
    </xf>
    <xf numFmtId="0" fontId="106" fillId="37" borderId="215" xfId="0" applyFont="1" applyFill="1" applyBorder="1" applyAlignment="1" applyProtection="1">
      <alignment horizontal="center" vertical="center"/>
    </xf>
    <xf numFmtId="0" fontId="107" fillId="38" borderId="215" xfId="0" applyFont="1" applyFill="1" applyBorder="1" applyAlignment="1" applyProtection="1">
      <alignment horizontal="center" vertical="center" wrapText="1"/>
    </xf>
    <xf numFmtId="0" fontId="108" fillId="39" borderId="230" xfId="0" applyFont="1" applyFill="1" applyBorder="1" applyAlignment="1" applyProtection="1">
      <alignment horizontal="center" vertical="center"/>
    </xf>
    <xf numFmtId="0" fontId="106" fillId="0" borderId="215" xfId="0" applyFont="1" applyBorder="1" applyAlignment="1">
      <alignment vertical="center"/>
    </xf>
    <xf numFmtId="0" fontId="106" fillId="0" borderId="186" xfId="0" applyNumberFormat="1" applyFont="1" applyBorder="1" applyAlignment="1" applyProtection="1">
      <alignment horizontal="center" vertical="center"/>
    </xf>
    <xf numFmtId="0" fontId="106" fillId="0" borderId="188" xfId="0" applyFont="1" applyBorder="1" applyAlignment="1">
      <alignment vertical="center"/>
    </xf>
    <xf numFmtId="0" fontId="106" fillId="0" borderId="188" xfId="0" applyFont="1" applyBorder="1" applyAlignment="1" applyProtection="1">
      <alignment vertical="center"/>
    </xf>
    <xf numFmtId="0" fontId="106" fillId="37" borderId="188" xfId="0" applyFont="1" applyFill="1" applyBorder="1" applyAlignment="1" applyProtection="1">
      <alignment horizontal="center" vertical="center"/>
    </xf>
    <xf numFmtId="0" fontId="107" fillId="38" borderId="188" xfId="0" applyFont="1" applyFill="1" applyBorder="1" applyAlignment="1" applyProtection="1">
      <alignment horizontal="center" vertical="center" wrapText="1"/>
    </xf>
    <xf numFmtId="0" fontId="108" fillId="39" borderId="187" xfId="0" applyFont="1" applyFill="1" applyBorder="1" applyAlignment="1" applyProtection="1">
      <alignment horizontal="center" vertical="center"/>
    </xf>
    <xf numFmtId="44" fontId="109" fillId="14" borderId="231" xfId="0" applyNumberFormat="1" applyFont="1" applyFill="1" applyBorder="1" applyAlignment="1" applyProtection="1">
      <alignment horizontal="center" vertical="center" wrapText="1"/>
    </xf>
    <xf numFmtId="0" fontId="106" fillId="0" borderId="232" xfId="0" applyNumberFormat="1" applyFont="1" applyBorder="1" applyAlignment="1" applyProtection="1">
      <alignment horizontal="center"/>
    </xf>
    <xf numFmtId="0" fontId="106" fillId="0" borderId="204" xfId="0" applyFont="1" applyBorder="1" applyAlignment="1" applyProtection="1">
      <alignment horizontal="left"/>
    </xf>
    <xf numFmtId="0" fontId="106" fillId="41" borderId="204" xfId="0" applyFont="1" applyFill="1" applyBorder="1" applyAlignment="1" applyProtection="1">
      <alignment horizontal="center" vertical="center"/>
    </xf>
    <xf numFmtId="0" fontId="107" fillId="38" borderId="204" xfId="0" applyFont="1" applyFill="1" applyBorder="1" applyAlignment="1" applyProtection="1">
      <alignment horizontal="center" vertical="center"/>
    </xf>
    <xf numFmtId="0" fontId="110" fillId="42" borderId="204" xfId="0" applyFont="1" applyFill="1" applyBorder="1" applyAlignment="1" applyProtection="1">
      <alignment horizontal="center" vertical="center"/>
    </xf>
    <xf numFmtId="0" fontId="106" fillId="0" borderId="233" xfId="0" applyNumberFormat="1" applyFont="1" applyBorder="1" applyAlignment="1" applyProtection="1">
      <alignment horizontal="center"/>
    </xf>
    <xf numFmtId="0" fontId="106" fillId="0" borderId="210" xfId="0" applyNumberFormat="1" applyFont="1" applyBorder="1" applyAlignment="1" applyProtection="1">
      <alignment horizontal="center"/>
    </xf>
    <xf numFmtId="0" fontId="106" fillId="0" borderId="204" xfId="0" applyFont="1" applyBorder="1" applyAlignment="1">
      <alignment horizontal="left"/>
    </xf>
    <xf numFmtId="3" fontId="31" fillId="14" borderId="65" xfId="0" applyNumberFormat="1" applyFont="1" applyFill="1" applyBorder="1" applyAlignment="1">
      <alignment horizontal="center"/>
    </xf>
    <xf numFmtId="0" fontId="12" fillId="15" borderId="47" xfId="0" applyFont="1" applyFill="1" applyBorder="1" applyAlignment="1" applyProtection="1">
      <alignment horizontal="center" vertical="center" shrinkToFit="1"/>
      <protection hidden="1"/>
    </xf>
    <xf numFmtId="0" fontId="11" fillId="15" borderId="40" xfId="0" applyFont="1" applyFill="1" applyBorder="1" applyAlignment="1" applyProtection="1">
      <alignment horizontal="center" vertical="center"/>
      <protection hidden="1"/>
    </xf>
    <xf numFmtId="0" fontId="11" fillId="15" borderId="28" xfId="0" applyFont="1" applyFill="1" applyBorder="1" applyAlignment="1" applyProtection="1">
      <alignment horizontal="center" vertical="center"/>
      <protection hidden="1"/>
    </xf>
    <xf numFmtId="0" fontId="11" fillId="15" borderId="30" xfId="0" applyFont="1" applyFill="1" applyBorder="1" applyAlignment="1" applyProtection="1">
      <alignment horizontal="center" vertical="center"/>
      <protection hidden="1"/>
    </xf>
    <xf numFmtId="0" fontId="113" fillId="0" borderId="0" xfId="4" applyFont="1"/>
    <xf numFmtId="0" fontId="114" fillId="0" borderId="0" xfId="0" applyFont="1"/>
    <xf numFmtId="0" fontId="115" fillId="0" borderId="0" xfId="0" applyFont="1"/>
    <xf numFmtId="0" fontId="9" fillId="11" borderId="50" xfId="1" applyNumberFormat="1" applyFont="1" applyFill="1" applyBorder="1" applyAlignment="1">
      <alignment horizontal="center" vertical="center"/>
    </xf>
    <xf numFmtId="0" fontId="9" fillId="11" borderId="211" xfId="1" applyNumberFormat="1" applyFont="1" applyFill="1" applyBorder="1" applyAlignment="1">
      <alignment horizontal="center" vertical="center"/>
    </xf>
    <xf numFmtId="0" fontId="9" fillId="11" borderId="12" xfId="1" applyNumberFormat="1" applyFont="1" applyFill="1" applyBorder="1" applyAlignment="1">
      <alignment horizontal="center" vertical="center"/>
    </xf>
    <xf numFmtId="0" fontId="9" fillId="11" borderId="52" xfId="1" applyNumberFormat="1" applyFont="1" applyFill="1" applyBorder="1" applyAlignment="1">
      <alignment horizontal="center" vertical="center"/>
    </xf>
    <xf numFmtId="0" fontId="9" fillId="11" borderId="53" xfId="1" applyNumberFormat="1" applyFont="1" applyFill="1" applyBorder="1" applyAlignment="1">
      <alignment horizontal="center" vertical="center"/>
    </xf>
    <xf numFmtId="0" fontId="9" fillId="11" borderId="14" xfId="1" applyNumberFormat="1" applyFont="1" applyFill="1" applyBorder="1" applyAlignment="1">
      <alignment horizontal="center" vertical="center"/>
    </xf>
    <xf numFmtId="0" fontId="9" fillId="11" borderId="13" xfId="1" applyNumberFormat="1" applyFont="1" applyFill="1" applyBorder="1" applyAlignment="1">
      <alignment horizontal="center" vertical="center"/>
    </xf>
    <xf numFmtId="0" fontId="55" fillId="11" borderId="14" xfId="1" applyNumberFormat="1" applyFont="1" applyFill="1" applyBorder="1" applyAlignment="1">
      <alignment horizontal="center" vertical="center"/>
    </xf>
    <xf numFmtId="0" fontId="9" fillId="11" borderId="20" xfId="1" applyNumberFormat="1" applyFont="1" applyFill="1" applyBorder="1" applyAlignment="1">
      <alignment horizontal="center" vertical="center" wrapText="1"/>
    </xf>
    <xf numFmtId="0" fontId="55" fillId="11" borderId="54" xfId="1" applyNumberFormat="1" applyFont="1" applyFill="1" applyBorder="1" applyAlignment="1">
      <alignment horizontal="center" vertical="center"/>
    </xf>
    <xf numFmtId="0" fontId="9" fillId="11" borderId="55" xfId="1" applyNumberFormat="1" applyFont="1" applyFill="1" applyBorder="1" applyAlignment="1">
      <alignment horizontal="center" vertical="center"/>
    </xf>
    <xf numFmtId="0" fontId="9" fillId="11" borderId="56" xfId="1" applyNumberFormat="1" applyFont="1" applyFill="1" applyBorder="1" applyAlignment="1">
      <alignment horizontal="center" vertical="center"/>
    </xf>
    <xf numFmtId="0" fontId="9" fillId="11" borderId="57" xfId="1" applyNumberFormat="1" applyFont="1" applyFill="1" applyBorder="1" applyAlignment="1">
      <alignment horizontal="center" vertical="center"/>
    </xf>
    <xf numFmtId="0" fontId="55" fillId="11" borderId="211" xfId="1" applyNumberFormat="1" applyFont="1" applyFill="1" applyBorder="1" applyAlignment="1">
      <alignment horizontal="center" vertical="center"/>
    </xf>
    <xf numFmtId="0" fontId="9" fillId="11" borderId="54" xfId="1" applyNumberFormat="1" applyFont="1" applyFill="1" applyBorder="1" applyAlignment="1">
      <alignment horizontal="center" vertical="center"/>
    </xf>
    <xf numFmtId="0" fontId="9" fillId="11" borderId="0" xfId="1" applyNumberFormat="1" applyFont="1" applyFill="1" applyBorder="1" applyAlignment="1">
      <alignment horizontal="center" vertical="center"/>
    </xf>
    <xf numFmtId="0" fontId="9" fillId="11" borderId="212" xfId="1" applyNumberFormat="1" applyFont="1" applyFill="1" applyBorder="1" applyAlignment="1">
      <alignment horizontal="center" vertical="center"/>
    </xf>
    <xf numFmtId="4" fontId="118" fillId="33" borderId="204" xfId="18" applyNumberFormat="1" applyFont="1" applyFill="1" applyBorder="1" applyAlignment="1">
      <alignment horizontal="center" vertical="center"/>
    </xf>
    <xf numFmtId="0" fontId="119" fillId="0" borderId="204" xfId="18" applyFont="1" applyFill="1" applyBorder="1" applyAlignment="1">
      <alignment horizontal="center" vertical="center"/>
    </xf>
    <xf numFmtId="2" fontId="118" fillId="33" borderId="204" xfId="18" applyNumberFormat="1" applyFont="1" applyFill="1" applyBorder="1" applyAlignment="1">
      <alignment horizontal="center" vertical="center"/>
    </xf>
    <xf numFmtId="3" fontId="119" fillId="0" borderId="204" xfId="18" applyNumberFormat="1" applyFont="1" applyFill="1" applyBorder="1" applyAlignment="1">
      <alignment horizontal="center" vertical="center"/>
    </xf>
    <xf numFmtId="0" fontId="55" fillId="33" borderId="204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204" xfId="1" applyNumberFormat="1" applyFont="1" applyFill="1" applyBorder="1" applyAlignment="1" applyProtection="1">
      <alignment horizontal="center" vertical="center" shrinkToFit="1"/>
      <protection hidden="1"/>
    </xf>
    <xf numFmtId="4" fontId="9" fillId="8" borderId="204" xfId="1" applyNumberFormat="1" applyFont="1" applyFill="1" applyBorder="1" applyAlignment="1" applyProtection="1">
      <alignment horizontal="center" vertical="center" shrinkToFit="1"/>
      <protection hidden="1"/>
    </xf>
    <xf numFmtId="3" fontId="9" fillId="8" borderId="204" xfId="1" applyNumberFormat="1" applyFont="1" applyFill="1" applyBorder="1" applyAlignment="1" applyProtection="1">
      <alignment horizontal="center" vertical="center" shrinkToFit="1"/>
      <protection hidden="1"/>
    </xf>
    <xf numFmtId="0" fontId="118" fillId="33" borderId="204" xfId="18" applyFont="1" applyFill="1" applyBorder="1" applyAlignment="1">
      <alignment horizontal="center" vertical="center"/>
    </xf>
    <xf numFmtId="2" fontId="9" fillId="8" borderId="204" xfId="1" applyNumberFormat="1" applyFont="1" applyFill="1" applyBorder="1" applyAlignment="1" applyProtection="1">
      <alignment horizontal="center" vertical="center" shrinkToFit="1"/>
      <protection hidden="1"/>
    </xf>
    <xf numFmtId="0" fontId="116" fillId="0" borderId="204" xfId="18" applyFont="1" applyBorder="1" applyAlignment="1">
      <alignment horizontal="left" vertical="center" wrapText="1"/>
    </xf>
    <xf numFmtId="0" fontId="9" fillId="0" borderId="204" xfId="1" applyNumberFormat="1" applyFont="1" applyFill="1" applyBorder="1" applyAlignment="1" applyProtection="1">
      <alignment horizontal="center" vertical="center"/>
      <protection hidden="1"/>
    </xf>
    <xf numFmtId="0" fontId="55" fillId="0" borderId="204" xfId="1" applyNumberFormat="1" applyFont="1" applyFill="1" applyBorder="1" applyAlignment="1" applyProtection="1">
      <alignment horizontal="center" vertical="center"/>
      <protection hidden="1"/>
    </xf>
    <xf numFmtId="0" fontId="55" fillId="11" borderId="212" xfId="1" applyNumberFormat="1" applyFont="1" applyFill="1" applyBorder="1" applyAlignment="1">
      <alignment horizontal="center" vertical="center"/>
    </xf>
    <xf numFmtId="0" fontId="31" fillId="10" borderId="239" xfId="0" applyFont="1" applyFill="1" applyBorder="1" applyAlignment="1">
      <alignment horizontal="center"/>
    </xf>
    <xf numFmtId="3" fontId="31" fillId="10" borderId="205" xfId="0" applyNumberFormat="1" applyFont="1" applyFill="1" applyBorder="1" applyAlignment="1">
      <alignment horizontal="center"/>
    </xf>
    <xf numFmtId="3" fontId="31" fillId="10" borderId="213" xfId="0" applyNumberFormat="1" applyFont="1" applyFill="1" applyBorder="1" applyAlignment="1">
      <alignment horizontal="center"/>
    </xf>
    <xf numFmtId="0" fontId="31" fillId="10" borderId="206" xfId="0" applyFont="1" applyFill="1" applyBorder="1" applyAlignment="1">
      <alignment horizontal="center"/>
    </xf>
    <xf numFmtId="3" fontId="31" fillId="10" borderId="214" xfId="0" applyNumberFormat="1" applyFont="1" applyFill="1" applyBorder="1" applyAlignment="1">
      <alignment horizontal="center"/>
    </xf>
    <xf numFmtId="3" fontId="31" fillId="10" borderId="215" xfId="0" applyNumberFormat="1" applyFont="1" applyFill="1" applyBorder="1" applyAlignment="1">
      <alignment horizontal="center"/>
    </xf>
    <xf numFmtId="0" fontId="10" fillId="10" borderId="214" xfId="0" applyFont="1" applyFill="1" applyBorder="1" applyAlignment="1">
      <alignment horizontal="center"/>
    </xf>
    <xf numFmtId="3" fontId="31" fillId="10" borderId="207" xfId="0" applyNumberFormat="1" applyFont="1" applyFill="1" applyBorder="1" applyAlignment="1">
      <alignment horizontal="center"/>
    </xf>
    <xf numFmtId="3" fontId="31" fillId="10" borderId="211" xfId="0" applyNumberFormat="1" applyFont="1" applyFill="1" applyBorder="1" applyAlignment="1">
      <alignment horizontal="center"/>
    </xf>
    <xf numFmtId="3" fontId="31" fillId="10" borderId="212" xfId="0" applyNumberFormat="1" applyFont="1" applyFill="1" applyBorder="1" applyAlignment="1">
      <alignment horizontal="center"/>
    </xf>
    <xf numFmtId="0" fontId="10" fillId="10" borderId="211" xfId="0" applyFont="1" applyFill="1" applyBorder="1" applyAlignment="1">
      <alignment horizontal="center"/>
    </xf>
    <xf numFmtId="0" fontId="0" fillId="6" borderId="20" xfId="0" applyFont="1" applyFill="1" applyBorder="1" applyAlignment="1" applyProtection="1">
      <alignment shrinkToFit="1"/>
      <protection hidden="1"/>
    </xf>
    <xf numFmtId="0" fontId="31" fillId="6" borderId="134" xfId="0" applyFont="1" applyFill="1" applyBorder="1" applyAlignment="1" applyProtection="1">
      <alignment shrinkToFit="1"/>
      <protection hidden="1"/>
    </xf>
    <xf numFmtId="0" fontId="11" fillId="6" borderId="25" xfId="0" applyFont="1" applyFill="1" applyBorder="1" applyAlignment="1" applyProtection="1">
      <alignment horizontal="right" shrinkToFit="1"/>
      <protection hidden="1"/>
    </xf>
    <xf numFmtId="0" fontId="0" fillId="0" borderId="217" xfId="0" applyFill="1" applyBorder="1" applyProtection="1">
      <protection locked="0"/>
    </xf>
    <xf numFmtId="0" fontId="0" fillId="0" borderId="0" xfId="4" applyFont="1"/>
    <xf numFmtId="166" fontId="120" fillId="14" borderId="10" xfId="8" applyNumberFormat="1" applyFont="1" applyFill="1" applyBorder="1" applyAlignment="1">
      <alignment horizontal="center" vertical="center"/>
    </xf>
    <xf numFmtId="166" fontId="120" fillId="14" borderId="11" xfId="8" applyNumberFormat="1" applyFont="1" applyFill="1" applyBorder="1" applyAlignment="1">
      <alignment horizontal="center" vertical="center"/>
    </xf>
    <xf numFmtId="166" fontId="120" fillId="14" borderId="8" xfId="8" applyNumberFormat="1" applyFont="1" applyFill="1" applyBorder="1" applyAlignment="1">
      <alignment horizontal="center" vertical="center"/>
    </xf>
    <xf numFmtId="166" fontId="120" fillId="14" borderId="9" xfId="8" applyNumberFormat="1" applyFont="1" applyFill="1" applyBorder="1" applyAlignment="1">
      <alignment horizontal="center" vertical="center"/>
    </xf>
    <xf numFmtId="0" fontId="120" fillId="14" borderId="10" xfId="8" applyNumberFormat="1" applyFont="1" applyFill="1" applyBorder="1" applyAlignment="1">
      <alignment horizontal="center" vertical="center"/>
    </xf>
    <xf numFmtId="0" fontId="120" fillId="14" borderId="37" xfId="8" applyFont="1" applyFill="1" applyBorder="1" applyAlignment="1">
      <alignment horizontal="center" vertical="center"/>
    </xf>
    <xf numFmtId="0" fontId="120" fillId="0" borderId="68" xfId="8" applyFont="1" applyFill="1" applyBorder="1" applyAlignment="1" applyProtection="1">
      <alignment horizontal="center"/>
      <protection hidden="1"/>
    </xf>
    <xf numFmtId="0" fontId="31" fillId="0" borderId="19" xfId="8" applyFont="1" applyFill="1" applyBorder="1" applyAlignment="1" applyProtection="1">
      <alignment horizontal="center" shrinkToFit="1"/>
      <protection hidden="1"/>
    </xf>
    <xf numFmtId="0" fontId="31" fillId="0" borderId="0" xfId="8" applyFont="1" applyFill="1" applyBorder="1" applyAlignment="1" applyProtection="1">
      <alignment horizontal="center" shrinkToFit="1"/>
      <protection hidden="1"/>
    </xf>
    <xf numFmtId="0" fontId="120" fillId="0" borderId="70" xfId="8" applyFont="1" applyFill="1" applyBorder="1" applyAlignment="1" applyProtection="1">
      <alignment horizontal="center"/>
      <protection hidden="1"/>
    </xf>
    <xf numFmtId="0" fontId="120" fillId="0" borderId="226" xfId="8" applyFont="1" applyFill="1" applyBorder="1" applyAlignment="1" applyProtection="1">
      <alignment horizontal="center"/>
      <protection hidden="1"/>
    </xf>
    <xf numFmtId="0" fontId="10" fillId="0" borderId="134" xfId="8" applyFont="1" applyFill="1" applyBorder="1" applyAlignment="1" applyProtection="1">
      <alignment shrinkToFit="1"/>
      <protection hidden="1"/>
    </xf>
    <xf numFmtId="0" fontId="31" fillId="0" borderId="136" xfId="8" applyFont="1" applyFill="1" applyBorder="1" applyAlignment="1" applyProtection="1">
      <alignment horizontal="center" shrinkToFit="1"/>
      <protection hidden="1"/>
    </xf>
    <xf numFmtId="0" fontId="31" fillId="0" borderId="137" xfId="8" applyFont="1" applyFill="1" applyBorder="1" applyAlignment="1" applyProtection="1">
      <alignment horizontal="center" shrinkToFit="1"/>
      <protection hidden="1"/>
    </xf>
    <xf numFmtId="0" fontId="31" fillId="0" borderId="138" xfId="8" applyFont="1" applyFill="1" applyBorder="1" applyAlignment="1" applyProtection="1">
      <alignment horizontal="center" shrinkToFit="1"/>
      <protection hidden="1"/>
    </xf>
    <xf numFmtId="0" fontId="31" fillId="0" borderId="216" xfId="8" applyFont="1" applyFill="1" applyBorder="1" applyAlignment="1" applyProtection="1">
      <alignment horizontal="center" shrinkToFit="1"/>
      <protection hidden="1"/>
    </xf>
    <xf numFmtId="0" fontId="10" fillId="0" borderId="136" xfId="8" applyFont="1" applyFill="1" applyBorder="1" applyAlignment="1" applyProtection="1">
      <alignment horizontal="center" shrinkToFit="1"/>
      <protection hidden="1"/>
    </xf>
    <xf numFmtId="49" fontId="86" fillId="17" borderId="166" xfId="0" applyNumberFormat="1" applyFont="1" applyFill="1" applyBorder="1" applyAlignment="1">
      <alignment vertical="center"/>
    </xf>
    <xf numFmtId="49" fontId="86" fillId="17" borderId="0" xfId="0" applyNumberFormat="1" applyFont="1" applyFill="1" applyBorder="1" applyAlignment="1">
      <alignment vertical="center"/>
    </xf>
    <xf numFmtId="49" fontId="86" fillId="17" borderId="167" xfId="0" applyNumberFormat="1" applyFont="1" applyFill="1" applyBorder="1" applyAlignment="1">
      <alignment vertical="center"/>
    </xf>
    <xf numFmtId="0" fontId="85" fillId="18" borderId="172" xfId="0" applyFont="1" applyFill="1" applyBorder="1" applyAlignment="1">
      <alignment horizontal="center" vertical="center" wrapText="1"/>
    </xf>
    <xf numFmtId="0" fontId="85" fillId="18" borderId="173" xfId="0" applyFont="1" applyFill="1" applyBorder="1" applyAlignment="1">
      <alignment horizontal="center" vertical="center"/>
    </xf>
    <xf numFmtId="0" fontId="85" fillId="18" borderId="174" xfId="0" applyFont="1" applyFill="1" applyBorder="1" applyAlignment="1">
      <alignment horizontal="center" vertical="center"/>
    </xf>
    <xf numFmtId="0" fontId="85" fillId="18" borderId="169" xfId="0" applyFont="1" applyFill="1" applyBorder="1" applyAlignment="1">
      <alignment horizontal="center" vertical="center" wrapText="1"/>
    </xf>
    <xf numFmtId="0" fontId="85" fillId="18" borderId="175" xfId="0" applyFont="1" applyFill="1" applyBorder="1" applyAlignment="1">
      <alignment horizontal="center" vertical="center" wrapText="1"/>
    </xf>
    <xf numFmtId="0" fontId="85" fillId="18" borderId="176" xfId="0" applyFont="1" applyFill="1" applyBorder="1" applyAlignment="1">
      <alignment horizontal="center" vertical="center" wrapText="1"/>
    </xf>
    <xf numFmtId="0" fontId="85" fillId="19" borderId="176" xfId="0" applyFont="1" applyFill="1" applyBorder="1" applyAlignment="1">
      <alignment horizontal="center" vertical="center" wrapText="1"/>
    </xf>
    <xf numFmtId="0" fontId="85" fillId="20" borderId="176" xfId="0" applyFont="1" applyFill="1" applyBorder="1" applyAlignment="1">
      <alignment horizontal="center" vertical="center" wrapText="1"/>
    </xf>
    <xf numFmtId="0" fontId="85" fillId="21" borderId="177" xfId="0" applyFont="1" applyFill="1" applyBorder="1" applyAlignment="1">
      <alignment horizontal="center" vertical="center"/>
    </xf>
    <xf numFmtId="0" fontId="85" fillId="18" borderId="174" xfId="0" applyFont="1" applyFill="1" applyBorder="1" applyAlignment="1">
      <alignment horizontal="center" vertical="center" wrapText="1"/>
    </xf>
    <xf numFmtId="0" fontId="85" fillId="18" borderId="170" xfId="0" applyFont="1" applyFill="1" applyBorder="1" applyAlignment="1">
      <alignment horizontal="center" vertical="center" wrapText="1"/>
    </xf>
    <xf numFmtId="0" fontId="85" fillId="21" borderId="177" xfId="0" applyFont="1" applyFill="1" applyBorder="1" applyAlignment="1">
      <alignment horizontal="center" vertical="center" wrapText="1"/>
    </xf>
    <xf numFmtId="0" fontId="0" fillId="0" borderId="178" xfId="0" applyBorder="1" applyAlignment="1">
      <alignment horizontal="center" vertical="center" wrapText="1"/>
    </xf>
    <xf numFmtId="0" fontId="85" fillId="28" borderId="179" xfId="0" applyFont="1" applyFill="1" applyBorder="1" applyAlignment="1">
      <alignment vertical="center" wrapText="1"/>
    </xf>
    <xf numFmtId="0" fontId="0" fillId="0" borderId="180" xfId="0" applyBorder="1" applyAlignment="1">
      <alignment horizontal="center" vertical="center"/>
    </xf>
    <xf numFmtId="0" fontId="0" fillId="23" borderId="153" xfId="0" applyFill="1" applyBorder="1" applyAlignment="1">
      <alignment horizontal="center" vertical="center"/>
    </xf>
    <xf numFmtId="3" fontId="0" fillId="23" borderId="180" xfId="0" applyNumberFormat="1" applyFill="1" applyBorder="1" applyAlignment="1">
      <alignment horizontal="center" vertical="center"/>
    </xf>
    <xf numFmtId="0" fontId="0" fillId="0" borderId="165" xfId="0" applyBorder="1" applyAlignment="1">
      <alignment horizontal="center" vertical="center" wrapText="1"/>
    </xf>
    <xf numFmtId="0" fontId="0" fillId="0" borderId="181" xfId="0" applyBorder="1" applyAlignment="1">
      <alignment horizontal="center" vertical="center"/>
    </xf>
    <xf numFmtId="3" fontId="0" fillId="16" borderId="180" xfId="0" applyNumberFormat="1" applyFill="1" applyBorder="1" applyAlignment="1">
      <alignment horizontal="center" vertical="center"/>
    </xf>
    <xf numFmtId="0" fontId="0" fillId="0" borderId="178" xfId="0" applyBorder="1" applyAlignment="1">
      <alignment horizontal="center" vertical="center"/>
    </xf>
    <xf numFmtId="0" fontId="0" fillId="23" borderId="182" xfId="0" applyFill="1" applyBorder="1" applyAlignment="1">
      <alignment horizontal="center" vertical="center"/>
    </xf>
    <xf numFmtId="3" fontId="0" fillId="23" borderId="183" xfId="0" applyNumberFormat="1" applyFill="1" applyBorder="1" applyAlignment="1">
      <alignment horizontal="center" vertical="center"/>
    </xf>
    <xf numFmtId="0" fontId="0" fillId="0" borderId="183" xfId="0" applyBorder="1" applyAlignment="1">
      <alignment horizontal="center" vertical="center"/>
    </xf>
    <xf numFmtId="0" fontId="0" fillId="0" borderId="179" xfId="0" applyBorder="1" applyAlignment="1">
      <alignment horizontal="center" vertical="center"/>
    </xf>
    <xf numFmtId="0" fontId="0" fillId="0" borderId="208" xfId="0" applyBorder="1" applyAlignment="1">
      <alignment horizontal="center" vertical="center"/>
    </xf>
    <xf numFmtId="3" fontId="0" fillId="0" borderId="178" xfId="0" applyNumberFormat="1" applyBorder="1" applyAlignment="1">
      <alignment horizontal="center" vertical="center"/>
    </xf>
    <xf numFmtId="3" fontId="0" fillId="17" borderId="183" xfId="0" applyNumberFormat="1" applyFill="1" applyBorder="1" applyAlignment="1">
      <alignment horizontal="center" vertical="center"/>
    </xf>
    <xf numFmtId="4" fontId="0" fillId="17" borderId="183" xfId="0" applyNumberFormat="1" applyFill="1" applyBorder="1" applyAlignment="1">
      <alignment horizontal="center" vertical="center"/>
    </xf>
    <xf numFmtId="0" fontId="0" fillId="0" borderId="241" xfId="0" applyBorder="1" applyAlignment="1">
      <alignment horizontal="center" vertical="center" wrapText="1"/>
    </xf>
    <xf numFmtId="0" fontId="85" fillId="26" borderId="242" xfId="0" applyFont="1" applyFill="1" applyBorder="1" applyAlignment="1">
      <alignment vertical="center" wrapText="1"/>
    </xf>
    <xf numFmtId="0" fontId="0" fillId="0" borderId="204" xfId="0" applyBorder="1" applyAlignment="1">
      <alignment horizontal="center" vertical="center"/>
    </xf>
    <xf numFmtId="0" fontId="0" fillId="23" borderId="238" xfId="0" applyFill="1" applyBorder="1" applyAlignment="1">
      <alignment horizontal="center" vertical="center"/>
    </xf>
    <xf numFmtId="3" fontId="0" fillId="23" borderId="204" xfId="0" applyNumberFormat="1" applyFill="1" applyBorder="1" applyAlignment="1">
      <alignment horizontal="center" vertical="center"/>
    </xf>
    <xf numFmtId="0" fontId="0" fillId="0" borderId="204" xfId="0" applyBorder="1" applyAlignment="1">
      <alignment horizontal="center" vertical="center" wrapText="1"/>
    </xf>
    <xf numFmtId="0" fontId="0" fillId="0" borderId="242" xfId="0" applyBorder="1" applyAlignment="1">
      <alignment horizontal="center" vertical="center"/>
    </xf>
    <xf numFmtId="3" fontId="0" fillId="16" borderId="204" xfId="0" applyNumberFormat="1" applyFill="1" applyBorder="1" applyAlignment="1">
      <alignment horizontal="center" vertical="center"/>
    </xf>
    <xf numFmtId="0" fontId="0" fillId="0" borderId="241" xfId="0" applyBorder="1" applyAlignment="1">
      <alignment horizontal="center" vertical="center"/>
    </xf>
    <xf numFmtId="0" fontId="0" fillId="0" borderId="210" xfId="0" applyBorder="1" applyAlignment="1">
      <alignment horizontal="center" vertical="center"/>
    </xf>
    <xf numFmtId="3" fontId="0" fillId="17" borderId="204" xfId="0" applyNumberFormat="1" applyFill="1" applyBorder="1" applyAlignment="1">
      <alignment horizontal="center" vertical="center"/>
    </xf>
    <xf numFmtId="4" fontId="0" fillId="17" borderId="204" xfId="0" applyNumberFormat="1" applyFill="1" applyBorder="1" applyAlignment="1">
      <alignment horizontal="center" vertical="center"/>
    </xf>
    <xf numFmtId="0" fontId="85" fillId="21" borderId="242" xfId="0" applyFont="1" applyFill="1" applyBorder="1" applyAlignment="1">
      <alignment vertical="center" wrapText="1"/>
    </xf>
    <xf numFmtId="0" fontId="85" fillId="25" borderId="242" xfId="0" applyFont="1" applyFill="1" applyBorder="1" applyAlignment="1">
      <alignment vertical="center" wrapText="1"/>
    </xf>
    <xf numFmtId="0" fontId="85" fillId="22" borderId="242" xfId="0" applyFont="1" applyFill="1" applyBorder="1" applyAlignment="1">
      <alignment vertical="center" wrapText="1"/>
    </xf>
    <xf numFmtId="0" fontId="85" fillId="24" borderId="242" xfId="0" applyFont="1" applyFill="1" applyBorder="1" applyAlignment="1">
      <alignment vertical="center" wrapText="1"/>
    </xf>
    <xf numFmtId="167" fontId="0" fillId="0" borderId="204" xfId="0" applyNumberFormat="1" applyBorder="1" applyAlignment="1">
      <alignment horizontal="center" vertical="center"/>
    </xf>
    <xf numFmtId="0" fontId="85" fillId="17" borderId="242" xfId="0" applyFont="1" applyFill="1" applyBorder="1" applyAlignment="1">
      <alignment vertical="center" wrapText="1"/>
    </xf>
    <xf numFmtId="0" fontId="85" fillId="29" borderId="242" xfId="0" applyFont="1" applyFill="1" applyBorder="1" applyAlignment="1">
      <alignment vertical="center" wrapText="1"/>
    </xf>
    <xf numFmtId="0" fontId="85" fillId="30" borderId="242" xfId="0" applyFont="1" applyFill="1" applyBorder="1" applyAlignment="1">
      <alignment vertical="center" wrapText="1"/>
    </xf>
    <xf numFmtId="0" fontId="0" fillId="0" borderId="186" xfId="0" applyBorder="1" applyAlignment="1">
      <alignment horizontal="center" vertical="center" wrapText="1"/>
    </xf>
    <xf numFmtId="0" fontId="85" fillId="27" borderId="187" xfId="0" applyFont="1" applyFill="1" applyBorder="1" applyAlignment="1">
      <alignment vertical="center" wrapText="1"/>
    </xf>
    <xf numFmtId="0" fontId="0" fillId="0" borderId="188" xfId="0" applyBorder="1" applyAlignment="1">
      <alignment horizontal="center" vertical="center"/>
    </xf>
    <xf numFmtId="0" fontId="0" fillId="23" borderId="189" xfId="0" applyFill="1" applyBorder="1" applyAlignment="1">
      <alignment horizontal="center" vertical="center"/>
    </xf>
    <xf numFmtId="3" fontId="0" fillId="23" borderId="188" xfId="0" applyNumberFormat="1" applyFill="1" applyBorder="1" applyAlignment="1">
      <alignment horizontal="center" vertical="center"/>
    </xf>
    <xf numFmtId="167" fontId="0" fillId="0" borderId="188" xfId="0" applyNumberFormat="1" applyBorder="1" applyAlignment="1">
      <alignment horizontal="center" vertical="center"/>
    </xf>
    <xf numFmtId="0" fontId="0" fillId="0" borderId="85" xfId="0" applyBorder="1" applyAlignment="1">
      <alignment horizontal="center" vertical="center" wrapText="1"/>
    </xf>
    <xf numFmtId="0" fontId="0" fillId="0" borderId="187" xfId="0" applyBorder="1" applyAlignment="1">
      <alignment horizontal="center" vertical="center"/>
    </xf>
    <xf numFmtId="3" fontId="0" fillId="16" borderId="188" xfId="0" applyNumberFormat="1" applyFill="1" applyBorder="1" applyAlignment="1">
      <alignment horizontal="center" vertical="center"/>
    </xf>
    <xf numFmtId="0" fontId="0" fillId="0" borderId="186" xfId="0" applyBorder="1" applyAlignment="1">
      <alignment horizontal="center" vertical="center"/>
    </xf>
    <xf numFmtId="0" fontId="0" fillId="23" borderId="89" xfId="0" applyFill="1" applyBorder="1" applyAlignment="1">
      <alignment horizontal="center" vertical="center"/>
    </xf>
    <xf numFmtId="0" fontId="0" fillId="0" borderId="190" xfId="0" applyBorder="1" applyAlignment="1">
      <alignment horizontal="center" vertical="center"/>
    </xf>
    <xf numFmtId="3" fontId="0" fillId="17" borderId="188" xfId="0" applyNumberFormat="1" applyFill="1" applyBorder="1" applyAlignment="1">
      <alignment horizontal="center" vertical="center"/>
    </xf>
    <xf numFmtId="4" fontId="0" fillId="17" borderId="188" xfId="0" applyNumberFormat="1" applyFill="1" applyBorder="1" applyAlignment="1">
      <alignment horizontal="center" vertical="center"/>
    </xf>
    <xf numFmtId="0" fontId="16" fillId="0" borderId="39" xfId="0" applyFont="1" applyBorder="1" applyAlignment="1" applyProtection="1">
      <alignment horizontal="left" vertical="center" shrinkToFit="1"/>
      <protection hidden="1"/>
    </xf>
    <xf numFmtId="0" fontId="16" fillId="0" borderId="43" xfId="0" applyFont="1" applyBorder="1" applyAlignment="1" applyProtection="1">
      <alignment horizontal="left" vertical="center" shrinkToFit="1"/>
      <protection hidden="1"/>
    </xf>
    <xf numFmtId="0" fontId="91" fillId="0" borderId="0" xfId="0" applyFont="1" applyAlignment="1">
      <alignment horizontal="left"/>
    </xf>
    <xf numFmtId="0" fontId="124" fillId="0" borderId="0" xfId="0" applyFont="1" applyAlignment="1">
      <alignment horizontal="left"/>
    </xf>
    <xf numFmtId="0" fontId="9" fillId="14" borderId="117" xfId="12" applyFont="1" applyFill="1" applyBorder="1" applyAlignment="1" applyProtection="1">
      <alignment horizontal="center" vertical="center" wrapText="1"/>
      <protection hidden="1"/>
    </xf>
    <xf numFmtId="0" fontId="9" fillId="14" borderId="115" xfId="12" applyFont="1" applyFill="1" applyBorder="1" applyAlignment="1" applyProtection="1">
      <alignment horizontal="center" vertical="center" wrapText="1"/>
      <protection hidden="1"/>
    </xf>
    <xf numFmtId="0" fontId="8" fillId="14" borderId="118" xfId="12" applyFont="1" applyFill="1" applyBorder="1" applyAlignment="1">
      <alignment horizontal="center" vertical="center"/>
    </xf>
    <xf numFmtId="0" fontId="8" fillId="14" borderId="4" xfId="12" applyFont="1" applyFill="1" applyBorder="1" applyAlignment="1">
      <alignment horizontal="center" vertical="center"/>
    </xf>
    <xf numFmtId="0" fontId="5" fillId="14" borderId="64" xfId="12" applyFont="1" applyFill="1" applyBorder="1" applyAlignment="1">
      <alignment horizontal="center" vertical="center"/>
    </xf>
    <xf numFmtId="0" fontId="5" fillId="14" borderId="63" xfId="12" applyFont="1" applyFill="1" applyBorder="1" applyAlignment="1">
      <alignment horizontal="center" vertical="center"/>
    </xf>
    <xf numFmtId="0" fontId="5" fillId="14" borderId="49" xfId="12" applyFont="1" applyFill="1" applyBorder="1" applyAlignment="1">
      <alignment horizontal="center" vertical="center"/>
    </xf>
    <xf numFmtId="0" fontId="5" fillId="14" borderId="154" xfId="12" applyFont="1" applyFill="1" applyBorder="1" applyAlignment="1">
      <alignment horizontal="center" vertical="center"/>
    </xf>
    <xf numFmtId="0" fontId="5" fillId="14" borderId="152" xfId="12" applyFont="1" applyFill="1" applyBorder="1" applyAlignment="1">
      <alignment horizontal="center" vertical="center"/>
    </xf>
    <xf numFmtId="0" fontId="5" fillId="14" borderId="155" xfId="12" applyFont="1" applyFill="1" applyBorder="1" applyAlignment="1">
      <alignment horizontal="center" vertical="center"/>
    </xf>
    <xf numFmtId="0" fontId="7" fillId="14" borderId="38" xfId="12" applyFont="1" applyFill="1" applyBorder="1" applyAlignment="1">
      <alignment horizontal="center" vertical="center" wrapText="1"/>
    </xf>
    <xf numFmtId="0" fontId="7" fillId="14" borderId="20" xfId="12" applyFont="1" applyFill="1" applyBorder="1" applyAlignment="1">
      <alignment horizontal="center" vertical="center" wrapText="1"/>
    </xf>
    <xf numFmtId="0" fontId="7" fillId="14" borderId="58" xfId="12" applyFont="1" applyFill="1" applyBorder="1" applyAlignment="1">
      <alignment horizontal="center" vertical="center" wrapText="1"/>
    </xf>
    <xf numFmtId="0" fontId="5" fillId="14" borderId="38" xfId="12" applyFont="1" applyFill="1" applyBorder="1" applyAlignment="1">
      <alignment horizontal="center" vertical="center"/>
    </xf>
    <xf numFmtId="0" fontId="5" fillId="14" borderId="20" xfId="12" applyFont="1" applyFill="1" applyBorder="1" applyAlignment="1">
      <alignment horizontal="center" vertical="center"/>
    </xf>
    <xf numFmtId="0" fontId="5" fillId="14" borderId="58" xfId="12" applyFont="1" applyFill="1" applyBorder="1" applyAlignment="1">
      <alignment horizontal="center" vertical="center"/>
    </xf>
    <xf numFmtId="0" fontId="9" fillId="14" borderId="149" xfId="12" applyFont="1" applyFill="1" applyBorder="1" applyAlignment="1" applyProtection="1">
      <alignment horizontal="center" vertical="center" wrapText="1"/>
      <protection hidden="1"/>
    </xf>
    <xf numFmtId="0" fontId="9" fillId="14" borderId="113" xfId="12" applyFont="1" applyFill="1" applyBorder="1" applyAlignment="1" applyProtection="1">
      <alignment horizontal="center" vertical="center" wrapText="1"/>
      <protection hidden="1"/>
    </xf>
    <xf numFmtId="0" fontId="5" fillId="0" borderId="0" xfId="1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top"/>
    </xf>
    <xf numFmtId="0" fontId="7" fillId="2" borderId="1" xfId="1" applyNumberFormat="1" applyFont="1" applyFill="1" applyBorder="1" applyAlignment="1">
      <alignment horizontal="center" vertical="center" wrapText="1"/>
    </xf>
    <xf numFmtId="0" fontId="8" fillId="14" borderId="146" xfId="12" applyFont="1" applyFill="1" applyBorder="1" applyAlignment="1">
      <alignment horizontal="center" vertical="center"/>
    </xf>
    <xf numFmtId="0" fontId="8" fillId="14" borderId="147" xfId="12" applyFont="1" applyFill="1" applyBorder="1" applyAlignment="1">
      <alignment horizontal="center" vertical="center"/>
    </xf>
    <xf numFmtId="0" fontId="5" fillId="14" borderId="64" xfId="12" applyFont="1" applyFill="1" applyBorder="1" applyAlignment="1">
      <alignment horizontal="center" vertical="center" wrapText="1"/>
    </xf>
    <xf numFmtId="0" fontId="5" fillId="14" borderId="66" xfId="12" applyFont="1" applyFill="1" applyBorder="1" applyAlignment="1">
      <alignment horizontal="center" vertical="center" wrapText="1"/>
    </xf>
    <xf numFmtId="0" fontId="5" fillId="14" borderId="161" xfId="12" applyFont="1" applyFill="1" applyBorder="1" applyAlignment="1">
      <alignment horizontal="center" vertical="center" wrapText="1"/>
    </xf>
    <xf numFmtId="0" fontId="8" fillId="14" borderId="144" xfId="12" applyFont="1" applyFill="1" applyBorder="1" applyAlignment="1">
      <alignment horizontal="center" vertical="center"/>
    </xf>
    <xf numFmtId="0" fontId="8" fillId="14" borderId="145" xfId="12" applyFont="1" applyFill="1" applyBorder="1" applyAlignment="1">
      <alignment horizontal="center" vertical="center"/>
    </xf>
    <xf numFmtId="0" fontId="5" fillId="14" borderId="144" xfId="12" applyFont="1" applyFill="1" applyBorder="1" applyAlignment="1">
      <alignment horizontal="center" vertical="center"/>
    </xf>
    <xf numFmtId="0" fontId="5" fillId="14" borderId="148" xfId="12" applyFont="1" applyFill="1" applyBorder="1" applyAlignment="1">
      <alignment horizontal="center" vertical="center"/>
    </xf>
    <xf numFmtId="0" fontId="5" fillId="14" borderId="147" xfId="12" applyFont="1" applyFill="1" applyBorder="1" applyAlignment="1">
      <alignment horizontal="center" vertical="center"/>
    </xf>
    <xf numFmtId="0" fontId="5" fillId="14" borderId="150" xfId="12" applyFont="1" applyFill="1" applyBorder="1" applyAlignment="1">
      <alignment horizontal="center" vertical="center"/>
    </xf>
    <xf numFmtId="0" fontId="5" fillId="14" borderId="204" xfId="12" applyFont="1" applyFill="1" applyBorder="1" applyAlignment="1">
      <alignment horizontal="center" vertical="center"/>
    </xf>
    <xf numFmtId="0" fontId="5" fillId="14" borderId="113" xfId="12" applyFont="1" applyFill="1" applyBorder="1" applyAlignment="1">
      <alignment horizontal="center" vertical="center"/>
    </xf>
    <xf numFmtId="0" fontId="5" fillId="12" borderId="4" xfId="1" applyNumberFormat="1" applyFont="1" applyFill="1" applyBorder="1" applyAlignment="1">
      <alignment horizontal="center" vertical="center"/>
    </xf>
    <xf numFmtId="0" fontId="0" fillId="12" borderId="5" xfId="1" applyNumberFormat="1" applyFont="1" applyFill="1" applyBorder="1" applyAlignment="1" applyProtection="1">
      <alignment horizontal="center" vertical="center" wrapText="1"/>
      <protection locked="0"/>
    </xf>
    <xf numFmtId="0" fontId="8" fillId="12" borderId="3" xfId="1" applyNumberFormat="1" applyFont="1" applyFill="1" applyBorder="1" applyAlignment="1">
      <alignment horizontal="center" vertical="center"/>
    </xf>
    <xf numFmtId="0" fontId="8" fillId="12" borderId="2" xfId="1" applyNumberFormat="1" applyFont="1" applyFill="1" applyBorder="1" applyAlignment="1">
      <alignment horizontal="center" vertical="center"/>
    </xf>
    <xf numFmtId="0" fontId="8" fillId="12" borderId="4" xfId="1" applyNumberFormat="1" applyFont="1" applyFill="1" applyBorder="1" applyAlignment="1">
      <alignment horizontal="center" vertical="center"/>
    </xf>
    <xf numFmtId="0" fontId="7" fillId="12" borderId="38" xfId="1" applyNumberFormat="1" applyFont="1" applyFill="1" applyBorder="1" applyAlignment="1">
      <alignment horizontal="center" wrapText="1"/>
    </xf>
    <xf numFmtId="0" fontId="5" fillId="12" borderId="49" xfId="1" applyNumberFormat="1" applyFont="1" applyFill="1" applyBorder="1" applyAlignment="1">
      <alignment horizontal="center"/>
    </xf>
    <xf numFmtId="0" fontId="5" fillId="12" borderId="64" xfId="1" applyNumberFormat="1" applyFont="1" applyFill="1" applyBorder="1" applyAlignment="1">
      <alignment horizontal="center" wrapText="1"/>
    </xf>
    <xf numFmtId="0" fontId="5" fillId="12" borderId="38" xfId="1" applyNumberFormat="1" applyFont="1" applyFill="1" applyBorder="1" applyAlignment="1">
      <alignment horizontal="center"/>
    </xf>
    <xf numFmtId="0" fontId="5" fillId="11" borderId="4" xfId="1" applyNumberFormat="1" applyFont="1" applyFill="1" applyBorder="1" applyAlignment="1">
      <alignment horizontal="center" vertical="center"/>
    </xf>
    <xf numFmtId="0" fontId="0" fillId="11" borderId="5" xfId="1" applyNumberFormat="1" applyFont="1" applyFill="1" applyBorder="1" applyAlignment="1" applyProtection="1">
      <alignment horizontal="center" vertical="center" wrapText="1"/>
      <protection locked="0"/>
    </xf>
    <xf numFmtId="0" fontId="0" fillId="10" borderId="5" xfId="1" applyNumberFormat="1" applyFont="1" applyFill="1" applyBorder="1" applyAlignment="1" applyProtection="1">
      <alignment horizontal="center" vertical="center" wrapText="1"/>
      <protection locked="0"/>
    </xf>
    <xf numFmtId="0" fontId="8" fillId="11" borderId="3" xfId="1" applyNumberFormat="1" applyFont="1" applyFill="1" applyBorder="1" applyAlignment="1">
      <alignment horizontal="center" vertical="center"/>
    </xf>
    <xf numFmtId="0" fontId="8" fillId="11" borderId="2" xfId="1" applyNumberFormat="1" applyFont="1" applyFill="1" applyBorder="1" applyAlignment="1">
      <alignment horizontal="center" vertical="center"/>
    </xf>
    <xf numFmtId="0" fontId="8" fillId="11" borderId="4" xfId="1" applyNumberFormat="1" applyFont="1" applyFill="1" applyBorder="1" applyAlignment="1">
      <alignment horizontal="center" vertical="center"/>
    </xf>
    <xf numFmtId="0" fontId="7" fillId="11" borderId="38" xfId="1" applyNumberFormat="1" applyFont="1" applyFill="1" applyBorder="1" applyAlignment="1">
      <alignment horizontal="center" wrapText="1"/>
    </xf>
    <xf numFmtId="0" fontId="5" fillId="11" borderId="49" xfId="1" applyNumberFormat="1" applyFont="1" applyFill="1" applyBorder="1" applyAlignment="1">
      <alignment horizontal="center"/>
    </xf>
    <xf numFmtId="0" fontId="8" fillId="13" borderId="2" xfId="1" applyNumberFormat="1" applyFont="1" applyFill="1" applyBorder="1" applyAlignment="1">
      <alignment horizontal="center" vertical="center"/>
    </xf>
    <xf numFmtId="0" fontId="8" fillId="13" borderId="3" xfId="1" applyNumberFormat="1" applyFont="1" applyFill="1" applyBorder="1" applyAlignment="1">
      <alignment horizontal="center" vertical="center"/>
    </xf>
    <xf numFmtId="0" fontId="5" fillId="13" borderId="4" xfId="1" applyNumberFormat="1" applyFont="1" applyFill="1" applyBorder="1" applyAlignment="1">
      <alignment horizontal="center" vertical="center"/>
    </xf>
    <xf numFmtId="0" fontId="7" fillId="13" borderId="38" xfId="1" applyNumberFormat="1" applyFont="1" applyFill="1" applyBorder="1" applyAlignment="1">
      <alignment horizontal="center" wrapText="1"/>
    </xf>
    <xf numFmtId="0" fontId="5" fillId="13" borderId="64" xfId="1" applyNumberFormat="1" applyFont="1" applyFill="1" applyBorder="1" applyAlignment="1">
      <alignment horizontal="center" wrapText="1"/>
    </xf>
    <xf numFmtId="0" fontId="5" fillId="13" borderId="38" xfId="1" applyNumberFormat="1" applyFont="1" applyFill="1" applyBorder="1" applyAlignment="1">
      <alignment horizontal="center"/>
    </xf>
    <xf numFmtId="0" fontId="61" fillId="11" borderId="125" xfId="1" applyNumberFormat="1" applyFont="1" applyFill="1" applyBorder="1" applyAlignment="1">
      <alignment horizontal="center" vertical="center"/>
    </xf>
    <xf numFmtId="0" fontId="61" fillId="11" borderId="80" xfId="1" applyNumberFormat="1" applyFont="1" applyFill="1" applyBorder="1" applyAlignment="1">
      <alignment horizontal="center" vertical="center"/>
    </xf>
    <xf numFmtId="0" fontId="61" fillId="11" borderId="4" xfId="1" applyNumberFormat="1" applyFont="1" applyFill="1" applyBorder="1" applyAlignment="1">
      <alignment horizontal="center" vertical="center"/>
    </xf>
    <xf numFmtId="0" fontId="61" fillId="11" borderId="127" xfId="1" applyNumberFormat="1" applyFont="1" applyFill="1" applyBorder="1" applyAlignment="1">
      <alignment horizontal="center" vertical="center"/>
    </xf>
    <xf numFmtId="0" fontId="60" fillId="11" borderId="5" xfId="1" applyNumberFormat="1" applyFont="1" applyFill="1" applyBorder="1" applyAlignment="1" applyProtection="1">
      <alignment horizontal="center" vertical="center" wrapText="1"/>
      <protection locked="0"/>
    </xf>
    <xf numFmtId="0" fontId="64" fillId="11" borderId="78" xfId="1" applyNumberFormat="1" applyFont="1" applyFill="1" applyBorder="1" applyAlignment="1">
      <alignment horizontal="center" vertical="center"/>
    </xf>
    <xf numFmtId="0" fontId="64" fillId="11" borderId="79" xfId="1" applyNumberFormat="1" applyFont="1" applyFill="1" applyBorder="1" applyAlignment="1">
      <alignment horizontal="center" vertical="center"/>
    </xf>
    <xf numFmtId="0" fontId="64" fillId="11" borderId="125" xfId="1" applyNumberFormat="1" applyFont="1" applyFill="1" applyBorder="1" applyAlignment="1">
      <alignment horizontal="center" vertical="center"/>
    </xf>
    <xf numFmtId="0" fontId="63" fillId="11" borderId="75" xfId="1" applyNumberFormat="1" applyFont="1" applyFill="1" applyBorder="1" applyAlignment="1">
      <alignment horizontal="center" wrapText="1"/>
    </xf>
    <xf numFmtId="0" fontId="63" fillId="11" borderId="126" xfId="1" applyNumberFormat="1" applyFont="1" applyFill="1" applyBorder="1" applyAlignment="1">
      <alignment horizontal="center" wrapText="1"/>
    </xf>
    <xf numFmtId="0" fontId="61" fillId="11" borderId="124" xfId="1" applyNumberFormat="1" applyFont="1" applyFill="1" applyBorder="1" applyAlignment="1">
      <alignment horizontal="center"/>
    </xf>
    <xf numFmtId="0" fontId="61" fillId="11" borderId="49" xfId="1" applyNumberFormat="1" applyFont="1" applyFill="1" applyBorder="1" applyAlignment="1">
      <alignment horizontal="center"/>
    </xf>
    <xf numFmtId="0" fontId="38" fillId="11" borderId="79" xfId="1" applyNumberFormat="1" applyFont="1" applyFill="1" applyBorder="1" applyAlignment="1">
      <alignment horizontal="center" vertical="center"/>
    </xf>
    <xf numFmtId="0" fontId="38" fillId="11" borderId="78" xfId="1" applyNumberFormat="1" applyFont="1" applyFill="1" applyBorder="1" applyAlignment="1">
      <alignment horizontal="center" vertical="center"/>
    </xf>
    <xf numFmtId="0" fontId="33" fillId="11" borderId="80" xfId="1" applyNumberFormat="1" applyFont="1" applyFill="1" applyBorder="1" applyAlignment="1">
      <alignment horizontal="center" vertical="center"/>
    </xf>
    <xf numFmtId="0" fontId="33" fillId="0" borderId="0" xfId="1" applyNumberFormat="1" applyFont="1" applyFill="1" applyBorder="1" applyAlignment="1">
      <alignment horizontal="center"/>
    </xf>
    <xf numFmtId="0" fontId="33" fillId="0" borderId="0" xfId="1" applyNumberFormat="1" applyFont="1" applyFill="1" applyBorder="1" applyAlignment="1">
      <alignment horizontal="center" vertical="top"/>
    </xf>
    <xf numFmtId="0" fontId="37" fillId="11" borderId="75" xfId="1" applyNumberFormat="1" applyFont="1" applyFill="1" applyBorder="1" applyAlignment="1">
      <alignment horizontal="center" wrapText="1"/>
    </xf>
    <xf numFmtId="0" fontId="33" fillId="11" borderId="76" xfId="1" applyNumberFormat="1" applyFont="1" applyFill="1" applyBorder="1" applyAlignment="1">
      <alignment horizontal="center" wrapText="1"/>
    </xf>
    <xf numFmtId="0" fontId="33" fillId="11" borderId="77" xfId="1" applyNumberFormat="1" applyFont="1" applyFill="1" applyBorder="1" applyAlignment="1">
      <alignment horizontal="center"/>
    </xf>
    <xf numFmtId="0" fontId="0" fillId="13" borderId="5" xfId="1" applyNumberFormat="1" applyFont="1" applyFill="1" applyBorder="1" applyAlignment="1" applyProtection="1">
      <alignment horizontal="center" vertical="center" wrapText="1"/>
      <protection locked="0"/>
    </xf>
    <xf numFmtId="0" fontId="8" fillId="13" borderId="4" xfId="1" applyNumberFormat="1" applyFont="1" applyFill="1" applyBorder="1" applyAlignment="1">
      <alignment horizontal="center" vertical="center"/>
    </xf>
    <xf numFmtId="0" fontId="5" fillId="13" borderId="49" xfId="1" applyNumberFormat="1" applyFont="1" applyFill="1" applyBorder="1" applyAlignment="1">
      <alignment horizontal="center"/>
    </xf>
    <xf numFmtId="0" fontId="24" fillId="13" borderId="2" xfId="1" applyNumberFormat="1" applyFont="1" applyFill="1" applyBorder="1" applyAlignment="1">
      <alignment horizontal="center" vertical="center"/>
    </xf>
    <xf numFmtId="0" fontId="24" fillId="13" borderId="3" xfId="1" applyNumberFormat="1" applyFont="1" applyFill="1" applyBorder="1" applyAlignment="1">
      <alignment horizontal="center" vertical="center"/>
    </xf>
    <xf numFmtId="0" fontId="22" fillId="13" borderId="2" xfId="1" applyNumberFormat="1" applyFont="1" applyFill="1" applyBorder="1" applyAlignment="1">
      <alignment horizontal="center" vertical="center"/>
    </xf>
    <xf numFmtId="0" fontId="25" fillId="0" borderId="0" xfId="1" applyNumberFormat="1" applyFont="1" applyFill="1" applyBorder="1" applyAlignment="1">
      <alignment horizontal="center"/>
    </xf>
    <xf numFmtId="0" fontId="25" fillId="0" borderId="0" xfId="1" applyNumberFormat="1" applyFont="1" applyFill="1" applyBorder="1" applyAlignment="1">
      <alignment horizontal="center" vertical="top"/>
    </xf>
    <xf numFmtId="0" fontId="22" fillId="13" borderId="38" xfId="1" applyNumberFormat="1" applyFont="1" applyFill="1" applyBorder="1" applyAlignment="1">
      <alignment horizontal="center" wrapText="1"/>
    </xf>
    <xf numFmtId="0" fontId="22" fillId="13" borderId="63" xfId="1" applyNumberFormat="1" applyFont="1" applyFill="1" applyBorder="1" applyAlignment="1">
      <alignment horizontal="center"/>
    </xf>
    <xf numFmtId="0" fontId="9" fillId="11" borderId="111" xfId="1" applyNumberFormat="1" applyFont="1" applyFill="1" applyBorder="1" applyAlignment="1" applyProtection="1">
      <alignment horizontal="center" vertical="center" wrapText="1"/>
      <protection locked="0"/>
    </xf>
    <xf numFmtId="0" fontId="9" fillId="11" borderId="5" xfId="1" applyNumberFormat="1" applyFont="1" applyFill="1" applyBorder="1" applyAlignment="1" applyProtection="1">
      <alignment horizontal="center" vertical="center" wrapText="1"/>
      <protection locked="0"/>
    </xf>
    <xf numFmtId="0" fontId="5" fillId="11" borderId="64" xfId="1" applyNumberFormat="1" applyFont="1" applyFill="1" applyBorder="1" applyAlignment="1">
      <alignment horizontal="center" wrapText="1"/>
    </xf>
    <xf numFmtId="0" fontId="5" fillId="11" borderId="38" xfId="1" applyNumberFormat="1" applyFont="1" applyFill="1" applyBorder="1" applyAlignment="1">
      <alignment horizontal="center"/>
    </xf>
    <xf numFmtId="0" fontId="5" fillId="11" borderId="2" xfId="1" applyNumberFormat="1" applyFont="1" applyFill="1" applyBorder="1" applyAlignment="1">
      <alignment horizontal="center" vertical="center"/>
    </xf>
    <xf numFmtId="0" fontId="9" fillId="11" borderId="117" xfId="1" applyNumberFormat="1" applyFont="1" applyFill="1" applyBorder="1" applyAlignment="1" applyProtection="1">
      <alignment horizontal="center" vertical="center" wrapText="1"/>
      <protection locked="0"/>
    </xf>
    <xf numFmtId="0" fontId="8" fillId="11" borderId="118" xfId="1" applyNumberFormat="1" applyFont="1" applyFill="1" applyBorder="1" applyAlignment="1">
      <alignment horizontal="center" vertical="center"/>
    </xf>
    <xf numFmtId="0" fontId="9" fillId="10" borderId="150" xfId="6" applyFont="1" applyFill="1" applyBorder="1" applyAlignment="1" applyProtection="1">
      <alignment horizontal="center" vertical="center" wrapText="1"/>
      <protection locked="0"/>
    </xf>
    <xf numFmtId="0" fontId="9" fillId="10" borderId="113" xfId="6" applyFont="1" applyFill="1" applyBorder="1" applyAlignment="1" applyProtection="1">
      <alignment horizontal="center" vertical="center" wrapText="1"/>
      <protection locked="0"/>
    </xf>
    <xf numFmtId="0" fontId="8" fillId="10" borderId="146" xfId="6" applyFont="1" applyFill="1" applyBorder="1" applyAlignment="1">
      <alignment horizontal="center" vertical="center"/>
    </xf>
    <xf numFmtId="0" fontId="8" fillId="10" borderId="147" xfId="6" applyFont="1" applyFill="1" applyBorder="1" applyAlignment="1">
      <alignment horizontal="center" vertical="center"/>
    </xf>
    <xf numFmtId="0" fontId="8" fillId="10" borderId="144" xfId="6" applyFont="1" applyFill="1" applyBorder="1" applyAlignment="1">
      <alignment horizontal="center" vertical="center"/>
    </xf>
    <xf numFmtId="0" fontId="5" fillId="10" borderId="144" xfId="6" applyFont="1" applyFill="1" applyBorder="1" applyAlignment="1">
      <alignment horizontal="center" vertical="center"/>
    </xf>
    <xf numFmtId="0" fontId="5" fillId="10" borderId="148" xfId="6" applyFont="1" applyFill="1" applyBorder="1" applyAlignment="1">
      <alignment horizontal="center" vertical="center"/>
    </xf>
    <xf numFmtId="0" fontId="5" fillId="10" borderId="147" xfId="6" applyFont="1" applyFill="1" applyBorder="1" applyAlignment="1">
      <alignment horizontal="center" vertical="center"/>
    </xf>
    <xf numFmtId="0" fontId="5" fillId="10" borderId="150" xfId="6" applyFont="1" applyFill="1" applyBorder="1" applyAlignment="1">
      <alignment horizontal="center" vertical="center"/>
    </xf>
    <xf numFmtId="0" fontId="5" fillId="10" borderId="114" xfId="6" applyFont="1" applyFill="1" applyBorder="1" applyAlignment="1">
      <alignment horizontal="center" vertical="center"/>
    </xf>
    <xf numFmtId="0" fontId="5" fillId="10" borderId="113" xfId="6" applyFont="1" applyFill="1" applyBorder="1" applyAlignment="1">
      <alignment horizontal="center" vertical="center"/>
    </xf>
    <xf numFmtId="0" fontId="9" fillId="10" borderId="149" xfId="6" applyFont="1" applyFill="1" applyBorder="1" applyAlignment="1" applyProtection="1">
      <alignment horizontal="center" vertical="center" wrapText="1"/>
      <protection locked="0"/>
    </xf>
    <xf numFmtId="0" fontId="9" fillId="10" borderId="151" xfId="6" applyFont="1" applyFill="1" applyBorder="1" applyAlignment="1" applyProtection="1">
      <alignment horizontal="center" vertical="center" wrapText="1"/>
      <protection locked="0"/>
    </xf>
    <xf numFmtId="0" fontId="8" fillId="10" borderId="145" xfId="6" applyFont="1" applyFill="1" applyBorder="1" applyAlignment="1">
      <alignment horizontal="center" vertical="center"/>
    </xf>
    <xf numFmtId="0" fontId="7" fillId="10" borderId="2" xfId="6" applyFont="1" applyFill="1" applyBorder="1" applyAlignment="1">
      <alignment horizontal="center" wrapText="1"/>
    </xf>
    <xf numFmtId="0" fontId="7" fillId="10" borderId="5" xfId="6" applyFont="1" applyFill="1" applyBorder="1" applyAlignment="1">
      <alignment horizontal="center" wrapText="1"/>
    </xf>
    <xf numFmtId="0" fontId="7" fillId="10" borderId="121" xfId="6" applyFont="1" applyFill="1" applyBorder="1" applyAlignment="1">
      <alignment horizontal="center" wrapText="1"/>
    </xf>
    <xf numFmtId="0" fontId="5" fillId="10" borderId="4" xfId="6" applyFont="1" applyFill="1" applyBorder="1" applyAlignment="1">
      <alignment horizontal="center"/>
    </xf>
    <xf numFmtId="0" fontId="5" fillId="10" borderId="115" xfId="6" applyFont="1" applyFill="1" applyBorder="1" applyAlignment="1">
      <alignment horizontal="center"/>
    </xf>
    <xf numFmtId="0" fontId="5" fillId="10" borderId="65" xfId="6" applyFont="1" applyFill="1" applyBorder="1" applyAlignment="1">
      <alignment horizontal="center"/>
    </xf>
    <xf numFmtId="0" fontId="69" fillId="10" borderId="149" xfId="6" applyFont="1" applyFill="1" applyBorder="1" applyAlignment="1" applyProtection="1">
      <alignment horizontal="center" vertical="center" wrapText="1"/>
      <protection locked="0"/>
    </xf>
    <xf numFmtId="0" fontId="69" fillId="10" borderId="113" xfId="6" applyFont="1" applyFill="1" applyBorder="1" applyAlignment="1" applyProtection="1">
      <alignment horizontal="center" vertical="center" wrapText="1"/>
      <protection locked="0"/>
    </xf>
    <xf numFmtId="0" fontId="5" fillId="0" borderId="0" xfId="6" applyFont="1" applyAlignment="1">
      <alignment horizontal="center"/>
    </xf>
    <xf numFmtId="0" fontId="5" fillId="0" borderId="0" xfId="6" applyFont="1" applyAlignment="1">
      <alignment horizontal="center" vertical="top"/>
    </xf>
    <xf numFmtId="0" fontId="7" fillId="10" borderId="38" xfId="6" applyFont="1" applyFill="1" applyBorder="1" applyAlignment="1">
      <alignment horizontal="center" wrapText="1"/>
    </xf>
    <xf numFmtId="0" fontId="7" fillId="10" borderId="20" xfId="6" applyFont="1" applyFill="1" applyBorder="1" applyAlignment="1">
      <alignment horizontal="center" wrapText="1"/>
    </xf>
    <xf numFmtId="0" fontId="5" fillId="10" borderId="64" xfId="6" applyFont="1" applyFill="1" applyBorder="1" applyAlignment="1">
      <alignment horizontal="center" wrapText="1"/>
    </xf>
    <xf numFmtId="0" fontId="5" fillId="10" borderId="66" xfId="6" applyFont="1" applyFill="1" applyBorder="1" applyAlignment="1">
      <alignment horizontal="center" wrapText="1"/>
    </xf>
    <xf numFmtId="0" fontId="5" fillId="10" borderId="38" xfId="6" applyFont="1" applyFill="1" applyBorder="1" applyAlignment="1">
      <alignment horizontal="center"/>
    </xf>
    <xf numFmtId="0" fontId="5" fillId="10" borderId="20" xfId="6" applyFont="1" applyFill="1" applyBorder="1" applyAlignment="1">
      <alignment horizontal="center"/>
    </xf>
    <xf numFmtId="0" fontId="8" fillId="10" borderId="144" xfId="0" applyFont="1" applyFill="1" applyBorder="1" applyAlignment="1">
      <alignment horizontal="center" vertical="center"/>
    </xf>
    <xf numFmtId="0" fontId="8" fillId="10" borderId="145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7" fillId="10" borderId="38" xfId="0" applyFont="1" applyFill="1" applyBorder="1" applyAlignment="1">
      <alignment horizontal="center" wrapText="1"/>
    </xf>
    <xf numFmtId="0" fontId="7" fillId="10" borderId="20" xfId="0" applyFont="1" applyFill="1" applyBorder="1" applyAlignment="1">
      <alignment horizontal="center" wrapText="1"/>
    </xf>
    <xf numFmtId="0" fontId="5" fillId="10" borderId="64" xfId="0" applyFont="1" applyFill="1" applyBorder="1" applyAlignment="1">
      <alignment horizontal="center" wrapText="1"/>
    </xf>
    <xf numFmtId="0" fontId="5" fillId="10" borderId="66" xfId="0" applyFont="1" applyFill="1" applyBorder="1" applyAlignment="1">
      <alignment horizontal="center" wrapText="1"/>
    </xf>
    <xf numFmtId="0" fontId="5" fillId="10" borderId="38" xfId="0" applyFont="1" applyFill="1" applyBorder="1" applyAlignment="1">
      <alignment horizontal="center"/>
    </xf>
    <xf numFmtId="0" fontId="5" fillId="10" borderId="20" xfId="0" applyFont="1" applyFill="1" applyBorder="1" applyAlignment="1">
      <alignment horizontal="center"/>
    </xf>
    <xf numFmtId="0" fontId="8" fillId="10" borderId="146" xfId="0" applyFont="1" applyFill="1" applyBorder="1" applyAlignment="1">
      <alignment horizontal="center" vertical="center"/>
    </xf>
    <xf numFmtId="0" fontId="8" fillId="10" borderId="147" xfId="0" applyFont="1" applyFill="1" applyBorder="1" applyAlignment="1">
      <alignment horizontal="center" vertical="center"/>
    </xf>
    <xf numFmtId="0" fontId="5" fillId="10" borderId="144" xfId="0" applyFont="1" applyFill="1" applyBorder="1" applyAlignment="1">
      <alignment horizontal="center" vertical="center"/>
    </xf>
    <xf numFmtId="0" fontId="5" fillId="10" borderId="148" xfId="0" applyFont="1" applyFill="1" applyBorder="1" applyAlignment="1">
      <alignment horizontal="center" vertical="center"/>
    </xf>
    <xf numFmtId="0" fontId="5" fillId="10" borderId="147" xfId="0" applyFont="1" applyFill="1" applyBorder="1" applyAlignment="1">
      <alignment horizontal="center" vertical="center"/>
    </xf>
    <xf numFmtId="0" fontId="5" fillId="10" borderId="238" xfId="0" applyFont="1" applyFill="1" applyBorder="1" applyAlignment="1">
      <alignment horizontal="center" vertical="center"/>
    </xf>
    <xf numFmtId="0" fontId="5" fillId="10" borderId="204" xfId="0" applyFont="1" applyFill="1" applyBorder="1" applyAlignment="1">
      <alignment horizontal="center" vertical="center"/>
    </xf>
    <xf numFmtId="0" fontId="5" fillId="10" borderId="237" xfId="0" applyFont="1" applyFill="1" applyBorder="1" applyAlignment="1">
      <alignment horizontal="center" vertical="center"/>
    </xf>
    <xf numFmtId="0" fontId="9" fillId="10" borderId="234" xfId="0" applyFont="1" applyFill="1" applyBorder="1" applyAlignment="1" applyProtection="1">
      <alignment horizontal="center" vertical="center" wrapText="1"/>
      <protection locked="0"/>
    </xf>
    <xf numFmtId="0" fontId="9" fillId="10" borderId="235" xfId="0" applyFont="1" applyFill="1" applyBorder="1" applyAlignment="1" applyProtection="1">
      <alignment horizontal="center" vertical="center" wrapText="1"/>
      <protection locked="0"/>
    </xf>
    <xf numFmtId="0" fontId="9" fillId="10" borderId="236" xfId="0" applyFont="1" applyFill="1" applyBorder="1" applyAlignment="1" applyProtection="1">
      <alignment horizontal="center" vertical="center" wrapText="1"/>
      <protection locked="0"/>
    </xf>
    <xf numFmtId="0" fontId="9" fillId="10" borderId="237" xfId="0" applyFont="1" applyFill="1" applyBorder="1" applyAlignment="1" applyProtection="1">
      <alignment horizontal="center" vertical="center" wrapText="1"/>
      <protection locked="0"/>
    </xf>
    <xf numFmtId="0" fontId="9" fillId="10" borderId="238" xfId="0" applyFont="1" applyFill="1" applyBorder="1" applyAlignment="1" applyProtection="1">
      <alignment horizontal="center" vertical="center" wrapText="1"/>
      <protection locked="0"/>
    </xf>
    <xf numFmtId="0" fontId="9" fillId="10" borderId="210" xfId="0" applyFont="1" applyFill="1" applyBorder="1" applyAlignment="1" applyProtection="1">
      <alignment horizontal="center" vertical="center" wrapText="1"/>
      <protection locked="0"/>
    </xf>
    <xf numFmtId="0" fontId="8" fillId="14" borderId="144" xfId="0" applyFont="1" applyFill="1" applyBorder="1" applyAlignment="1">
      <alignment horizontal="center" vertical="center"/>
    </xf>
    <xf numFmtId="0" fontId="8" fillId="14" borderId="145" xfId="0" applyFont="1" applyFill="1" applyBorder="1" applyAlignment="1">
      <alignment horizontal="center" vertical="center"/>
    </xf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center" vertical="top"/>
    </xf>
    <xf numFmtId="0" fontId="7" fillId="14" borderId="38" xfId="0" applyFont="1" applyFill="1" applyBorder="1" applyAlignment="1">
      <alignment horizontal="center" wrapText="1"/>
    </xf>
    <xf numFmtId="0" fontId="7" fillId="14" borderId="20" xfId="0" applyFont="1" applyFill="1" applyBorder="1" applyAlignment="1">
      <alignment horizontal="center" wrapText="1"/>
    </xf>
    <xf numFmtId="0" fontId="5" fillId="14" borderId="64" xfId="0" applyFont="1" applyFill="1" applyBorder="1" applyAlignment="1">
      <alignment horizontal="center" wrapText="1"/>
    </xf>
    <xf numFmtId="0" fontId="5" fillId="14" borderId="66" xfId="0" applyFont="1" applyFill="1" applyBorder="1" applyAlignment="1">
      <alignment horizontal="center" wrapText="1"/>
    </xf>
    <xf numFmtId="0" fontId="5" fillId="14" borderId="38" xfId="0" applyFont="1" applyFill="1" applyBorder="1" applyAlignment="1">
      <alignment horizontal="center"/>
    </xf>
    <xf numFmtId="0" fontId="5" fillId="14" borderId="20" xfId="0" applyFont="1" applyFill="1" applyBorder="1" applyAlignment="1">
      <alignment horizontal="center"/>
    </xf>
    <xf numFmtId="0" fontId="8" fillId="14" borderId="146" xfId="0" applyFont="1" applyFill="1" applyBorder="1" applyAlignment="1">
      <alignment horizontal="center" vertical="center"/>
    </xf>
    <xf numFmtId="0" fontId="8" fillId="14" borderId="147" xfId="0" applyFont="1" applyFill="1" applyBorder="1" applyAlignment="1">
      <alignment horizontal="center" vertical="center"/>
    </xf>
    <xf numFmtId="0" fontId="5" fillId="14" borderId="144" xfId="0" applyFont="1" applyFill="1" applyBorder="1" applyAlignment="1">
      <alignment horizontal="center" vertical="center"/>
    </xf>
    <xf numFmtId="0" fontId="5" fillId="14" borderId="148" xfId="0" applyFont="1" applyFill="1" applyBorder="1" applyAlignment="1">
      <alignment horizontal="center" vertical="center"/>
    </xf>
    <xf numFmtId="0" fontId="5" fillId="14" borderId="147" xfId="0" applyFont="1" applyFill="1" applyBorder="1" applyAlignment="1">
      <alignment horizontal="center" vertical="center"/>
    </xf>
    <xf numFmtId="0" fontId="5" fillId="14" borderId="150" xfId="0" applyFont="1" applyFill="1" applyBorder="1" applyAlignment="1">
      <alignment horizontal="center" vertical="center"/>
    </xf>
    <xf numFmtId="0" fontId="5" fillId="14" borderId="204" xfId="0" applyFont="1" applyFill="1" applyBorder="1" applyAlignment="1">
      <alignment horizontal="center" vertical="center"/>
    </xf>
    <xf numFmtId="0" fontId="5" fillId="14" borderId="113" xfId="0" applyFont="1" applyFill="1" applyBorder="1" applyAlignment="1">
      <alignment horizontal="center" vertical="center"/>
    </xf>
    <xf numFmtId="0" fontId="9" fillId="14" borderId="117" xfId="0" applyFont="1" applyFill="1" applyBorder="1" applyAlignment="1" applyProtection="1">
      <alignment horizontal="center" vertical="center" wrapText="1"/>
      <protection locked="0"/>
    </xf>
    <xf numFmtId="0" fontId="9" fillId="14" borderId="115" xfId="0" applyFont="1" applyFill="1" applyBorder="1" applyAlignment="1" applyProtection="1">
      <alignment horizontal="center" vertical="center" wrapText="1"/>
      <protection locked="0"/>
    </xf>
    <xf numFmtId="0" fontId="9" fillId="14" borderId="149" xfId="0" applyFont="1" applyFill="1" applyBorder="1" applyAlignment="1" applyProtection="1">
      <alignment horizontal="center" vertical="center" wrapText="1"/>
      <protection locked="0"/>
    </xf>
    <xf numFmtId="0" fontId="9" fillId="14" borderId="113" xfId="0" applyFont="1" applyFill="1" applyBorder="1" applyAlignment="1" applyProtection="1">
      <alignment horizontal="center" vertical="center" wrapText="1"/>
      <protection locked="0"/>
    </xf>
    <xf numFmtId="0" fontId="9" fillId="14" borderId="150" xfId="0" applyFont="1" applyFill="1" applyBorder="1" applyAlignment="1" applyProtection="1">
      <alignment horizontal="center" vertical="center" wrapText="1"/>
      <protection locked="0"/>
    </xf>
    <xf numFmtId="0" fontId="9" fillId="14" borderId="210" xfId="0" applyFont="1" applyFill="1" applyBorder="1" applyAlignment="1" applyProtection="1">
      <alignment horizontal="center" vertical="center" wrapText="1"/>
      <protection locked="0"/>
    </xf>
    <xf numFmtId="0" fontId="120" fillId="14" borderId="238" xfId="8" applyFont="1" applyFill="1" applyBorder="1" applyAlignment="1" applyProtection="1">
      <alignment horizontal="center" vertical="center"/>
      <protection locked="0"/>
    </xf>
    <xf numFmtId="0" fontId="120" fillId="14" borderId="237" xfId="8" applyFont="1" applyFill="1" applyBorder="1" applyAlignment="1" applyProtection="1">
      <alignment horizontal="center" vertical="center"/>
      <protection locked="0"/>
    </xf>
    <xf numFmtId="14" fontId="120" fillId="14" borderId="236" xfId="8" applyNumberFormat="1" applyFont="1" applyFill="1" applyBorder="1" applyAlignment="1" applyProtection="1">
      <alignment horizontal="center" vertical="center"/>
      <protection locked="0"/>
    </xf>
    <xf numFmtId="14" fontId="120" fillId="14" borderId="237" xfId="8" applyNumberFormat="1" applyFont="1" applyFill="1" applyBorder="1" applyAlignment="1" applyProtection="1">
      <alignment horizontal="center" vertical="center"/>
      <protection locked="0"/>
    </xf>
    <xf numFmtId="0" fontId="8" fillId="0" borderId="0" xfId="7" applyFont="1" applyFill="1" applyAlignment="1" applyProtection="1">
      <alignment horizontal="center"/>
      <protection hidden="1"/>
    </xf>
    <xf numFmtId="0" fontId="8" fillId="0" borderId="0" xfId="8" applyFont="1" applyFill="1" applyAlignment="1">
      <alignment horizontal="center" vertical="center"/>
    </xf>
    <xf numFmtId="0" fontId="121" fillId="14" borderId="118" xfId="8" applyFont="1" applyFill="1" applyBorder="1" applyAlignment="1">
      <alignment horizontal="center" vertical="center"/>
    </xf>
    <xf numFmtId="0" fontId="121" fillId="14" borderId="234" xfId="8" applyFont="1" applyFill="1" applyBorder="1" applyAlignment="1">
      <alignment horizontal="center" vertical="center"/>
    </xf>
    <xf numFmtId="0" fontId="121" fillId="14" borderId="162" xfId="8" applyFont="1" applyFill="1" applyBorder="1" applyAlignment="1">
      <alignment horizontal="center" vertical="center"/>
    </xf>
    <xf numFmtId="0" fontId="120" fillId="14" borderId="2" xfId="8" applyFont="1" applyFill="1" applyBorder="1" applyAlignment="1">
      <alignment horizontal="center" vertical="center" shrinkToFit="1"/>
    </xf>
    <xf numFmtId="0" fontId="120" fillId="14" borderId="240" xfId="8" applyFont="1" applyFill="1" applyBorder="1" applyAlignment="1">
      <alignment horizontal="center" vertical="center" shrinkToFit="1"/>
    </xf>
    <xf numFmtId="0" fontId="120" fillId="14" borderId="123" xfId="8" applyFont="1" applyFill="1" applyBorder="1" applyAlignment="1">
      <alignment horizontal="center" vertical="center" shrinkToFit="1"/>
    </xf>
    <xf numFmtId="0" fontId="31" fillId="14" borderId="4" xfId="8" applyFont="1" applyFill="1" applyBorder="1" applyAlignment="1">
      <alignment horizontal="center" vertical="center" shrinkToFit="1"/>
    </xf>
    <xf numFmtId="0" fontId="31" fillId="14" borderId="235" xfId="8" applyFont="1" applyFill="1" applyBorder="1" applyAlignment="1">
      <alignment horizontal="center" vertical="center" shrinkToFit="1"/>
    </xf>
    <xf numFmtId="0" fontId="31" fillId="14" borderId="116" xfId="8" applyFont="1" applyFill="1" applyBorder="1" applyAlignment="1">
      <alignment horizontal="center" vertical="center" shrinkToFit="1"/>
    </xf>
    <xf numFmtId="0" fontId="120" fillId="14" borderId="146" xfId="8" applyFont="1" applyFill="1" applyBorder="1" applyAlignment="1">
      <alignment horizontal="center" vertical="center"/>
    </xf>
    <xf numFmtId="0" fontId="120" fillId="14" borderId="147" xfId="8" applyFont="1" applyFill="1" applyBorder="1" applyAlignment="1">
      <alignment horizontal="center" vertical="center"/>
    </xf>
    <xf numFmtId="0" fontId="120" fillId="14" borderId="144" xfId="8" applyFont="1" applyFill="1" applyBorder="1" applyAlignment="1">
      <alignment horizontal="center" vertical="center"/>
    </xf>
    <xf numFmtId="0" fontId="120" fillId="14" borderId="145" xfId="8" applyFont="1" applyFill="1" applyBorder="1" applyAlignment="1">
      <alignment horizontal="center" vertical="center"/>
    </xf>
    <xf numFmtId="0" fontId="120" fillId="14" borderId="3" xfId="8" applyFont="1" applyFill="1" applyBorder="1" applyAlignment="1">
      <alignment horizontal="center" vertical="center"/>
    </xf>
    <xf numFmtId="0" fontId="120" fillId="14" borderId="4" xfId="8" applyFont="1" applyFill="1" applyBorder="1" applyAlignment="1">
      <alignment horizontal="center" vertical="center"/>
    </xf>
    <xf numFmtId="0" fontId="120" fillId="14" borderId="64" xfId="8" applyNumberFormat="1" applyFont="1" applyFill="1" applyBorder="1" applyAlignment="1">
      <alignment horizontal="center" vertical="center"/>
    </xf>
    <xf numFmtId="0" fontId="120" fillId="14" borderId="63" xfId="8" applyNumberFormat="1" applyFont="1" applyFill="1" applyBorder="1" applyAlignment="1">
      <alignment horizontal="center" vertical="center"/>
    </xf>
    <xf numFmtId="0" fontId="120" fillId="14" borderId="49" xfId="8" applyNumberFormat="1" applyFont="1" applyFill="1" applyBorder="1" applyAlignment="1">
      <alignment horizontal="center" vertical="center"/>
    </xf>
    <xf numFmtId="0" fontId="120" fillId="14" borderId="66" xfId="8" applyNumberFormat="1" applyFont="1" applyFill="1" applyBorder="1" applyAlignment="1">
      <alignment horizontal="center" vertical="center"/>
    </xf>
    <xf numFmtId="0" fontId="120" fillId="14" borderId="0" xfId="8" applyNumberFormat="1" applyFont="1" applyFill="1" applyBorder="1" applyAlignment="1">
      <alignment horizontal="center" vertical="center"/>
    </xf>
    <xf numFmtId="0" fontId="120" fillId="14" borderId="54" xfId="8" applyNumberFormat="1" applyFont="1" applyFill="1" applyBorder="1" applyAlignment="1">
      <alignment horizontal="center" vertical="center"/>
    </xf>
    <xf numFmtId="0" fontId="120" fillId="14" borderId="154" xfId="8" applyNumberFormat="1" applyFont="1" applyFill="1" applyBorder="1" applyAlignment="1">
      <alignment horizontal="center" vertical="center"/>
    </xf>
    <xf numFmtId="0" fontId="120" fillId="14" borderId="152" xfId="8" applyNumberFormat="1" applyFont="1" applyFill="1" applyBorder="1" applyAlignment="1">
      <alignment horizontal="center" vertical="center"/>
    </xf>
    <xf numFmtId="0" fontId="120" fillId="14" borderId="155" xfId="8" applyNumberFormat="1" applyFont="1" applyFill="1" applyBorder="1" applyAlignment="1">
      <alignment horizontal="center" vertical="center"/>
    </xf>
    <xf numFmtId="0" fontId="120" fillId="14" borderId="236" xfId="8" applyFont="1" applyFill="1" applyBorder="1" applyAlignment="1" applyProtection="1">
      <alignment horizontal="center" vertical="center"/>
      <protection locked="0"/>
    </xf>
    <xf numFmtId="0" fontId="11" fillId="0" borderId="0" xfId="8" applyFont="1" applyFill="1" applyAlignment="1">
      <alignment horizontal="left" vertical="center"/>
    </xf>
    <xf numFmtId="0" fontId="11" fillId="0" borderId="0" xfId="8" applyFont="1" applyFill="1" applyAlignment="1">
      <alignment horizontal="center" shrinkToFit="1"/>
    </xf>
    <xf numFmtId="0" fontId="8" fillId="0" borderId="0" xfId="16" applyFont="1" applyFill="1" applyBorder="1" applyAlignment="1" applyProtection="1">
      <alignment horizontal="center"/>
      <protection locked="0"/>
    </xf>
    <xf numFmtId="0" fontId="7" fillId="14" borderId="2" xfId="8" applyFont="1" applyFill="1" applyBorder="1" applyAlignment="1">
      <alignment horizontal="center" vertical="center"/>
    </xf>
    <xf numFmtId="0" fontId="7" fillId="14" borderId="5" xfId="8" applyFont="1" applyFill="1" applyBorder="1" applyAlignment="1">
      <alignment horizontal="center" vertical="center"/>
    </xf>
    <xf numFmtId="0" fontId="7" fillId="14" borderId="123" xfId="8" applyFont="1" applyFill="1" applyBorder="1" applyAlignment="1">
      <alignment horizontal="center" vertical="center"/>
    </xf>
    <xf numFmtId="0" fontId="5" fillId="14" borderId="4" xfId="8" applyFont="1" applyFill="1" applyBorder="1" applyAlignment="1">
      <alignment horizontal="center" vertical="center" shrinkToFit="1"/>
    </xf>
    <xf numFmtId="0" fontId="5" fillId="14" borderId="115" xfId="8" applyFont="1" applyFill="1" applyBorder="1" applyAlignment="1">
      <alignment horizontal="center" vertical="center" shrinkToFit="1"/>
    </xf>
    <xf numFmtId="0" fontId="5" fillId="14" borderId="116" xfId="8" applyFont="1" applyFill="1" applyBorder="1" applyAlignment="1">
      <alignment horizontal="center" vertical="center" shrinkToFit="1"/>
    </xf>
    <xf numFmtId="0" fontId="10" fillId="14" borderId="118" xfId="8" applyFont="1" applyFill="1" applyBorder="1" applyAlignment="1">
      <alignment horizontal="center" vertical="center"/>
    </xf>
    <xf numFmtId="0" fontId="10" fillId="14" borderId="3" xfId="8" applyFont="1" applyFill="1" applyBorder="1" applyAlignment="1">
      <alignment horizontal="center" vertical="center"/>
    </xf>
    <xf numFmtId="0" fontId="10" fillId="14" borderId="4" xfId="8" applyFont="1" applyFill="1" applyBorder="1" applyAlignment="1">
      <alignment horizontal="center" vertical="center"/>
    </xf>
    <xf numFmtId="0" fontId="54" fillId="14" borderId="64" xfId="8" applyFont="1" applyFill="1" applyBorder="1" applyAlignment="1">
      <alignment horizontal="center" vertical="center"/>
    </xf>
    <xf numFmtId="0" fontId="54" fillId="14" borderId="63" xfId="8" applyFont="1" applyFill="1" applyBorder="1" applyAlignment="1">
      <alignment horizontal="center" vertical="center"/>
    </xf>
    <xf numFmtId="0" fontId="54" fillId="14" borderId="49" xfId="8" applyFont="1" applyFill="1" applyBorder="1" applyAlignment="1">
      <alignment horizontal="center" vertical="center"/>
    </xf>
    <xf numFmtId="0" fontId="54" fillId="14" borderId="154" xfId="8" applyFont="1" applyFill="1" applyBorder="1" applyAlignment="1">
      <alignment horizontal="center" vertical="center"/>
    </xf>
    <xf numFmtId="0" fontId="54" fillId="14" borderId="152" xfId="8" applyFont="1" applyFill="1" applyBorder="1" applyAlignment="1">
      <alignment horizontal="center" vertical="center"/>
    </xf>
    <xf numFmtId="0" fontId="54" fillId="14" borderId="155" xfId="8" applyFont="1" applyFill="1" applyBorder="1" applyAlignment="1">
      <alignment horizontal="center" vertical="center"/>
    </xf>
    <xf numFmtId="49" fontId="31" fillId="14" borderId="114" xfId="8" applyNumberFormat="1" applyFont="1" applyFill="1" applyBorder="1" applyAlignment="1" applyProtection="1">
      <alignment horizontal="center" vertical="center" shrinkToFit="1"/>
      <protection hidden="1"/>
    </xf>
    <xf numFmtId="49" fontId="31" fillId="14" borderId="117" xfId="8" applyNumberFormat="1" applyFont="1" applyFill="1" applyBorder="1" applyAlignment="1" applyProtection="1">
      <alignment horizontal="center" vertical="center" shrinkToFit="1"/>
      <protection locked="0"/>
    </xf>
    <xf numFmtId="49" fontId="31" fillId="14" borderId="111" xfId="8" applyNumberFormat="1" applyFont="1" applyFill="1" applyBorder="1" applyAlignment="1" applyProtection="1">
      <alignment horizontal="center" vertical="center" shrinkToFit="1"/>
      <protection locked="0"/>
    </xf>
    <xf numFmtId="49" fontId="31" fillId="14" borderId="115" xfId="8" applyNumberFormat="1" applyFont="1" applyFill="1" applyBorder="1" applyAlignment="1" applyProtection="1">
      <alignment horizontal="center" vertical="center" shrinkToFit="1"/>
      <protection locked="0"/>
    </xf>
    <xf numFmtId="0" fontId="31" fillId="14" borderId="146" xfId="8" applyFont="1" applyFill="1" applyBorder="1" applyAlignment="1">
      <alignment horizontal="center" vertical="center"/>
    </xf>
    <xf numFmtId="0" fontId="31" fillId="14" borderId="147" xfId="8" applyFont="1" applyFill="1" applyBorder="1" applyAlignment="1">
      <alignment horizontal="center" vertical="center"/>
    </xf>
    <xf numFmtId="0" fontId="31" fillId="14" borderId="144" xfId="8" applyFont="1" applyFill="1" applyBorder="1" applyAlignment="1">
      <alignment horizontal="center" vertical="center"/>
    </xf>
    <xf numFmtId="14" fontId="7" fillId="14" borderId="149" xfId="8" applyNumberFormat="1" applyFont="1" applyFill="1" applyBorder="1" applyAlignment="1" applyProtection="1">
      <alignment horizontal="center" vertical="center"/>
      <protection hidden="1"/>
    </xf>
    <xf numFmtId="14" fontId="7" fillId="14" borderId="113" xfId="8" applyNumberFormat="1" applyFont="1" applyFill="1" applyBorder="1" applyAlignment="1" applyProtection="1">
      <alignment horizontal="center" vertical="center"/>
      <protection hidden="1"/>
    </xf>
    <xf numFmtId="0" fontId="31" fillId="14" borderId="149" xfId="8" applyFont="1" applyFill="1" applyBorder="1" applyAlignment="1" applyProtection="1">
      <alignment horizontal="center" vertical="center"/>
      <protection hidden="1"/>
    </xf>
    <xf numFmtId="0" fontId="31" fillId="14" borderId="113" xfId="8" applyFont="1" applyFill="1" applyBorder="1" applyAlignment="1" applyProtection="1">
      <alignment horizontal="center" vertical="center"/>
      <protection hidden="1"/>
    </xf>
    <xf numFmtId="0" fontId="31" fillId="14" borderId="150" xfId="8" applyFont="1" applyFill="1" applyBorder="1" applyAlignment="1" applyProtection="1">
      <alignment horizontal="center" vertical="center"/>
      <protection hidden="1"/>
    </xf>
    <xf numFmtId="0" fontId="8" fillId="0" borderId="0" xfId="1" applyNumberFormat="1" applyFont="1" applyFill="1" applyBorder="1" applyAlignment="1" applyProtection="1">
      <alignment horizontal="center"/>
      <protection hidden="1"/>
    </xf>
    <xf numFmtId="0" fontId="8" fillId="0" borderId="0" xfId="1" applyNumberFormat="1" applyFont="1" applyFill="1" applyBorder="1" applyAlignment="1">
      <alignment horizontal="center" vertical="center"/>
    </xf>
    <xf numFmtId="0" fontId="7" fillId="14" borderId="118" xfId="8" applyFont="1" applyFill="1" applyBorder="1" applyAlignment="1">
      <alignment horizontal="center" vertical="center"/>
    </xf>
    <xf numFmtId="0" fontId="7" fillId="14" borderId="117" xfId="8" applyFont="1" applyFill="1" applyBorder="1" applyAlignment="1">
      <alignment horizontal="center" vertical="center"/>
    </xf>
    <xf numFmtId="0" fontId="7" fillId="14" borderId="162" xfId="8" applyFont="1" applyFill="1" applyBorder="1" applyAlignment="1">
      <alignment horizontal="center" vertical="center"/>
    </xf>
    <xf numFmtId="0" fontId="31" fillId="14" borderId="2" xfId="8" applyFont="1" applyFill="1" applyBorder="1" applyAlignment="1">
      <alignment horizontal="center" vertical="center" shrinkToFit="1"/>
    </xf>
    <xf numFmtId="0" fontId="31" fillId="14" borderId="5" xfId="8" applyFont="1" applyFill="1" applyBorder="1" applyAlignment="1">
      <alignment horizontal="center" vertical="center" shrinkToFit="1"/>
    </xf>
    <xf numFmtId="0" fontId="31" fillId="14" borderId="123" xfId="8" applyFont="1" applyFill="1" applyBorder="1" applyAlignment="1">
      <alignment horizontal="center" vertical="center" shrinkToFit="1"/>
    </xf>
    <xf numFmtId="0" fontId="31" fillId="14" borderId="115" xfId="8" applyFont="1" applyFill="1" applyBorder="1" applyAlignment="1">
      <alignment horizontal="center" vertical="center" shrinkToFit="1"/>
    </xf>
    <xf numFmtId="0" fontId="31" fillId="14" borderId="64" xfId="8" applyNumberFormat="1" applyFont="1" applyFill="1" applyBorder="1" applyAlignment="1">
      <alignment horizontal="center" vertical="center"/>
    </xf>
    <xf numFmtId="0" fontId="31" fillId="14" borderId="63" xfId="8" applyNumberFormat="1" applyFont="1" applyFill="1" applyBorder="1" applyAlignment="1">
      <alignment horizontal="center" vertical="center"/>
    </xf>
    <xf numFmtId="0" fontId="31" fillId="14" borderId="49" xfId="8" applyNumberFormat="1" applyFont="1" applyFill="1" applyBorder="1" applyAlignment="1">
      <alignment horizontal="center" vertical="center"/>
    </xf>
    <xf numFmtId="0" fontId="31" fillId="14" borderId="66" xfId="8" applyNumberFormat="1" applyFont="1" applyFill="1" applyBorder="1" applyAlignment="1">
      <alignment horizontal="center" vertical="center"/>
    </xf>
    <xf numFmtId="0" fontId="31" fillId="14" borderId="0" xfId="8" applyNumberFormat="1" applyFont="1" applyFill="1" applyBorder="1" applyAlignment="1">
      <alignment horizontal="center" vertical="center"/>
    </xf>
    <xf numFmtId="0" fontId="31" fillId="14" borderId="54" xfId="8" applyNumberFormat="1" applyFont="1" applyFill="1" applyBorder="1" applyAlignment="1">
      <alignment horizontal="center" vertical="center"/>
    </xf>
    <xf numFmtId="0" fontId="31" fillId="14" borderId="154" xfId="8" applyNumberFormat="1" applyFont="1" applyFill="1" applyBorder="1" applyAlignment="1">
      <alignment horizontal="center" vertical="center"/>
    </xf>
    <xf numFmtId="0" fontId="31" fillId="14" borderId="152" xfId="8" applyNumberFormat="1" applyFont="1" applyFill="1" applyBorder="1" applyAlignment="1">
      <alignment horizontal="center" vertical="center"/>
    </xf>
    <xf numFmtId="0" fontId="31" fillId="14" borderId="155" xfId="8" applyNumberFormat="1" applyFont="1" applyFill="1" applyBorder="1" applyAlignment="1">
      <alignment horizontal="center" vertical="center"/>
    </xf>
    <xf numFmtId="0" fontId="31" fillId="14" borderId="3" xfId="8" applyFont="1" applyFill="1" applyBorder="1" applyAlignment="1">
      <alignment horizontal="center" vertical="center"/>
    </xf>
    <xf numFmtId="0" fontId="31" fillId="14" borderId="4" xfId="8" applyFont="1" applyFill="1" applyBorder="1" applyAlignment="1">
      <alignment horizontal="center" vertical="center"/>
    </xf>
    <xf numFmtId="0" fontId="31" fillId="14" borderId="145" xfId="8" applyFont="1" applyFill="1" applyBorder="1" applyAlignment="1">
      <alignment horizontal="center" vertical="center"/>
    </xf>
    <xf numFmtId="0" fontId="59" fillId="14" borderId="149" xfId="15" applyFont="1" applyFill="1" applyBorder="1" applyAlignment="1" applyProtection="1">
      <alignment horizontal="center" vertical="center"/>
      <protection locked="0"/>
    </xf>
    <xf numFmtId="0" fontId="59" fillId="14" borderId="113" xfId="15" applyFill="1" applyBorder="1" applyAlignment="1" applyProtection="1">
      <alignment horizontal="center" vertical="center"/>
      <protection locked="0"/>
    </xf>
    <xf numFmtId="0" fontId="59" fillId="14" borderId="150" xfId="15" applyFont="1" applyFill="1" applyBorder="1" applyAlignment="1" applyProtection="1">
      <alignment horizontal="center" vertical="center"/>
      <protection locked="0"/>
    </xf>
    <xf numFmtId="0" fontId="31" fillId="14" borderId="149" xfId="15" applyFont="1" applyFill="1" applyBorder="1" applyAlignment="1" applyProtection="1">
      <alignment horizontal="center" vertical="center"/>
      <protection locked="0"/>
    </xf>
    <xf numFmtId="14" fontId="59" fillId="14" borderId="149" xfId="15" applyNumberFormat="1" applyFont="1" applyFill="1" applyBorder="1" applyAlignment="1" applyProtection="1">
      <alignment horizontal="center" vertical="center"/>
      <protection locked="0"/>
    </xf>
    <xf numFmtId="14" fontId="59" fillId="14" borderId="113" xfId="15" applyNumberFormat="1" applyFill="1" applyBorder="1" applyAlignment="1" applyProtection="1">
      <alignment horizontal="center" vertical="center"/>
      <protection locked="0"/>
    </xf>
    <xf numFmtId="14" fontId="59" fillId="14" borderId="150" xfId="15" applyNumberFormat="1" applyFont="1" applyFill="1" applyBorder="1" applyAlignment="1" applyProtection="1">
      <alignment horizontal="center" vertical="center"/>
      <protection locked="0"/>
    </xf>
    <xf numFmtId="14" fontId="59" fillId="14" borderId="151" xfId="15" applyNumberFormat="1" applyFill="1" applyBorder="1" applyAlignment="1" applyProtection="1">
      <alignment horizontal="center" vertical="center"/>
      <protection locked="0"/>
    </xf>
    <xf numFmtId="14" fontId="59" fillId="14" borderId="112" xfId="15" applyNumberFormat="1" applyFont="1" applyFill="1" applyBorder="1" applyAlignment="1" applyProtection="1">
      <alignment horizontal="center" vertical="center"/>
      <protection locked="0"/>
    </xf>
    <xf numFmtId="14" fontId="59" fillId="14" borderId="65" xfId="15" applyNumberFormat="1" applyFill="1" applyBorder="1" applyAlignment="1" applyProtection="1">
      <alignment horizontal="center" vertical="center"/>
      <protection locked="0"/>
    </xf>
    <xf numFmtId="0" fontId="8" fillId="0" borderId="0" xfId="7" applyFont="1" applyFill="1" applyAlignment="1" applyProtection="1">
      <alignment horizontal="center"/>
      <protection locked="0"/>
    </xf>
    <xf numFmtId="0" fontId="8" fillId="0" borderId="0" xfId="8" applyFont="1" applyFill="1" applyAlignment="1" applyProtection="1">
      <alignment horizontal="center" vertical="center"/>
      <protection locked="0"/>
    </xf>
    <xf numFmtId="0" fontId="87" fillId="14" borderId="118" xfId="15" applyFont="1" applyFill="1" applyBorder="1" applyAlignment="1">
      <alignment horizontal="center" vertical="center"/>
    </xf>
    <xf numFmtId="0" fontId="87" fillId="14" borderId="117" xfId="15" applyFont="1" applyFill="1" applyBorder="1" applyAlignment="1">
      <alignment horizontal="center" vertical="center"/>
    </xf>
    <xf numFmtId="0" fontId="87" fillId="14" borderId="156" xfId="15" applyFont="1" applyFill="1" applyBorder="1" applyAlignment="1">
      <alignment horizontal="center" vertical="center"/>
    </xf>
    <xf numFmtId="0" fontId="59" fillId="14" borderId="2" xfId="15" applyFont="1" applyFill="1" applyBorder="1" applyAlignment="1">
      <alignment horizontal="center" vertical="center" shrinkToFit="1"/>
    </xf>
    <xf numFmtId="0" fontId="59" fillId="14" borderId="5" xfId="15" applyFont="1" applyFill="1" applyBorder="1" applyAlignment="1">
      <alignment horizontal="center" vertical="center" shrinkToFit="1"/>
    </xf>
    <xf numFmtId="0" fontId="59" fillId="14" borderId="121" xfId="15" applyFont="1" applyFill="1" applyBorder="1" applyAlignment="1">
      <alignment horizontal="center" vertical="center" shrinkToFit="1"/>
    </xf>
    <xf numFmtId="0" fontId="31" fillId="14" borderId="4" xfId="15" applyFont="1" applyFill="1" applyBorder="1" applyAlignment="1">
      <alignment horizontal="center" vertical="center" shrinkToFit="1"/>
    </xf>
    <xf numFmtId="0" fontId="31" fillId="14" borderId="115" xfId="15" applyFont="1" applyFill="1" applyBorder="1" applyAlignment="1">
      <alignment horizontal="center" vertical="center" shrinkToFit="1"/>
    </xf>
    <xf numFmtId="0" fontId="31" fillId="14" borderId="65" xfId="15" applyFont="1" applyFill="1" applyBorder="1" applyAlignment="1">
      <alignment horizontal="center" vertical="center" shrinkToFit="1"/>
    </xf>
    <xf numFmtId="0" fontId="59" fillId="14" borderId="146" xfId="15" applyFont="1" applyFill="1" applyBorder="1" applyAlignment="1">
      <alignment horizontal="center" vertical="center"/>
    </xf>
    <xf numFmtId="0" fontId="59" fillId="14" borderId="147" xfId="15" applyFont="1" applyFill="1" applyBorder="1" applyAlignment="1">
      <alignment horizontal="center" vertical="center"/>
    </xf>
    <xf numFmtId="0" fontId="59" fillId="14" borderId="144" xfId="15" applyFont="1" applyFill="1" applyBorder="1" applyAlignment="1">
      <alignment horizontal="center" vertical="center"/>
    </xf>
    <xf numFmtId="0" fontId="59" fillId="14" borderId="145" xfId="15" applyFill="1" applyBorder="1" applyAlignment="1">
      <alignment horizontal="center" vertical="center"/>
    </xf>
    <xf numFmtId="0" fontId="59" fillId="14" borderId="147" xfId="15" applyFill="1" applyBorder="1" applyAlignment="1">
      <alignment horizontal="center" vertical="center"/>
    </xf>
    <xf numFmtId="0" fontId="59" fillId="14" borderId="3" xfId="15" applyFont="1" applyFill="1" applyBorder="1" applyAlignment="1">
      <alignment horizontal="center" vertical="center"/>
    </xf>
    <xf numFmtId="0" fontId="59" fillId="14" borderId="4" xfId="15" applyFill="1" applyBorder="1" applyAlignment="1">
      <alignment horizontal="center" vertical="center"/>
    </xf>
    <xf numFmtId="0" fontId="31" fillId="14" borderId="3" xfId="15" applyFont="1" applyFill="1" applyBorder="1" applyAlignment="1">
      <alignment horizontal="center" vertical="center"/>
    </xf>
    <xf numFmtId="0" fontId="31" fillId="14" borderId="144" xfId="15" applyFont="1" applyFill="1" applyBorder="1" applyAlignment="1">
      <alignment horizontal="center" vertical="center"/>
    </xf>
    <xf numFmtId="0" fontId="59" fillId="14" borderId="64" xfId="15" applyNumberFormat="1" applyFont="1" applyFill="1" applyBorder="1" applyAlignment="1">
      <alignment horizontal="center" vertical="center"/>
    </xf>
    <xf numFmtId="0" fontId="59" fillId="14" borderId="63" xfId="15" applyNumberFormat="1" applyFill="1" applyBorder="1" applyAlignment="1">
      <alignment horizontal="center" vertical="center"/>
    </xf>
    <xf numFmtId="0" fontId="59" fillId="14" borderId="49" xfId="15" applyNumberFormat="1" applyFill="1" applyBorder="1" applyAlignment="1">
      <alignment horizontal="center" vertical="center"/>
    </xf>
    <xf numFmtId="0" fontId="59" fillId="14" borderId="66" xfId="15" applyNumberFormat="1" applyFill="1" applyBorder="1" applyAlignment="1">
      <alignment horizontal="center" vertical="center"/>
    </xf>
    <xf numFmtId="0" fontId="59" fillId="14" borderId="0" xfId="15" applyNumberFormat="1" applyFill="1" applyBorder="1" applyAlignment="1">
      <alignment horizontal="center" vertical="center"/>
    </xf>
    <xf numFmtId="0" fontId="59" fillId="14" borderId="54" xfId="15" applyNumberFormat="1" applyFill="1" applyBorder="1" applyAlignment="1">
      <alignment horizontal="center" vertical="center"/>
    </xf>
    <xf numFmtId="0" fontId="59" fillId="14" borderId="154" xfId="15" applyNumberFormat="1" applyFill="1" applyBorder="1" applyAlignment="1">
      <alignment horizontal="center" vertical="center"/>
    </xf>
    <xf numFmtId="0" fontId="59" fillId="14" borderId="152" xfId="15" applyNumberFormat="1" applyFill="1" applyBorder="1" applyAlignment="1">
      <alignment horizontal="center" vertical="center"/>
    </xf>
    <xf numFmtId="0" fontId="59" fillId="14" borderId="155" xfId="15" applyNumberFormat="1" applyFill="1" applyBorder="1" applyAlignment="1">
      <alignment horizontal="center" vertical="center"/>
    </xf>
    <xf numFmtId="44" fontId="111" fillId="40" borderId="166" xfId="0" applyNumberFormat="1" applyFont="1" applyFill="1" applyBorder="1" applyAlignment="1" applyProtection="1">
      <alignment horizontal="center" vertical="center"/>
    </xf>
    <xf numFmtId="44" fontId="112" fillId="40" borderId="0" xfId="0" applyNumberFormat="1" applyFont="1" applyFill="1" applyBorder="1" applyAlignment="1" applyProtection="1">
      <alignment horizontal="center" vertical="center"/>
    </xf>
    <xf numFmtId="44" fontId="112" fillId="40" borderId="167" xfId="0" applyNumberFormat="1" applyFont="1" applyFill="1" applyBorder="1" applyAlignment="1" applyProtection="1">
      <alignment horizontal="center" vertical="center"/>
    </xf>
    <xf numFmtId="0" fontId="109" fillId="14" borderId="212" xfId="0" applyFont="1" applyFill="1" applyBorder="1" applyAlignment="1" applyProtection="1">
      <alignment horizontal="center" vertical="center" wrapText="1"/>
    </xf>
    <xf numFmtId="0" fontId="93" fillId="14" borderId="2" xfId="0" applyFont="1" applyFill="1" applyBorder="1" applyAlignment="1">
      <alignment horizontal="center" wrapText="1"/>
    </xf>
    <xf numFmtId="0" fontId="93" fillId="14" borderId="5" xfId="0" applyFont="1" applyFill="1" applyBorder="1" applyAlignment="1">
      <alignment horizontal="center" wrapText="1"/>
    </xf>
    <xf numFmtId="0" fontId="93" fillId="14" borderId="121" xfId="0" applyFont="1" applyFill="1" applyBorder="1" applyAlignment="1">
      <alignment horizontal="center" wrapText="1"/>
    </xf>
    <xf numFmtId="0" fontId="94" fillId="14" borderId="4" xfId="0" applyFont="1" applyFill="1" applyBorder="1" applyAlignment="1">
      <alignment horizontal="center"/>
    </xf>
    <xf numFmtId="0" fontId="94" fillId="14" borderId="115" xfId="0" applyFont="1" applyFill="1" applyBorder="1" applyAlignment="1">
      <alignment horizontal="center"/>
    </xf>
    <xf numFmtId="0" fontId="94" fillId="14" borderId="65" xfId="0" applyFont="1" applyFill="1" applyBorder="1" applyAlignment="1">
      <alignment horizontal="center"/>
    </xf>
    <xf numFmtId="0" fontId="94" fillId="14" borderId="146" xfId="0" applyFont="1" applyFill="1" applyBorder="1" applyAlignment="1">
      <alignment horizontal="center" vertical="center"/>
    </xf>
    <xf numFmtId="0" fontId="94" fillId="14" borderId="147" xfId="0" applyFont="1" applyFill="1" applyBorder="1" applyAlignment="1">
      <alignment horizontal="center" vertical="center"/>
    </xf>
    <xf numFmtId="0" fontId="94" fillId="14" borderId="144" xfId="0" applyFont="1" applyFill="1" applyBorder="1" applyAlignment="1">
      <alignment horizontal="center" vertical="center"/>
    </xf>
    <xf numFmtId="0" fontId="94" fillId="14" borderId="145" xfId="0" applyFont="1" applyFill="1" applyBorder="1" applyAlignment="1">
      <alignment horizontal="center" vertical="center"/>
    </xf>
    <xf numFmtId="0" fontId="94" fillId="14" borderId="148" xfId="0" applyFont="1" applyFill="1" applyBorder="1" applyAlignment="1">
      <alignment horizontal="center" vertical="center"/>
    </xf>
    <xf numFmtId="0" fontId="94" fillId="14" borderId="150" xfId="0" applyFont="1" applyFill="1" applyBorder="1" applyAlignment="1">
      <alignment horizontal="center" vertical="center"/>
    </xf>
    <xf numFmtId="0" fontId="94" fillId="14" borderId="204" xfId="0" applyFont="1" applyFill="1" applyBorder="1" applyAlignment="1">
      <alignment horizontal="center" vertical="center"/>
    </xf>
    <xf numFmtId="0" fontId="94" fillId="14" borderId="113" xfId="0" applyFont="1" applyFill="1" applyBorder="1" applyAlignment="1">
      <alignment horizontal="center" vertical="center"/>
    </xf>
    <xf numFmtId="0" fontId="93" fillId="14" borderId="149" xfId="0" applyFont="1" applyFill="1" applyBorder="1" applyAlignment="1" applyProtection="1">
      <alignment horizontal="center" vertical="center" wrapText="1"/>
      <protection locked="0"/>
    </xf>
    <xf numFmtId="0" fontId="93" fillId="14" borderId="113" xfId="0" applyFont="1" applyFill="1" applyBorder="1" applyAlignment="1" applyProtection="1">
      <alignment horizontal="center" vertical="center" wrapText="1"/>
      <protection locked="0"/>
    </xf>
    <xf numFmtId="0" fontId="93" fillId="14" borderId="150" xfId="0" applyFont="1" applyFill="1" applyBorder="1" applyAlignment="1" applyProtection="1">
      <alignment horizontal="center" vertical="center" wrapText="1"/>
      <protection locked="0"/>
    </xf>
    <xf numFmtId="0" fontId="93" fillId="14" borderId="210" xfId="0" applyFont="1" applyFill="1" applyBorder="1" applyAlignment="1" applyProtection="1">
      <alignment horizontal="center" vertical="center" wrapText="1"/>
      <protection locked="0"/>
    </xf>
    <xf numFmtId="0" fontId="55" fillId="11" borderId="4" xfId="1" applyNumberFormat="1" applyFont="1" applyFill="1" applyBorder="1" applyAlignment="1">
      <alignment horizontal="center" vertical="center"/>
    </xf>
    <xf numFmtId="0" fontId="9" fillId="11" borderId="115" xfId="1" applyNumberFormat="1" applyFont="1" applyFill="1" applyBorder="1" applyAlignment="1" applyProtection="1">
      <alignment horizontal="center" vertical="center" wrapText="1"/>
      <protection locked="0"/>
    </xf>
    <xf numFmtId="0" fontId="55" fillId="11" borderId="3" xfId="1" applyNumberFormat="1" applyFont="1" applyFill="1" applyBorder="1" applyAlignment="1">
      <alignment horizontal="center" vertical="center"/>
    </xf>
    <xf numFmtId="0" fontId="55" fillId="11" borderId="2" xfId="1" applyNumberFormat="1" applyFont="1" applyFill="1" applyBorder="1" applyAlignment="1">
      <alignment horizontal="center" vertical="center"/>
    </xf>
    <xf numFmtId="0" fontId="9" fillId="11" borderId="38" xfId="1" applyNumberFormat="1" applyFont="1" applyFill="1" applyBorder="1" applyAlignment="1">
      <alignment horizontal="center" vertical="center" wrapText="1"/>
    </xf>
    <xf numFmtId="0" fontId="55" fillId="11" borderId="49" xfId="1" applyNumberFormat="1" applyFont="1" applyFill="1" applyBorder="1" applyAlignment="1">
      <alignment horizontal="center" vertical="center"/>
    </xf>
    <xf numFmtId="0" fontId="0" fillId="15" borderId="163" xfId="0" applyFill="1" applyBorder="1" applyAlignment="1">
      <alignment horizontal="center"/>
    </xf>
    <xf numFmtId="0" fontId="0" fillId="15" borderId="164" xfId="0" applyFill="1" applyBorder="1" applyAlignment="1">
      <alignment horizontal="center"/>
    </xf>
    <xf numFmtId="0" fontId="0" fillId="15" borderId="166" xfId="0" applyFill="1" applyBorder="1" applyAlignment="1">
      <alignment horizontal="center"/>
    </xf>
    <xf numFmtId="0" fontId="0" fillId="15" borderId="167" xfId="0" applyFill="1" applyBorder="1" applyAlignment="1">
      <alignment horizontal="center"/>
    </xf>
    <xf numFmtId="0" fontId="0" fillId="15" borderId="168" xfId="0" applyFill="1" applyBorder="1" applyAlignment="1">
      <alignment horizontal="center"/>
    </xf>
    <xf numFmtId="0" fontId="0" fillId="15" borderId="91" xfId="0" applyFill="1" applyBorder="1" applyAlignment="1">
      <alignment horizontal="center"/>
    </xf>
    <xf numFmtId="0" fontId="86" fillId="0" borderId="163" xfId="0" applyFont="1" applyBorder="1" applyAlignment="1">
      <alignment horizontal="left" vertical="center"/>
    </xf>
    <xf numFmtId="0" fontId="86" fillId="0" borderId="165" xfId="0" applyFont="1" applyBorder="1" applyAlignment="1">
      <alignment horizontal="left" vertical="center"/>
    </xf>
    <xf numFmtId="0" fontId="86" fillId="0" borderId="164" xfId="0" applyFont="1" applyBorder="1" applyAlignment="1">
      <alignment horizontal="left" vertical="center"/>
    </xf>
    <xf numFmtId="0" fontId="86" fillId="0" borderId="166" xfId="0" applyFont="1" applyBorder="1" applyAlignment="1">
      <alignment horizontal="left" vertical="center"/>
    </xf>
    <xf numFmtId="0" fontId="86" fillId="0" borderId="0" xfId="0" applyFont="1" applyBorder="1" applyAlignment="1">
      <alignment horizontal="left" vertical="center"/>
    </xf>
    <xf numFmtId="0" fontId="86" fillId="0" borderId="167" xfId="0" applyFont="1" applyBorder="1" applyAlignment="1">
      <alignment horizontal="left" vertical="center"/>
    </xf>
    <xf numFmtId="0" fontId="86" fillId="0" borderId="168" xfId="0" applyFont="1" applyBorder="1" applyAlignment="1">
      <alignment horizontal="left" vertical="center"/>
    </xf>
    <xf numFmtId="0" fontId="86" fillId="0" borderId="85" xfId="0" applyFont="1" applyBorder="1" applyAlignment="1">
      <alignment horizontal="left" vertical="center"/>
    </xf>
    <xf numFmtId="0" fontId="86" fillId="0" borderId="91" xfId="0" applyFont="1" applyBorder="1" applyAlignment="1">
      <alignment horizontal="left" vertical="center"/>
    </xf>
    <xf numFmtId="49" fontId="86" fillId="10" borderId="168" xfId="0" applyNumberFormat="1" applyFont="1" applyFill="1" applyBorder="1" applyAlignment="1">
      <alignment horizontal="center" vertical="center"/>
    </xf>
    <xf numFmtId="49" fontId="86" fillId="10" borderId="85" xfId="0" applyNumberFormat="1" applyFont="1" applyFill="1" applyBorder="1" applyAlignment="1">
      <alignment horizontal="center" vertical="center"/>
    </xf>
    <xf numFmtId="49" fontId="86" fillId="10" borderId="91" xfId="0" applyNumberFormat="1" applyFont="1" applyFill="1" applyBorder="1" applyAlignment="1">
      <alignment horizontal="center" vertical="center"/>
    </xf>
    <xf numFmtId="49" fontId="86" fillId="16" borderId="168" xfId="0" applyNumberFormat="1" applyFont="1" applyFill="1" applyBorder="1" applyAlignment="1">
      <alignment horizontal="center" vertical="center"/>
    </xf>
    <xf numFmtId="49" fontId="86" fillId="16" borderId="85" xfId="0" applyNumberFormat="1" applyFont="1" applyFill="1" applyBorder="1" applyAlignment="1">
      <alignment horizontal="center" vertical="center"/>
    </xf>
    <xf numFmtId="49" fontId="86" fillId="16" borderId="91" xfId="0" applyNumberFormat="1" applyFont="1" applyFill="1" applyBorder="1" applyAlignment="1">
      <alignment horizontal="center" vertical="center"/>
    </xf>
    <xf numFmtId="49" fontId="86" fillId="10" borderId="169" xfId="0" applyNumberFormat="1" applyFont="1" applyFill="1" applyBorder="1" applyAlignment="1">
      <alignment horizontal="center" vertical="center"/>
    </xf>
    <xf numFmtId="49" fontId="86" fillId="10" borderId="170" xfId="0" applyNumberFormat="1" applyFont="1" applyFill="1" applyBorder="1" applyAlignment="1">
      <alignment horizontal="center" vertical="center"/>
    </xf>
    <xf numFmtId="49" fontId="86" fillId="10" borderId="171" xfId="0" applyNumberFormat="1" applyFont="1" applyFill="1" applyBorder="1" applyAlignment="1">
      <alignment horizontal="center" vertical="center"/>
    </xf>
    <xf numFmtId="49" fontId="86" fillId="16" borderId="169" xfId="0" applyNumberFormat="1" applyFont="1" applyFill="1" applyBorder="1" applyAlignment="1">
      <alignment horizontal="center" vertical="center"/>
    </xf>
    <xf numFmtId="49" fontId="86" fillId="16" borderId="170" xfId="0" applyNumberFormat="1" applyFont="1" applyFill="1" applyBorder="1" applyAlignment="1">
      <alignment horizontal="center" vertical="center"/>
    </xf>
    <xf numFmtId="49" fontId="86" fillId="16" borderId="171" xfId="0" applyNumberFormat="1" applyFont="1" applyFill="1" applyBorder="1" applyAlignment="1">
      <alignment horizontal="center" vertical="center"/>
    </xf>
    <xf numFmtId="0" fontId="5" fillId="0" borderId="134" xfId="1" applyNumberFormat="1" applyFont="1" applyFill="1" applyBorder="1" applyAlignment="1" applyProtection="1">
      <alignment horizontal="center" vertical="center"/>
      <protection hidden="1"/>
    </xf>
  </cellXfs>
  <cellStyles count="21">
    <cellStyle name="Neutralno 2" xfId="19" xr:uid="{00000000-0005-0000-0000-000040000000}"/>
    <cellStyle name="Normal 2" xfId="10" xr:uid="{00000000-0005-0000-0000-000036000000}"/>
    <cellStyle name="Normal 3" xfId="11" xr:uid="{00000000-0005-0000-0000-000037000000}"/>
    <cellStyle name="Normal 3 2" xfId="13" xr:uid="{00000000-0005-0000-0000-00003D000000}"/>
    <cellStyle name="Normal_SENIORI -  ZUPANIJA - EKIPNO I POJEDINACNO  " xfId="2" xr:uid="{00000000-0005-0000-0000-000000000000}"/>
    <cellStyle name="Normalno" xfId="0" builtinId="0"/>
    <cellStyle name="Normalno 2" xfId="3" xr:uid="{00000000-0005-0000-0000-000002000000}"/>
    <cellStyle name="Normalno 3" xfId="5" xr:uid="{00000000-0005-0000-0000-000003000000}"/>
    <cellStyle name="Normalno 4" xfId="6" xr:uid="{00000000-0005-0000-0000-000004000000}"/>
    <cellStyle name="Normalno 5" xfId="9" xr:uid="{00000000-0005-0000-0000-000038000000}"/>
    <cellStyle name="Normalno 6" xfId="14" xr:uid="{00000000-0005-0000-0000-00003B000000}"/>
    <cellStyle name="Normalno 7" xfId="18" xr:uid="{00000000-0005-0000-0000-000041000000}"/>
    <cellStyle name="Obično_2011" xfId="20" xr:uid="{1E77837B-E64D-4C5A-A855-6EBFAD8417E7}"/>
    <cellStyle name="Obično_2012" xfId="4" xr:uid="{00000000-0005-0000-0000-000005000000}"/>
    <cellStyle name="Obično_Lige07" xfId="8" xr:uid="{00000000-0005-0000-0000-000006000000}"/>
    <cellStyle name="Obično_Lige07 2" xfId="15" xr:uid="{00000000-0005-0000-0000-000001000000}"/>
    <cellStyle name="Obično_Zbirna lista ulova" xfId="7" xr:uid="{00000000-0005-0000-0000-000007000000}"/>
    <cellStyle name="Obično_Zbirna lista ulova 2" xfId="16" xr:uid="{00000000-0005-0000-0000-00003E000000}"/>
    <cellStyle name="Obično_Zbirni rezultati lige" xfId="12" xr:uid="{00000000-0005-0000-0000-00003C000000}"/>
    <cellStyle name="Percent 2" xfId="17" xr:uid="{00000000-0005-0000-0000-00003F000000}"/>
    <cellStyle name="Tekst objašnjenja" xfId="1" builtinId="53" customBuiltin="1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externalLink" Target="externalLinks/externalLink9.xml"/><Relationship Id="rId47" Type="http://schemas.openxmlformats.org/officeDocument/2006/relationships/externalLink" Target="externalLinks/externalLink14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2" Type="http://schemas.openxmlformats.org/officeDocument/2006/relationships/image" Target="../media/image12.jpeg"/><Relationship Id="rId1" Type="http://schemas.openxmlformats.org/officeDocument/2006/relationships/image" Target="../media/image7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2" Type="http://schemas.openxmlformats.org/officeDocument/2006/relationships/image" Target="../media/image14.jpeg"/><Relationship Id="rId1" Type="http://schemas.openxmlformats.org/officeDocument/2006/relationships/image" Target="../media/image7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2" Type="http://schemas.openxmlformats.org/officeDocument/2006/relationships/image" Target="../media/image12.jpeg"/><Relationship Id="rId1" Type="http://schemas.openxmlformats.org/officeDocument/2006/relationships/image" Target="../media/image7.jpe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jpeg"/><Relationship Id="rId1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jpeg"/><Relationship Id="rId1" Type="http://schemas.openxmlformats.org/officeDocument/2006/relationships/image" Target="../media/image17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4" Type="http://schemas.openxmlformats.org/officeDocument/2006/relationships/image" Target="../media/image24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4" Type="http://schemas.openxmlformats.org/officeDocument/2006/relationships/image" Target="../media/image24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jpeg"/><Relationship Id="rId1" Type="http://schemas.openxmlformats.org/officeDocument/2006/relationships/image" Target="../media/image25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jpeg"/><Relationship Id="rId1" Type="http://schemas.openxmlformats.org/officeDocument/2006/relationships/image" Target="../media/image27.jpe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0.jpeg"/><Relationship Id="rId1" Type="http://schemas.openxmlformats.org/officeDocument/2006/relationships/image" Target="../media/image29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554760</xdr:colOff>
      <xdr:row>5</xdr:row>
      <xdr:rowOff>219600</xdr:rowOff>
    </xdr:to>
    <xdr:pic>
      <xdr:nvPicPr>
        <xdr:cNvPr id="2" name="Picture 1" descr="grb HŠRS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485640"/>
          <a:ext cx="876600" cy="8100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40680</xdr:colOff>
      <xdr:row>0</xdr:row>
      <xdr:rowOff>10080</xdr:rowOff>
    </xdr:from>
    <xdr:to>
      <xdr:col>0</xdr:col>
      <xdr:colOff>906480</xdr:colOff>
      <xdr:row>2</xdr:row>
      <xdr:rowOff>248040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680" y="10080"/>
          <a:ext cx="865800" cy="8092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123840</xdr:rowOff>
    </xdr:to>
    <xdr:pic>
      <xdr:nvPicPr>
        <xdr:cNvPr id="16" name="Picture 1" descr="grb HŠRS 2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21</xdr:row>
      <xdr:rowOff>114300</xdr:rowOff>
    </xdr:to>
    <xdr:sp macro="" textlink="">
      <xdr:nvSpPr>
        <xdr:cNvPr id="11266" name="shapetype_202" hidden="1">
          <a:extLst>
            <a:ext uri="{FF2B5EF4-FFF2-40B4-BE49-F238E27FC236}">
              <a16:creationId xmlns:a16="http://schemas.microsoft.com/office/drawing/2014/main" id="{00000000-0008-0000-0A00-000002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17" name="Picture 1" descr="grb HŠRS 2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18" name="Picture 3" descr="grb HŠRS 3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44</xdr:row>
      <xdr:rowOff>47625</xdr:rowOff>
    </xdr:to>
    <xdr:sp macro="" textlink="">
      <xdr:nvSpPr>
        <xdr:cNvPr id="12290" name="shapetype_202" hidden="1">
          <a:extLst>
            <a:ext uri="{FF2B5EF4-FFF2-40B4-BE49-F238E27FC236}">
              <a16:creationId xmlns:a16="http://schemas.microsoft.com/office/drawing/2014/main" id="{00000000-0008-0000-0B00-000002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123840</xdr:rowOff>
    </xdr:to>
    <xdr:pic>
      <xdr:nvPicPr>
        <xdr:cNvPr id="19" name="Picture 1" descr="grb HŠRS 2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22</xdr:row>
      <xdr:rowOff>114300</xdr:rowOff>
    </xdr:to>
    <xdr:sp macro="" textlink="">
      <xdr:nvSpPr>
        <xdr:cNvPr id="13314" name="shapetype_202" hidden="1">
          <a:extLst>
            <a:ext uri="{FF2B5EF4-FFF2-40B4-BE49-F238E27FC236}">
              <a16:creationId xmlns:a16="http://schemas.microsoft.com/office/drawing/2014/main" id="{00000000-0008-0000-0C00-0000023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199800</xdr:rowOff>
    </xdr:to>
    <xdr:pic>
      <xdr:nvPicPr>
        <xdr:cNvPr id="20" name="Picture 1" descr="grb HŠRS 2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104760</xdr:rowOff>
    </xdr:from>
    <xdr:to>
      <xdr:col>2</xdr:col>
      <xdr:colOff>917280</xdr:colOff>
      <xdr:row>5</xdr:row>
      <xdr:rowOff>238320</xdr:rowOff>
    </xdr:to>
    <xdr:pic>
      <xdr:nvPicPr>
        <xdr:cNvPr id="21" name="Picture 3" descr="grb HŠRS 3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2189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41</xdr:row>
      <xdr:rowOff>0</xdr:rowOff>
    </xdr:to>
    <xdr:sp macro="" textlink="">
      <xdr:nvSpPr>
        <xdr:cNvPr id="14338" name="shapetype_202" hidden="1">
          <a:extLst>
            <a:ext uri="{FF2B5EF4-FFF2-40B4-BE49-F238E27FC236}">
              <a16:creationId xmlns:a16="http://schemas.microsoft.com/office/drawing/2014/main" id="{00000000-0008-0000-0D00-0000023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66675</xdr:rowOff>
    </xdr:from>
    <xdr:ext cx="828675" cy="803275"/>
    <xdr:pic macro="[0]!ekipno">
      <xdr:nvPicPr>
        <xdr:cNvPr id="2" name="Picture 1" descr="grb HŠRS 2">
          <a:extLst>
            <a:ext uri="{FF2B5EF4-FFF2-40B4-BE49-F238E27FC236}">
              <a16:creationId xmlns:a16="http://schemas.microsoft.com/office/drawing/2014/main" id="{F55750B3-C4B2-46BD-820B-4355C18B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"/>
          <a:ext cx="828675" cy="80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228600</xdr:rowOff>
    </xdr:to>
    <xdr:pic macro="[1]!pojedinačn0">
      <xdr:nvPicPr>
        <xdr:cNvPr id="2" name="Picture 1" descr="grb HŠRS 2">
          <a:extLst>
            <a:ext uri="{FF2B5EF4-FFF2-40B4-BE49-F238E27FC236}">
              <a16:creationId xmlns:a16="http://schemas.microsoft.com/office/drawing/2014/main" id="{33058513-ABD5-4CC6-99F6-88B5E532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466725</xdr:colOff>
      <xdr:row>4</xdr:row>
      <xdr:rowOff>104775</xdr:rowOff>
    </xdr:from>
    <xdr:to>
      <xdr:col>2</xdr:col>
      <xdr:colOff>866775</xdr:colOff>
      <xdr:row>5</xdr:row>
      <xdr:rowOff>238125</xdr:rowOff>
    </xdr:to>
    <xdr:pic macro="[1]!sortpoekipama">
      <xdr:nvPicPr>
        <xdr:cNvPr id="3" name="Picture 3" descr="grb HŠRS 3">
          <a:extLst>
            <a:ext uri="{FF2B5EF4-FFF2-40B4-BE49-F238E27FC236}">
              <a16:creationId xmlns:a16="http://schemas.microsoft.com/office/drawing/2014/main" id="{65F7D6CB-7384-47AF-8C97-FC19272B7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1190625"/>
          <a:ext cx="4000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228600</xdr:rowOff>
    </xdr:to>
    <xdr:pic macro="[2]!pojedinačn0">
      <xdr:nvPicPr>
        <xdr:cNvPr id="2" name="Picture 1" descr="grb HŠRS 2">
          <a:extLst>
            <a:ext uri="{FF2B5EF4-FFF2-40B4-BE49-F238E27FC236}">
              <a16:creationId xmlns:a16="http://schemas.microsoft.com/office/drawing/2014/main" id="{56036D2F-DBD8-4C82-9999-DC9A70ED3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466725</xdr:colOff>
      <xdr:row>4</xdr:row>
      <xdr:rowOff>104775</xdr:rowOff>
    </xdr:from>
    <xdr:to>
      <xdr:col>2</xdr:col>
      <xdr:colOff>866775</xdr:colOff>
      <xdr:row>5</xdr:row>
      <xdr:rowOff>238125</xdr:rowOff>
    </xdr:to>
    <xdr:pic macro="[2]!sortpoekipama">
      <xdr:nvPicPr>
        <xdr:cNvPr id="3" name="Picture 3" descr="grb HŠRS 3">
          <a:extLst>
            <a:ext uri="{FF2B5EF4-FFF2-40B4-BE49-F238E27FC236}">
              <a16:creationId xmlns:a16="http://schemas.microsoft.com/office/drawing/2014/main" id="{6CEDF57B-7496-492E-9B29-850DD4F82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1190625"/>
          <a:ext cx="4000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466725</xdr:colOff>
      <xdr:row>4</xdr:row>
      <xdr:rowOff>104775</xdr:rowOff>
    </xdr:from>
    <xdr:to>
      <xdr:col>2</xdr:col>
      <xdr:colOff>866775</xdr:colOff>
      <xdr:row>5</xdr:row>
      <xdr:rowOff>238125</xdr:rowOff>
    </xdr:to>
    <xdr:pic macro="[2]!sortpoekipama">
      <xdr:nvPicPr>
        <xdr:cNvPr id="5" name="Picture 3" descr="grb HŠRS 3">
          <a:extLst>
            <a:ext uri="{FF2B5EF4-FFF2-40B4-BE49-F238E27FC236}">
              <a16:creationId xmlns:a16="http://schemas.microsoft.com/office/drawing/2014/main" id="{13BA5EE8-8505-4BE3-A259-42F1A9262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1190625"/>
          <a:ext cx="4000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228600</xdr:rowOff>
    </xdr:to>
    <xdr:pic macro="[3]!pojedinačn0">
      <xdr:nvPicPr>
        <xdr:cNvPr id="2" name="Picture 1" descr="grb HŠRS 2">
          <a:extLst>
            <a:ext uri="{FF2B5EF4-FFF2-40B4-BE49-F238E27FC236}">
              <a16:creationId xmlns:a16="http://schemas.microsoft.com/office/drawing/2014/main" id="{A94431C1-1BBA-42E0-ACAE-FEE99514C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3]!sortpoprezimenu">
      <xdr:nvPicPr>
        <xdr:cNvPr id="3" name="Picture 1">
          <a:extLst>
            <a:ext uri="{FF2B5EF4-FFF2-40B4-BE49-F238E27FC236}">
              <a16:creationId xmlns:a16="http://schemas.microsoft.com/office/drawing/2014/main" id="{78EB234E-400A-4779-B689-C51F55976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4]!sortpoprezimenu">
      <xdr:nvPicPr>
        <xdr:cNvPr id="5" name="Picture 1">
          <a:extLst>
            <a:ext uri="{FF2B5EF4-FFF2-40B4-BE49-F238E27FC236}">
              <a16:creationId xmlns:a16="http://schemas.microsoft.com/office/drawing/2014/main" id="{7AFDC198-7036-4C0F-85A3-362DB7BFF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9525</xdr:rowOff>
    </xdr:from>
    <xdr:ext cx="820208" cy="801158"/>
    <xdr:pic macro="[0]!pojedinačn0">
      <xdr:nvPicPr>
        <xdr:cNvPr id="2" name="Picture 1" descr="grb HŠRS 2">
          <a:extLst>
            <a:ext uri="{FF2B5EF4-FFF2-40B4-BE49-F238E27FC236}">
              <a16:creationId xmlns:a16="http://schemas.microsoft.com/office/drawing/2014/main" id="{B4BE8693-7AF4-47E7-8E79-DC74EFB37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20208" cy="8011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476250</xdr:colOff>
      <xdr:row>4</xdr:row>
      <xdr:rowOff>133350</xdr:rowOff>
    </xdr:from>
    <xdr:ext cx="447675" cy="433387"/>
    <xdr:pic macro="[0]!sortpoprezimenu">
      <xdr:nvPicPr>
        <xdr:cNvPr id="3" name="Picture 1">
          <a:extLst>
            <a:ext uri="{FF2B5EF4-FFF2-40B4-BE49-F238E27FC236}">
              <a16:creationId xmlns:a16="http://schemas.microsoft.com/office/drawing/2014/main" id="{FFEFDD46-23AE-4CBC-8299-5631AB6BD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781050"/>
          <a:ext cx="447675" cy="433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5]!sortpoprezimenu">
      <xdr:nvPicPr>
        <xdr:cNvPr id="5" name="Picture 1">
          <a:extLst>
            <a:ext uri="{FF2B5EF4-FFF2-40B4-BE49-F238E27FC236}">
              <a16:creationId xmlns:a16="http://schemas.microsoft.com/office/drawing/2014/main" id="{6386908E-627F-4945-A188-C52208B46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6]!sortpoprezimenu">
      <xdr:nvPicPr>
        <xdr:cNvPr id="7" name="Picture 1">
          <a:extLst>
            <a:ext uri="{FF2B5EF4-FFF2-40B4-BE49-F238E27FC236}">
              <a16:creationId xmlns:a16="http://schemas.microsoft.com/office/drawing/2014/main" id="{C52C8B15-02FD-4BC4-B376-DB22D04D6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140675</xdr:colOff>
      <xdr:row>0</xdr:row>
      <xdr:rowOff>64578</xdr:rowOff>
    </xdr:from>
    <xdr:to>
      <xdr:col>3</xdr:col>
      <xdr:colOff>1000224</xdr:colOff>
      <xdr:row>2</xdr:row>
      <xdr:rowOff>283818</xdr:rowOff>
    </xdr:to>
    <xdr:pic>
      <xdr:nvPicPr>
        <xdr:cNvPr id="2" name="Picture 1" descr="grb HŠRS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52740" y="64578"/>
          <a:ext cx="859549" cy="799023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228600</xdr:rowOff>
    </xdr:to>
    <xdr:pic macro="[7]!pojedinačn0">
      <xdr:nvPicPr>
        <xdr:cNvPr id="2" name="Picture 1" descr="grb HŠRS 2">
          <a:extLst>
            <a:ext uri="{FF2B5EF4-FFF2-40B4-BE49-F238E27FC236}">
              <a16:creationId xmlns:a16="http://schemas.microsoft.com/office/drawing/2014/main" id="{92A4A416-EFA6-4E4F-9487-C5DE21B43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7]!sortpoprezimenu">
      <xdr:nvPicPr>
        <xdr:cNvPr id="3" name="Picture 3">
          <a:extLst>
            <a:ext uri="{FF2B5EF4-FFF2-40B4-BE49-F238E27FC236}">
              <a16:creationId xmlns:a16="http://schemas.microsoft.com/office/drawing/2014/main" id="{1718BD78-4E2A-463D-9D94-82046BBD4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7]!sortpoprezimenu18">
      <xdr:nvPicPr>
        <xdr:cNvPr id="4" name="Picture 6">
          <a:extLst>
            <a:ext uri="{FF2B5EF4-FFF2-40B4-BE49-F238E27FC236}">
              <a16:creationId xmlns:a16="http://schemas.microsoft.com/office/drawing/2014/main" id="{E468F1D6-A89A-4E37-B70D-DFDB393ED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5]!sortpoprezimenu">
      <xdr:nvPicPr>
        <xdr:cNvPr id="7" name="Picture 3">
          <a:extLst>
            <a:ext uri="{FF2B5EF4-FFF2-40B4-BE49-F238E27FC236}">
              <a16:creationId xmlns:a16="http://schemas.microsoft.com/office/drawing/2014/main" id="{8D832D5A-CE45-46F4-A493-FB8774D79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5]!sortpoprezimenu18">
      <xdr:nvPicPr>
        <xdr:cNvPr id="8" name="Picture 6">
          <a:extLst>
            <a:ext uri="{FF2B5EF4-FFF2-40B4-BE49-F238E27FC236}">
              <a16:creationId xmlns:a16="http://schemas.microsoft.com/office/drawing/2014/main" id="{234047EF-D32D-4BFA-A98A-568C6C15B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6]!sortpoprezimenu">
      <xdr:nvPicPr>
        <xdr:cNvPr id="11" name="Picture 3">
          <a:extLst>
            <a:ext uri="{FF2B5EF4-FFF2-40B4-BE49-F238E27FC236}">
              <a16:creationId xmlns:a16="http://schemas.microsoft.com/office/drawing/2014/main" id="{2A675AB8-7198-430D-AD27-47A690D7D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6]!sortpoprezimenu18">
      <xdr:nvPicPr>
        <xdr:cNvPr id="12" name="Picture 6">
          <a:extLst>
            <a:ext uri="{FF2B5EF4-FFF2-40B4-BE49-F238E27FC236}">
              <a16:creationId xmlns:a16="http://schemas.microsoft.com/office/drawing/2014/main" id="{0210679B-38B5-4984-881D-CDC1E9603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228600</xdr:rowOff>
    </xdr:to>
    <xdr:pic macro="[7]!pojedinačn0">
      <xdr:nvPicPr>
        <xdr:cNvPr id="2" name="Picture 1" descr="grb HŠRS 2">
          <a:extLst>
            <a:ext uri="{FF2B5EF4-FFF2-40B4-BE49-F238E27FC236}">
              <a16:creationId xmlns:a16="http://schemas.microsoft.com/office/drawing/2014/main" id="{22964010-ED8B-45FF-9A13-86A9D9D2E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7]!sortpoprezimenu23">
      <xdr:nvPicPr>
        <xdr:cNvPr id="3" name="Picture 3">
          <a:extLst>
            <a:ext uri="{FF2B5EF4-FFF2-40B4-BE49-F238E27FC236}">
              <a16:creationId xmlns:a16="http://schemas.microsoft.com/office/drawing/2014/main" id="{7415E30C-961F-4E75-A997-8A81DDA36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5]!sortpoprezimenu23">
      <xdr:nvPicPr>
        <xdr:cNvPr id="5" name="Picture 3">
          <a:extLst>
            <a:ext uri="{FF2B5EF4-FFF2-40B4-BE49-F238E27FC236}">
              <a16:creationId xmlns:a16="http://schemas.microsoft.com/office/drawing/2014/main" id="{362C435F-7AB8-4D0D-B981-278C9E4FD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6]!sortpoprezimenu23">
      <xdr:nvPicPr>
        <xdr:cNvPr id="7" name="Picture 3">
          <a:extLst>
            <a:ext uri="{FF2B5EF4-FFF2-40B4-BE49-F238E27FC236}">
              <a16:creationId xmlns:a16="http://schemas.microsoft.com/office/drawing/2014/main" id="{64E50A28-AE15-4D98-96FC-AF8AE5162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30240</xdr:colOff>
      <xdr:row>0</xdr:row>
      <xdr:rowOff>57240</xdr:rowOff>
    </xdr:from>
    <xdr:to>
      <xdr:col>1</xdr:col>
      <xdr:colOff>544680</xdr:colOff>
      <xdr:row>4</xdr:row>
      <xdr:rowOff>86040</xdr:rowOff>
    </xdr:to>
    <xdr:pic>
      <xdr:nvPicPr>
        <xdr:cNvPr id="36" name="Slika 2" descr="grb HŠRS 2.jpg">
          <a:extLst>
            <a:ext uri="{FF2B5EF4-FFF2-40B4-BE49-F238E27FC236}">
              <a16:creationId xmlns:a16="http://schemas.microsoft.com/office/drawing/2014/main" id="{00000000-0008-0000-1500-00002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40" y="57240"/>
          <a:ext cx="86652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19</xdr:col>
      <xdr:colOff>190500</xdr:colOff>
      <xdr:row>56</xdr:row>
      <xdr:rowOff>142875</xdr:rowOff>
    </xdr:to>
    <xdr:sp macro="" textlink="">
      <xdr:nvSpPr>
        <xdr:cNvPr id="22530" name="shapetype_202" hidden="1">
          <a:extLst>
            <a:ext uri="{FF2B5EF4-FFF2-40B4-BE49-F238E27FC236}">
              <a16:creationId xmlns:a16="http://schemas.microsoft.com/office/drawing/2014/main" id="{00000000-0008-0000-1500-0000025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57150</xdr:rowOff>
    </xdr:from>
    <xdr:to>
      <xdr:col>1</xdr:col>
      <xdr:colOff>514350</xdr:colOff>
      <xdr:row>4</xdr:row>
      <xdr:rowOff>85725</xdr:rowOff>
    </xdr:to>
    <xdr:pic macro="[9]!plasmanlige">
      <xdr:nvPicPr>
        <xdr:cNvPr id="5" name="Slika 2" descr="grb HŠRS 2.jpg">
          <a:extLst>
            <a:ext uri="{FF2B5EF4-FFF2-40B4-BE49-F238E27FC236}">
              <a16:creationId xmlns:a16="http://schemas.microsoft.com/office/drawing/2014/main" id="{A6F34037-6B10-4C9C-BD48-639D2E00D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50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361950</xdr:colOff>
      <xdr:row>0</xdr:row>
      <xdr:rowOff>0</xdr:rowOff>
    </xdr:from>
    <xdr:to>
      <xdr:col>21</xdr:col>
      <xdr:colOff>161925</xdr:colOff>
      <xdr:row>6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36A7505-8BE0-4198-8212-C84F004B7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2525" y="0"/>
          <a:ext cx="1019175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352425</xdr:colOff>
      <xdr:row>5</xdr:row>
      <xdr:rowOff>142875</xdr:rowOff>
    </xdr:to>
    <xdr:pic macro="[11]!plamanlige">
      <xdr:nvPicPr>
        <xdr:cNvPr id="5" name="Picture 1">
          <a:extLst>
            <a:ext uri="{FF2B5EF4-FFF2-40B4-BE49-F238E27FC236}">
              <a16:creationId xmlns:a16="http://schemas.microsoft.com/office/drawing/2014/main" id="{B2FFD414-BDB2-48D7-B06C-47AA422BB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9620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271800</xdr:colOff>
      <xdr:row>0</xdr:row>
      <xdr:rowOff>85680</xdr:rowOff>
    </xdr:from>
    <xdr:to>
      <xdr:col>1</xdr:col>
      <xdr:colOff>907560</xdr:colOff>
      <xdr:row>4</xdr:row>
      <xdr:rowOff>238680</xdr:rowOff>
    </xdr:to>
    <xdr:pic>
      <xdr:nvPicPr>
        <xdr:cNvPr id="39" name="Picture 1" descr="Riba_abc">
          <a:extLst>
            <a:ext uri="{FF2B5EF4-FFF2-40B4-BE49-F238E27FC236}">
              <a16:creationId xmlns:a16="http://schemas.microsoft.com/office/drawing/2014/main" id="{00000000-0008-0000-1700-00002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71800" y="85680"/>
          <a:ext cx="977760" cy="9338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1</xdr:col>
      <xdr:colOff>838200</xdr:colOff>
      <xdr:row>4</xdr:row>
      <xdr:rowOff>228600</xdr:rowOff>
    </xdr:to>
    <xdr:pic macro="[12]!Ukupniplasman">
      <xdr:nvPicPr>
        <xdr:cNvPr id="2" name="Slika 6">
          <a:extLst>
            <a:ext uri="{FF2B5EF4-FFF2-40B4-BE49-F238E27FC236}">
              <a16:creationId xmlns:a16="http://schemas.microsoft.com/office/drawing/2014/main" id="{9A4C30F6-317D-42CB-A102-244D29D71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57150"/>
          <a:ext cx="11525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0</xdr:colOff>
      <xdr:row>6</xdr:row>
      <xdr:rowOff>0</xdr:rowOff>
    </xdr:to>
    <xdr:pic>
      <xdr:nvPicPr>
        <xdr:cNvPr id="3" name="Picture 45">
          <a:extLst>
            <a:ext uri="{FF2B5EF4-FFF2-40B4-BE49-F238E27FC236}">
              <a16:creationId xmlns:a16="http://schemas.microsoft.com/office/drawing/2014/main" id="{542F1452-6DB3-479F-9315-E43EB75CF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7924800" cy="1685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0</xdr:row>
      <xdr:rowOff>104776</xdr:rowOff>
    </xdr:from>
    <xdr:to>
      <xdr:col>2</xdr:col>
      <xdr:colOff>19050</xdr:colOff>
      <xdr:row>3</xdr:row>
      <xdr:rowOff>19051</xdr:rowOff>
    </xdr:to>
    <xdr:pic>
      <xdr:nvPicPr>
        <xdr:cNvPr id="5" name="Slika 4" descr="Nova slika.png">
          <a:extLst>
            <a:ext uri="{FF2B5EF4-FFF2-40B4-BE49-F238E27FC236}">
              <a16:creationId xmlns:a16="http://schemas.microsoft.com/office/drawing/2014/main" id="{6E005084-7E3C-47D1-A88D-EA056CCA6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6"/>
          <a:ext cx="117157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0</xdr:row>
      <xdr:rowOff>76201</xdr:rowOff>
    </xdr:from>
    <xdr:to>
      <xdr:col>10</xdr:col>
      <xdr:colOff>76200</xdr:colOff>
      <xdr:row>2</xdr:row>
      <xdr:rowOff>266701</xdr:rowOff>
    </xdr:to>
    <xdr:pic>
      <xdr:nvPicPr>
        <xdr:cNvPr id="7" name="Slika 7">
          <a:extLst>
            <a:ext uri="{FF2B5EF4-FFF2-40B4-BE49-F238E27FC236}">
              <a16:creationId xmlns:a16="http://schemas.microsoft.com/office/drawing/2014/main" id="{DEE2B1BC-167F-40B8-A52E-596119BF3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76201"/>
          <a:ext cx="55435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247650</xdr:colOff>
      <xdr:row>2</xdr:row>
      <xdr:rowOff>609601</xdr:rowOff>
    </xdr:from>
    <xdr:to>
      <xdr:col>12</xdr:col>
      <xdr:colOff>371475</xdr:colOff>
      <xdr:row>4</xdr:row>
      <xdr:rowOff>47626</xdr:rowOff>
    </xdr:to>
    <xdr:pic>
      <xdr:nvPicPr>
        <xdr:cNvPr id="9" name="Slika 11">
          <a:extLst>
            <a:ext uri="{FF2B5EF4-FFF2-40B4-BE49-F238E27FC236}">
              <a16:creationId xmlns:a16="http://schemas.microsoft.com/office/drawing/2014/main" id="{E5304CF5-7572-4AF9-BDCD-8AC72CF68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450" y="933451"/>
          <a:ext cx="25622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19050</xdr:colOff>
      <xdr:row>9</xdr:row>
      <xdr:rowOff>142875</xdr:rowOff>
    </xdr:to>
    <xdr:pic>
      <xdr:nvPicPr>
        <xdr:cNvPr id="6" name="Picture 45">
          <a:extLst>
            <a:ext uri="{FF2B5EF4-FFF2-40B4-BE49-F238E27FC236}">
              <a16:creationId xmlns:a16="http://schemas.microsoft.com/office/drawing/2014/main" id="{F5C10868-6AA7-4796-924E-AAAF15DD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39300" cy="2085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1</xdr:row>
      <xdr:rowOff>142875</xdr:rowOff>
    </xdr:from>
    <xdr:to>
      <xdr:col>1</xdr:col>
      <xdr:colOff>723900</xdr:colOff>
      <xdr:row>5</xdr:row>
      <xdr:rowOff>609600</xdr:rowOff>
    </xdr:to>
    <xdr:pic>
      <xdr:nvPicPr>
        <xdr:cNvPr id="8" name="Slika 4" descr="Nova slika.png">
          <a:extLst>
            <a:ext uri="{FF2B5EF4-FFF2-40B4-BE49-F238E27FC236}">
              <a16:creationId xmlns:a16="http://schemas.microsoft.com/office/drawing/2014/main" id="{60D707B1-7D55-4D5C-8A01-2B9F9F44B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04800"/>
          <a:ext cx="117157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1533525</xdr:colOff>
      <xdr:row>2</xdr:row>
      <xdr:rowOff>0</xdr:rowOff>
    </xdr:from>
    <xdr:to>
      <xdr:col>9</xdr:col>
      <xdr:colOff>504825</xdr:colOff>
      <xdr:row>5</xdr:row>
      <xdr:rowOff>28575</xdr:rowOff>
    </xdr:to>
    <xdr:pic>
      <xdr:nvPicPr>
        <xdr:cNvPr id="9" name="Slika 7">
          <a:extLst>
            <a:ext uri="{FF2B5EF4-FFF2-40B4-BE49-F238E27FC236}">
              <a16:creationId xmlns:a16="http://schemas.microsoft.com/office/drawing/2014/main" id="{D9108370-D1A0-40CE-BA48-939E1BBE6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323850"/>
          <a:ext cx="55435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571500</xdr:colOff>
      <xdr:row>5</xdr:row>
      <xdr:rowOff>352425</xdr:rowOff>
    </xdr:from>
    <xdr:to>
      <xdr:col>12</xdr:col>
      <xdr:colOff>85725</xdr:colOff>
      <xdr:row>7</xdr:row>
      <xdr:rowOff>19050</xdr:rowOff>
    </xdr:to>
    <xdr:pic>
      <xdr:nvPicPr>
        <xdr:cNvPr id="10" name="Slika 11">
          <a:extLst>
            <a:ext uri="{FF2B5EF4-FFF2-40B4-BE49-F238E27FC236}">
              <a16:creationId xmlns:a16="http://schemas.microsoft.com/office/drawing/2014/main" id="{DBE397A3-50E5-4CC3-876E-76897B37D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1162050"/>
          <a:ext cx="25622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748129</xdr:colOff>
      <xdr:row>3</xdr:row>
      <xdr:rowOff>89109</xdr:rowOff>
    </xdr:from>
    <xdr:to>
      <xdr:col>2</xdr:col>
      <xdr:colOff>913356</xdr:colOff>
      <xdr:row>10</xdr:row>
      <xdr:rowOff>26096</xdr:rowOff>
    </xdr:to>
    <xdr:pic>
      <xdr:nvPicPr>
        <xdr:cNvPr id="5" name="Slika 4" descr="Riba_abc">
          <a:extLst>
            <a:ext uri="{FF2B5EF4-FFF2-40B4-BE49-F238E27FC236}">
              <a16:creationId xmlns:a16="http://schemas.microsoft.com/office/drawing/2014/main" id="{A3FF2E6A-960E-408E-8495-93227483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5766" y="676267"/>
          <a:ext cx="1835364" cy="1933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466725</xdr:colOff>
      <xdr:row>14</xdr:row>
      <xdr:rowOff>104775</xdr:rowOff>
    </xdr:from>
    <xdr:to>
      <xdr:col>2</xdr:col>
      <xdr:colOff>870168</xdr:colOff>
      <xdr:row>15</xdr:row>
      <xdr:rowOff>207723</xdr:rowOff>
    </xdr:to>
    <xdr:pic macro="[13]!sortpoekipama">
      <xdr:nvPicPr>
        <xdr:cNvPr id="6" name="Picture 3" descr="grb HŠRS 3">
          <a:extLst>
            <a:ext uri="{FF2B5EF4-FFF2-40B4-BE49-F238E27FC236}">
              <a16:creationId xmlns:a16="http://schemas.microsoft.com/office/drawing/2014/main" id="{FD026A3A-4A4C-4377-8208-B461669F1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1190625"/>
          <a:ext cx="4000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4397</xdr:colOff>
      <xdr:row>3</xdr:row>
      <xdr:rowOff>63013</xdr:rowOff>
    </xdr:from>
    <xdr:to>
      <xdr:col>3</xdr:col>
      <xdr:colOff>274760</xdr:colOff>
      <xdr:row>10</xdr:row>
      <xdr:rowOff>91587</xdr:rowOff>
    </xdr:to>
    <xdr:pic>
      <xdr:nvPicPr>
        <xdr:cNvPr id="8" name="Slika 7" descr="Riba_abc">
          <a:extLst>
            <a:ext uri="{FF2B5EF4-FFF2-40B4-BE49-F238E27FC236}">
              <a16:creationId xmlns:a16="http://schemas.microsoft.com/office/drawing/2014/main" id="{DBFC1F59-5C11-4C52-8381-E465E172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6512" y="722436"/>
          <a:ext cx="2303585" cy="2318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123840</xdr:rowOff>
    </xdr:to>
    <xdr:pic>
      <xdr:nvPicPr>
        <xdr:cNvPr id="2" name="Picture 1" descr="grb HŠRS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22</xdr:row>
      <xdr:rowOff>114300</xdr:rowOff>
    </xdr:to>
    <xdr:sp macro="" textlink="">
      <xdr:nvSpPr>
        <xdr:cNvPr id="3074" name="shapetype_202" hidden="1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0</xdr:row>
      <xdr:rowOff>47625</xdr:rowOff>
    </xdr:from>
    <xdr:to>
      <xdr:col>1</xdr:col>
      <xdr:colOff>1047751</xdr:colOff>
      <xdr:row>4</xdr:row>
      <xdr:rowOff>133350</xdr:rowOff>
    </xdr:to>
    <xdr:pic>
      <xdr:nvPicPr>
        <xdr:cNvPr id="4" name="Picture 1" descr="grb HŠRS 2">
          <a:extLst>
            <a:ext uri="{FF2B5EF4-FFF2-40B4-BE49-F238E27FC236}">
              <a16:creationId xmlns:a16="http://schemas.microsoft.com/office/drawing/2014/main" id="{DB8E475D-7BFC-44D7-BE30-2A78432C9F7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42901" y="47625"/>
          <a:ext cx="1009650" cy="92392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38100</xdr:rowOff>
    </xdr:from>
    <xdr:to>
      <xdr:col>1</xdr:col>
      <xdr:colOff>741930</xdr:colOff>
      <xdr:row>4</xdr:row>
      <xdr:rowOff>257175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7459F4A-7C92-4668-8CA7-0BB40908E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38100"/>
          <a:ext cx="1122930" cy="8763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47625</xdr:rowOff>
    </xdr:from>
    <xdr:to>
      <xdr:col>1</xdr:col>
      <xdr:colOff>665730</xdr:colOff>
      <xdr:row>5</xdr:row>
      <xdr:rowOff>76200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45643162-5E04-41DD-9167-CE7E3EB49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47625"/>
          <a:ext cx="1180080" cy="9906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39</xdr:row>
      <xdr:rowOff>95251</xdr:rowOff>
    </xdr:from>
    <xdr:to>
      <xdr:col>8</xdr:col>
      <xdr:colOff>295275</xdr:colOff>
      <xdr:row>48</xdr:row>
      <xdr:rowOff>19050</xdr:rowOff>
    </xdr:to>
    <xdr:pic>
      <xdr:nvPicPr>
        <xdr:cNvPr id="14" name="Picture 3">
          <a:extLst>
            <a:ext uri="{FF2B5EF4-FFF2-40B4-BE49-F238E27FC236}">
              <a16:creationId xmlns:a16="http://schemas.microsoft.com/office/drawing/2014/main" id="{773228B5-A2E0-45D0-8AC7-351D4A4C8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6562726"/>
          <a:ext cx="1504950" cy="1381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247650</xdr:colOff>
      <xdr:row>4</xdr:row>
      <xdr:rowOff>66675</xdr:rowOff>
    </xdr:from>
    <xdr:to>
      <xdr:col>10</xdr:col>
      <xdr:colOff>333375</xdr:colOff>
      <xdr:row>7</xdr:row>
      <xdr:rowOff>152400</xdr:rowOff>
    </xdr:to>
    <xdr:pic>
      <xdr:nvPicPr>
        <xdr:cNvPr id="15" name="Picture 4">
          <a:extLst>
            <a:ext uri="{FF2B5EF4-FFF2-40B4-BE49-F238E27FC236}">
              <a16:creationId xmlns:a16="http://schemas.microsoft.com/office/drawing/2014/main" id="{B36E1031-CE60-437A-A50C-0220A3436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714375"/>
          <a:ext cx="6953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161925</xdr:colOff>
      <xdr:row>22</xdr:row>
      <xdr:rowOff>66675</xdr:rowOff>
    </xdr:from>
    <xdr:to>
      <xdr:col>10</xdr:col>
      <xdr:colOff>247650</xdr:colOff>
      <xdr:row>25</xdr:row>
      <xdr:rowOff>190500</xdr:rowOff>
    </xdr:to>
    <xdr:pic>
      <xdr:nvPicPr>
        <xdr:cNvPr id="16" name="Picture 5">
          <a:extLst>
            <a:ext uri="{FF2B5EF4-FFF2-40B4-BE49-F238E27FC236}">
              <a16:creationId xmlns:a16="http://schemas.microsoft.com/office/drawing/2014/main" id="{EDB8ECFC-80FD-43F8-BAAE-8D2B44BE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5" y="3705225"/>
          <a:ext cx="6953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28575</xdr:rowOff>
    </xdr:from>
    <xdr:to>
      <xdr:col>2</xdr:col>
      <xdr:colOff>247650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E26DE5-6F45-4A70-BB41-26335A53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8575"/>
          <a:ext cx="819150" cy="7334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3" name="Picture 1" descr="grb HŠRS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237600</xdr:rowOff>
    </xdr:to>
    <xdr:pic>
      <xdr:nvPicPr>
        <xdr:cNvPr id="4" name="Picture 3" descr="grb HŠRS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928080</xdr:colOff>
      <xdr:row>5</xdr:row>
      <xdr:rowOff>237600</xdr:rowOff>
    </xdr:to>
    <xdr:pic>
      <xdr:nvPicPr>
        <xdr:cNvPr id="5" name="Picture 3" descr="grb HŠRS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34520" cy="3902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44</xdr:row>
      <xdr:rowOff>180975</xdr:rowOff>
    </xdr:to>
    <xdr:sp macro="" textlink="">
      <xdr:nvSpPr>
        <xdr:cNvPr id="4098" name="shapetype_202" hidden="1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123840</xdr:rowOff>
    </xdr:to>
    <xdr:pic>
      <xdr:nvPicPr>
        <xdr:cNvPr id="6" name="Picture 1" descr="grb HŠRS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21</xdr:row>
      <xdr:rowOff>114300</xdr:rowOff>
    </xdr:to>
    <xdr:sp macro="" textlink="">
      <xdr:nvSpPr>
        <xdr:cNvPr id="5122" name="shapetype_202" hidden="1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7" name="Picture 1" descr="grb HŠRS 2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8" name="Picture 3" descr="grb HŠRS 3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9" name="Picture 3" descr="grb HŠRS 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41</xdr:row>
      <xdr:rowOff>0</xdr:rowOff>
    </xdr:to>
    <xdr:sp macro="" textlink="">
      <xdr:nvSpPr>
        <xdr:cNvPr id="6146" name="shapetype_202" hidden="1">
          <a:extLst>
            <a:ext uri="{FF2B5EF4-FFF2-40B4-BE49-F238E27FC236}">
              <a16:creationId xmlns:a16="http://schemas.microsoft.com/office/drawing/2014/main" id="{00000000-0008-0000-0500-0000021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123840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20</xdr:row>
      <xdr:rowOff>0</xdr:rowOff>
    </xdr:to>
    <xdr:sp macro="" textlink="">
      <xdr:nvSpPr>
        <xdr:cNvPr id="7170" name="shapetype_202" hidden="1"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12" name="Picture 3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42</xdr:row>
      <xdr:rowOff>38100</xdr:rowOff>
    </xdr:to>
    <xdr:sp macro="" textlink="">
      <xdr:nvSpPr>
        <xdr:cNvPr id="8194" name="shapetype_202" hidden="1">
          <a:extLst>
            <a:ext uri="{FF2B5EF4-FFF2-40B4-BE49-F238E27FC236}">
              <a16:creationId xmlns:a16="http://schemas.microsoft.com/office/drawing/2014/main" id="{00000000-0008-0000-0700-000002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80280</xdr:colOff>
      <xdr:row>5</xdr:row>
      <xdr:rowOff>67320</xdr:rowOff>
    </xdr:from>
    <xdr:to>
      <xdr:col>1</xdr:col>
      <xdr:colOff>876960</xdr:colOff>
      <xdr:row>8</xdr:row>
      <xdr:rowOff>86040</xdr:rowOff>
    </xdr:to>
    <xdr:pic>
      <xdr:nvPicPr>
        <xdr:cNvPr id="14" name="Picture 1" descr="grb HŠRS 2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800" y="1143360"/>
          <a:ext cx="796680" cy="73332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ache-IE\Content.Outlook\KL68BNOZ\H&#352;RS%20Zbirna%20tablica%20seniorke%202017_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HSL2018\1KOLO\HSL2018JO&#352;AVA_prob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UKUPNO_2018_F_4_HSR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razen\Desktop\LIGA%20ZBIRNO%20-%20LOV%20PREDATORA%20UMJETNIM%20MAMCIM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ZBIRNI%20ekipno%20i%20pojedina&#269;n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Tablica%20HSL&#268;%202018%20s%20makronaredban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ache-IE\Content.Outlook\HF56TC1O\Copy%20of%20Zbirni%20INVALID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ache-IE\Content.Outlook\HF56TC1O\Copy%20of%20Zbirni%20VETERANI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Zbirni%20rezultati%20lige%20veterana%20201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Zbirni%20rezultati%20lige%20mlade&#382;i%20201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Zbirni%20rezultati%20lige%20mlade&#382;i%202018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ache-IE\Content.Outlook\8YWGBJ46\MLADE&#381;%20H&#352;RS-a%202017_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NHT2K55M\LOV%20PASTRVE%20PRIRODNIM%20MAMCIMA%202018%20%2011%20%206%20kola%20A\HSL-%20I.KOL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a\Documents\1.%20D%20O%20C%20%20%20poslje%20%2015.09.2015%20%20%20%20%20%20%20%20%20%20%20%20%20%20%20%20%20%20%20%20%20%2011.04.2016\1.%20HSRS\TROTA%20LAGO\TROTA%20LAGO%202015\TL%202015\HSL-%20VI.KOL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jedinačno"/>
      <sheetName val="HŠRS Zbirna tablica seniorke 20"/>
    </sheetNames>
    <definedNames>
      <definedName name="pojedinačn0"/>
      <definedName name="sortpoekipama"/>
    </defined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ganizacija natjecanja"/>
      <sheetName val="Prijavnica"/>
      <sheetName val="Prijava"/>
      <sheetName val="Prijava i izvlačenje brojeva"/>
      <sheetName val="Startne liste"/>
      <sheetName val="Ukupni plasman"/>
      <sheetName val="DNEVNIK1"/>
      <sheetName val="UKUPNO"/>
      <sheetName val="Sheet1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9">
          <cell r="B9" t="str">
            <v>Amur Petrokemija - Kutina</v>
          </cell>
        </row>
        <row r="10">
          <cell r="B10" t="str">
            <v>Česma - Bjelovar</v>
          </cell>
        </row>
        <row r="11">
          <cell r="B11" t="str">
            <v>Piškor 2 - Zagreb</v>
          </cell>
        </row>
        <row r="12">
          <cell r="B12" t="str">
            <v>Šaran 2 – Našice - PECKA</v>
          </cell>
        </row>
        <row r="13">
          <cell r="B13" t="str">
            <v>Đakovo - ZŠRU</v>
          </cell>
        </row>
        <row r="14">
          <cell r="B14" t="str">
            <v>Mrežnica - Duga Resa</v>
          </cell>
        </row>
        <row r="15">
          <cell r="B15" t="str">
            <v>Slavonac 1 - Lipik</v>
          </cell>
        </row>
        <row r="16">
          <cell r="B16" t="str">
            <v>Odra - Velika Gorica - Miriam</v>
          </cell>
        </row>
        <row r="17">
          <cell r="B17" t="str">
            <v>Ješkovo - Gola</v>
          </cell>
        </row>
        <row r="18">
          <cell r="B18" t="str">
            <v>Piškor 1- Zagreb</v>
          </cell>
        </row>
        <row r="19">
          <cell r="B19" t="str">
            <v>Slavonac 2 - Lipik</v>
          </cell>
        </row>
        <row r="20">
          <cell r="B20" t="str">
            <v>Karas - Novska - MK Magic Fishing</v>
          </cell>
        </row>
        <row r="21">
          <cell r="B21" t="str">
            <v>Šaran 1 – Zaprešić</v>
          </cell>
        </row>
        <row r="22">
          <cell r="B22" t="str">
            <v>UŠRIDRRH – Korda Hrvatska</v>
          </cell>
        </row>
        <row r="24">
          <cell r="B24" t="str">
            <v>Slavija - Severin C&amp;R</v>
          </cell>
        </row>
        <row r="25">
          <cell r="B25" t="str">
            <v>Karas - Bilje</v>
          </cell>
        </row>
        <row r="26">
          <cell r="B26" t="str">
            <v>Korana - Karlovac-Carp System</v>
          </cell>
        </row>
        <row r="27">
          <cell r="B27" t="str">
            <v>Šaran – Požega -Vallis Aurea</v>
          </cell>
        </row>
        <row r="28">
          <cell r="B28" t="str">
            <v>Piškor 3 - CCB - Zagreb</v>
          </cell>
        </row>
        <row r="29">
          <cell r="B29" t="str">
            <v>Šaran 1 – Našice - CCB</v>
          </cell>
        </row>
        <row r="30">
          <cell r="B30" t="str">
            <v>Šaran 2 - Zaprešić</v>
          </cell>
        </row>
      </sheetData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KUPNO"/>
      <sheetName val="Prijava"/>
      <sheetName val="UKUPNO_2018_F_4_HSRS"/>
    </sheetNames>
    <definedNames>
      <definedName name="plamanlige"/>
    </definedNames>
    <sheetDataSet>
      <sheetData sheetId="0"/>
      <sheetData sheetId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kupni plasman lige-primjer"/>
      <sheetName val="Ukupni plasman lige"/>
      <sheetName val="Sheet1"/>
      <sheetName val="LIGA ZBIRNO - LOV PREDATORA UMJ"/>
    </sheetNames>
    <definedNames>
      <definedName name="Ukupniplasman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ipno"/>
      <sheetName val="Pojedinačno"/>
      <sheetName val="ZBIRNI ekipno i pojedinačno"/>
    </sheetNames>
    <definedNames>
      <definedName name="sortpoekipama"/>
    </definedNames>
    <sheetDataSet>
      <sheetData sheetId="0"/>
      <sheetData sheetId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jecatelji"/>
      <sheetName val="MASTER"/>
      <sheetName val="1. kolo Rasinja"/>
      <sheetName val="2. kolo Sabljaci"/>
      <sheetName val="3. kolo Aqvacity"/>
      <sheetName val="4. kolo Jegeniš"/>
      <sheetName val="5. kolo Grabovo"/>
      <sheetName val="Statistika"/>
      <sheetName val="List1"/>
      <sheetName val="List2"/>
      <sheetName val="List3"/>
    </sheetNames>
    <sheetDataSet>
      <sheetData sheetId="0">
        <row r="6">
          <cell r="B6" t="str">
            <v>ŠRK VŽ Interland 1</v>
          </cell>
        </row>
        <row r="7">
          <cell r="B7" t="str">
            <v>ŠRK VŽ Interland 2</v>
          </cell>
        </row>
        <row r="8">
          <cell r="B8" t="str">
            <v>ŠRD Dugo Selo</v>
          </cell>
        </row>
        <row r="9">
          <cell r="B9" t="str">
            <v>Udica-DM ribolov</v>
          </cell>
        </row>
        <row r="10">
          <cell r="B10" t="str">
            <v>ŠRK Podravka</v>
          </cell>
        </row>
        <row r="11">
          <cell r="B11" t="str">
            <v>ŠRD OGULIN 1</v>
          </cell>
        </row>
        <row r="12">
          <cell r="B12" t="str">
            <v>ŠRK Šoderica</v>
          </cell>
        </row>
        <row r="13">
          <cell r="B13" t="str">
            <v>ŠRD Ogulin 2</v>
          </cell>
        </row>
        <row r="14">
          <cell r="B14" t="str">
            <v xml:space="preserve">ŠRD Krap Virje </v>
          </cell>
        </row>
        <row r="15">
          <cell r="B15" t="str">
            <v>ŠRK Karp Podravina</v>
          </cell>
        </row>
      </sheetData>
      <sheetData sheetId="1"/>
      <sheetData sheetId="2">
        <row r="8">
          <cell r="C8">
            <v>33</v>
          </cell>
          <cell r="F8">
            <v>31</v>
          </cell>
          <cell r="I8">
            <v>33</v>
          </cell>
          <cell r="L8">
            <v>23</v>
          </cell>
          <cell r="O8">
            <v>32</v>
          </cell>
          <cell r="R8">
            <v>35</v>
          </cell>
          <cell r="U8">
            <v>37</v>
          </cell>
          <cell r="X8">
            <v>32</v>
          </cell>
          <cell r="AA8">
            <v>20</v>
          </cell>
          <cell r="AD8">
            <v>20</v>
          </cell>
        </row>
        <row r="9">
          <cell r="C9">
            <v>31</v>
          </cell>
          <cell r="F9">
            <v>25</v>
          </cell>
          <cell r="I9">
            <v>32</v>
          </cell>
          <cell r="L9">
            <v>34</v>
          </cell>
          <cell r="O9">
            <v>41</v>
          </cell>
          <cell r="R9">
            <v>26</v>
          </cell>
          <cell r="U9">
            <v>33</v>
          </cell>
          <cell r="X9">
            <v>33</v>
          </cell>
          <cell r="AA9">
            <v>37</v>
          </cell>
          <cell r="AD9">
            <v>26</v>
          </cell>
        </row>
        <row r="10">
          <cell r="C10">
            <v>34</v>
          </cell>
          <cell r="F10">
            <v>32</v>
          </cell>
          <cell r="I10">
            <v>32</v>
          </cell>
          <cell r="L10">
            <v>33</v>
          </cell>
          <cell r="O10">
            <v>32</v>
          </cell>
          <cell r="R10">
            <v>31</v>
          </cell>
          <cell r="U10">
            <v>32</v>
          </cell>
          <cell r="X10">
            <v>33</v>
          </cell>
          <cell r="AA10">
            <v>35</v>
          </cell>
          <cell r="AD10">
            <v>34</v>
          </cell>
        </row>
        <row r="11">
          <cell r="C11">
            <v>31</v>
          </cell>
          <cell r="F11">
            <v>35</v>
          </cell>
          <cell r="I11">
            <v>28</v>
          </cell>
          <cell r="L11">
            <v>29</v>
          </cell>
          <cell r="O11">
            <v>32</v>
          </cell>
          <cell r="R11">
            <v>32</v>
          </cell>
          <cell r="U11">
            <v>34</v>
          </cell>
          <cell r="X11">
            <v>35</v>
          </cell>
          <cell r="AA11">
            <v>31</v>
          </cell>
          <cell r="AD11">
            <v>25</v>
          </cell>
        </row>
        <row r="12">
          <cell r="C12">
            <v>31</v>
          </cell>
          <cell r="F12">
            <v>34</v>
          </cell>
          <cell r="I12">
            <v>31</v>
          </cell>
          <cell r="L12">
            <v>31</v>
          </cell>
          <cell r="O12">
            <v>32</v>
          </cell>
          <cell r="R12">
            <v>31</v>
          </cell>
          <cell r="U12">
            <v>32</v>
          </cell>
          <cell r="X12">
            <v>29</v>
          </cell>
          <cell r="AA12">
            <v>39</v>
          </cell>
          <cell r="AD12">
            <v>32</v>
          </cell>
        </row>
        <row r="13">
          <cell r="C13">
            <v>31</v>
          </cell>
          <cell r="F13">
            <v>34</v>
          </cell>
          <cell r="I13">
            <v>31</v>
          </cell>
          <cell r="L13">
            <v>33</v>
          </cell>
          <cell r="O13">
            <v>29</v>
          </cell>
          <cell r="R13">
            <v>32</v>
          </cell>
          <cell r="U13">
            <v>32</v>
          </cell>
          <cell r="X13">
            <v>35</v>
          </cell>
          <cell r="AA13">
            <v>32</v>
          </cell>
          <cell r="AD13">
            <v>35</v>
          </cell>
        </row>
        <row r="14">
          <cell r="C14">
            <v>37</v>
          </cell>
          <cell r="F14">
            <v>33</v>
          </cell>
          <cell r="I14">
            <v>36</v>
          </cell>
          <cell r="L14">
            <v>27</v>
          </cell>
          <cell r="O14">
            <v>30</v>
          </cell>
          <cell r="R14">
            <v>30</v>
          </cell>
          <cell r="U14">
            <v>31</v>
          </cell>
          <cell r="X14">
            <v>30</v>
          </cell>
          <cell r="AA14">
            <v>33</v>
          </cell>
          <cell r="AD14">
            <v>33</v>
          </cell>
        </row>
        <row r="15">
          <cell r="C15">
            <v>31</v>
          </cell>
          <cell r="F15">
            <v>29</v>
          </cell>
          <cell r="I15"/>
          <cell r="L15">
            <v>34</v>
          </cell>
          <cell r="O15">
            <v>31</v>
          </cell>
          <cell r="R15">
            <v>35</v>
          </cell>
          <cell r="U15">
            <v>32</v>
          </cell>
          <cell r="X15">
            <v>35</v>
          </cell>
          <cell r="AA15">
            <v>34</v>
          </cell>
          <cell r="AD15">
            <v>31</v>
          </cell>
        </row>
        <row r="16">
          <cell r="C16">
            <v>31</v>
          </cell>
          <cell r="F16">
            <v>32</v>
          </cell>
          <cell r="I16"/>
          <cell r="L16">
            <v>25</v>
          </cell>
          <cell r="O16">
            <v>33</v>
          </cell>
          <cell r="R16">
            <v>32</v>
          </cell>
          <cell r="U16">
            <v>33</v>
          </cell>
          <cell r="X16">
            <v>31</v>
          </cell>
          <cell r="AA16"/>
          <cell r="AD16">
            <v>32</v>
          </cell>
        </row>
        <row r="17">
          <cell r="C17">
            <v>28</v>
          </cell>
          <cell r="F17">
            <v>33</v>
          </cell>
          <cell r="I17"/>
          <cell r="L17">
            <v>28</v>
          </cell>
          <cell r="O17">
            <v>32</v>
          </cell>
          <cell r="R17">
            <v>32</v>
          </cell>
          <cell r="U17">
            <v>33</v>
          </cell>
          <cell r="X17">
            <v>25</v>
          </cell>
          <cell r="AA17"/>
          <cell r="AD17">
            <v>44</v>
          </cell>
        </row>
        <row r="18">
          <cell r="C18">
            <v>32</v>
          </cell>
          <cell r="F18"/>
          <cell r="I18"/>
          <cell r="L18">
            <v>30</v>
          </cell>
          <cell r="O18">
            <v>32</v>
          </cell>
          <cell r="R18">
            <v>31</v>
          </cell>
          <cell r="U18">
            <v>33</v>
          </cell>
          <cell r="X18">
            <v>33</v>
          </cell>
          <cell r="AA18"/>
          <cell r="AD18"/>
        </row>
        <row r="19">
          <cell r="C19">
            <v>33</v>
          </cell>
          <cell r="F19"/>
          <cell r="I19"/>
          <cell r="L19"/>
          <cell r="O19"/>
          <cell r="R19">
            <v>32</v>
          </cell>
          <cell r="U19">
            <v>34</v>
          </cell>
          <cell r="X19">
            <v>32</v>
          </cell>
          <cell r="AA19"/>
          <cell r="AD19"/>
        </row>
        <row r="20">
          <cell r="C20">
            <v>34</v>
          </cell>
          <cell r="F20"/>
          <cell r="I20"/>
          <cell r="L20"/>
          <cell r="O20"/>
          <cell r="R20">
            <v>32</v>
          </cell>
          <cell r="U20">
            <v>32</v>
          </cell>
          <cell r="X20"/>
          <cell r="AA20"/>
          <cell r="AD20"/>
        </row>
        <row r="21">
          <cell r="C21">
            <v>34</v>
          </cell>
          <cell r="F21"/>
          <cell r="I21"/>
          <cell r="L21"/>
          <cell r="O21"/>
          <cell r="R21">
            <v>33</v>
          </cell>
          <cell r="U21">
            <v>26</v>
          </cell>
          <cell r="X21"/>
          <cell r="AA21"/>
          <cell r="AD21"/>
        </row>
        <row r="22">
          <cell r="C22">
            <v>37</v>
          </cell>
          <cell r="F22"/>
          <cell r="I22"/>
          <cell r="L22"/>
          <cell r="O22"/>
          <cell r="R22">
            <v>33</v>
          </cell>
          <cell r="U22">
            <v>25</v>
          </cell>
          <cell r="X22"/>
          <cell r="AA22"/>
          <cell r="AD22"/>
        </row>
        <row r="23">
          <cell r="C23"/>
          <cell r="F23"/>
          <cell r="I23"/>
          <cell r="L23"/>
          <cell r="O23"/>
          <cell r="R23">
            <v>40</v>
          </cell>
          <cell r="U23">
            <v>25</v>
          </cell>
          <cell r="X23"/>
          <cell r="AA23"/>
          <cell r="AD23"/>
        </row>
        <row r="24">
          <cell r="C24"/>
          <cell r="F24"/>
          <cell r="I24"/>
          <cell r="L24"/>
          <cell r="O24"/>
          <cell r="R24">
            <v>29</v>
          </cell>
          <cell r="U24">
            <v>30</v>
          </cell>
          <cell r="X24"/>
          <cell r="AA24"/>
          <cell r="AD24"/>
        </row>
        <row r="25">
          <cell r="C25"/>
          <cell r="F25"/>
          <cell r="I25"/>
          <cell r="L25"/>
          <cell r="O25"/>
          <cell r="R25">
            <v>34</v>
          </cell>
          <cell r="U25"/>
          <cell r="X25"/>
          <cell r="AA25"/>
          <cell r="AD25"/>
        </row>
        <row r="26">
          <cell r="C26"/>
          <cell r="F26"/>
          <cell r="I26"/>
          <cell r="L26"/>
          <cell r="O26"/>
          <cell r="R26">
            <v>32</v>
          </cell>
          <cell r="U26"/>
          <cell r="X26"/>
          <cell r="AA26"/>
          <cell r="AD26"/>
        </row>
        <row r="27">
          <cell r="C27"/>
          <cell r="F27"/>
          <cell r="I27"/>
          <cell r="L27"/>
          <cell r="O27"/>
          <cell r="R27">
            <v>31</v>
          </cell>
          <cell r="U27"/>
          <cell r="X27"/>
          <cell r="AA27"/>
          <cell r="AD27"/>
        </row>
        <row r="28">
          <cell r="C28"/>
          <cell r="F28"/>
          <cell r="I28"/>
          <cell r="L28"/>
          <cell r="O28"/>
          <cell r="R28"/>
          <cell r="U28"/>
          <cell r="X28"/>
          <cell r="AA28"/>
          <cell r="AD28"/>
        </row>
        <row r="29">
          <cell r="C29"/>
          <cell r="F29"/>
          <cell r="I29"/>
          <cell r="L29"/>
          <cell r="O29"/>
          <cell r="R29"/>
          <cell r="U29"/>
          <cell r="X29"/>
          <cell r="AA29"/>
          <cell r="AD29"/>
        </row>
        <row r="30">
          <cell r="C30"/>
          <cell r="F30"/>
          <cell r="I30"/>
          <cell r="L30"/>
          <cell r="O30"/>
          <cell r="R30"/>
          <cell r="U30"/>
          <cell r="X30"/>
          <cell r="AA30"/>
          <cell r="AD30"/>
        </row>
        <row r="31">
          <cell r="C31"/>
          <cell r="F31"/>
          <cell r="I31"/>
          <cell r="L31"/>
          <cell r="O31"/>
          <cell r="R31"/>
          <cell r="U31"/>
          <cell r="X31"/>
          <cell r="AA31"/>
          <cell r="AD31"/>
        </row>
        <row r="32">
          <cell r="C32"/>
          <cell r="F32"/>
          <cell r="I32"/>
          <cell r="L32"/>
          <cell r="O32"/>
          <cell r="R32"/>
          <cell r="U32"/>
          <cell r="X32"/>
          <cell r="AA32"/>
          <cell r="AD32"/>
        </row>
        <row r="33">
          <cell r="C33"/>
          <cell r="F33"/>
          <cell r="I33"/>
          <cell r="L33"/>
          <cell r="O33"/>
          <cell r="R33"/>
          <cell r="U33"/>
          <cell r="X33"/>
          <cell r="AA33"/>
          <cell r="AD33"/>
        </row>
        <row r="34">
          <cell r="C34"/>
          <cell r="F34"/>
          <cell r="I34"/>
          <cell r="L34"/>
          <cell r="O34"/>
          <cell r="R34"/>
          <cell r="U34"/>
          <cell r="X34"/>
          <cell r="AA34"/>
          <cell r="AD34"/>
        </row>
        <row r="35">
          <cell r="C35"/>
          <cell r="F35"/>
          <cell r="I35"/>
          <cell r="L35"/>
          <cell r="O35"/>
          <cell r="R35"/>
          <cell r="U35"/>
          <cell r="X35"/>
          <cell r="AA35"/>
          <cell r="AD35"/>
        </row>
        <row r="36">
          <cell r="C36"/>
          <cell r="F36"/>
          <cell r="I36"/>
          <cell r="L36"/>
          <cell r="O36"/>
          <cell r="R36"/>
          <cell r="U36"/>
          <cell r="X36"/>
          <cell r="AA36"/>
          <cell r="AD36"/>
        </row>
        <row r="37">
          <cell r="C37"/>
          <cell r="F37"/>
          <cell r="I37"/>
          <cell r="L37"/>
          <cell r="O37"/>
          <cell r="R37"/>
          <cell r="U37"/>
          <cell r="X37"/>
          <cell r="AA37"/>
          <cell r="AD37"/>
        </row>
        <row r="38">
          <cell r="C38"/>
          <cell r="F38"/>
          <cell r="I38"/>
          <cell r="L38"/>
          <cell r="O38"/>
          <cell r="R38"/>
          <cell r="U38"/>
          <cell r="X38"/>
          <cell r="AA38"/>
          <cell r="AD38"/>
        </row>
        <row r="39">
          <cell r="C39"/>
          <cell r="F39"/>
          <cell r="I39"/>
          <cell r="L39"/>
          <cell r="O39"/>
          <cell r="R39"/>
          <cell r="U39"/>
          <cell r="X39"/>
          <cell r="AA39"/>
          <cell r="AD39"/>
        </row>
        <row r="40">
          <cell r="C40"/>
          <cell r="F40"/>
          <cell r="I40"/>
          <cell r="L40"/>
          <cell r="O40"/>
          <cell r="R40"/>
          <cell r="U40"/>
          <cell r="X40"/>
          <cell r="AA40"/>
          <cell r="AD40"/>
        </row>
        <row r="41">
          <cell r="C41"/>
          <cell r="F41"/>
          <cell r="I41"/>
          <cell r="L41"/>
          <cell r="O41"/>
          <cell r="R41"/>
          <cell r="U41"/>
          <cell r="X41"/>
          <cell r="AA41"/>
          <cell r="AD41"/>
        </row>
        <row r="42">
          <cell r="C42"/>
          <cell r="F42"/>
          <cell r="I42"/>
          <cell r="L42"/>
          <cell r="O42"/>
          <cell r="R42"/>
          <cell r="U42"/>
          <cell r="X42"/>
          <cell r="AA42"/>
          <cell r="AD42"/>
        </row>
        <row r="43">
          <cell r="C43"/>
          <cell r="F43"/>
          <cell r="I43"/>
          <cell r="L43"/>
          <cell r="O43"/>
          <cell r="R43"/>
          <cell r="U43"/>
          <cell r="X43"/>
          <cell r="AA43"/>
          <cell r="AD43"/>
        </row>
        <row r="44">
          <cell r="C44"/>
          <cell r="F44"/>
          <cell r="I44"/>
          <cell r="L44"/>
          <cell r="O44"/>
          <cell r="R44"/>
          <cell r="U44"/>
          <cell r="X44"/>
          <cell r="AA44"/>
          <cell r="AD44"/>
        </row>
        <row r="45">
          <cell r="C45"/>
          <cell r="F45"/>
          <cell r="I45"/>
          <cell r="L45"/>
          <cell r="O45"/>
          <cell r="R45"/>
          <cell r="U45"/>
          <cell r="X45"/>
          <cell r="AA45"/>
          <cell r="AD45"/>
        </row>
        <row r="46">
          <cell r="C46"/>
          <cell r="F46"/>
          <cell r="I46"/>
          <cell r="L46"/>
          <cell r="O46"/>
          <cell r="R46"/>
          <cell r="U46"/>
          <cell r="X46"/>
          <cell r="AA46"/>
          <cell r="AD46"/>
        </row>
        <row r="47">
          <cell r="C47"/>
          <cell r="F47"/>
          <cell r="I47"/>
          <cell r="L47"/>
          <cell r="O47"/>
          <cell r="R47"/>
          <cell r="U47"/>
          <cell r="X47"/>
          <cell r="AA47"/>
          <cell r="AD47"/>
        </row>
        <row r="48">
          <cell r="C48"/>
          <cell r="F48"/>
          <cell r="I48"/>
          <cell r="L48"/>
          <cell r="O48"/>
          <cell r="R48"/>
          <cell r="U48"/>
          <cell r="X48"/>
          <cell r="AA48"/>
          <cell r="AD48"/>
        </row>
        <row r="49">
          <cell r="C49"/>
          <cell r="F49"/>
          <cell r="I49"/>
          <cell r="L49"/>
          <cell r="O49"/>
          <cell r="R49"/>
          <cell r="U49"/>
          <cell r="X49"/>
          <cell r="AA49"/>
          <cell r="AD49"/>
        </row>
        <row r="50">
          <cell r="C50"/>
          <cell r="F50"/>
          <cell r="I50"/>
          <cell r="L50"/>
          <cell r="O50"/>
          <cell r="R50"/>
          <cell r="U50"/>
          <cell r="X50"/>
          <cell r="AA50"/>
          <cell r="AD50"/>
        </row>
        <row r="51">
          <cell r="C51"/>
          <cell r="F51"/>
          <cell r="I51"/>
          <cell r="L51"/>
          <cell r="O51"/>
          <cell r="R51"/>
          <cell r="U51"/>
          <cell r="X51"/>
          <cell r="AA51"/>
          <cell r="AD51"/>
        </row>
        <row r="52">
          <cell r="C52"/>
          <cell r="F52"/>
          <cell r="I52"/>
          <cell r="L52"/>
          <cell r="O52"/>
          <cell r="R52"/>
          <cell r="U52"/>
          <cell r="X52"/>
          <cell r="AA52"/>
          <cell r="AD52"/>
        </row>
        <row r="53">
          <cell r="C53"/>
          <cell r="F53"/>
          <cell r="I53"/>
          <cell r="L53"/>
          <cell r="O53"/>
          <cell r="R53"/>
          <cell r="U53"/>
          <cell r="X53"/>
          <cell r="AA53"/>
          <cell r="AD53"/>
        </row>
        <row r="54">
          <cell r="C54"/>
          <cell r="F54"/>
          <cell r="I54"/>
          <cell r="L54"/>
          <cell r="O54"/>
          <cell r="R54"/>
          <cell r="U54"/>
          <cell r="X54"/>
          <cell r="AA54"/>
          <cell r="AD54"/>
        </row>
        <row r="55">
          <cell r="C55"/>
          <cell r="F55"/>
          <cell r="I55"/>
          <cell r="L55"/>
          <cell r="O55"/>
          <cell r="R55"/>
          <cell r="U55"/>
          <cell r="X55"/>
          <cell r="AA55"/>
          <cell r="AD55"/>
        </row>
        <row r="56">
          <cell r="C56"/>
          <cell r="F56"/>
          <cell r="I56"/>
          <cell r="L56"/>
          <cell r="O56"/>
          <cell r="R56"/>
          <cell r="U56"/>
          <cell r="X56"/>
          <cell r="AA56"/>
          <cell r="AD56"/>
        </row>
        <row r="57">
          <cell r="C57"/>
          <cell r="F57"/>
          <cell r="I57"/>
          <cell r="L57"/>
          <cell r="O57"/>
          <cell r="R57"/>
          <cell r="U57"/>
          <cell r="X57"/>
          <cell r="AA57"/>
          <cell r="AD57"/>
        </row>
        <row r="58">
          <cell r="C58"/>
          <cell r="F58"/>
          <cell r="I58"/>
          <cell r="L58"/>
          <cell r="O58"/>
          <cell r="R58"/>
          <cell r="U58"/>
          <cell r="X58"/>
          <cell r="AA58"/>
          <cell r="AD58"/>
        </row>
        <row r="59">
          <cell r="C59"/>
          <cell r="F59"/>
          <cell r="I59"/>
          <cell r="L59"/>
          <cell r="O59"/>
          <cell r="R59"/>
          <cell r="U59"/>
          <cell r="X59"/>
          <cell r="AA59"/>
          <cell r="AD59"/>
        </row>
        <row r="60">
          <cell r="C60"/>
          <cell r="F60"/>
          <cell r="I60"/>
          <cell r="L60"/>
          <cell r="O60"/>
          <cell r="R60"/>
          <cell r="U60"/>
          <cell r="X60"/>
          <cell r="AA60"/>
          <cell r="AD60"/>
        </row>
        <row r="61">
          <cell r="C61"/>
          <cell r="F61"/>
          <cell r="I61"/>
          <cell r="L61"/>
          <cell r="O61"/>
          <cell r="R61"/>
          <cell r="U61"/>
          <cell r="X61"/>
          <cell r="AA61"/>
          <cell r="AD61"/>
        </row>
        <row r="62">
          <cell r="C62"/>
          <cell r="F62"/>
          <cell r="I62"/>
          <cell r="L62"/>
          <cell r="O62"/>
          <cell r="R62"/>
          <cell r="U62"/>
          <cell r="X62"/>
          <cell r="AA62"/>
          <cell r="AD62"/>
        </row>
        <row r="63">
          <cell r="C63"/>
          <cell r="F63"/>
          <cell r="I63"/>
          <cell r="L63"/>
          <cell r="O63"/>
          <cell r="R63"/>
          <cell r="U63"/>
          <cell r="X63"/>
          <cell r="AA63"/>
          <cell r="AD63"/>
        </row>
        <row r="64">
          <cell r="C64"/>
          <cell r="F64"/>
          <cell r="I64"/>
          <cell r="L64"/>
          <cell r="O64"/>
          <cell r="R64"/>
          <cell r="U64"/>
          <cell r="X64"/>
          <cell r="AA64"/>
          <cell r="AD64"/>
        </row>
        <row r="65">
          <cell r="C65"/>
          <cell r="F65"/>
          <cell r="I65"/>
          <cell r="L65"/>
          <cell r="O65"/>
          <cell r="R65"/>
          <cell r="U65"/>
          <cell r="X65"/>
          <cell r="AA65"/>
          <cell r="AD65"/>
        </row>
        <row r="66">
          <cell r="C66"/>
          <cell r="F66"/>
          <cell r="I66"/>
          <cell r="L66"/>
          <cell r="O66"/>
          <cell r="R66"/>
          <cell r="U66"/>
          <cell r="X66"/>
          <cell r="AA66"/>
          <cell r="AD66"/>
        </row>
        <row r="67">
          <cell r="C67"/>
          <cell r="F67"/>
          <cell r="I67"/>
          <cell r="L67"/>
          <cell r="O67"/>
          <cell r="R67"/>
          <cell r="U67"/>
          <cell r="X67"/>
          <cell r="AA67"/>
          <cell r="AD67"/>
        </row>
        <row r="68">
          <cell r="C68"/>
          <cell r="F68"/>
          <cell r="I68"/>
          <cell r="L68"/>
          <cell r="O68"/>
          <cell r="R68"/>
          <cell r="U68"/>
          <cell r="X68"/>
          <cell r="AA68"/>
          <cell r="AD68"/>
        </row>
        <row r="69">
          <cell r="C69"/>
          <cell r="F69"/>
          <cell r="I69"/>
          <cell r="L69"/>
          <cell r="O69"/>
          <cell r="R69"/>
          <cell r="U69"/>
          <cell r="X69"/>
          <cell r="AA69"/>
          <cell r="AD69"/>
        </row>
        <row r="70">
          <cell r="C70"/>
          <cell r="F70"/>
          <cell r="I70"/>
          <cell r="L70"/>
          <cell r="O70"/>
          <cell r="R70"/>
          <cell r="U70"/>
          <cell r="X70"/>
          <cell r="AA70"/>
          <cell r="AD70"/>
        </row>
        <row r="71">
          <cell r="C71"/>
          <cell r="F71"/>
          <cell r="I71"/>
          <cell r="L71"/>
          <cell r="O71"/>
          <cell r="R71"/>
          <cell r="U71"/>
          <cell r="X71"/>
          <cell r="AA71"/>
          <cell r="AD71"/>
        </row>
        <row r="72">
          <cell r="C72"/>
          <cell r="F72"/>
          <cell r="I72"/>
          <cell r="L72"/>
          <cell r="O72"/>
          <cell r="R72"/>
          <cell r="U72"/>
          <cell r="X72"/>
          <cell r="AA72"/>
          <cell r="AD72"/>
        </row>
        <row r="73">
          <cell r="C73"/>
          <cell r="F73"/>
          <cell r="I73"/>
          <cell r="L73"/>
          <cell r="O73"/>
          <cell r="R73"/>
          <cell r="U73"/>
          <cell r="X73"/>
          <cell r="AA73"/>
          <cell r="AD73"/>
        </row>
        <row r="74">
          <cell r="C74"/>
          <cell r="F74"/>
          <cell r="I74"/>
          <cell r="L74"/>
          <cell r="O74"/>
          <cell r="R74"/>
          <cell r="U74"/>
          <cell r="X74"/>
          <cell r="AA74"/>
          <cell r="AD74"/>
        </row>
        <row r="75">
          <cell r="C75"/>
          <cell r="F75"/>
          <cell r="I75"/>
          <cell r="L75"/>
          <cell r="O75"/>
          <cell r="R75"/>
          <cell r="U75"/>
          <cell r="X75"/>
          <cell r="AA75"/>
          <cell r="AD75"/>
        </row>
        <row r="76">
          <cell r="C76"/>
          <cell r="F76"/>
          <cell r="I76"/>
          <cell r="L76"/>
          <cell r="O76"/>
          <cell r="R76"/>
          <cell r="U76"/>
          <cell r="X76"/>
          <cell r="AA76"/>
          <cell r="AD76"/>
        </row>
        <row r="77">
          <cell r="C77"/>
          <cell r="F77"/>
          <cell r="I77"/>
          <cell r="L77"/>
          <cell r="O77"/>
          <cell r="R77"/>
          <cell r="U77"/>
          <cell r="X77"/>
          <cell r="AA77"/>
          <cell r="AD77"/>
        </row>
        <row r="78">
          <cell r="C78"/>
          <cell r="F78"/>
          <cell r="I78"/>
          <cell r="L78"/>
          <cell r="O78"/>
          <cell r="R78"/>
          <cell r="U78"/>
          <cell r="X78"/>
          <cell r="AA78"/>
          <cell r="AD78"/>
        </row>
        <row r="79">
          <cell r="C79"/>
          <cell r="F79"/>
          <cell r="I79"/>
          <cell r="L79"/>
          <cell r="O79"/>
          <cell r="R79"/>
          <cell r="U79"/>
          <cell r="X79"/>
          <cell r="AA79"/>
          <cell r="AD79"/>
        </row>
        <row r="80">
          <cell r="C80"/>
          <cell r="F80"/>
          <cell r="I80"/>
          <cell r="L80"/>
          <cell r="O80"/>
          <cell r="R80"/>
          <cell r="U80"/>
          <cell r="X80"/>
          <cell r="AA80"/>
          <cell r="AD80"/>
        </row>
        <row r="81">
          <cell r="C81"/>
          <cell r="F81"/>
          <cell r="I81"/>
          <cell r="L81"/>
          <cell r="O81"/>
          <cell r="R81"/>
          <cell r="U81"/>
          <cell r="X81"/>
          <cell r="AA81"/>
          <cell r="AD81"/>
        </row>
        <row r="82">
          <cell r="C82"/>
          <cell r="F82"/>
          <cell r="I82"/>
          <cell r="L82"/>
          <cell r="O82"/>
          <cell r="R82"/>
          <cell r="U82"/>
          <cell r="X82"/>
          <cell r="AA82"/>
          <cell r="AD82"/>
        </row>
        <row r="83">
          <cell r="C83"/>
          <cell r="F83"/>
          <cell r="I83"/>
          <cell r="L83"/>
          <cell r="O83"/>
          <cell r="R83"/>
          <cell r="U83"/>
          <cell r="X83"/>
          <cell r="AA83"/>
          <cell r="AD83"/>
        </row>
        <row r="84">
          <cell r="C84"/>
          <cell r="F84"/>
          <cell r="I84"/>
          <cell r="L84"/>
          <cell r="O84"/>
          <cell r="R84"/>
          <cell r="U84"/>
          <cell r="X84"/>
          <cell r="AA84"/>
          <cell r="AD84"/>
        </row>
        <row r="85">
          <cell r="C85"/>
          <cell r="F85"/>
          <cell r="I85"/>
          <cell r="L85"/>
          <cell r="O85"/>
          <cell r="R85"/>
          <cell r="U85"/>
          <cell r="X85"/>
          <cell r="AA85"/>
          <cell r="AD85"/>
        </row>
        <row r="86">
          <cell r="C86"/>
          <cell r="F86"/>
          <cell r="I86"/>
          <cell r="L86"/>
          <cell r="O86"/>
          <cell r="R86"/>
          <cell r="U86"/>
          <cell r="X86"/>
          <cell r="AA86"/>
          <cell r="AD86"/>
        </row>
        <row r="87">
          <cell r="C87"/>
          <cell r="F87"/>
          <cell r="I87"/>
          <cell r="L87"/>
          <cell r="O87"/>
          <cell r="R87"/>
          <cell r="U87"/>
          <cell r="X87"/>
          <cell r="AA87"/>
          <cell r="AD87"/>
        </row>
        <row r="88">
          <cell r="C88"/>
          <cell r="F88"/>
          <cell r="I88"/>
          <cell r="L88"/>
          <cell r="O88"/>
          <cell r="R88"/>
          <cell r="U88"/>
          <cell r="X88"/>
          <cell r="AA88"/>
          <cell r="AD88"/>
        </row>
        <row r="89">
          <cell r="C89"/>
          <cell r="F89"/>
          <cell r="I89"/>
          <cell r="L89"/>
          <cell r="O89"/>
          <cell r="R89"/>
          <cell r="U89"/>
          <cell r="X89"/>
          <cell r="AA89"/>
          <cell r="AD89"/>
        </row>
        <row r="90">
          <cell r="C90"/>
          <cell r="F90"/>
          <cell r="I90"/>
          <cell r="L90"/>
          <cell r="O90"/>
          <cell r="R90"/>
          <cell r="U90"/>
          <cell r="X90"/>
          <cell r="AA90"/>
          <cell r="AD90"/>
        </row>
        <row r="91">
          <cell r="C91"/>
          <cell r="F91"/>
          <cell r="I91"/>
          <cell r="L91"/>
          <cell r="O91"/>
          <cell r="R91"/>
          <cell r="U91"/>
          <cell r="X91"/>
          <cell r="AA91"/>
          <cell r="AD91"/>
        </row>
        <row r="92">
          <cell r="C92"/>
          <cell r="F92"/>
          <cell r="I92"/>
          <cell r="L92"/>
          <cell r="O92"/>
          <cell r="R92"/>
          <cell r="U92"/>
          <cell r="X92"/>
          <cell r="AA92"/>
          <cell r="AD92"/>
        </row>
        <row r="93">
          <cell r="C93"/>
          <cell r="F93"/>
          <cell r="I93"/>
          <cell r="L93"/>
          <cell r="O93"/>
          <cell r="R93"/>
          <cell r="U93"/>
          <cell r="X93"/>
          <cell r="AA93"/>
          <cell r="AD93"/>
        </row>
        <row r="94">
          <cell r="C94"/>
          <cell r="F94"/>
          <cell r="I94"/>
          <cell r="L94"/>
          <cell r="O94"/>
          <cell r="R94"/>
          <cell r="U94"/>
          <cell r="X94"/>
          <cell r="AA94"/>
          <cell r="AD94"/>
        </row>
        <row r="95">
          <cell r="C95"/>
          <cell r="F95"/>
          <cell r="I95"/>
          <cell r="L95"/>
          <cell r="O95"/>
          <cell r="R95"/>
          <cell r="U95"/>
          <cell r="X95"/>
          <cell r="AA95"/>
          <cell r="AD95"/>
        </row>
        <row r="96">
          <cell r="C96"/>
          <cell r="F96"/>
          <cell r="I96"/>
          <cell r="L96"/>
          <cell r="O96"/>
          <cell r="R96"/>
          <cell r="U96"/>
          <cell r="X96"/>
          <cell r="AA96"/>
          <cell r="AD96"/>
        </row>
        <row r="97">
          <cell r="C97"/>
          <cell r="F97"/>
          <cell r="I97"/>
          <cell r="L97"/>
          <cell r="O97"/>
          <cell r="R97"/>
          <cell r="U97"/>
          <cell r="X97"/>
          <cell r="AA97"/>
          <cell r="AD97"/>
        </row>
        <row r="98">
          <cell r="C98"/>
          <cell r="F98"/>
          <cell r="I98"/>
          <cell r="L98"/>
          <cell r="O98"/>
          <cell r="R98"/>
          <cell r="U98"/>
          <cell r="X98"/>
          <cell r="AA98"/>
          <cell r="AD98"/>
        </row>
        <row r="99">
          <cell r="C99"/>
          <cell r="F99"/>
          <cell r="I99"/>
          <cell r="L99"/>
          <cell r="O99"/>
          <cell r="R99"/>
          <cell r="U99"/>
          <cell r="X99"/>
          <cell r="AA99"/>
          <cell r="AD99"/>
        </row>
        <row r="100">
          <cell r="C100"/>
          <cell r="F100"/>
          <cell r="I100"/>
          <cell r="L100"/>
          <cell r="O100"/>
          <cell r="R100"/>
          <cell r="U100"/>
          <cell r="X100"/>
          <cell r="AA100"/>
          <cell r="AD100"/>
        </row>
        <row r="101">
          <cell r="C101"/>
          <cell r="F101"/>
          <cell r="I101"/>
          <cell r="L101"/>
          <cell r="O101"/>
          <cell r="R101"/>
          <cell r="U101"/>
          <cell r="X101"/>
          <cell r="AA101"/>
          <cell r="AD101"/>
        </row>
        <row r="102">
          <cell r="C102"/>
          <cell r="F102"/>
          <cell r="I102"/>
          <cell r="L102"/>
          <cell r="O102"/>
          <cell r="R102"/>
          <cell r="U102"/>
          <cell r="X102"/>
          <cell r="AA102"/>
          <cell r="AD102"/>
        </row>
        <row r="103">
          <cell r="C103"/>
          <cell r="F103"/>
          <cell r="I103"/>
          <cell r="L103"/>
          <cell r="O103"/>
          <cell r="R103"/>
          <cell r="U103"/>
          <cell r="X103"/>
          <cell r="AA103"/>
          <cell r="AD103"/>
        </row>
        <row r="104">
          <cell r="C104"/>
          <cell r="F104"/>
          <cell r="I104"/>
          <cell r="L104"/>
          <cell r="O104"/>
          <cell r="R104"/>
          <cell r="U104"/>
          <cell r="X104"/>
          <cell r="AA104"/>
          <cell r="AD104"/>
        </row>
        <row r="105">
          <cell r="C105"/>
          <cell r="F105"/>
          <cell r="I105"/>
          <cell r="L105"/>
          <cell r="O105"/>
          <cell r="R105"/>
          <cell r="U105"/>
          <cell r="X105"/>
          <cell r="AA105"/>
          <cell r="AD105"/>
        </row>
        <row r="106">
          <cell r="C106"/>
          <cell r="F106"/>
          <cell r="I106"/>
          <cell r="L106"/>
          <cell r="O106"/>
          <cell r="R106"/>
          <cell r="U106"/>
          <cell r="X106"/>
          <cell r="AA106"/>
          <cell r="AD106"/>
        </row>
        <row r="107">
          <cell r="C107"/>
          <cell r="F107"/>
          <cell r="I107"/>
          <cell r="L107"/>
          <cell r="O107"/>
          <cell r="R107"/>
          <cell r="U107"/>
          <cell r="X107"/>
          <cell r="AA107"/>
          <cell r="AD107"/>
        </row>
        <row r="108">
          <cell r="D108">
            <v>15958</v>
          </cell>
          <cell r="G108">
            <v>10190</v>
          </cell>
          <cell r="J108">
            <v>7139</v>
          </cell>
          <cell r="M108">
            <v>9859</v>
          </cell>
          <cell r="P108">
            <v>11616</v>
          </cell>
          <cell r="S108">
            <v>20813</v>
          </cell>
          <cell r="V108">
            <v>16944</v>
          </cell>
          <cell r="Y108">
            <v>12317</v>
          </cell>
          <cell r="AB108">
            <v>8745</v>
          </cell>
          <cell r="AE108">
            <v>10116</v>
          </cell>
        </row>
        <row r="112">
          <cell r="B112">
            <v>15</v>
          </cell>
          <cell r="E112">
            <v>10</v>
          </cell>
          <cell r="H112">
            <v>7</v>
          </cell>
          <cell r="K112">
            <v>11</v>
          </cell>
          <cell r="N112">
            <v>11</v>
          </cell>
          <cell r="Q112">
            <v>20</v>
          </cell>
          <cell r="T112">
            <v>17</v>
          </cell>
          <cell r="W112">
            <v>12</v>
          </cell>
          <cell r="Z112">
            <v>8</v>
          </cell>
          <cell r="AC112">
            <v>10</v>
          </cell>
        </row>
      </sheetData>
      <sheetData sheetId="3">
        <row r="8">
          <cell r="C8"/>
          <cell r="F8">
            <v>67</v>
          </cell>
          <cell r="I8"/>
          <cell r="L8">
            <v>30</v>
          </cell>
          <cell r="O8">
            <v>62</v>
          </cell>
          <cell r="R8">
            <v>68</v>
          </cell>
          <cell r="U8"/>
          <cell r="X8">
            <v>68</v>
          </cell>
          <cell r="AA8">
            <v>66</v>
          </cell>
          <cell r="AD8"/>
        </row>
        <row r="9">
          <cell r="C9"/>
          <cell r="F9"/>
          <cell r="I9"/>
          <cell r="L9">
            <v>66</v>
          </cell>
          <cell r="O9"/>
          <cell r="R9"/>
          <cell r="U9"/>
          <cell r="X9">
            <v>68</v>
          </cell>
          <cell r="AA9"/>
          <cell r="AD9"/>
        </row>
        <row r="10">
          <cell r="C10"/>
          <cell r="F10"/>
          <cell r="I10"/>
          <cell r="L10">
            <v>59</v>
          </cell>
          <cell r="O10"/>
          <cell r="R10"/>
          <cell r="U10"/>
          <cell r="X10">
            <v>63</v>
          </cell>
          <cell r="AA10"/>
          <cell r="AD10"/>
        </row>
        <row r="11">
          <cell r="C11"/>
          <cell r="F11"/>
          <cell r="I11"/>
          <cell r="L11"/>
          <cell r="O11"/>
          <cell r="R11"/>
          <cell r="U11"/>
          <cell r="X11">
            <v>63</v>
          </cell>
          <cell r="AA11"/>
          <cell r="AD11"/>
        </row>
        <row r="12">
          <cell r="C12"/>
          <cell r="F12"/>
          <cell r="I12"/>
          <cell r="L12"/>
          <cell r="O12"/>
          <cell r="R12"/>
          <cell r="U12"/>
          <cell r="X12">
            <v>61</v>
          </cell>
          <cell r="AA12"/>
          <cell r="AD12"/>
        </row>
        <row r="13">
          <cell r="C13"/>
          <cell r="F13"/>
          <cell r="I13"/>
          <cell r="L13"/>
          <cell r="O13"/>
          <cell r="R13"/>
          <cell r="U13"/>
          <cell r="X13">
            <v>60</v>
          </cell>
          <cell r="AA13"/>
          <cell r="AD13"/>
        </row>
        <row r="14">
          <cell r="C14"/>
          <cell r="F14"/>
          <cell r="I14"/>
          <cell r="L14"/>
          <cell r="O14"/>
          <cell r="R14"/>
          <cell r="U14"/>
          <cell r="X14">
            <v>60</v>
          </cell>
          <cell r="AA14"/>
          <cell r="AD14"/>
        </row>
        <row r="15">
          <cell r="C15"/>
          <cell r="F15"/>
          <cell r="I15"/>
          <cell r="L15"/>
          <cell r="O15"/>
          <cell r="R15"/>
          <cell r="U15"/>
          <cell r="X15">
            <v>62</v>
          </cell>
          <cell r="AA15"/>
          <cell r="AD15"/>
        </row>
        <row r="16">
          <cell r="C16"/>
          <cell r="F16"/>
          <cell r="I16"/>
          <cell r="L16"/>
          <cell r="O16"/>
          <cell r="R16"/>
          <cell r="U16"/>
          <cell r="X16"/>
          <cell r="AA16"/>
          <cell r="AD16"/>
        </row>
        <row r="17">
          <cell r="C17"/>
          <cell r="F17"/>
          <cell r="I17"/>
          <cell r="L17"/>
          <cell r="O17"/>
          <cell r="R17"/>
          <cell r="U17"/>
          <cell r="X17"/>
          <cell r="AA17"/>
          <cell r="AD17"/>
        </row>
        <row r="18">
          <cell r="C18"/>
          <cell r="F18"/>
          <cell r="I18"/>
          <cell r="L18"/>
          <cell r="O18"/>
          <cell r="R18"/>
          <cell r="U18"/>
          <cell r="X18"/>
          <cell r="AA18"/>
          <cell r="AD18"/>
        </row>
        <row r="19">
          <cell r="C19"/>
          <cell r="F19"/>
          <cell r="I19"/>
          <cell r="L19"/>
          <cell r="O19"/>
          <cell r="R19"/>
          <cell r="U19"/>
          <cell r="X19"/>
          <cell r="AA19"/>
          <cell r="AD19"/>
        </row>
        <row r="20">
          <cell r="C20"/>
          <cell r="F20"/>
          <cell r="I20"/>
          <cell r="L20"/>
          <cell r="O20"/>
          <cell r="R20"/>
          <cell r="U20"/>
          <cell r="X20"/>
          <cell r="AA20"/>
          <cell r="AD20"/>
        </row>
        <row r="21">
          <cell r="C21"/>
          <cell r="F21"/>
          <cell r="I21"/>
          <cell r="L21"/>
          <cell r="O21"/>
          <cell r="R21"/>
          <cell r="U21"/>
          <cell r="X21"/>
          <cell r="AA21"/>
          <cell r="AD21"/>
        </row>
        <row r="22">
          <cell r="C22"/>
          <cell r="F22"/>
          <cell r="I22"/>
          <cell r="L22"/>
          <cell r="O22"/>
          <cell r="R22"/>
          <cell r="U22"/>
          <cell r="X22"/>
          <cell r="AA22"/>
          <cell r="AD22"/>
        </row>
        <row r="23">
          <cell r="C23"/>
          <cell r="F23"/>
          <cell r="I23"/>
          <cell r="L23"/>
          <cell r="O23"/>
          <cell r="R23"/>
          <cell r="U23"/>
          <cell r="X23"/>
          <cell r="AA23"/>
          <cell r="AD23"/>
        </row>
        <row r="24">
          <cell r="C24"/>
          <cell r="F24"/>
          <cell r="I24"/>
          <cell r="L24"/>
          <cell r="O24"/>
          <cell r="R24"/>
          <cell r="U24"/>
          <cell r="X24"/>
          <cell r="AA24"/>
          <cell r="AD24"/>
        </row>
        <row r="25">
          <cell r="C25"/>
          <cell r="F25"/>
          <cell r="I25"/>
          <cell r="L25"/>
          <cell r="O25"/>
          <cell r="R25"/>
          <cell r="U25"/>
          <cell r="X25"/>
          <cell r="AA25"/>
          <cell r="AD25"/>
        </row>
        <row r="26">
          <cell r="C26"/>
          <cell r="F26"/>
          <cell r="I26"/>
          <cell r="L26"/>
          <cell r="O26"/>
          <cell r="R26"/>
          <cell r="U26"/>
          <cell r="X26"/>
          <cell r="AA26"/>
          <cell r="AD26"/>
        </row>
        <row r="27">
          <cell r="C27"/>
          <cell r="F27"/>
          <cell r="I27"/>
          <cell r="L27"/>
          <cell r="O27"/>
          <cell r="R27"/>
          <cell r="U27"/>
          <cell r="X27"/>
          <cell r="AA27"/>
          <cell r="AD27"/>
        </row>
        <row r="28">
          <cell r="C28"/>
          <cell r="F28"/>
          <cell r="I28"/>
          <cell r="L28"/>
          <cell r="O28"/>
          <cell r="R28"/>
          <cell r="U28"/>
          <cell r="X28"/>
          <cell r="AA28"/>
          <cell r="AD28"/>
        </row>
        <row r="29">
          <cell r="C29"/>
          <cell r="F29"/>
          <cell r="I29"/>
          <cell r="L29"/>
          <cell r="O29"/>
          <cell r="R29"/>
          <cell r="U29"/>
          <cell r="X29"/>
          <cell r="AA29"/>
          <cell r="AD29"/>
        </row>
        <row r="30">
          <cell r="C30"/>
          <cell r="F30"/>
          <cell r="I30"/>
          <cell r="L30"/>
          <cell r="O30"/>
          <cell r="R30"/>
          <cell r="U30"/>
          <cell r="X30"/>
          <cell r="AA30"/>
          <cell r="AD30"/>
        </row>
        <row r="31">
          <cell r="C31"/>
          <cell r="F31"/>
          <cell r="I31"/>
          <cell r="L31"/>
          <cell r="O31"/>
          <cell r="R31"/>
          <cell r="U31"/>
          <cell r="X31"/>
          <cell r="AA31"/>
          <cell r="AD31"/>
        </row>
        <row r="32">
          <cell r="C32"/>
          <cell r="F32"/>
          <cell r="I32"/>
          <cell r="L32"/>
          <cell r="O32"/>
          <cell r="R32"/>
          <cell r="U32"/>
          <cell r="X32"/>
          <cell r="AA32"/>
          <cell r="AD32"/>
        </row>
        <row r="33">
          <cell r="C33"/>
          <cell r="F33"/>
          <cell r="I33"/>
          <cell r="L33"/>
          <cell r="O33"/>
          <cell r="R33"/>
          <cell r="U33"/>
          <cell r="X33"/>
          <cell r="AA33"/>
          <cell r="AD33"/>
        </row>
        <row r="34">
          <cell r="C34"/>
          <cell r="F34"/>
          <cell r="I34"/>
          <cell r="L34"/>
          <cell r="O34"/>
          <cell r="R34"/>
          <cell r="U34"/>
          <cell r="X34"/>
          <cell r="AA34"/>
          <cell r="AD34"/>
        </row>
        <row r="35">
          <cell r="C35"/>
          <cell r="F35"/>
          <cell r="I35"/>
          <cell r="L35"/>
          <cell r="O35"/>
          <cell r="R35"/>
          <cell r="U35"/>
          <cell r="X35"/>
          <cell r="AA35"/>
          <cell r="AD35"/>
        </row>
        <row r="36">
          <cell r="C36"/>
          <cell r="F36"/>
          <cell r="I36"/>
          <cell r="L36"/>
          <cell r="O36"/>
          <cell r="R36"/>
          <cell r="U36"/>
          <cell r="X36"/>
          <cell r="AA36"/>
          <cell r="AD36"/>
        </row>
        <row r="37">
          <cell r="C37"/>
          <cell r="F37"/>
          <cell r="I37"/>
          <cell r="L37"/>
          <cell r="O37"/>
          <cell r="R37"/>
          <cell r="U37"/>
          <cell r="X37"/>
          <cell r="AA37"/>
          <cell r="AD37"/>
        </row>
        <row r="38">
          <cell r="C38"/>
          <cell r="F38"/>
          <cell r="I38"/>
          <cell r="L38"/>
          <cell r="O38"/>
          <cell r="R38"/>
          <cell r="U38"/>
          <cell r="X38"/>
          <cell r="AA38"/>
          <cell r="AD38"/>
        </row>
        <row r="39">
          <cell r="C39"/>
          <cell r="F39"/>
          <cell r="I39"/>
          <cell r="L39"/>
          <cell r="O39"/>
          <cell r="R39"/>
          <cell r="U39"/>
          <cell r="X39"/>
          <cell r="AA39"/>
          <cell r="AD39"/>
        </row>
        <row r="40">
          <cell r="C40"/>
          <cell r="F40"/>
          <cell r="I40"/>
          <cell r="L40"/>
          <cell r="O40"/>
          <cell r="R40"/>
          <cell r="U40"/>
          <cell r="X40"/>
          <cell r="AA40"/>
          <cell r="AD40"/>
        </row>
        <row r="41">
          <cell r="C41"/>
          <cell r="F41"/>
          <cell r="I41"/>
          <cell r="L41"/>
          <cell r="O41"/>
          <cell r="R41"/>
          <cell r="U41"/>
          <cell r="X41"/>
          <cell r="AA41"/>
          <cell r="AD41"/>
        </row>
        <row r="42">
          <cell r="C42"/>
          <cell r="F42"/>
          <cell r="I42"/>
          <cell r="L42"/>
          <cell r="O42"/>
          <cell r="R42"/>
          <cell r="U42"/>
          <cell r="X42"/>
          <cell r="AA42"/>
          <cell r="AD42"/>
        </row>
        <row r="43">
          <cell r="C43"/>
          <cell r="F43"/>
          <cell r="I43"/>
          <cell r="L43"/>
          <cell r="O43"/>
          <cell r="R43"/>
          <cell r="U43"/>
          <cell r="X43"/>
          <cell r="AA43"/>
          <cell r="AD43"/>
        </row>
        <row r="44">
          <cell r="C44"/>
          <cell r="F44"/>
          <cell r="I44"/>
          <cell r="L44"/>
          <cell r="O44"/>
          <cell r="R44"/>
          <cell r="U44"/>
          <cell r="X44"/>
          <cell r="AA44"/>
          <cell r="AD44"/>
        </row>
        <row r="45">
          <cell r="C45"/>
          <cell r="F45"/>
          <cell r="I45"/>
          <cell r="L45"/>
          <cell r="O45"/>
          <cell r="R45"/>
          <cell r="U45"/>
          <cell r="X45"/>
          <cell r="AA45"/>
          <cell r="AD45"/>
        </row>
        <row r="46">
          <cell r="C46"/>
          <cell r="F46"/>
          <cell r="I46"/>
          <cell r="L46"/>
          <cell r="O46"/>
          <cell r="R46"/>
          <cell r="U46"/>
          <cell r="X46"/>
          <cell r="AA46"/>
          <cell r="AD46"/>
        </row>
        <row r="47">
          <cell r="C47"/>
          <cell r="F47"/>
          <cell r="I47"/>
          <cell r="L47"/>
          <cell r="O47"/>
          <cell r="R47"/>
          <cell r="U47"/>
          <cell r="X47"/>
          <cell r="AA47"/>
          <cell r="AD47"/>
        </row>
        <row r="48">
          <cell r="C48"/>
          <cell r="F48"/>
          <cell r="I48"/>
          <cell r="L48"/>
          <cell r="O48"/>
          <cell r="R48"/>
          <cell r="U48"/>
          <cell r="X48"/>
          <cell r="AA48"/>
          <cell r="AD48"/>
        </row>
        <row r="49">
          <cell r="C49"/>
          <cell r="F49"/>
          <cell r="I49"/>
          <cell r="L49"/>
          <cell r="O49"/>
          <cell r="R49"/>
          <cell r="U49"/>
          <cell r="X49"/>
          <cell r="AA49"/>
          <cell r="AD49"/>
        </row>
        <row r="50">
          <cell r="C50"/>
          <cell r="F50"/>
          <cell r="I50"/>
          <cell r="L50"/>
          <cell r="O50"/>
          <cell r="R50"/>
          <cell r="U50"/>
          <cell r="X50"/>
          <cell r="AA50"/>
          <cell r="AD50"/>
        </row>
        <row r="51">
          <cell r="C51"/>
          <cell r="F51"/>
          <cell r="I51"/>
          <cell r="L51"/>
          <cell r="O51"/>
          <cell r="R51"/>
          <cell r="U51"/>
          <cell r="X51"/>
          <cell r="AA51"/>
          <cell r="AD51"/>
        </row>
        <row r="52">
          <cell r="C52"/>
          <cell r="F52"/>
          <cell r="I52"/>
          <cell r="L52"/>
          <cell r="O52"/>
          <cell r="R52"/>
          <cell r="U52"/>
          <cell r="X52"/>
          <cell r="AA52"/>
          <cell r="AD52"/>
        </row>
        <row r="53">
          <cell r="C53"/>
          <cell r="F53"/>
          <cell r="I53"/>
          <cell r="L53"/>
          <cell r="O53"/>
          <cell r="R53"/>
          <cell r="U53"/>
          <cell r="X53"/>
          <cell r="AA53"/>
          <cell r="AD53"/>
        </row>
        <row r="54">
          <cell r="C54"/>
          <cell r="F54"/>
          <cell r="I54"/>
          <cell r="L54"/>
          <cell r="O54"/>
          <cell r="R54"/>
          <cell r="U54"/>
          <cell r="X54"/>
          <cell r="AA54"/>
          <cell r="AD54"/>
        </row>
        <row r="55">
          <cell r="C55"/>
          <cell r="F55"/>
          <cell r="I55"/>
          <cell r="L55"/>
          <cell r="O55"/>
          <cell r="R55"/>
          <cell r="U55"/>
          <cell r="X55"/>
          <cell r="AA55"/>
          <cell r="AD55"/>
        </row>
        <row r="56">
          <cell r="C56"/>
          <cell r="F56"/>
          <cell r="I56"/>
          <cell r="L56"/>
          <cell r="O56"/>
          <cell r="R56"/>
          <cell r="U56"/>
          <cell r="X56"/>
          <cell r="AA56"/>
          <cell r="AD56"/>
        </row>
        <row r="57">
          <cell r="C57"/>
          <cell r="F57"/>
          <cell r="I57"/>
          <cell r="L57"/>
          <cell r="O57"/>
          <cell r="R57"/>
          <cell r="U57"/>
          <cell r="X57"/>
          <cell r="AA57"/>
          <cell r="AD57"/>
        </row>
        <row r="58">
          <cell r="C58"/>
          <cell r="F58"/>
          <cell r="I58"/>
          <cell r="L58"/>
          <cell r="O58"/>
          <cell r="R58"/>
          <cell r="U58"/>
          <cell r="X58"/>
          <cell r="AA58"/>
          <cell r="AD58"/>
        </row>
        <row r="59">
          <cell r="C59"/>
          <cell r="F59"/>
          <cell r="I59"/>
          <cell r="L59"/>
          <cell r="O59"/>
          <cell r="R59"/>
          <cell r="U59"/>
          <cell r="X59"/>
          <cell r="AA59"/>
          <cell r="AD59"/>
        </row>
        <row r="60">
          <cell r="C60"/>
          <cell r="F60"/>
          <cell r="I60"/>
          <cell r="L60"/>
          <cell r="O60"/>
          <cell r="R60"/>
          <cell r="U60"/>
          <cell r="X60"/>
          <cell r="AA60"/>
          <cell r="AD60"/>
        </row>
        <row r="61">
          <cell r="C61"/>
          <cell r="F61"/>
          <cell r="I61"/>
          <cell r="L61"/>
          <cell r="O61"/>
          <cell r="R61"/>
          <cell r="U61"/>
          <cell r="X61"/>
          <cell r="AA61"/>
          <cell r="AD61"/>
        </row>
        <row r="62">
          <cell r="C62"/>
          <cell r="F62"/>
          <cell r="I62"/>
          <cell r="L62"/>
          <cell r="O62"/>
          <cell r="R62"/>
          <cell r="U62"/>
          <cell r="X62"/>
          <cell r="AA62"/>
          <cell r="AD62"/>
        </row>
        <row r="63">
          <cell r="C63"/>
          <cell r="F63"/>
          <cell r="I63"/>
          <cell r="L63"/>
          <cell r="O63"/>
          <cell r="R63"/>
          <cell r="U63"/>
          <cell r="X63"/>
          <cell r="AA63"/>
          <cell r="AD63"/>
        </row>
        <row r="64">
          <cell r="C64"/>
          <cell r="F64"/>
          <cell r="I64"/>
          <cell r="L64"/>
          <cell r="O64"/>
          <cell r="R64"/>
          <cell r="U64"/>
          <cell r="X64"/>
          <cell r="AA64"/>
          <cell r="AD64"/>
        </row>
        <row r="65">
          <cell r="C65"/>
          <cell r="F65"/>
          <cell r="I65"/>
          <cell r="L65"/>
          <cell r="O65"/>
          <cell r="R65"/>
          <cell r="U65"/>
          <cell r="X65"/>
          <cell r="AA65"/>
          <cell r="AD65"/>
        </row>
        <row r="66">
          <cell r="C66"/>
          <cell r="F66"/>
          <cell r="I66"/>
          <cell r="L66"/>
          <cell r="O66"/>
          <cell r="R66"/>
          <cell r="U66"/>
          <cell r="X66"/>
          <cell r="AA66"/>
          <cell r="AD66"/>
        </row>
        <row r="67">
          <cell r="C67"/>
          <cell r="F67"/>
          <cell r="I67"/>
          <cell r="L67"/>
          <cell r="O67"/>
          <cell r="R67"/>
          <cell r="U67"/>
          <cell r="X67"/>
          <cell r="AA67"/>
          <cell r="AD67"/>
        </row>
        <row r="68">
          <cell r="C68"/>
          <cell r="F68"/>
          <cell r="I68"/>
          <cell r="L68"/>
          <cell r="O68"/>
          <cell r="R68"/>
          <cell r="U68"/>
          <cell r="X68"/>
          <cell r="AA68"/>
          <cell r="AD68"/>
        </row>
        <row r="69">
          <cell r="C69"/>
          <cell r="F69"/>
          <cell r="I69"/>
          <cell r="L69"/>
          <cell r="O69"/>
          <cell r="R69"/>
          <cell r="U69"/>
          <cell r="X69"/>
          <cell r="AA69"/>
          <cell r="AD69"/>
        </row>
        <row r="70">
          <cell r="C70"/>
          <cell r="F70"/>
          <cell r="I70"/>
          <cell r="L70"/>
          <cell r="O70"/>
          <cell r="R70"/>
          <cell r="U70"/>
          <cell r="X70"/>
          <cell r="AA70"/>
          <cell r="AD70"/>
        </row>
        <row r="71">
          <cell r="C71"/>
          <cell r="F71"/>
          <cell r="I71"/>
          <cell r="L71"/>
          <cell r="O71"/>
          <cell r="R71"/>
          <cell r="U71"/>
          <cell r="X71"/>
          <cell r="AA71"/>
          <cell r="AD71"/>
        </row>
        <row r="72">
          <cell r="C72"/>
          <cell r="F72"/>
          <cell r="I72"/>
          <cell r="L72"/>
          <cell r="O72"/>
          <cell r="R72"/>
          <cell r="U72"/>
          <cell r="X72"/>
          <cell r="AA72"/>
          <cell r="AD72"/>
        </row>
        <row r="73">
          <cell r="C73"/>
          <cell r="F73"/>
          <cell r="I73"/>
          <cell r="L73"/>
          <cell r="O73"/>
          <cell r="R73"/>
          <cell r="U73"/>
          <cell r="X73"/>
          <cell r="AA73"/>
          <cell r="AD73"/>
        </row>
        <row r="74">
          <cell r="C74"/>
          <cell r="F74"/>
          <cell r="I74"/>
          <cell r="L74"/>
          <cell r="O74"/>
          <cell r="R74"/>
          <cell r="U74"/>
          <cell r="X74"/>
          <cell r="AA74"/>
          <cell r="AD74"/>
        </row>
        <row r="75">
          <cell r="C75"/>
          <cell r="F75"/>
          <cell r="I75"/>
          <cell r="L75"/>
          <cell r="O75"/>
          <cell r="R75"/>
          <cell r="U75"/>
          <cell r="X75"/>
          <cell r="AA75"/>
          <cell r="AD75"/>
        </row>
        <row r="76">
          <cell r="C76"/>
          <cell r="F76"/>
          <cell r="I76"/>
          <cell r="L76"/>
          <cell r="O76"/>
          <cell r="R76"/>
          <cell r="U76"/>
          <cell r="X76"/>
          <cell r="AA76"/>
          <cell r="AD76"/>
        </row>
        <row r="77">
          <cell r="C77"/>
          <cell r="F77"/>
          <cell r="I77"/>
          <cell r="L77"/>
          <cell r="O77"/>
          <cell r="R77"/>
          <cell r="U77"/>
          <cell r="X77"/>
          <cell r="AA77"/>
          <cell r="AD77"/>
        </row>
        <row r="78">
          <cell r="C78"/>
          <cell r="F78"/>
          <cell r="I78"/>
          <cell r="L78"/>
          <cell r="O78"/>
          <cell r="R78"/>
          <cell r="U78"/>
          <cell r="X78"/>
          <cell r="AA78"/>
          <cell r="AD78"/>
        </row>
        <row r="79">
          <cell r="C79"/>
          <cell r="F79"/>
          <cell r="I79"/>
          <cell r="L79"/>
          <cell r="O79"/>
          <cell r="R79"/>
          <cell r="U79"/>
          <cell r="X79"/>
          <cell r="AA79"/>
          <cell r="AD79"/>
        </row>
        <row r="80">
          <cell r="C80"/>
          <cell r="F80"/>
          <cell r="I80"/>
          <cell r="L80"/>
          <cell r="O80"/>
          <cell r="R80"/>
          <cell r="U80"/>
          <cell r="X80"/>
          <cell r="AA80"/>
          <cell r="AD80"/>
        </row>
        <row r="81">
          <cell r="C81"/>
          <cell r="F81"/>
          <cell r="I81"/>
          <cell r="L81"/>
          <cell r="O81"/>
          <cell r="R81"/>
          <cell r="U81"/>
          <cell r="X81"/>
          <cell r="AA81"/>
          <cell r="AD81"/>
        </row>
        <row r="82">
          <cell r="C82"/>
          <cell r="F82"/>
          <cell r="I82"/>
          <cell r="L82"/>
          <cell r="O82"/>
          <cell r="R82"/>
          <cell r="U82"/>
          <cell r="X82"/>
          <cell r="AA82"/>
          <cell r="AD82"/>
        </row>
        <row r="83">
          <cell r="C83"/>
          <cell r="F83"/>
          <cell r="I83"/>
          <cell r="L83"/>
          <cell r="O83"/>
          <cell r="R83"/>
          <cell r="U83"/>
          <cell r="X83"/>
          <cell r="AA83"/>
          <cell r="AD83"/>
        </row>
        <row r="84">
          <cell r="C84"/>
          <cell r="F84"/>
          <cell r="I84"/>
          <cell r="L84"/>
          <cell r="O84"/>
          <cell r="R84"/>
          <cell r="U84"/>
          <cell r="X84"/>
          <cell r="AA84"/>
          <cell r="AD84"/>
        </row>
        <row r="85">
          <cell r="C85"/>
          <cell r="F85"/>
          <cell r="I85"/>
          <cell r="L85"/>
          <cell r="O85"/>
          <cell r="R85"/>
          <cell r="U85"/>
          <cell r="X85"/>
          <cell r="AA85"/>
          <cell r="AD85"/>
        </row>
        <row r="86">
          <cell r="C86"/>
          <cell r="F86"/>
          <cell r="I86"/>
          <cell r="L86"/>
          <cell r="O86"/>
          <cell r="R86"/>
          <cell r="U86"/>
          <cell r="X86"/>
          <cell r="AA86"/>
          <cell r="AD86"/>
        </row>
        <row r="87">
          <cell r="C87"/>
          <cell r="F87"/>
          <cell r="I87"/>
          <cell r="L87"/>
          <cell r="O87"/>
          <cell r="R87"/>
          <cell r="U87"/>
          <cell r="X87"/>
          <cell r="AA87"/>
          <cell r="AD87"/>
        </row>
        <row r="88">
          <cell r="C88"/>
          <cell r="F88"/>
          <cell r="I88"/>
          <cell r="L88"/>
          <cell r="O88"/>
          <cell r="R88"/>
          <cell r="U88"/>
          <cell r="X88"/>
          <cell r="AA88"/>
          <cell r="AD88"/>
        </row>
        <row r="89">
          <cell r="C89"/>
          <cell r="F89"/>
          <cell r="I89"/>
          <cell r="L89"/>
          <cell r="O89"/>
          <cell r="R89"/>
          <cell r="U89"/>
          <cell r="X89"/>
          <cell r="AA89"/>
          <cell r="AD89"/>
        </row>
        <row r="90">
          <cell r="C90"/>
          <cell r="F90"/>
          <cell r="I90"/>
          <cell r="L90"/>
          <cell r="O90"/>
          <cell r="R90"/>
          <cell r="U90"/>
          <cell r="X90"/>
          <cell r="AA90"/>
          <cell r="AD90"/>
        </row>
        <row r="91">
          <cell r="C91"/>
          <cell r="F91"/>
          <cell r="I91"/>
          <cell r="L91"/>
          <cell r="O91"/>
          <cell r="R91"/>
          <cell r="U91"/>
          <cell r="X91"/>
          <cell r="AA91"/>
          <cell r="AD91"/>
        </row>
        <row r="92">
          <cell r="C92"/>
          <cell r="F92"/>
          <cell r="I92"/>
          <cell r="L92"/>
          <cell r="O92"/>
          <cell r="R92"/>
          <cell r="U92"/>
          <cell r="X92"/>
          <cell r="AA92"/>
          <cell r="AD92"/>
        </row>
        <row r="93">
          <cell r="C93"/>
          <cell r="F93"/>
          <cell r="I93"/>
          <cell r="L93"/>
          <cell r="O93"/>
          <cell r="R93"/>
          <cell r="U93"/>
          <cell r="X93"/>
          <cell r="AA93"/>
          <cell r="AD93"/>
        </row>
        <row r="94">
          <cell r="C94"/>
          <cell r="F94"/>
          <cell r="I94"/>
          <cell r="L94"/>
          <cell r="O94"/>
          <cell r="R94"/>
          <cell r="U94"/>
          <cell r="X94"/>
          <cell r="AA94"/>
          <cell r="AD94"/>
        </row>
        <row r="95">
          <cell r="C95"/>
          <cell r="F95"/>
          <cell r="I95"/>
          <cell r="L95"/>
          <cell r="O95"/>
          <cell r="R95"/>
          <cell r="U95"/>
          <cell r="X95"/>
          <cell r="AA95"/>
          <cell r="AD95"/>
        </row>
        <row r="96">
          <cell r="C96"/>
          <cell r="F96"/>
          <cell r="I96"/>
          <cell r="L96"/>
          <cell r="O96"/>
          <cell r="R96"/>
          <cell r="U96"/>
          <cell r="X96"/>
          <cell r="AA96"/>
          <cell r="AD96"/>
        </row>
        <row r="97">
          <cell r="C97"/>
          <cell r="F97"/>
          <cell r="I97"/>
          <cell r="L97"/>
          <cell r="O97"/>
          <cell r="R97"/>
          <cell r="U97"/>
          <cell r="X97"/>
          <cell r="AA97"/>
          <cell r="AD97"/>
        </row>
        <row r="98">
          <cell r="C98"/>
          <cell r="F98"/>
          <cell r="I98"/>
          <cell r="L98"/>
          <cell r="O98"/>
          <cell r="R98"/>
          <cell r="U98"/>
          <cell r="X98"/>
          <cell r="AA98"/>
          <cell r="AD98"/>
        </row>
        <row r="99">
          <cell r="C99"/>
          <cell r="F99"/>
          <cell r="I99"/>
          <cell r="L99"/>
          <cell r="O99"/>
          <cell r="R99"/>
          <cell r="U99"/>
          <cell r="X99"/>
          <cell r="AA99"/>
          <cell r="AD99"/>
        </row>
        <row r="100">
          <cell r="C100"/>
          <cell r="F100"/>
          <cell r="I100"/>
          <cell r="L100"/>
          <cell r="O100"/>
          <cell r="R100"/>
          <cell r="U100"/>
          <cell r="X100"/>
          <cell r="AA100"/>
          <cell r="AD100"/>
        </row>
        <row r="101">
          <cell r="C101"/>
          <cell r="F101"/>
          <cell r="I101"/>
          <cell r="L101"/>
          <cell r="O101"/>
          <cell r="R101"/>
          <cell r="U101"/>
          <cell r="X101"/>
          <cell r="AA101"/>
          <cell r="AD101"/>
        </row>
        <row r="102">
          <cell r="C102"/>
          <cell r="F102"/>
          <cell r="I102"/>
          <cell r="L102"/>
          <cell r="O102"/>
          <cell r="R102"/>
          <cell r="U102"/>
          <cell r="X102"/>
          <cell r="AA102"/>
          <cell r="AD102"/>
        </row>
        <row r="103">
          <cell r="C103"/>
          <cell r="F103"/>
          <cell r="I103"/>
          <cell r="L103"/>
          <cell r="O103"/>
          <cell r="R103"/>
          <cell r="U103"/>
          <cell r="X103"/>
          <cell r="AA103"/>
          <cell r="AD103"/>
        </row>
        <row r="104">
          <cell r="C104"/>
          <cell r="F104"/>
          <cell r="I104"/>
          <cell r="L104"/>
          <cell r="O104"/>
          <cell r="R104"/>
          <cell r="U104"/>
          <cell r="X104"/>
          <cell r="AA104"/>
          <cell r="AD104"/>
        </row>
        <row r="105">
          <cell r="C105"/>
          <cell r="F105"/>
          <cell r="I105"/>
          <cell r="L105"/>
          <cell r="O105"/>
          <cell r="R105"/>
          <cell r="U105"/>
          <cell r="X105"/>
          <cell r="AA105"/>
          <cell r="AD105"/>
        </row>
        <row r="106">
          <cell r="C106"/>
          <cell r="F106"/>
          <cell r="I106"/>
          <cell r="L106"/>
          <cell r="O106"/>
          <cell r="R106"/>
          <cell r="U106"/>
          <cell r="X106"/>
          <cell r="AA106"/>
          <cell r="AD106"/>
        </row>
        <row r="107">
          <cell r="C107"/>
          <cell r="F107"/>
          <cell r="I107"/>
          <cell r="L107"/>
          <cell r="O107"/>
          <cell r="R107"/>
          <cell r="U107"/>
          <cell r="X107"/>
          <cell r="AA107"/>
          <cell r="AD107"/>
        </row>
        <row r="108">
          <cell r="D108">
            <v>0</v>
          </cell>
          <cell r="G108">
            <v>4489</v>
          </cell>
          <cell r="J108">
            <v>0</v>
          </cell>
          <cell r="M108">
            <v>8737</v>
          </cell>
          <cell r="P108">
            <v>3844</v>
          </cell>
          <cell r="S108">
            <v>4624</v>
          </cell>
          <cell r="V108">
            <v>0</v>
          </cell>
          <cell r="Y108">
            <v>31951</v>
          </cell>
          <cell r="AB108">
            <v>4356</v>
          </cell>
          <cell r="AE108">
            <v>0</v>
          </cell>
        </row>
        <row r="112">
          <cell r="B112">
            <v>0</v>
          </cell>
          <cell r="E112">
            <v>1</v>
          </cell>
          <cell r="H112">
            <v>0</v>
          </cell>
          <cell r="K112">
            <v>3</v>
          </cell>
          <cell r="N112">
            <v>1</v>
          </cell>
          <cell r="Q112">
            <v>1</v>
          </cell>
          <cell r="T112">
            <v>0</v>
          </cell>
          <cell r="W112">
            <v>8</v>
          </cell>
          <cell r="Z112">
            <v>1</v>
          </cell>
          <cell r="AC112">
            <v>0</v>
          </cell>
        </row>
      </sheetData>
      <sheetData sheetId="4">
        <row r="8">
          <cell r="C8">
            <v>22</v>
          </cell>
          <cell r="F8">
            <v>55</v>
          </cell>
          <cell r="I8"/>
          <cell r="L8"/>
          <cell r="O8">
            <v>43</v>
          </cell>
          <cell r="R8">
            <v>40</v>
          </cell>
          <cell r="U8">
            <v>57</v>
          </cell>
          <cell r="X8"/>
          <cell r="AA8"/>
          <cell r="AD8">
            <v>51</v>
          </cell>
        </row>
        <row r="9">
          <cell r="C9">
            <v>25</v>
          </cell>
          <cell r="F9"/>
          <cell r="I9"/>
          <cell r="L9"/>
          <cell r="O9"/>
          <cell r="R9">
            <v>41</v>
          </cell>
          <cell r="U9">
            <v>50</v>
          </cell>
          <cell r="X9"/>
          <cell r="AA9"/>
          <cell r="AD9"/>
        </row>
        <row r="10">
          <cell r="C10">
            <v>61</v>
          </cell>
          <cell r="F10"/>
          <cell r="I10"/>
          <cell r="L10"/>
          <cell r="O10"/>
          <cell r="R10"/>
          <cell r="U10">
            <v>41</v>
          </cell>
          <cell r="X10"/>
          <cell r="AA10"/>
          <cell r="AD10"/>
        </row>
        <row r="11">
          <cell r="C11">
            <v>49</v>
          </cell>
          <cell r="F11"/>
          <cell r="I11"/>
          <cell r="L11"/>
          <cell r="O11"/>
          <cell r="R11"/>
          <cell r="U11"/>
          <cell r="X11"/>
          <cell r="AA11"/>
          <cell r="AD11"/>
        </row>
        <row r="12">
          <cell r="C12">
            <v>54</v>
          </cell>
          <cell r="F12"/>
          <cell r="I12"/>
          <cell r="L12"/>
          <cell r="O12"/>
          <cell r="R12"/>
          <cell r="U12"/>
          <cell r="X12"/>
          <cell r="AA12"/>
          <cell r="AD12"/>
        </row>
        <row r="13">
          <cell r="C13"/>
          <cell r="F13"/>
          <cell r="I13"/>
          <cell r="L13"/>
          <cell r="O13"/>
          <cell r="R13"/>
          <cell r="U13"/>
          <cell r="X13"/>
          <cell r="AA13"/>
          <cell r="AD13"/>
        </row>
        <row r="14">
          <cell r="C14"/>
          <cell r="F14"/>
          <cell r="I14"/>
          <cell r="L14"/>
          <cell r="O14"/>
          <cell r="R14"/>
          <cell r="U14"/>
          <cell r="X14"/>
          <cell r="AA14"/>
          <cell r="AD14"/>
        </row>
        <row r="15">
          <cell r="C15"/>
          <cell r="F15"/>
          <cell r="I15"/>
          <cell r="L15"/>
          <cell r="O15"/>
          <cell r="R15"/>
          <cell r="U15"/>
          <cell r="X15"/>
          <cell r="AA15"/>
          <cell r="AD15"/>
        </row>
        <row r="16">
          <cell r="C16"/>
          <cell r="F16"/>
          <cell r="I16"/>
          <cell r="L16"/>
          <cell r="O16"/>
          <cell r="R16"/>
          <cell r="U16"/>
          <cell r="X16"/>
          <cell r="AA16"/>
          <cell r="AD16"/>
        </row>
        <row r="17">
          <cell r="C17"/>
          <cell r="F17"/>
          <cell r="I17"/>
          <cell r="L17"/>
          <cell r="O17"/>
          <cell r="R17"/>
          <cell r="U17"/>
          <cell r="X17"/>
          <cell r="AA17"/>
          <cell r="AD17"/>
        </row>
        <row r="18">
          <cell r="C18"/>
          <cell r="F18"/>
          <cell r="I18"/>
          <cell r="L18"/>
          <cell r="O18"/>
          <cell r="R18"/>
          <cell r="U18"/>
          <cell r="X18"/>
          <cell r="AA18"/>
          <cell r="AD18"/>
        </row>
        <row r="19">
          <cell r="C19"/>
          <cell r="F19"/>
          <cell r="I19"/>
          <cell r="L19"/>
          <cell r="O19"/>
          <cell r="R19"/>
          <cell r="U19"/>
          <cell r="X19"/>
          <cell r="AA19"/>
          <cell r="AD19"/>
        </row>
        <row r="20">
          <cell r="C20"/>
          <cell r="F20"/>
          <cell r="I20"/>
          <cell r="L20"/>
          <cell r="O20"/>
          <cell r="R20"/>
          <cell r="U20"/>
          <cell r="X20"/>
          <cell r="AA20"/>
          <cell r="AD20"/>
        </row>
        <row r="21">
          <cell r="C21"/>
          <cell r="F21"/>
          <cell r="I21"/>
          <cell r="L21"/>
          <cell r="O21"/>
          <cell r="R21"/>
          <cell r="U21"/>
          <cell r="X21"/>
          <cell r="AA21"/>
          <cell r="AD21"/>
        </row>
        <row r="22">
          <cell r="C22"/>
          <cell r="F22"/>
          <cell r="I22"/>
          <cell r="L22"/>
          <cell r="O22"/>
          <cell r="R22"/>
          <cell r="U22"/>
          <cell r="X22"/>
          <cell r="AA22"/>
          <cell r="AD22"/>
        </row>
        <row r="23">
          <cell r="C23"/>
          <cell r="F23"/>
          <cell r="I23"/>
          <cell r="L23"/>
          <cell r="O23"/>
          <cell r="R23"/>
          <cell r="U23"/>
          <cell r="X23"/>
          <cell r="AA23"/>
          <cell r="AD23"/>
        </row>
        <row r="24">
          <cell r="C24"/>
          <cell r="F24"/>
          <cell r="I24"/>
          <cell r="L24"/>
          <cell r="O24"/>
          <cell r="R24"/>
          <cell r="U24"/>
          <cell r="X24"/>
          <cell r="AA24"/>
          <cell r="AD24"/>
        </row>
        <row r="25">
          <cell r="C25"/>
          <cell r="F25"/>
          <cell r="I25"/>
          <cell r="L25"/>
          <cell r="O25"/>
          <cell r="R25"/>
          <cell r="U25"/>
          <cell r="X25"/>
          <cell r="AA25"/>
          <cell r="AD25"/>
        </row>
        <row r="26">
          <cell r="C26"/>
          <cell r="F26"/>
          <cell r="I26"/>
          <cell r="L26"/>
          <cell r="O26"/>
          <cell r="R26"/>
          <cell r="U26"/>
          <cell r="X26"/>
          <cell r="AA26"/>
          <cell r="AD26"/>
        </row>
        <row r="27">
          <cell r="C27"/>
          <cell r="F27"/>
          <cell r="I27"/>
          <cell r="L27"/>
          <cell r="O27"/>
          <cell r="R27"/>
          <cell r="U27"/>
          <cell r="X27"/>
          <cell r="AA27"/>
          <cell r="AD27"/>
        </row>
        <row r="28">
          <cell r="C28"/>
          <cell r="F28"/>
          <cell r="I28"/>
          <cell r="L28"/>
          <cell r="O28"/>
          <cell r="R28"/>
          <cell r="U28"/>
          <cell r="X28"/>
          <cell r="AA28"/>
          <cell r="AD28"/>
        </row>
        <row r="29">
          <cell r="C29"/>
          <cell r="F29"/>
          <cell r="I29"/>
          <cell r="L29"/>
          <cell r="O29"/>
          <cell r="R29"/>
          <cell r="U29"/>
          <cell r="X29"/>
          <cell r="AA29"/>
          <cell r="AD29"/>
        </row>
        <row r="30">
          <cell r="C30"/>
          <cell r="F30"/>
          <cell r="I30"/>
          <cell r="L30"/>
          <cell r="O30"/>
          <cell r="R30"/>
          <cell r="U30"/>
          <cell r="X30"/>
          <cell r="AA30"/>
          <cell r="AD30"/>
        </row>
        <row r="31">
          <cell r="C31"/>
          <cell r="F31"/>
          <cell r="I31"/>
          <cell r="L31"/>
          <cell r="O31"/>
          <cell r="R31"/>
          <cell r="U31"/>
          <cell r="X31"/>
          <cell r="AA31"/>
          <cell r="AD31"/>
        </row>
        <row r="32">
          <cell r="C32"/>
          <cell r="F32"/>
          <cell r="I32"/>
          <cell r="L32"/>
          <cell r="O32"/>
          <cell r="R32"/>
          <cell r="U32"/>
          <cell r="X32"/>
          <cell r="AA32"/>
          <cell r="AD32"/>
        </row>
        <row r="33">
          <cell r="C33"/>
          <cell r="F33"/>
          <cell r="I33"/>
          <cell r="L33"/>
          <cell r="O33"/>
          <cell r="R33"/>
          <cell r="U33"/>
          <cell r="X33"/>
          <cell r="AA33"/>
          <cell r="AD33"/>
        </row>
        <row r="34">
          <cell r="C34"/>
          <cell r="F34"/>
          <cell r="I34"/>
          <cell r="L34"/>
          <cell r="O34"/>
          <cell r="R34"/>
          <cell r="U34"/>
          <cell r="X34"/>
          <cell r="AA34"/>
          <cell r="AD34"/>
        </row>
        <row r="35">
          <cell r="C35"/>
          <cell r="F35"/>
          <cell r="I35"/>
          <cell r="L35"/>
          <cell r="O35"/>
          <cell r="R35"/>
          <cell r="U35"/>
          <cell r="X35"/>
          <cell r="AA35"/>
          <cell r="AD35"/>
        </row>
        <row r="36">
          <cell r="C36"/>
          <cell r="F36"/>
          <cell r="I36"/>
          <cell r="L36"/>
          <cell r="O36"/>
          <cell r="R36"/>
          <cell r="U36"/>
          <cell r="X36"/>
          <cell r="AA36"/>
          <cell r="AD36"/>
        </row>
        <row r="37">
          <cell r="C37"/>
          <cell r="F37"/>
          <cell r="I37"/>
          <cell r="L37"/>
          <cell r="O37"/>
          <cell r="R37"/>
          <cell r="U37"/>
          <cell r="X37"/>
          <cell r="AA37"/>
          <cell r="AD37"/>
        </row>
        <row r="38">
          <cell r="C38"/>
          <cell r="F38"/>
          <cell r="I38"/>
          <cell r="L38"/>
          <cell r="O38"/>
          <cell r="R38"/>
          <cell r="U38"/>
          <cell r="X38"/>
          <cell r="AA38"/>
          <cell r="AD38"/>
        </row>
        <row r="39">
          <cell r="C39"/>
          <cell r="F39"/>
          <cell r="I39"/>
          <cell r="L39"/>
          <cell r="O39"/>
          <cell r="R39"/>
          <cell r="U39"/>
          <cell r="X39"/>
          <cell r="AA39"/>
          <cell r="AD39"/>
        </row>
        <row r="40">
          <cell r="C40"/>
          <cell r="F40"/>
          <cell r="I40"/>
          <cell r="L40"/>
          <cell r="O40"/>
          <cell r="R40"/>
          <cell r="U40"/>
          <cell r="X40"/>
          <cell r="AA40"/>
          <cell r="AD40"/>
        </row>
        <row r="41">
          <cell r="C41"/>
          <cell r="F41"/>
          <cell r="I41"/>
          <cell r="L41"/>
          <cell r="O41"/>
          <cell r="R41"/>
          <cell r="U41"/>
          <cell r="X41"/>
          <cell r="AA41"/>
          <cell r="AD41"/>
        </row>
        <row r="42">
          <cell r="C42"/>
          <cell r="F42"/>
          <cell r="I42"/>
          <cell r="L42"/>
          <cell r="O42"/>
          <cell r="R42"/>
          <cell r="U42"/>
          <cell r="X42"/>
          <cell r="AA42"/>
          <cell r="AD42"/>
        </row>
        <row r="43">
          <cell r="C43"/>
          <cell r="F43"/>
          <cell r="I43"/>
          <cell r="L43"/>
          <cell r="O43"/>
          <cell r="R43"/>
          <cell r="U43"/>
          <cell r="X43"/>
          <cell r="AA43"/>
          <cell r="AD43"/>
        </row>
        <row r="44">
          <cell r="C44"/>
          <cell r="F44"/>
          <cell r="I44"/>
          <cell r="L44"/>
          <cell r="O44"/>
          <cell r="R44"/>
          <cell r="U44"/>
          <cell r="X44"/>
          <cell r="AA44"/>
          <cell r="AD44"/>
        </row>
        <row r="45">
          <cell r="C45"/>
          <cell r="F45"/>
          <cell r="I45"/>
          <cell r="L45"/>
          <cell r="O45"/>
          <cell r="R45"/>
          <cell r="U45"/>
          <cell r="X45"/>
          <cell r="AA45"/>
          <cell r="AD45"/>
        </row>
        <row r="46">
          <cell r="C46"/>
          <cell r="F46"/>
          <cell r="I46"/>
          <cell r="L46"/>
          <cell r="O46"/>
          <cell r="R46"/>
          <cell r="U46"/>
          <cell r="X46"/>
          <cell r="AA46"/>
          <cell r="AD46"/>
        </row>
        <row r="47">
          <cell r="C47"/>
          <cell r="F47"/>
          <cell r="I47"/>
          <cell r="L47"/>
          <cell r="O47"/>
          <cell r="R47"/>
          <cell r="U47"/>
          <cell r="X47"/>
          <cell r="AA47"/>
          <cell r="AD47"/>
        </row>
        <row r="48">
          <cell r="C48"/>
          <cell r="F48"/>
          <cell r="I48"/>
          <cell r="L48"/>
          <cell r="O48"/>
          <cell r="R48"/>
          <cell r="U48"/>
          <cell r="X48"/>
          <cell r="AA48"/>
          <cell r="AD48"/>
        </row>
        <row r="49">
          <cell r="C49"/>
          <cell r="F49"/>
          <cell r="I49"/>
          <cell r="L49"/>
          <cell r="O49"/>
          <cell r="R49"/>
          <cell r="U49"/>
          <cell r="X49"/>
          <cell r="AA49"/>
          <cell r="AD49"/>
        </row>
        <row r="50">
          <cell r="C50"/>
          <cell r="F50"/>
          <cell r="I50"/>
          <cell r="L50"/>
          <cell r="O50"/>
          <cell r="R50"/>
          <cell r="U50"/>
          <cell r="X50"/>
          <cell r="AA50"/>
          <cell r="AD50"/>
        </row>
        <row r="51">
          <cell r="C51"/>
          <cell r="F51"/>
          <cell r="I51"/>
          <cell r="L51"/>
          <cell r="O51"/>
          <cell r="R51"/>
          <cell r="U51"/>
          <cell r="X51"/>
          <cell r="AA51"/>
          <cell r="AD51"/>
        </row>
        <row r="52">
          <cell r="C52"/>
          <cell r="F52"/>
          <cell r="I52"/>
          <cell r="L52"/>
          <cell r="O52"/>
          <cell r="R52"/>
          <cell r="U52"/>
          <cell r="X52"/>
          <cell r="AA52"/>
          <cell r="AD52"/>
        </row>
        <row r="53">
          <cell r="C53"/>
          <cell r="F53"/>
          <cell r="I53"/>
          <cell r="L53"/>
          <cell r="O53"/>
          <cell r="R53"/>
          <cell r="U53"/>
          <cell r="X53"/>
          <cell r="AA53"/>
          <cell r="AD53"/>
        </row>
        <row r="54">
          <cell r="C54"/>
          <cell r="F54"/>
          <cell r="I54"/>
          <cell r="L54"/>
          <cell r="O54"/>
          <cell r="R54"/>
          <cell r="U54"/>
          <cell r="X54"/>
          <cell r="AA54"/>
          <cell r="AD54"/>
        </row>
        <row r="55">
          <cell r="C55"/>
          <cell r="F55"/>
          <cell r="I55"/>
          <cell r="L55"/>
          <cell r="O55"/>
          <cell r="R55"/>
          <cell r="U55"/>
          <cell r="X55"/>
          <cell r="AA55"/>
          <cell r="AD55"/>
        </row>
        <row r="56">
          <cell r="C56"/>
          <cell r="F56"/>
          <cell r="I56"/>
          <cell r="L56"/>
          <cell r="O56"/>
          <cell r="R56"/>
          <cell r="U56"/>
          <cell r="X56"/>
          <cell r="AA56"/>
          <cell r="AD56"/>
        </row>
        <row r="57">
          <cell r="C57"/>
          <cell r="F57"/>
          <cell r="I57"/>
          <cell r="L57"/>
          <cell r="O57"/>
          <cell r="R57"/>
          <cell r="U57"/>
          <cell r="X57"/>
          <cell r="AA57"/>
          <cell r="AD57"/>
        </row>
        <row r="58">
          <cell r="C58"/>
          <cell r="F58"/>
          <cell r="I58"/>
          <cell r="L58"/>
          <cell r="O58"/>
          <cell r="R58"/>
          <cell r="U58"/>
          <cell r="X58"/>
          <cell r="AA58"/>
          <cell r="AD58"/>
        </row>
        <row r="59">
          <cell r="C59"/>
          <cell r="F59"/>
          <cell r="I59"/>
          <cell r="L59"/>
          <cell r="O59"/>
          <cell r="R59"/>
          <cell r="U59"/>
          <cell r="X59"/>
          <cell r="AA59"/>
          <cell r="AD59"/>
        </row>
        <row r="60">
          <cell r="C60"/>
          <cell r="F60"/>
          <cell r="I60"/>
          <cell r="L60"/>
          <cell r="O60"/>
          <cell r="R60"/>
          <cell r="U60"/>
          <cell r="X60"/>
          <cell r="AA60"/>
          <cell r="AD60"/>
        </row>
        <row r="61">
          <cell r="C61"/>
          <cell r="F61"/>
          <cell r="I61"/>
          <cell r="L61"/>
          <cell r="O61"/>
          <cell r="R61"/>
          <cell r="U61"/>
          <cell r="X61"/>
          <cell r="AA61"/>
          <cell r="AD61"/>
        </row>
        <row r="62">
          <cell r="C62"/>
          <cell r="F62"/>
          <cell r="I62"/>
          <cell r="L62"/>
          <cell r="O62"/>
          <cell r="R62"/>
          <cell r="U62"/>
          <cell r="X62"/>
          <cell r="AA62"/>
          <cell r="AD62"/>
        </row>
        <row r="63">
          <cell r="C63"/>
          <cell r="F63"/>
          <cell r="I63"/>
          <cell r="L63"/>
          <cell r="O63"/>
          <cell r="R63"/>
          <cell r="U63"/>
          <cell r="X63"/>
          <cell r="AA63"/>
          <cell r="AD63"/>
        </row>
        <row r="64">
          <cell r="C64"/>
          <cell r="F64"/>
          <cell r="I64"/>
          <cell r="L64"/>
          <cell r="O64"/>
          <cell r="R64"/>
          <cell r="U64"/>
          <cell r="X64"/>
          <cell r="AA64"/>
          <cell r="AD64"/>
        </row>
        <row r="65">
          <cell r="C65"/>
          <cell r="F65"/>
          <cell r="I65"/>
          <cell r="L65"/>
          <cell r="O65"/>
          <cell r="R65"/>
          <cell r="U65"/>
          <cell r="X65"/>
          <cell r="AA65"/>
          <cell r="AD65"/>
        </row>
        <row r="66">
          <cell r="C66"/>
          <cell r="F66"/>
          <cell r="I66"/>
          <cell r="L66"/>
          <cell r="O66"/>
          <cell r="R66"/>
          <cell r="U66"/>
          <cell r="X66"/>
          <cell r="AA66"/>
          <cell r="AD66"/>
        </row>
        <row r="67">
          <cell r="C67"/>
          <cell r="F67"/>
          <cell r="I67"/>
          <cell r="L67"/>
          <cell r="O67"/>
          <cell r="R67"/>
          <cell r="U67"/>
          <cell r="X67"/>
          <cell r="AA67"/>
          <cell r="AD67"/>
        </row>
        <row r="68">
          <cell r="C68"/>
          <cell r="F68"/>
          <cell r="I68"/>
          <cell r="L68"/>
          <cell r="O68"/>
          <cell r="R68"/>
          <cell r="U68"/>
          <cell r="X68"/>
          <cell r="AA68"/>
          <cell r="AD68"/>
        </row>
        <row r="69">
          <cell r="C69"/>
          <cell r="F69"/>
          <cell r="I69"/>
          <cell r="L69"/>
          <cell r="O69"/>
          <cell r="R69"/>
          <cell r="U69"/>
          <cell r="X69"/>
          <cell r="AA69"/>
          <cell r="AD69"/>
        </row>
        <row r="70">
          <cell r="C70"/>
          <cell r="F70"/>
          <cell r="I70"/>
          <cell r="L70"/>
          <cell r="O70"/>
          <cell r="R70"/>
          <cell r="U70"/>
          <cell r="X70"/>
          <cell r="AA70"/>
          <cell r="AD70"/>
        </row>
        <row r="71">
          <cell r="C71"/>
          <cell r="F71"/>
          <cell r="I71"/>
          <cell r="L71"/>
          <cell r="O71"/>
          <cell r="R71"/>
          <cell r="U71"/>
          <cell r="X71"/>
          <cell r="AA71"/>
          <cell r="AD71"/>
        </row>
        <row r="72">
          <cell r="C72"/>
          <cell r="F72"/>
          <cell r="I72"/>
          <cell r="L72"/>
          <cell r="O72"/>
          <cell r="R72"/>
          <cell r="U72"/>
          <cell r="X72"/>
          <cell r="AA72"/>
          <cell r="AD72"/>
        </row>
        <row r="73">
          <cell r="C73"/>
          <cell r="F73"/>
          <cell r="I73"/>
          <cell r="L73"/>
          <cell r="O73"/>
          <cell r="R73"/>
          <cell r="U73"/>
          <cell r="X73"/>
          <cell r="AA73"/>
          <cell r="AD73"/>
        </row>
        <row r="74">
          <cell r="C74"/>
          <cell r="F74"/>
          <cell r="I74"/>
          <cell r="L74"/>
          <cell r="O74"/>
          <cell r="R74"/>
          <cell r="U74"/>
          <cell r="X74"/>
          <cell r="AA74"/>
          <cell r="AD74"/>
        </row>
        <row r="75">
          <cell r="C75"/>
          <cell r="F75"/>
          <cell r="I75"/>
          <cell r="L75"/>
          <cell r="O75"/>
          <cell r="R75"/>
          <cell r="U75"/>
          <cell r="X75"/>
          <cell r="AA75"/>
          <cell r="AD75"/>
        </row>
        <row r="76">
          <cell r="C76"/>
          <cell r="F76"/>
          <cell r="I76"/>
          <cell r="L76"/>
          <cell r="O76"/>
          <cell r="R76"/>
          <cell r="U76"/>
          <cell r="X76"/>
          <cell r="AA76"/>
          <cell r="AD76"/>
        </row>
        <row r="77">
          <cell r="C77"/>
          <cell r="F77"/>
          <cell r="I77"/>
          <cell r="L77"/>
          <cell r="O77"/>
          <cell r="R77"/>
          <cell r="U77"/>
          <cell r="X77"/>
          <cell r="AA77"/>
          <cell r="AD77"/>
        </row>
        <row r="78">
          <cell r="C78"/>
          <cell r="F78"/>
          <cell r="I78"/>
          <cell r="L78"/>
          <cell r="O78"/>
          <cell r="R78"/>
          <cell r="U78"/>
          <cell r="X78"/>
          <cell r="AA78"/>
          <cell r="AD78"/>
        </row>
        <row r="79">
          <cell r="C79"/>
          <cell r="F79"/>
          <cell r="I79"/>
          <cell r="L79"/>
          <cell r="O79"/>
          <cell r="R79"/>
          <cell r="U79"/>
          <cell r="X79"/>
          <cell r="AA79"/>
          <cell r="AD79"/>
        </row>
        <row r="80">
          <cell r="C80"/>
          <cell r="F80"/>
          <cell r="I80"/>
          <cell r="L80"/>
          <cell r="O80"/>
          <cell r="R80"/>
          <cell r="U80"/>
          <cell r="X80"/>
          <cell r="AA80"/>
          <cell r="AD80"/>
        </row>
        <row r="81">
          <cell r="C81"/>
          <cell r="F81"/>
          <cell r="I81"/>
          <cell r="L81"/>
          <cell r="O81"/>
          <cell r="R81"/>
          <cell r="U81"/>
          <cell r="X81"/>
          <cell r="AA81"/>
          <cell r="AD81"/>
        </row>
        <row r="82">
          <cell r="C82"/>
          <cell r="F82"/>
          <cell r="I82"/>
          <cell r="L82"/>
          <cell r="O82"/>
          <cell r="R82"/>
          <cell r="U82"/>
          <cell r="X82"/>
          <cell r="AA82"/>
          <cell r="AD82"/>
        </row>
        <row r="83">
          <cell r="C83"/>
          <cell r="F83"/>
          <cell r="I83"/>
          <cell r="L83"/>
          <cell r="O83"/>
          <cell r="R83"/>
          <cell r="U83"/>
          <cell r="X83"/>
          <cell r="AA83"/>
          <cell r="AD83"/>
        </row>
        <row r="84">
          <cell r="C84"/>
          <cell r="F84"/>
          <cell r="I84"/>
          <cell r="L84"/>
          <cell r="O84"/>
          <cell r="R84"/>
          <cell r="U84"/>
          <cell r="X84"/>
          <cell r="AA84"/>
          <cell r="AD84"/>
        </row>
        <row r="85">
          <cell r="C85"/>
          <cell r="F85"/>
          <cell r="I85"/>
          <cell r="L85"/>
          <cell r="O85"/>
          <cell r="R85"/>
          <cell r="U85"/>
          <cell r="X85"/>
          <cell r="AA85"/>
          <cell r="AD85"/>
        </row>
        <row r="86">
          <cell r="C86"/>
          <cell r="F86"/>
          <cell r="I86"/>
          <cell r="L86"/>
          <cell r="O86"/>
          <cell r="R86"/>
          <cell r="U86"/>
          <cell r="X86"/>
          <cell r="AA86"/>
          <cell r="AD86"/>
        </row>
        <row r="87">
          <cell r="C87"/>
          <cell r="F87"/>
          <cell r="I87"/>
          <cell r="L87"/>
          <cell r="O87"/>
          <cell r="R87"/>
          <cell r="U87"/>
          <cell r="X87"/>
          <cell r="AA87"/>
          <cell r="AD87"/>
        </row>
        <row r="88">
          <cell r="C88"/>
          <cell r="F88"/>
          <cell r="I88"/>
          <cell r="L88"/>
          <cell r="O88"/>
          <cell r="R88"/>
          <cell r="U88"/>
          <cell r="X88"/>
          <cell r="AA88"/>
          <cell r="AD88"/>
        </row>
        <row r="89">
          <cell r="C89"/>
          <cell r="F89"/>
          <cell r="I89"/>
          <cell r="L89"/>
          <cell r="O89"/>
          <cell r="R89"/>
          <cell r="U89"/>
          <cell r="X89"/>
          <cell r="AA89"/>
          <cell r="AD89"/>
        </row>
        <row r="90">
          <cell r="C90"/>
          <cell r="F90"/>
          <cell r="I90"/>
          <cell r="L90"/>
          <cell r="O90"/>
          <cell r="R90"/>
          <cell r="U90"/>
          <cell r="X90"/>
          <cell r="AA90"/>
          <cell r="AD90"/>
        </row>
        <row r="91">
          <cell r="C91"/>
          <cell r="F91"/>
          <cell r="I91"/>
          <cell r="L91"/>
          <cell r="O91"/>
          <cell r="R91"/>
          <cell r="U91"/>
          <cell r="X91"/>
          <cell r="AA91"/>
          <cell r="AD91"/>
        </row>
        <row r="92">
          <cell r="C92"/>
          <cell r="F92"/>
          <cell r="I92"/>
          <cell r="L92"/>
          <cell r="O92"/>
          <cell r="R92"/>
          <cell r="U92"/>
          <cell r="X92"/>
          <cell r="AA92"/>
          <cell r="AD92"/>
        </row>
        <row r="93">
          <cell r="C93"/>
          <cell r="F93"/>
          <cell r="I93"/>
          <cell r="L93"/>
          <cell r="O93"/>
          <cell r="R93"/>
          <cell r="U93"/>
          <cell r="X93"/>
          <cell r="AA93"/>
          <cell r="AD93"/>
        </row>
        <row r="94">
          <cell r="C94"/>
          <cell r="F94"/>
          <cell r="I94"/>
          <cell r="L94"/>
          <cell r="O94"/>
          <cell r="R94"/>
          <cell r="U94"/>
          <cell r="X94"/>
          <cell r="AA94"/>
          <cell r="AD94"/>
        </row>
        <row r="95">
          <cell r="C95"/>
          <cell r="F95"/>
          <cell r="I95"/>
          <cell r="L95"/>
          <cell r="O95"/>
          <cell r="R95"/>
          <cell r="U95"/>
          <cell r="X95"/>
          <cell r="AA95"/>
          <cell r="AD95"/>
        </row>
        <row r="96">
          <cell r="C96"/>
          <cell r="F96"/>
          <cell r="I96"/>
          <cell r="L96"/>
          <cell r="O96"/>
          <cell r="R96"/>
          <cell r="U96"/>
          <cell r="X96"/>
          <cell r="AA96"/>
          <cell r="AD96"/>
        </row>
        <row r="97">
          <cell r="C97"/>
          <cell r="F97"/>
          <cell r="I97"/>
          <cell r="L97"/>
          <cell r="O97"/>
          <cell r="R97"/>
          <cell r="U97"/>
          <cell r="X97"/>
          <cell r="AA97"/>
          <cell r="AD97"/>
        </row>
        <row r="98">
          <cell r="C98"/>
          <cell r="F98"/>
          <cell r="I98"/>
          <cell r="L98"/>
          <cell r="O98"/>
          <cell r="R98"/>
          <cell r="U98"/>
          <cell r="X98"/>
          <cell r="AA98"/>
          <cell r="AD98"/>
        </row>
        <row r="99">
          <cell r="C99"/>
          <cell r="F99"/>
          <cell r="I99"/>
          <cell r="L99"/>
          <cell r="O99"/>
          <cell r="R99"/>
          <cell r="U99"/>
          <cell r="X99"/>
          <cell r="AA99"/>
          <cell r="AD99"/>
        </row>
        <row r="100">
          <cell r="C100"/>
          <cell r="F100"/>
          <cell r="I100"/>
          <cell r="L100"/>
          <cell r="O100"/>
          <cell r="R100"/>
          <cell r="U100"/>
          <cell r="X100"/>
          <cell r="AA100"/>
          <cell r="AD100"/>
        </row>
        <row r="101">
          <cell r="C101"/>
          <cell r="F101"/>
          <cell r="I101"/>
          <cell r="L101"/>
          <cell r="O101"/>
          <cell r="R101"/>
          <cell r="U101"/>
          <cell r="X101"/>
          <cell r="AA101"/>
          <cell r="AD101"/>
        </row>
        <row r="102">
          <cell r="C102"/>
          <cell r="F102"/>
          <cell r="I102"/>
          <cell r="L102"/>
          <cell r="O102"/>
          <cell r="R102"/>
          <cell r="U102"/>
          <cell r="X102"/>
          <cell r="AA102"/>
          <cell r="AD102"/>
        </row>
        <row r="103">
          <cell r="C103"/>
          <cell r="F103"/>
          <cell r="I103"/>
          <cell r="L103"/>
          <cell r="O103"/>
          <cell r="R103"/>
          <cell r="U103"/>
          <cell r="X103"/>
          <cell r="AA103"/>
          <cell r="AD103"/>
        </row>
        <row r="104">
          <cell r="C104"/>
          <cell r="F104"/>
          <cell r="I104"/>
          <cell r="L104"/>
          <cell r="O104"/>
          <cell r="R104"/>
          <cell r="U104"/>
          <cell r="X104"/>
          <cell r="AA104"/>
          <cell r="AD104"/>
        </row>
        <row r="105">
          <cell r="C105"/>
          <cell r="F105"/>
          <cell r="I105"/>
          <cell r="L105"/>
          <cell r="O105"/>
          <cell r="R105"/>
          <cell r="U105"/>
          <cell r="X105"/>
          <cell r="AA105"/>
          <cell r="AD105"/>
        </row>
        <row r="106">
          <cell r="C106"/>
          <cell r="F106"/>
          <cell r="I106"/>
          <cell r="L106"/>
          <cell r="O106"/>
          <cell r="R106"/>
          <cell r="U106"/>
          <cell r="X106"/>
          <cell r="AA106"/>
          <cell r="AD106"/>
        </row>
        <row r="107">
          <cell r="C107"/>
          <cell r="F107"/>
          <cell r="I107"/>
          <cell r="L107"/>
          <cell r="O107"/>
          <cell r="R107"/>
          <cell r="U107"/>
          <cell r="X107"/>
          <cell r="AA107"/>
          <cell r="AD107"/>
        </row>
        <row r="108">
          <cell r="D108">
            <v>10147</v>
          </cell>
          <cell r="G108">
            <v>3025</v>
          </cell>
          <cell r="J108">
            <v>0</v>
          </cell>
          <cell r="M108">
            <v>0</v>
          </cell>
          <cell r="P108">
            <v>1849</v>
          </cell>
          <cell r="S108">
            <v>3281</v>
          </cell>
          <cell r="V108">
            <v>7430</v>
          </cell>
          <cell r="Y108">
            <v>0</v>
          </cell>
          <cell r="AB108">
            <v>0</v>
          </cell>
          <cell r="AE108">
            <v>2601</v>
          </cell>
        </row>
        <row r="112">
          <cell r="B112">
            <v>5</v>
          </cell>
          <cell r="E112">
            <v>1</v>
          </cell>
          <cell r="H112">
            <v>0</v>
          </cell>
          <cell r="K112">
            <v>0</v>
          </cell>
          <cell r="N112">
            <v>1</v>
          </cell>
          <cell r="Q112">
            <v>2</v>
          </cell>
          <cell r="T112">
            <v>3</v>
          </cell>
          <cell r="W112">
            <v>0</v>
          </cell>
          <cell r="Z112">
            <v>0</v>
          </cell>
          <cell r="AC112">
            <v>1</v>
          </cell>
        </row>
      </sheetData>
      <sheetData sheetId="5">
        <row r="8">
          <cell r="C8">
            <v>41</v>
          </cell>
          <cell r="F8"/>
          <cell r="I8"/>
          <cell r="L8"/>
          <cell r="O8">
            <v>43</v>
          </cell>
          <cell r="R8">
            <v>54</v>
          </cell>
          <cell r="U8">
            <v>64</v>
          </cell>
          <cell r="X8">
            <v>50</v>
          </cell>
          <cell r="AA8"/>
          <cell r="AD8">
            <v>41</v>
          </cell>
        </row>
        <row r="9">
          <cell r="C9"/>
          <cell r="F9"/>
          <cell r="I9"/>
          <cell r="L9"/>
          <cell r="O9">
            <v>64</v>
          </cell>
          <cell r="R9">
            <v>22</v>
          </cell>
          <cell r="U9">
            <v>23</v>
          </cell>
          <cell r="X9">
            <v>49</v>
          </cell>
          <cell r="AA9"/>
          <cell r="AD9">
            <v>45</v>
          </cell>
        </row>
        <row r="10">
          <cell r="C10"/>
          <cell r="F10"/>
          <cell r="I10"/>
          <cell r="L10"/>
          <cell r="O10">
            <v>40</v>
          </cell>
          <cell r="R10">
            <v>21</v>
          </cell>
          <cell r="U10">
            <v>20</v>
          </cell>
          <cell r="X10">
            <v>50</v>
          </cell>
          <cell r="AA10"/>
          <cell r="AD10">
            <v>54</v>
          </cell>
        </row>
        <row r="11">
          <cell r="C11"/>
          <cell r="F11"/>
          <cell r="I11"/>
          <cell r="L11"/>
          <cell r="O11"/>
          <cell r="R11"/>
          <cell r="U11"/>
          <cell r="X11"/>
          <cell r="AA11"/>
          <cell r="AD11">
            <v>48</v>
          </cell>
        </row>
        <row r="12">
          <cell r="C12"/>
          <cell r="F12"/>
          <cell r="I12"/>
          <cell r="L12"/>
          <cell r="O12"/>
          <cell r="R12"/>
          <cell r="U12"/>
          <cell r="X12"/>
          <cell r="AA12"/>
          <cell r="AD12">
            <v>56</v>
          </cell>
        </row>
        <row r="13">
          <cell r="C13"/>
          <cell r="F13"/>
          <cell r="I13"/>
          <cell r="L13"/>
          <cell r="O13"/>
          <cell r="R13"/>
          <cell r="U13"/>
          <cell r="X13"/>
          <cell r="AA13"/>
          <cell r="AD13">
            <v>48</v>
          </cell>
        </row>
        <row r="14">
          <cell r="C14"/>
          <cell r="F14"/>
          <cell r="I14"/>
          <cell r="L14"/>
          <cell r="O14"/>
          <cell r="R14"/>
          <cell r="U14"/>
          <cell r="X14"/>
          <cell r="AA14"/>
          <cell r="AD14"/>
        </row>
        <row r="15">
          <cell r="C15"/>
          <cell r="F15"/>
          <cell r="I15"/>
          <cell r="L15"/>
          <cell r="O15"/>
          <cell r="R15"/>
          <cell r="U15"/>
          <cell r="X15"/>
          <cell r="AA15"/>
          <cell r="AD15"/>
        </row>
        <row r="16">
          <cell r="C16"/>
          <cell r="F16"/>
          <cell r="I16"/>
          <cell r="L16"/>
          <cell r="O16"/>
          <cell r="R16"/>
          <cell r="U16"/>
          <cell r="X16"/>
          <cell r="AA16"/>
          <cell r="AD16"/>
        </row>
        <row r="17">
          <cell r="C17"/>
          <cell r="F17"/>
          <cell r="I17"/>
          <cell r="L17"/>
          <cell r="O17"/>
          <cell r="R17"/>
          <cell r="U17"/>
          <cell r="X17"/>
          <cell r="AA17"/>
          <cell r="AD17"/>
        </row>
        <row r="18">
          <cell r="C18"/>
          <cell r="F18"/>
          <cell r="I18"/>
          <cell r="L18"/>
          <cell r="O18"/>
          <cell r="R18"/>
          <cell r="U18"/>
          <cell r="X18"/>
          <cell r="AA18"/>
          <cell r="AD18"/>
        </row>
        <row r="19">
          <cell r="C19"/>
          <cell r="F19"/>
          <cell r="I19"/>
          <cell r="L19"/>
          <cell r="O19"/>
          <cell r="R19"/>
          <cell r="U19"/>
          <cell r="X19"/>
          <cell r="AA19"/>
          <cell r="AD19"/>
        </row>
        <row r="20">
          <cell r="C20"/>
          <cell r="F20"/>
          <cell r="I20"/>
          <cell r="L20"/>
          <cell r="O20"/>
          <cell r="R20"/>
          <cell r="U20"/>
          <cell r="X20"/>
          <cell r="AA20"/>
          <cell r="AD20"/>
        </row>
        <row r="21">
          <cell r="C21"/>
          <cell r="F21"/>
          <cell r="I21"/>
          <cell r="L21"/>
          <cell r="O21"/>
          <cell r="R21"/>
          <cell r="U21"/>
          <cell r="X21"/>
          <cell r="AA21"/>
          <cell r="AD21"/>
        </row>
        <row r="22">
          <cell r="C22"/>
          <cell r="F22"/>
          <cell r="I22"/>
          <cell r="L22"/>
          <cell r="O22"/>
          <cell r="R22"/>
          <cell r="U22"/>
          <cell r="X22"/>
          <cell r="AA22"/>
          <cell r="AD22"/>
        </row>
        <row r="23">
          <cell r="C23"/>
          <cell r="F23"/>
          <cell r="I23"/>
          <cell r="L23"/>
          <cell r="O23"/>
          <cell r="R23"/>
          <cell r="U23"/>
          <cell r="X23"/>
          <cell r="AA23"/>
          <cell r="AD23"/>
        </row>
        <row r="24">
          <cell r="C24"/>
          <cell r="F24"/>
          <cell r="I24"/>
          <cell r="L24"/>
          <cell r="O24"/>
          <cell r="R24"/>
          <cell r="U24"/>
          <cell r="X24"/>
          <cell r="AA24"/>
          <cell r="AD24"/>
        </row>
        <row r="25">
          <cell r="C25"/>
          <cell r="F25"/>
          <cell r="I25"/>
          <cell r="L25"/>
          <cell r="O25"/>
          <cell r="R25"/>
          <cell r="U25"/>
          <cell r="X25"/>
          <cell r="AA25"/>
          <cell r="AD25"/>
        </row>
        <row r="26">
          <cell r="C26"/>
          <cell r="F26"/>
          <cell r="I26"/>
          <cell r="L26"/>
          <cell r="O26"/>
          <cell r="R26"/>
          <cell r="U26"/>
          <cell r="X26"/>
          <cell r="AA26"/>
          <cell r="AD26"/>
        </row>
        <row r="27">
          <cell r="C27"/>
          <cell r="F27"/>
          <cell r="I27"/>
          <cell r="L27"/>
          <cell r="O27"/>
          <cell r="R27"/>
          <cell r="U27"/>
          <cell r="X27"/>
          <cell r="AA27"/>
          <cell r="AD27"/>
        </row>
        <row r="28">
          <cell r="C28"/>
          <cell r="F28"/>
          <cell r="I28"/>
          <cell r="L28"/>
          <cell r="O28"/>
          <cell r="R28"/>
          <cell r="U28"/>
          <cell r="X28"/>
          <cell r="AA28"/>
          <cell r="AD28"/>
        </row>
        <row r="29">
          <cell r="C29"/>
          <cell r="F29"/>
          <cell r="I29"/>
          <cell r="L29"/>
          <cell r="O29"/>
          <cell r="R29"/>
          <cell r="U29"/>
          <cell r="X29"/>
          <cell r="AA29"/>
          <cell r="AD29"/>
        </row>
        <row r="30">
          <cell r="C30"/>
          <cell r="F30"/>
          <cell r="I30"/>
          <cell r="L30"/>
          <cell r="O30"/>
          <cell r="R30"/>
          <cell r="U30"/>
          <cell r="X30"/>
          <cell r="AA30"/>
          <cell r="AD30"/>
        </row>
        <row r="31">
          <cell r="C31"/>
          <cell r="F31"/>
          <cell r="I31"/>
          <cell r="L31"/>
          <cell r="O31"/>
          <cell r="R31"/>
          <cell r="U31"/>
          <cell r="X31"/>
          <cell r="AA31"/>
          <cell r="AD31"/>
        </row>
        <row r="32">
          <cell r="C32"/>
          <cell r="F32"/>
          <cell r="I32"/>
          <cell r="L32"/>
          <cell r="O32"/>
          <cell r="R32"/>
          <cell r="U32"/>
          <cell r="X32"/>
          <cell r="AA32"/>
          <cell r="AD32"/>
        </row>
        <row r="33">
          <cell r="C33"/>
          <cell r="F33"/>
          <cell r="I33"/>
          <cell r="L33"/>
          <cell r="O33"/>
          <cell r="R33"/>
          <cell r="U33"/>
          <cell r="X33"/>
          <cell r="AA33"/>
          <cell r="AD33"/>
        </row>
        <row r="34">
          <cell r="C34"/>
          <cell r="F34"/>
          <cell r="I34"/>
          <cell r="L34"/>
          <cell r="O34"/>
          <cell r="R34"/>
          <cell r="U34"/>
          <cell r="X34"/>
          <cell r="AA34"/>
          <cell r="AD34"/>
        </row>
        <row r="35">
          <cell r="C35"/>
          <cell r="F35"/>
          <cell r="I35"/>
          <cell r="L35"/>
          <cell r="O35"/>
          <cell r="R35"/>
          <cell r="U35"/>
          <cell r="X35"/>
          <cell r="AA35"/>
          <cell r="AD35"/>
        </row>
        <row r="36">
          <cell r="C36"/>
          <cell r="F36"/>
          <cell r="I36"/>
          <cell r="L36"/>
          <cell r="O36"/>
          <cell r="R36"/>
          <cell r="U36"/>
          <cell r="X36"/>
          <cell r="AA36"/>
          <cell r="AD36"/>
        </row>
        <row r="37">
          <cell r="C37"/>
          <cell r="F37"/>
          <cell r="I37"/>
          <cell r="L37"/>
          <cell r="O37"/>
          <cell r="R37"/>
          <cell r="U37"/>
          <cell r="X37"/>
          <cell r="AA37"/>
          <cell r="AD37"/>
        </row>
        <row r="38">
          <cell r="C38"/>
          <cell r="F38"/>
          <cell r="I38"/>
          <cell r="L38"/>
          <cell r="O38"/>
          <cell r="R38"/>
          <cell r="U38"/>
          <cell r="X38"/>
          <cell r="AA38"/>
          <cell r="AD38"/>
        </row>
        <row r="39">
          <cell r="C39"/>
          <cell r="F39"/>
          <cell r="I39"/>
          <cell r="L39"/>
          <cell r="O39"/>
          <cell r="R39"/>
          <cell r="U39"/>
          <cell r="X39"/>
          <cell r="AA39"/>
          <cell r="AD39"/>
        </row>
        <row r="40">
          <cell r="C40"/>
          <cell r="F40"/>
          <cell r="I40"/>
          <cell r="L40"/>
          <cell r="O40"/>
          <cell r="R40"/>
          <cell r="U40"/>
          <cell r="X40"/>
          <cell r="AA40"/>
          <cell r="AD40"/>
        </row>
        <row r="41">
          <cell r="C41"/>
          <cell r="F41"/>
          <cell r="I41"/>
          <cell r="L41"/>
          <cell r="O41"/>
          <cell r="R41"/>
          <cell r="U41"/>
          <cell r="X41"/>
          <cell r="AA41"/>
          <cell r="AD41"/>
        </row>
        <row r="42">
          <cell r="C42"/>
          <cell r="F42"/>
          <cell r="I42"/>
          <cell r="L42"/>
          <cell r="O42"/>
          <cell r="R42"/>
          <cell r="U42"/>
          <cell r="X42"/>
          <cell r="AA42"/>
          <cell r="AD42"/>
        </row>
        <row r="43">
          <cell r="C43"/>
          <cell r="F43"/>
          <cell r="I43"/>
          <cell r="L43"/>
          <cell r="O43"/>
          <cell r="R43"/>
          <cell r="U43"/>
          <cell r="X43"/>
          <cell r="AA43"/>
          <cell r="AD43"/>
        </row>
        <row r="44">
          <cell r="C44"/>
          <cell r="F44"/>
          <cell r="I44"/>
          <cell r="L44"/>
          <cell r="O44"/>
          <cell r="R44"/>
          <cell r="U44"/>
          <cell r="X44"/>
          <cell r="AA44"/>
          <cell r="AD44"/>
        </row>
        <row r="45">
          <cell r="C45"/>
          <cell r="F45"/>
          <cell r="I45"/>
          <cell r="L45"/>
          <cell r="O45"/>
          <cell r="R45"/>
          <cell r="U45"/>
          <cell r="X45"/>
          <cell r="AA45"/>
          <cell r="AD45"/>
        </row>
        <row r="46">
          <cell r="C46"/>
          <cell r="F46"/>
          <cell r="I46"/>
          <cell r="L46"/>
          <cell r="O46"/>
          <cell r="R46"/>
          <cell r="U46"/>
          <cell r="X46"/>
          <cell r="AA46"/>
          <cell r="AD46"/>
        </row>
        <row r="47">
          <cell r="C47"/>
          <cell r="F47"/>
          <cell r="I47"/>
          <cell r="L47"/>
          <cell r="O47"/>
          <cell r="R47"/>
          <cell r="U47"/>
          <cell r="X47"/>
          <cell r="AA47"/>
          <cell r="AD47"/>
        </row>
        <row r="48">
          <cell r="C48"/>
          <cell r="F48"/>
          <cell r="I48"/>
          <cell r="L48"/>
          <cell r="O48"/>
          <cell r="R48"/>
          <cell r="U48"/>
          <cell r="X48"/>
          <cell r="AA48"/>
          <cell r="AD48"/>
        </row>
        <row r="49">
          <cell r="C49"/>
          <cell r="F49"/>
          <cell r="I49"/>
          <cell r="L49"/>
          <cell r="O49"/>
          <cell r="R49"/>
          <cell r="U49"/>
          <cell r="X49"/>
          <cell r="AA49"/>
          <cell r="AD49"/>
        </row>
        <row r="50">
          <cell r="C50"/>
          <cell r="F50"/>
          <cell r="I50"/>
          <cell r="L50"/>
          <cell r="O50"/>
          <cell r="R50"/>
          <cell r="U50"/>
          <cell r="X50"/>
          <cell r="AA50"/>
          <cell r="AD50"/>
        </row>
        <row r="51">
          <cell r="C51"/>
          <cell r="F51"/>
          <cell r="I51"/>
          <cell r="L51"/>
          <cell r="O51"/>
          <cell r="R51"/>
          <cell r="U51"/>
          <cell r="X51"/>
          <cell r="AA51"/>
          <cell r="AD51"/>
        </row>
        <row r="52">
          <cell r="C52"/>
          <cell r="F52"/>
          <cell r="I52"/>
          <cell r="L52"/>
          <cell r="O52"/>
          <cell r="R52"/>
          <cell r="U52"/>
          <cell r="X52"/>
          <cell r="AA52"/>
          <cell r="AD52"/>
        </row>
        <row r="53">
          <cell r="C53"/>
          <cell r="F53"/>
          <cell r="I53"/>
          <cell r="L53"/>
          <cell r="O53"/>
          <cell r="R53"/>
          <cell r="U53"/>
          <cell r="X53"/>
          <cell r="AA53"/>
          <cell r="AD53"/>
        </row>
        <row r="54">
          <cell r="C54"/>
          <cell r="F54"/>
          <cell r="I54"/>
          <cell r="L54"/>
          <cell r="O54"/>
          <cell r="R54"/>
          <cell r="U54"/>
          <cell r="X54"/>
          <cell r="AA54"/>
          <cell r="AD54"/>
        </row>
        <row r="55">
          <cell r="C55"/>
          <cell r="F55"/>
          <cell r="I55"/>
          <cell r="L55"/>
          <cell r="O55"/>
          <cell r="R55"/>
          <cell r="U55"/>
          <cell r="X55"/>
          <cell r="AA55"/>
          <cell r="AD55"/>
        </row>
        <row r="56">
          <cell r="C56"/>
          <cell r="F56"/>
          <cell r="I56"/>
          <cell r="L56"/>
          <cell r="O56"/>
          <cell r="R56"/>
          <cell r="U56"/>
          <cell r="X56"/>
          <cell r="AA56"/>
          <cell r="AD56"/>
        </row>
        <row r="57">
          <cell r="C57"/>
          <cell r="F57"/>
          <cell r="I57"/>
          <cell r="L57"/>
          <cell r="O57"/>
          <cell r="R57"/>
          <cell r="U57"/>
          <cell r="X57"/>
          <cell r="AA57"/>
          <cell r="AD57"/>
        </row>
        <row r="58">
          <cell r="C58"/>
          <cell r="F58"/>
          <cell r="I58"/>
          <cell r="L58"/>
          <cell r="O58"/>
          <cell r="R58"/>
          <cell r="U58"/>
          <cell r="X58"/>
          <cell r="AA58"/>
          <cell r="AD58"/>
        </row>
        <row r="59">
          <cell r="C59"/>
          <cell r="F59"/>
          <cell r="I59"/>
          <cell r="L59"/>
          <cell r="O59"/>
          <cell r="R59"/>
          <cell r="U59"/>
          <cell r="X59"/>
          <cell r="AA59"/>
          <cell r="AD59"/>
        </row>
        <row r="60">
          <cell r="C60"/>
          <cell r="F60"/>
          <cell r="I60"/>
          <cell r="L60"/>
          <cell r="O60"/>
          <cell r="R60"/>
          <cell r="U60"/>
          <cell r="X60"/>
          <cell r="AA60"/>
          <cell r="AD60"/>
        </row>
        <row r="61">
          <cell r="C61"/>
          <cell r="F61"/>
          <cell r="I61"/>
          <cell r="L61"/>
          <cell r="O61"/>
          <cell r="R61"/>
          <cell r="U61"/>
          <cell r="X61"/>
          <cell r="AA61"/>
          <cell r="AD61"/>
        </row>
        <row r="62">
          <cell r="C62"/>
          <cell r="F62"/>
          <cell r="I62"/>
          <cell r="L62"/>
          <cell r="O62"/>
          <cell r="R62"/>
          <cell r="U62"/>
          <cell r="X62"/>
          <cell r="AA62"/>
          <cell r="AD62"/>
        </row>
        <row r="63">
          <cell r="C63"/>
          <cell r="F63"/>
          <cell r="I63"/>
          <cell r="L63"/>
          <cell r="O63"/>
          <cell r="R63"/>
          <cell r="U63"/>
          <cell r="X63"/>
          <cell r="AA63"/>
          <cell r="AD63"/>
        </row>
        <row r="64">
          <cell r="C64"/>
          <cell r="F64"/>
          <cell r="I64"/>
          <cell r="L64"/>
          <cell r="O64"/>
          <cell r="R64"/>
          <cell r="U64"/>
          <cell r="X64"/>
          <cell r="AA64"/>
          <cell r="AD64"/>
        </row>
        <row r="65">
          <cell r="C65"/>
          <cell r="F65"/>
          <cell r="I65"/>
          <cell r="L65"/>
          <cell r="O65"/>
          <cell r="R65"/>
          <cell r="U65"/>
          <cell r="X65"/>
          <cell r="AA65"/>
          <cell r="AD65"/>
        </row>
        <row r="66">
          <cell r="C66"/>
          <cell r="F66"/>
          <cell r="I66"/>
          <cell r="L66"/>
          <cell r="O66"/>
          <cell r="R66"/>
          <cell r="U66"/>
          <cell r="X66"/>
          <cell r="AA66"/>
          <cell r="AD66"/>
        </row>
        <row r="67">
          <cell r="C67"/>
          <cell r="F67"/>
          <cell r="I67"/>
          <cell r="L67"/>
          <cell r="O67"/>
          <cell r="R67"/>
          <cell r="U67"/>
          <cell r="X67"/>
          <cell r="AA67"/>
          <cell r="AD67"/>
        </row>
        <row r="68">
          <cell r="C68"/>
          <cell r="F68"/>
          <cell r="I68"/>
          <cell r="L68"/>
          <cell r="O68"/>
          <cell r="R68"/>
          <cell r="U68"/>
          <cell r="X68"/>
          <cell r="AA68"/>
          <cell r="AD68"/>
        </row>
        <row r="69">
          <cell r="C69"/>
          <cell r="F69"/>
          <cell r="I69"/>
          <cell r="L69"/>
          <cell r="O69"/>
          <cell r="R69"/>
          <cell r="U69"/>
          <cell r="X69"/>
          <cell r="AA69"/>
          <cell r="AD69"/>
        </row>
        <row r="70">
          <cell r="C70"/>
          <cell r="F70"/>
          <cell r="I70"/>
          <cell r="L70"/>
          <cell r="O70"/>
          <cell r="R70"/>
          <cell r="U70"/>
          <cell r="X70"/>
          <cell r="AA70"/>
          <cell r="AD70"/>
        </row>
        <row r="71">
          <cell r="C71"/>
          <cell r="F71"/>
          <cell r="I71"/>
          <cell r="L71"/>
          <cell r="O71"/>
          <cell r="R71"/>
          <cell r="U71"/>
          <cell r="X71"/>
          <cell r="AA71"/>
          <cell r="AD71"/>
        </row>
        <row r="72">
          <cell r="C72"/>
          <cell r="F72"/>
          <cell r="I72"/>
          <cell r="L72"/>
          <cell r="O72"/>
          <cell r="R72"/>
          <cell r="U72"/>
          <cell r="X72"/>
          <cell r="AA72"/>
          <cell r="AD72"/>
        </row>
        <row r="73">
          <cell r="C73"/>
          <cell r="F73"/>
          <cell r="I73"/>
          <cell r="L73"/>
          <cell r="O73"/>
          <cell r="R73"/>
          <cell r="U73"/>
          <cell r="X73"/>
          <cell r="AA73"/>
          <cell r="AD73"/>
        </row>
        <row r="74">
          <cell r="C74"/>
          <cell r="F74"/>
          <cell r="I74"/>
          <cell r="L74"/>
          <cell r="O74"/>
          <cell r="R74"/>
          <cell r="U74"/>
          <cell r="X74"/>
          <cell r="AA74"/>
          <cell r="AD74"/>
        </row>
        <row r="75">
          <cell r="C75"/>
          <cell r="F75"/>
          <cell r="I75"/>
          <cell r="L75"/>
          <cell r="O75"/>
          <cell r="R75"/>
          <cell r="U75"/>
          <cell r="X75"/>
          <cell r="AA75"/>
          <cell r="AD75"/>
        </row>
        <row r="76">
          <cell r="C76"/>
          <cell r="F76"/>
          <cell r="I76"/>
          <cell r="L76"/>
          <cell r="O76"/>
          <cell r="R76"/>
          <cell r="U76"/>
          <cell r="X76"/>
          <cell r="AA76"/>
          <cell r="AD76"/>
        </row>
        <row r="77">
          <cell r="C77"/>
          <cell r="F77"/>
          <cell r="I77"/>
          <cell r="L77"/>
          <cell r="O77"/>
          <cell r="R77"/>
          <cell r="U77"/>
          <cell r="X77"/>
          <cell r="AA77"/>
          <cell r="AD77"/>
        </row>
        <row r="78">
          <cell r="C78"/>
          <cell r="F78"/>
          <cell r="I78"/>
          <cell r="L78"/>
          <cell r="O78"/>
          <cell r="R78"/>
          <cell r="U78"/>
          <cell r="X78"/>
          <cell r="AA78"/>
          <cell r="AD78"/>
        </row>
        <row r="79">
          <cell r="C79"/>
          <cell r="F79"/>
          <cell r="I79"/>
          <cell r="L79"/>
          <cell r="O79"/>
          <cell r="R79"/>
          <cell r="U79"/>
          <cell r="X79"/>
          <cell r="AA79"/>
          <cell r="AD79"/>
        </row>
        <row r="80">
          <cell r="C80"/>
          <cell r="F80"/>
          <cell r="I80"/>
          <cell r="L80"/>
          <cell r="O80"/>
          <cell r="R80"/>
          <cell r="U80"/>
          <cell r="X80"/>
          <cell r="AA80"/>
          <cell r="AD80"/>
        </row>
        <row r="81">
          <cell r="C81"/>
          <cell r="F81"/>
          <cell r="I81"/>
          <cell r="L81"/>
          <cell r="O81"/>
          <cell r="R81"/>
          <cell r="U81"/>
          <cell r="X81"/>
          <cell r="AA81"/>
          <cell r="AD81"/>
        </row>
        <row r="82">
          <cell r="C82"/>
          <cell r="F82"/>
          <cell r="I82"/>
          <cell r="L82"/>
          <cell r="O82"/>
          <cell r="R82"/>
          <cell r="U82"/>
          <cell r="X82"/>
          <cell r="AA82"/>
          <cell r="AD82"/>
        </row>
        <row r="83">
          <cell r="C83"/>
          <cell r="F83"/>
          <cell r="I83"/>
          <cell r="L83"/>
          <cell r="O83"/>
          <cell r="R83"/>
          <cell r="U83"/>
          <cell r="X83"/>
          <cell r="AA83"/>
          <cell r="AD83"/>
        </row>
        <row r="84">
          <cell r="C84"/>
          <cell r="F84"/>
          <cell r="I84"/>
          <cell r="L84"/>
          <cell r="O84"/>
          <cell r="R84"/>
          <cell r="U84"/>
          <cell r="X84"/>
          <cell r="AA84"/>
          <cell r="AD84"/>
        </row>
        <row r="85">
          <cell r="C85"/>
          <cell r="F85"/>
          <cell r="I85"/>
          <cell r="L85"/>
          <cell r="O85"/>
          <cell r="R85"/>
          <cell r="U85"/>
          <cell r="X85"/>
          <cell r="AA85"/>
          <cell r="AD85"/>
        </row>
        <row r="86">
          <cell r="C86"/>
          <cell r="F86"/>
          <cell r="I86"/>
          <cell r="L86"/>
          <cell r="O86"/>
          <cell r="R86"/>
          <cell r="U86"/>
          <cell r="X86"/>
          <cell r="AA86"/>
          <cell r="AD86"/>
        </row>
        <row r="87">
          <cell r="C87"/>
          <cell r="F87"/>
          <cell r="I87"/>
          <cell r="L87"/>
          <cell r="O87"/>
          <cell r="R87"/>
          <cell r="U87"/>
          <cell r="X87"/>
          <cell r="AA87"/>
          <cell r="AD87"/>
        </row>
        <row r="88">
          <cell r="C88"/>
          <cell r="F88"/>
          <cell r="I88"/>
          <cell r="L88"/>
          <cell r="O88"/>
          <cell r="R88"/>
          <cell r="U88"/>
          <cell r="X88"/>
          <cell r="AA88"/>
          <cell r="AD88"/>
        </row>
        <row r="89">
          <cell r="C89"/>
          <cell r="F89"/>
          <cell r="I89"/>
          <cell r="L89"/>
          <cell r="O89"/>
          <cell r="R89"/>
          <cell r="U89"/>
          <cell r="X89"/>
          <cell r="AA89"/>
          <cell r="AD89"/>
        </row>
        <row r="90">
          <cell r="C90"/>
          <cell r="F90"/>
          <cell r="I90"/>
          <cell r="L90"/>
          <cell r="O90"/>
          <cell r="R90"/>
          <cell r="U90"/>
          <cell r="X90"/>
          <cell r="AA90"/>
          <cell r="AD90"/>
        </row>
        <row r="91">
          <cell r="C91"/>
          <cell r="F91"/>
          <cell r="I91"/>
          <cell r="L91"/>
          <cell r="O91"/>
          <cell r="R91"/>
          <cell r="U91"/>
          <cell r="X91"/>
          <cell r="AA91"/>
          <cell r="AD91"/>
        </row>
        <row r="92">
          <cell r="C92"/>
          <cell r="F92"/>
          <cell r="I92"/>
          <cell r="L92"/>
          <cell r="O92"/>
          <cell r="R92"/>
          <cell r="U92"/>
          <cell r="X92"/>
          <cell r="AA92"/>
          <cell r="AD92"/>
        </row>
        <row r="93">
          <cell r="C93"/>
          <cell r="F93"/>
          <cell r="I93"/>
          <cell r="L93"/>
          <cell r="O93"/>
          <cell r="R93"/>
          <cell r="U93"/>
          <cell r="X93"/>
          <cell r="AA93"/>
          <cell r="AD93"/>
        </row>
        <row r="94">
          <cell r="C94"/>
          <cell r="F94"/>
          <cell r="I94"/>
          <cell r="L94"/>
          <cell r="O94"/>
          <cell r="R94"/>
          <cell r="U94"/>
          <cell r="X94"/>
          <cell r="AA94"/>
          <cell r="AD94"/>
        </row>
        <row r="95">
          <cell r="C95"/>
          <cell r="F95"/>
          <cell r="I95"/>
          <cell r="L95"/>
          <cell r="O95"/>
          <cell r="R95"/>
          <cell r="U95"/>
          <cell r="X95"/>
          <cell r="AA95"/>
          <cell r="AD95"/>
        </row>
        <row r="96">
          <cell r="C96"/>
          <cell r="F96"/>
          <cell r="I96"/>
          <cell r="L96"/>
          <cell r="O96"/>
          <cell r="R96"/>
          <cell r="U96"/>
          <cell r="X96"/>
          <cell r="AA96"/>
          <cell r="AD96"/>
        </row>
        <row r="97">
          <cell r="C97"/>
          <cell r="F97"/>
          <cell r="I97"/>
          <cell r="L97"/>
          <cell r="O97"/>
          <cell r="R97"/>
          <cell r="U97"/>
          <cell r="X97"/>
          <cell r="AA97"/>
          <cell r="AD97"/>
        </row>
        <row r="98">
          <cell r="C98"/>
          <cell r="F98"/>
          <cell r="I98"/>
          <cell r="L98"/>
          <cell r="O98"/>
          <cell r="R98"/>
          <cell r="U98"/>
          <cell r="X98"/>
          <cell r="AA98"/>
          <cell r="AD98"/>
        </row>
        <row r="99">
          <cell r="C99"/>
          <cell r="F99"/>
          <cell r="I99"/>
          <cell r="L99"/>
          <cell r="O99"/>
          <cell r="R99"/>
          <cell r="U99"/>
          <cell r="X99"/>
          <cell r="AA99"/>
          <cell r="AD99"/>
        </row>
        <row r="100">
          <cell r="C100"/>
          <cell r="F100"/>
          <cell r="I100"/>
          <cell r="L100"/>
          <cell r="O100"/>
          <cell r="R100"/>
          <cell r="U100"/>
          <cell r="X100"/>
          <cell r="AA100"/>
          <cell r="AD100"/>
        </row>
        <row r="101">
          <cell r="C101"/>
          <cell r="F101"/>
          <cell r="I101"/>
          <cell r="L101"/>
          <cell r="O101"/>
          <cell r="R101"/>
          <cell r="U101"/>
          <cell r="X101"/>
          <cell r="AA101"/>
          <cell r="AD101"/>
        </row>
        <row r="102">
          <cell r="C102"/>
          <cell r="F102"/>
          <cell r="I102"/>
          <cell r="L102"/>
          <cell r="O102"/>
          <cell r="R102"/>
          <cell r="U102"/>
          <cell r="X102"/>
          <cell r="AA102"/>
          <cell r="AD102"/>
        </row>
        <row r="103">
          <cell r="C103"/>
          <cell r="F103"/>
          <cell r="I103"/>
          <cell r="L103"/>
          <cell r="O103"/>
          <cell r="R103"/>
          <cell r="U103"/>
          <cell r="X103"/>
          <cell r="AA103"/>
          <cell r="AD103"/>
        </row>
        <row r="104">
          <cell r="C104"/>
          <cell r="F104"/>
          <cell r="I104"/>
          <cell r="L104"/>
          <cell r="O104"/>
          <cell r="R104"/>
          <cell r="U104"/>
          <cell r="X104"/>
          <cell r="AA104"/>
          <cell r="AD104"/>
        </row>
        <row r="105">
          <cell r="C105"/>
          <cell r="F105"/>
          <cell r="I105"/>
          <cell r="L105"/>
          <cell r="O105"/>
          <cell r="R105"/>
          <cell r="U105"/>
          <cell r="X105"/>
          <cell r="AA105"/>
          <cell r="AD105"/>
        </row>
        <row r="106">
          <cell r="C106"/>
          <cell r="F106"/>
          <cell r="I106"/>
          <cell r="L106"/>
          <cell r="O106"/>
          <cell r="R106"/>
          <cell r="U106"/>
          <cell r="X106"/>
          <cell r="AA106"/>
          <cell r="AD106"/>
        </row>
        <row r="107">
          <cell r="C107"/>
          <cell r="F107"/>
          <cell r="I107"/>
          <cell r="L107"/>
          <cell r="O107"/>
          <cell r="R107"/>
          <cell r="U107"/>
          <cell r="X107"/>
          <cell r="AA107"/>
          <cell r="AD107"/>
        </row>
        <row r="108">
          <cell r="D108">
            <v>1681</v>
          </cell>
          <cell r="G108">
            <v>0</v>
          </cell>
          <cell r="J108">
            <v>0</v>
          </cell>
          <cell r="M108">
            <v>0</v>
          </cell>
          <cell r="P108">
            <v>7545</v>
          </cell>
          <cell r="S108">
            <v>3841</v>
          </cell>
          <cell r="V108">
            <v>5025</v>
          </cell>
          <cell r="Y108">
            <v>7401</v>
          </cell>
          <cell r="AB108">
            <v>0</v>
          </cell>
          <cell r="AE108">
            <v>14366</v>
          </cell>
        </row>
        <row r="112">
          <cell r="B112">
            <v>1</v>
          </cell>
          <cell r="E112">
            <v>0</v>
          </cell>
          <cell r="H112">
            <v>0</v>
          </cell>
          <cell r="K112">
            <v>0</v>
          </cell>
          <cell r="N112">
            <v>3</v>
          </cell>
          <cell r="Q112">
            <v>3</v>
          </cell>
          <cell r="T112">
            <v>3</v>
          </cell>
          <cell r="W112">
            <v>3</v>
          </cell>
          <cell r="Z112">
            <v>0</v>
          </cell>
          <cell r="AC112">
            <v>6</v>
          </cell>
        </row>
      </sheetData>
      <sheetData sheetId="6">
        <row r="8">
          <cell r="C8">
            <v>47</v>
          </cell>
          <cell r="F8"/>
          <cell r="I8"/>
          <cell r="L8">
            <v>52</v>
          </cell>
          <cell r="O8">
            <v>41</v>
          </cell>
          <cell r="R8"/>
          <cell r="U8">
            <v>43</v>
          </cell>
          <cell r="X8">
            <v>43</v>
          </cell>
          <cell r="AA8"/>
          <cell r="AD8">
            <v>52</v>
          </cell>
        </row>
        <row r="9">
          <cell r="C9"/>
          <cell r="F9"/>
          <cell r="I9"/>
          <cell r="L9"/>
          <cell r="O9">
            <v>51</v>
          </cell>
          <cell r="R9"/>
          <cell r="U9">
            <v>48</v>
          </cell>
          <cell r="X9"/>
          <cell r="AA9"/>
          <cell r="AD9">
            <v>57</v>
          </cell>
        </row>
        <row r="10">
          <cell r="C10"/>
          <cell r="F10"/>
          <cell r="I10"/>
          <cell r="L10"/>
          <cell r="O10"/>
          <cell r="R10"/>
          <cell r="U10"/>
          <cell r="X10"/>
          <cell r="AA10"/>
          <cell r="AD10">
            <v>48</v>
          </cell>
        </row>
        <row r="11">
          <cell r="C11"/>
          <cell r="F11"/>
          <cell r="I11"/>
          <cell r="L11"/>
          <cell r="O11"/>
          <cell r="R11"/>
          <cell r="U11"/>
          <cell r="X11"/>
          <cell r="AA11"/>
          <cell r="AD11"/>
        </row>
        <row r="12">
          <cell r="C12"/>
          <cell r="F12"/>
          <cell r="I12"/>
          <cell r="L12"/>
          <cell r="O12"/>
          <cell r="R12"/>
          <cell r="U12"/>
          <cell r="X12"/>
          <cell r="AA12"/>
          <cell r="AD12"/>
        </row>
        <row r="13">
          <cell r="C13"/>
          <cell r="F13"/>
          <cell r="I13"/>
          <cell r="L13"/>
          <cell r="O13"/>
          <cell r="R13"/>
          <cell r="U13"/>
          <cell r="X13"/>
          <cell r="AA13"/>
          <cell r="AD13"/>
        </row>
        <row r="14">
          <cell r="C14"/>
          <cell r="F14"/>
          <cell r="I14"/>
          <cell r="L14"/>
          <cell r="O14"/>
          <cell r="R14"/>
          <cell r="U14"/>
          <cell r="X14"/>
          <cell r="AA14"/>
          <cell r="AD14"/>
        </row>
        <row r="15">
          <cell r="C15"/>
          <cell r="F15"/>
          <cell r="I15"/>
          <cell r="L15"/>
          <cell r="O15"/>
          <cell r="R15"/>
          <cell r="U15"/>
          <cell r="X15"/>
          <cell r="AA15"/>
          <cell r="AD15"/>
        </row>
        <row r="16">
          <cell r="C16"/>
          <cell r="F16"/>
          <cell r="I16"/>
          <cell r="L16"/>
          <cell r="O16"/>
          <cell r="R16"/>
          <cell r="U16"/>
          <cell r="X16"/>
          <cell r="AA16"/>
          <cell r="AD16"/>
        </row>
        <row r="17">
          <cell r="C17"/>
          <cell r="F17"/>
          <cell r="I17"/>
          <cell r="L17"/>
          <cell r="O17"/>
          <cell r="R17"/>
          <cell r="U17"/>
          <cell r="X17"/>
          <cell r="AA17"/>
          <cell r="AD17"/>
        </row>
        <row r="18">
          <cell r="C18"/>
          <cell r="F18"/>
          <cell r="I18"/>
          <cell r="L18"/>
          <cell r="O18"/>
          <cell r="R18"/>
          <cell r="U18"/>
          <cell r="X18"/>
          <cell r="AA18"/>
          <cell r="AD18"/>
        </row>
        <row r="19">
          <cell r="C19"/>
          <cell r="F19"/>
          <cell r="I19"/>
          <cell r="L19"/>
          <cell r="O19"/>
          <cell r="R19"/>
          <cell r="U19"/>
          <cell r="X19"/>
          <cell r="AA19"/>
          <cell r="AD19"/>
        </row>
        <row r="20">
          <cell r="C20"/>
          <cell r="F20"/>
          <cell r="I20"/>
          <cell r="L20"/>
          <cell r="O20"/>
          <cell r="R20"/>
          <cell r="U20"/>
          <cell r="X20"/>
          <cell r="AA20"/>
          <cell r="AD20"/>
        </row>
        <row r="21">
          <cell r="C21"/>
          <cell r="F21"/>
          <cell r="I21"/>
          <cell r="L21"/>
          <cell r="O21"/>
          <cell r="R21"/>
          <cell r="U21"/>
          <cell r="X21"/>
          <cell r="AA21"/>
          <cell r="AD21"/>
        </row>
        <row r="22">
          <cell r="C22"/>
          <cell r="F22"/>
          <cell r="I22"/>
          <cell r="L22"/>
          <cell r="O22"/>
          <cell r="R22"/>
          <cell r="U22"/>
          <cell r="X22"/>
          <cell r="AA22"/>
          <cell r="AD22"/>
        </row>
        <row r="23">
          <cell r="C23"/>
          <cell r="F23"/>
          <cell r="I23"/>
          <cell r="L23"/>
          <cell r="O23"/>
          <cell r="R23"/>
          <cell r="U23"/>
          <cell r="X23"/>
          <cell r="AA23"/>
          <cell r="AD23"/>
        </row>
        <row r="24">
          <cell r="C24"/>
          <cell r="F24"/>
          <cell r="I24"/>
          <cell r="L24"/>
          <cell r="O24"/>
          <cell r="R24"/>
          <cell r="U24"/>
          <cell r="X24"/>
          <cell r="AA24"/>
          <cell r="AD24"/>
        </row>
        <row r="25">
          <cell r="C25"/>
          <cell r="F25"/>
          <cell r="I25"/>
          <cell r="L25"/>
          <cell r="O25"/>
          <cell r="R25"/>
          <cell r="U25"/>
          <cell r="X25"/>
          <cell r="AA25"/>
          <cell r="AD25"/>
        </row>
        <row r="26">
          <cell r="C26"/>
          <cell r="F26"/>
          <cell r="I26"/>
          <cell r="L26"/>
          <cell r="O26"/>
          <cell r="R26"/>
          <cell r="U26"/>
          <cell r="X26"/>
          <cell r="AA26"/>
          <cell r="AD26"/>
        </row>
        <row r="27">
          <cell r="C27"/>
          <cell r="F27"/>
          <cell r="I27"/>
          <cell r="L27"/>
          <cell r="O27"/>
          <cell r="R27"/>
          <cell r="U27"/>
          <cell r="X27"/>
          <cell r="AA27"/>
          <cell r="AD27"/>
        </row>
        <row r="28">
          <cell r="C28"/>
          <cell r="F28"/>
          <cell r="I28"/>
          <cell r="L28"/>
          <cell r="O28"/>
          <cell r="R28"/>
          <cell r="U28"/>
          <cell r="X28"/>
          <cell r="AA28"/>
          <cell r="AD28"/>
        </row>
        <row r="29">
          <cell r="C29"/>
          <cell r="F29"/>
          <cell r="I29"/>
          <cell r="L29"/>
          <cell r="O29"/>
          <cell r="R29"/>
          <cell r="U29"/>
          <cell r="X29"/>
          <cell r="AA29"/>
          <cell r="AD29"/>
        </row>
        <row r="30">
          <cell r="C30"/>
          <cell r="F30"/>
          <cell r="I30"/>
          <cell r="L30"/>
          <cell r="O30"/>
          <cell r="R30"/>
          <cell r="U30"/>
          <cell r="X30"/>
          <cell r="AA30"/>
          <cell r="AD30"/>
        </row>
        <row r="31">
          <cell r="C31"/>
          <cell r="F31"/>
          <cell r="I31"/>
          <cell r="L31"/>
          <cell r="O31"/>
          <cell r="R31"/>
          <cell r="U31"/>
          <cell r="X31"/>
          <cell r="AA31"/>
          <cell r="AD31"/>
        </row>
        <row r="32">
          <cell r="C32"/>
          <cell r="F32"/>
          <cell r="I32"/>
          <cell r="L32"/>
          <cell r="O32"/>
          <cell r="R32"/>
          <cell r="U32"/>
          <cell r="X32"/>
          <cell r="AA32"/>
          <cell r="AD32"/>
        </row>
        <row r="33">
          <cell r="C33"/>
          <cell r="F33"/>
          <cell r="I33"/>
          <cell r="L33"/>
          <cell r="O33"/>
          <cell r="R33"/>
          <cell r="U33"/>
          <cell r="X33"/>
          <cell r="AA33"/>
          <cell r="AD33"/>
        </row>
        <row r="34">
          <cell r="C34"/>
          <cell r="F34"/>
          <cell r="I34"/>
          <cell r="L34"/>
          <cell r="O34"/>
          <cell r="R34"/>
          <cell r="U34"/>
          <cell r="X34"/>
          <cell r="AA34"/>
          <cell r="AD34"/>
        </row>
        <row r="35">
          <cell r="C35"/>
          <cell r="F35"/>
          <cell r="I35"/>
          <cell r="L35"/>
          <cell r="O35"/>
          <cell r="R35"/>
          <cell r="U35"/>
          <cell r="X35"/>
          <cell r="AA35"/>
          <cell r="AD35"/>
        </row>
        <row r="36">
          <cell r="C36"/>
          <cell r="F36"/>
          <cell r="I36"/>
          <cell r="L36"/>
          <cell r="O36"/>
          <cell r="R36"/>
          <cell r="U36"/>
          <cell r="X36"/>
          <cell r="AA36"/>
          <cell r="AD36"/>
        </row>
        <row r="37">
          <cell r="C37"/>
          <cell r="F37"/>
          <cell r="I37"/>
          <cell r="L37"/>
          <cell r="O37"/>
          <cell r="R37"/>
          <cell r="U37"/>
          <cell r="X37"/>
          <cell r="AA37"/>
          <cell r="AD37"/>
        </row>
        <row r="38">
          <cell r="C38"/>
          <cell r="F38"/>
          <cell r="I38"/>
          <cell r="L38"/>
          <cell r="O38"/>
          <cell r="R38"/>
          <cell r="U38"/>
          <cell r="X38"/>
          <cell r="AA38"/>
          <cell r="AD38"/>
        </row>
        <row r="39">
          <cell r="C39"/>
          <cell r="F39"/>
          <cell r="I39"/>
          <cell r="L39"/>
          <cell r="O39"/>
          <cell r="R39"/>
          <cell r="U39"/>
          <cell r="X39"/>
          <cell r="AA39"/>
          <cell r="AD39"/>
        </row>
        <row r="40">
          <cell r="C40"/>
          <cell r="F40"/>
          <cell r="I40"/>
          <cell r="L40"/>
          <cell r="O40"/>
          <cell r="R40"/>
          <cell r="U40"/>
          <cell r="X40"/>
          <cell r="AA40"/>
          <cell r="AD40"/>
        </row>
        <row r="41">
          <cell r="C41"/>
          <cell r="F41"/>
          <cell r="I41"/>
          <cell r="L41"/>
          <cell r="O41"/>
          <cell r="R41"/>
          <cell r="U41"/>
          <cell r="X41"/>
          <cell r="AA41"/>
          <cell r="AD41"/>
        </row>
        <row r="42">
          <cell r="C42"/>
          <cell r="F42"/>
          <cell r="I42"/>
          <cell r="L42"/>
          <cell r="O42"/>
          <cell r="R42"/>
          <cell r="U42"/>
          <cell r="X42"/>
          <cell r="AA42"/>
          <cell r="AD42"/>
        </row>
        <row r="43">
          <cell r="C43"/>
          <cell r="F43"/>
          <cell r="I43"/>
          <cell r="L43"/>
          <cell r="O43"/>
          <cell r="R43"/>
          <cell r="U43"/>
          <cell r="X43"/>
          <cell r="AA43"/>
          <cell r="AD43"/>
        </row>
        <row r="44">
          <cell r="C44"/>
          <cell r="F44"/>
          <cell r="I44"/>
          <cell r="L44"/>
          <cell r="O44"/>
          <cell r="R44"/>
          <cell r="U44"/>
          <cell r="X44"/>
          <cell r="AA44"/>
          <cell r="AD44"/>
        </row>
        <row r="45">
          <cell r="C45"/>
          <cell r="F45"/>
          <cell r="I45"/>
          <cell r="L45"/>
          <cell r="O45"/>
          <cell r="R45"/>
          <cell r="U45"/>
          <cell r="X45"/>
          <cell r="AA45"/>
          <cell r="AD45"/>
        </row>
        <row r="46">
          <cell r="C46"/>
          <cell r="F46"/>
          <cell r="I46"/>
          <cell r="L46"/>
          <cell r="O46"/>
          <cell r="R46"/>
          <cell r="U46"/>
          <cell r="X46"/>
          <cell r="AA46"/>
          <cell r="AD46"/>
        </row>
        <row r="47">
          <cell r="C47"/>
          <cell r="F47"/>
          <cell r="I47"/>
          <cell r="L47"/>
          <cell r="O47"/>
          <cell r="R47"/>
          <cell r="U47"/>
          <cell r="X47"/>
          <cell r="AA47"/>
          <cell r="AD47"/>
        </row>
        <row r="48">
          <cell r="C48"/>
          <cell r="F48"/>
          <cell r="I48"/>
          <cell r="L48"/>
          <cell r="O48"/>
          <cell r="R48"/>
          <cell r="U48"/>
          <cell r="X48"/>
          <cell r="AA48"/>
          <cell r="AD48"/>
        </row>
        <row r="49">
          <cell r="C49"/>
          <cell r="F49"/>
          <cell r="I49"/>
          <cell r="L49"/>
          <cell r="O49"/>
          <cell r="R49"/>
          <cell r="U49"/>
          <cell r="X49"/>
          <cell r="AA49"/>
          <cell r="AD49"/>
        </row>
        <row r="50">
          <cell r="C50"/>
          <cell r="F50"/>
          <cell r="I50"/>
          <cell r="L50"/>
          <cell r="O50"/>
          <cell r="R50"/>
          <cell r="U50"/>
          <cell r="X50"/>
          <cell r="AA50"/>
          <cell r="AD50"/>
        </row>
        <row r="51">
          <cell r="C51"/>
          <cell r="F51"/>
          <cell r="I51"/>
          <cell r="L51"/>
          <cell r="O51"/>
          <cell r="R51"/>
          <cell r="U51"/>
          <cell r="X51"/>
          <cell r="AA51"/>
          <cell r="AD51"/>
        </row>
        <row r="52">
          <cell r="C52"/>
          <cell r="F52"/>
          <cell r="I52"/>
          <cell r="L52"/>
          <cell r="O52"/>
          <cell r="R52"/>
          <cell r="U52"/>
          <cell r="X52"/>
          <cell r="AA52"/>
          <cell r="AD52"/>
        </row>
        <row r="53">
          <cell r="C53"/>
          <cell r="F53"/>
          <cell r="I53"/>
          <cell r="L53"/>
          <cell r="O53"/>
          <cell r="R53"/>
          <cell r="U53"/>
          <cell r="X53"/>
          <cell r="AA53"/>
          <cell r="AD53"/>
        </row>
        <row r="54">
          <cell r="C54"/>
          <cell r="F54"/>
          <cell r="I54"/>
          <cell r="L54"/>
          <cell r="O54"/>
          <cell r="R54"/>
          <cell r="U54"/>
          <cell r="X54"/>
          <cell r="AA54"/>
          <cell r="AD54"/>
        </row>
        <row r="55">
          <cell r="C55"/>
          <cell r="F55"/>
          <cell r="I55"/>
          <cell r="L55"/>
          <cell r="O55"/>
          <cell r="R55"/>
          <cell r="U55"/>
          <cell r="X55"/>
          <cell r="AA55"/>
          <cell r="AD55"/>
        </row>
        <row r="56">
          <cell r="C56"/>
          <cell r="F56"/>
          <cell r="I56"/>
          <cell r="L56"/>
          <cell r="O56"/>
          <cell r="R56"/>
          <cell r="U56"/>
          <cell r="X56"/>
          <cell r="AA56"/>
          <cell r="AD56"/>
        </row>
        <row r="57">
          <cell r="C57"/>
          <cell r="F57"/>
          <cell r="I57"/>
          <cell r="L57"/>
          <cell r="O57"/>
          <cell r="R57"/>
          <cell r="U57"/>
          <cell r="X57"/>
          <cell r="AA57"/>
          <cell r="AD57"/>
        </row>
        <row r="58">
          <cell r="C58"/>
          <cell r="F58"/>
          <cell r="I58"/>
          <cell r="L58"/>
          <cell r="O58"/>
          <cell r="R58"/>
          <cell r="U58"/>
          <cell r="X58"/>
          <cell r="AA58"/>
          <cell r="AD58"/>
        </row>
        <row r="59">
          <cell r="C59"/>
          <cell r="F59"/>
          <cell r="I59"/>
          <cell r="L59"/>
          <cell r="O59"/>
          <cell r="R59"/>
          <cell r="U59"/>
          <cell r="X59"/>
          <cell r="AA59"/>
          <cell r="AD59"/>
        </row>
        <row r="60">
          <cell r="C60"/>
          <cell r="F60"/>
          <cell r="I60"/>
          <cell r="L60"/>
          <cell r="O60"/>
          <cell r="R60"/>
          <cell r="U60"/>
          <cell r="X60"/>
          <cell r="AA60"/>
          <cell r="AD60"/>
        </row>
        <row r="61">
          <cell r="C61"/>
          <cell r="F61"/>
          <cell r="I61"/>
          <cell r="L61"/>
          <cell r="O61"/>
          <cell r="R61"/>
          <cell r="U61"/>
          <cell r="X61"/>
          <cell r="AA61"/>
          <cell r="AD61"/>
        </row>
        <row r="62">
          <cell r="C62"/>
          <cell r="F62"/>
          <cell r="I62"/>
          <cell r="L62"/>
          <cell r="O62"/>
          <cell r="R62"/>
          <cell r="U62"/>
          <cell r="X62"/>
          <cell r="AA62"/>
          <cell r="AD62"/>
        </row>
        <row r="63">
          <cell r="C63"/>
          <cell r="F63"/>
          <cell r="I63"/>
          <cell r="L63"/>
          <cell r="O63"/>
          <cell r="R63"/>
          <cell r="U63"/>
          <cell r="X63"/>
          <cell r="AA63"/>
          <cell r="AD63"/>
        </row>
        <row r="64">
          <cell r="C64"/>
          <cell r="F64"/>
          <cell r="I64"/>
          <cell r="L64"/>
          <cell r="O64"/>
          <cell r="R64"/>
          <cell r="U64"/>
          <cell r="X64"/>
          <cell r="AA64"/>
          <cell r="AD64"/>
        </row>
        <row r="65">
          <cell r="C65"/>
          <cell r="F65"/>
          <cell r="I65"/>
          <cell r="L65"/>
          <cell r="O65"/>
          <cell r="R65"/>
          <cell r="U65"/>
          <cell r="X65"/>
          <cell r="AA65"/>
          <cell r="AD65"/>
        </row>
        <row r="66">
          <cell r="C66"/>
          <cell r="F66"/>
          <cell r="I66"/>
          <cell r="L66"/>
          <cell r="O66"/>
          <cell r="R66"/>
          <cell r="U66"/>
          <cell r="X66"/>
          <cell r="AA66"/>
          <cell r="AD66"/>
        </row>
        <row r="67">
          <cell r="C67"/>
          <cell r="F67"/>
          <cell r="I67"/>
          <cell r="L67"/>
          <cell r="O67"/>
          <cell r="R67"/>
          <cell r="U67"/>
          <cell r="X67"/>
          <cell r="AA67"/>
          <cell r="AD67"/>
        </row>
        <row r="68">
          <cell r="C68"/>
          <cell r="F68"/>
          <cell r="I68"/>
          <cell r="L68"/>
          <cell r="O68"/>
          <cell r="R68"/>
          <cell r="U68"/>
          <cell r="X68"/>
          <cell r="AA68"/>
          <cell r="AD68"/>
        </row>
        <row r="69">
          <cell r="C69"/>
          <cell r="F69"/>
          <cell r="I69"/>
          <cell r="L69"/>
          <cell r="O69"/>
          <cell r="R69"/>
          <cell r="U69"/>
          <cell r="X69"/>
          <cell r="AA69"/>
          <cell r="AD69"/>
        </row>
        <row r="70">
          <cell r="C70"/>
          <cell r="F70"/>
          <cell r="I70"/>
          <cell r="L70"/>
          <cell r="O70"/>
          <cell r="R70"/>
          <cell r="U70"/>
          <cell r="X70"/>
          <cell r="AA70"/>
          <cell r="AD70"/>
        </row>
        <row r="71">
          <cell r="C71"/>
          <cell r="F71"/>
          <cell r="I71"/>
          <cell r="L71"/>
          <cell r="O71"/>
          <cell r="R71"/>
          <cell r="U71"/>
          <cell r="X71"/>
          <cell r="AA71"/>
          <cell r="AD71"/>
        </row>
        <row r="72">
          <cell r="C72"/>
          <cell r="F72"/>
          <cell r="I72"/>
          <cell r="L72"/>
          <cell r="O72"/>
          <cell r="R72"/>
          <cell r="U72"/>
          <cell r="X72"/>
          <cell r="AA72"/>
          <cell r="AD72"/>
        </row>
        <row r="73">
          <cell r="C73"/>
          <cell r="F73"/>
          <cell r="I73"/>
          <cell r="L73"/>
          <cell r="O73"/>
          <cell r="R73"/>
          <cell r="U73"/>
          <cell r="X73"/>
          <cell r="AA73"/>
          <cell r="AD73"/>
        </row>
        <row r="74">
          <cell r="C74"/>
          <cell r="F74"/>
          <cell r="I74"/>
          <cell r="L74"/>
          <cell r="O74"/>
          <cell r="R74"/>
          <cell r="U74"/>
          <cell r="X74"/>
          <cell r="AA74"/>
          <cell r="AD74"/>
        </row>
        <row r="75">
          <cell r="C75"/>
          <cell r="F75"/>
          <cell r="I75"/>
          <cell r="L75"/>
          <cell r="O75"/>
          <cell r="R75"/>
          <cell r="U75"/>
          <cell r="X75"/>
          <cell r="AA75"/>
          <cell r="AD75"/>
        </row>
        <row r="76">
          <cell r="C76"/>
          <cell r="F76"/>
          <cell r="I76"/>
          <cell r="L76"/>
          <cell r="O76"/>
          <cell r="R76"/>
          <cell r="U76"/>
          <cell r="X76"/>
          <cell r="AA76"/>
          <cell r="AD76"/>
        </row>
        <row r="77">
          <cell r="C77"/>
          <cell r="F77"/>
          <cell r="I77"/>
          <cell r="L77"/>
          <cell r="O77"/>
          <cell r="R77"/>
          <cell r="U77"/>
          <cell r="X77"/>
          <cell r="AA77"/>
          <cell r="AD77"/>
        </row>
        <row r="78">
          <cell r="C78"/>
          <cell r="F78"/>
          <cell r="I78"/>
          <cell r="L78"/>
          <cell r="O78"/>
          <cell r="R78"/>
          <cell r="U78"/>
          <cell r="X78"/>
          <cell r="AA78"/>
          <cell r="AD78"/>
        </row>
        <row r="79">
          <cell r="C79"/>
          <cell r="F79"/>
          <cell r="I79"/>
          <cell r="L79"/>
          <cell r="O79"/>
          <cell r="R79"/>
          <cell r="U79"/>
          <cell r="X79"/>
          <cell r="AA79"/>
          <cell r="AD79"/>
        </row>
        <row r="80">
          <cell r="C80"/>
          <cell r="F80"/>
          <cell r="I80"/>
          <cell r="L80"/>
          <cell r="O80"/>
          <cell r="R80"/>
          <cell r="U80"/>
          <cell r="X80"/>
          <cell r="AA80"/>
          <cell r="AD80"/>
        </row>
        <row r="81">
          <cell r="C81"/>
          <cell r="F81"/>
          <cell r="I81"/>
          <cell r="L81"/>
          <cell r="O81"/>
          <cell r="R81"/>
          <cell r="U81"/>
          <cell r="X81"/>
          <cell r="AA81"/>
          <cell r="AD81"/>
        </row>
        <row r="82">
          <cell r="C82"/>
          <cell r="F82"/>
          <cell r="I82"/>
          <cell r="L82"/>
          <cell r="O82"/>
          <cell r="R82"/>
          <cell r="U82"/>
          <cell r="X82"/>
          <cell r="AA82"/>
          <cell r="AD82"/>
        </row>
        <row r="83">
          <cell r="C83"/>
          <cell r="F83"/>
          <cell r="I83"/>
          <cell r="L83"/>
          <cell r="O83"/>
          <cell r="R83"/>
          <cell r="U83"/>
          <cell r="X83"/>
          <cell r="AA83"/>
          <cell r="AD83"/>
        </row>
        <row r="84">
          <cell r="C84"/>
          <cell r="F84"/>
          <cell r="I84"/>
          <cell r="L84"/>
          <cell r="O84"/>
          <cell r="R84"/>
          <cell r="U84"/>
          <cell r="X84"/>
          <cell r="AA84"/>
          <cell r="AD84"/>
        </row>
        <row r="85">
          <cell r="C85"/>
          <cell r="F85"/>
          <cell r="I85"/>
          <cell r="L85"/>
          <cell r="O85"/>
          <cell r="R85"/>
          <cell r="U85"/>
          <cell r="X85"/>
          <cell r="AA85"/>
          <cell r="AD85"/>
        </row>
        <row r="86">
          <cell r="C86"/>
          <cell r="F86"/>
          <cell r="I86"/>
          <cell r="L86"/>
          <cell r="O86"/>
          <cell r="R86"/>
          <cell r="U86"/>
          <cell r="X86"/>
          <cell r="AA86"/>
          <cell r="AD86"/>
        </row>
        <row r="87">
          <cell r="C87"/>
          <cell r="F87"/>
          <cell r="I87"/>
          <cell r="L87"/>
          <cell r="O87"/>
          <cell r="R87"/>
          <cell r="U87"/>
          <cell r="X87"/>
          <cell r="AA87"/>
          <cell r="AD87"/>
        </row>
        <row r="88">
          <cell r="C88"/>
          <cell r="F88"/>
          <cell r="I88"/>
          <cell r="L88"/>
          <cell r="O88"/>
          <cell r="R88"/>
          <cell r="U88"/>
          <cell r="X88"/>
          <cell r="AA88"/>
          <cell r="AD88"/>
        </row>
        <row r="89">
          <cell r="C89"/>
          <cell r="F89"/>
          <cell r="I89"/>
          <cell r="L89"/>
          <cell r="O89"/>
          <cell r="R89"/>
          <cell r="U89"/>
          <cell r="X89"/>
          <cell r="AA89"/>
          <cell r="AD89"/>
        </row>
        <row r="90">
          <cell r="C90"/>
          <cell r="F90"/>
          <cell r="I90"/>
          <cell r="L90"/>
          <cell r="O90"/>
          <cell r="R90"/>
          <cell r="U90"/>
          <cell r="X90"/>
          <cell r="AA90"/>
          <cell r="AD90"/>
        </row>
        <row r="91">
          <cell r="C91"/>
          <cell r="F91"/>
          <cell r="I91"/>
          <cell r="L91"/>
          <cell r="O91"/>
          <cell r="R91"/>
          <cell r="U91"/>
          <cell r="X91"/>
          <cell r="AA91"/>
          <cell r="AD91"/>
        </row>
        <row r="92">
          <cell r="C92"/>
          <cell r="F92"/>
          <cell r="I92"/>
          <cell r="L92"/>
          <cell r="O92"/>
          <cell r="R92"/>
          <cell r="U92"/>
          <cell r="X92"/>
          <cell r="AA92"/>
          <cell r="AD92"/>
        </row>
        <row r="93">
          <cell r="C93"/>
          <cell r="F93"/>
          <cell r="I93"/>
          <cell r="L93"/>
          <cell r="O93"/>
          <cell r="R93"/>
          <cell r="U93"/>
          <cell r="X93"/>
          <cell r="AA93"/>
          <cell r="AD93"/>
        </row>
        <row r="94">
          <cell r="C94"/>
          <cell r="F94"/>
          <cell r="I94"/>
          <cell r="L94"/>
          <cell r="O94"/>
          <cell r="R94"/>
          <cell r="U94"/>
          <cell r="X94"/>
          <cell r="AA94"/>
          <cell r="AD94"/>
        </row>
        <row r="95">
          <cell r="C95"/>
          <cell r="F95"/>
          <cell r="I95"/>
          <cell r="L95"/>
          <cell r="O95"/>
          <cell r="R95"/>
          <cell r="U95"/>
          <cell r="X95"/>
          <cell r="AA95"/>
          <cell r="AD95"/>
        </row>
        <row r="96">
          <cell r="C96"/>
          <cell r="F96"/>
          <cell r="I96"/>
          <cell r="L96"/>
          <cell r="O96"/>
          <cell r="R96"/>
          <cell r="U96"/>
          <cell r="X96"/>
          <cell r="AA96"/>
          <cell r="AD96"/>
        </row>
        <row r="97">
          <cell r="C97"/>
          <cell r="F97"/>
          <cell r="I97"/>
          <cell r="L97"/>
          <cell r="O97"/>
          <cell r="R97"/>
          <cell r="U97"/>
          <cell r="X97"/>
          <cell r="AA97"/>
          <cell r="AD97"/>
        </row>
        <row r="98">
          <cell r="C98"/>
          <cell r="F98"/>
          <cell r="I98"/>
          <cell r="L98"/>
          <cell r="O98"/>
          <cell r="R98"/>
          <cell r="U98"/>
          <cell r="X98"/>
          <cell r="AA98"/>
          <cell r="AD98"/>
        </row>
        <row r="99">
          <cell r="C99"/>
          <cell r="F99"/>
          <cell r="I99"/>
          <cell r="L99"/>
          <cell r="O99"/>
          <cell r="R99"/>
          <cell r="U99"/>
          <cell r="X99"/>
          <cell r="AA99"/>
          <cell r="AD99"/>
        </row>
        <row r="100">
          <cell r="C100"/>
          <cell r="F100"/>
          <cell r="I100"/>
          <cell r="L100"/>
          <cell r="O100"/>
          <cell r="R100"/>
          <cell r="U100"/>
          <cell r="X100"/>
          <cell r="AA100"/>
          <cell r="AD100"/>
        </row>
        <row r="101">
          <cell r="C101"/>
          <cell r="F101"/>
          <cell r="I101"/>
          <cell r="L101"/>
          <cell r="O101"/>
          <cell r="R101"/>
          <cell r="U101"/>
          <cell r="X101"/>
          <cell r="AA101"/>
          <cell r="AD101"/>
        </row>
        <row r="102">
          <cell r="C102"/>
          <cell r="F102"/>
          <cell r="I102"/>
          <cell r="L102"/>
          <cell r="O102"/>
          <cell r="R102"/>
          <cell r="U102"/>
          <cell r="X102"/>
          <cell r="AA102"/>
          <cell r="AD102"/>
        </row>
        <row r="103">
          <cell r="C103"/>
          <cell r="F103"/>
          <cell r="I103"/>
          <cell r="L103"/>
          <cell r="O103"/>
          <cell r="R103"/>
          <cell r="U103"/>
          <cell r="X103"/>
          <cell r="AA103"/>
          <cell r="AD103"/>
        </row>
        <row r="104">
          <cell r="C104"/>
          <cell r="F104"/>
          <cell r="I104"/>
          <cell r="L104"/>
          <cell r="O104"/>
          <cell r="R104"/>
          <cell r="U104"/>
          <cell r="X104"/>
          <cell r="AA104"/>
          <cell r="AD104"/>
        </row>
        <row r="105">
          <cell r="C105"/>
          <cell r="F105"/>
          <cell r="I105"/>
          <cell r="L105"/>
          <cell r="O105"/>
          <cell r="R105"/>
          <cell r="U105"/>
          <cell r="X105"/>
          <cell r="AA105"/>
          <cell r="AD105"/>
        </row>
        <row r="106">
          <cell r="C106"/>
          <cell r="F106"/>
          <cell r="I106"/>
          <cell r="L106"/>
          <cell r="O106"/>
          <cell r="R106"/>
          <cell r="U106"/>
          <cell r="X106"/>
          <cell r="AA106"/>
          <cell r="AD106"/>
        </row>
        <row r="107">
          <cell r="C107"/>
          <cell r="F107"/>
          <cell r="I107"/>
          <cell r="L107"/>
          <cell r="O107"/>
          <cell r="R107"/>
          <cell r="U107"/>
          <cell r="X107"/>
          <cell r="AA107"/>
          <cell r="AD107"/>
        </row>
        <row r="108">
          <cell r="D108">
            <v>2209</v>
          </cell>
          <cell r="G108">
            <v>0</v>
          </cell>
          <cell r="J108">
            <v>0</v>
          </cell>
          <cell r="M108">
            <v>2704</v>
          </cell>
          <cell r="P108">
            <v>4282</v>
          </cell>
          <cell r="S108">
            <v>0</v>
          </cell>
          <cell r="V108">
            <v>4153</v>
          </cell>
          <cell r="Y108">
            <v>1849</v>
          </cell>
          <cell r="AB108">
            <v>0</v>
          </cell>
          <cell r="AE108">
            <v>8257</v>
          </cell>
        </row>
        <row r="112">
          <cell r="B112">
            <v>1</v>
          </cell>
          <cell r="E112">
            <v>0</v>
          </cell>
          <cell r="H112">
            <v>0</v>
          </cell>
          <cell r="K112">
            <v>1</v>
          </cell>
          <cell r="N112">
            <v>2</v>
          </cell>
          <cell r="Q112">
            <v>0</v>
          </cell>
          <cell r="T112">
            <v>2</v>
          </cell>
          <cell r="W112">
            <v>1</v>
          </cell>
          <cell r="Z112">
            <v>0</v>
          </cell>
          <cell r="AC112">
            <v>3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ipno"/>
      <sheetName val="Pojedinačno"/>
      <sheetName val="Copy of Zbirni INVALIDI"/>
    </sheetNames>
    <definedNames>
      <definedName name="pojedinačn0"/>
      <definedName name="sortpoekipama"/>
    </definedNames>
    <sheetDataSet>
      <sheetData sheetId="0" refreshError="1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ipno"/>
      <sheetName val="Veterani"/>
      <sheetName val="Pojedinačno U 18"/>
      <sheetName val="Pojedinačno U 23"/>
      <sheetName val="Copy of Zbirni VETERANI-1"/>
    </sheetNames>
    <definedNames>
      <definedName name="pojedinačn0"/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ipno"/>
      <sheetName val="Pojedinačno veterani"/>
      <sheetName val="Pojedinačno U 18"/>
      <sheetName val="Pojedinačno U 23"/>
      <sheetName val="Zbirni rezultati lige veterana "/>
    </sheetNames>
    <definedNames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ipno"/>
      <sheetName val="Pojedinačno U 15"/>
      <sheetName val="Pojedinačno U 20"/>
      <sheetName val="Pojedinačno U 25"/>
      <sheetName val="Zbirni rezultati lige mladeži 2"/>
    </sheetNames>
    <definedNames>
      <definedName name="sortpoprezimenu"/>
      <definedName name="sortpoprezimenu18"/>
      <definedName name="sortpoprezimenu23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ipno"/>
      <sheetName val="Pojedinačno U 15"/>
      <sheetName val="Pojedinačno U 20"/>
      <sheetName val="Pojedinačno U 25"/>
      <sheetName val="Zbirni rezultati lige mladeži 2"/>
    </sheetNames>
    <definedNames>
      <definedName name="sortpoprezimenu"/>
      <definedName name="sortpoprezimenu18"/>
      <definedName name="sortpoprezimenu23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ipno"/>
      <sheetName val="Pojedinačno U 20"/>
      <sheetName val="Pojedinačno U 25"/>
      <sheetName val="MLADEŽ HŠRS-a 2017_"/>
    </sheetNames>
    <definedNames>
      <definedName name="pojedinačn0"/>
      <definedName name="sortpoprezimenu"/>
      <definedName name="sortpoprezimenu18"/>
      <definedName name="sortpoprezimenu23"/>
    </defined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ganizacija natjecanja"/>
      <sheetName val="Prijavnica"/>
      <sheetName val="Registracija natjecatelja"/>
      <sheetName val="Prijava i izvlačenje red.I.kola"/>
      <sheetName val="Redosljed izlaska"/>
      <sheetName val="Zbirna lista ulova"/>
      <sheetName val="Dnevnik natjecanja"/>
      <sheetName val="Proglašenje"/>
      <sheetName val="Proglašenje pobjednika kola"/>
      <sheetName val="Plasman lige"/>
      <sheetName val="Ukupni plasman li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8">
          <cell r="D8" t="str">
            <v>Granešina</v>
          </cell>
          <cell r="F8" t="str">
            <v>Granešina</v>
          </cell>
          <cell r="H8" t="str">
            <v>Granešina</v>
          </cell>
          <cell r="J8" t="str">
            <v>Granešina</v>
          </cell>
          <cell r="L8" t="str">
            <v>Granešina</v>
          </cell>
          <cell r="N8" t="str">
            <v>Granešina</v>
          </cell>
        </row>
        <row r="9">
          <cell r="D9" t="str">
            <v>03.11.2018.</v>
          </cell>
          <cell r="F9" t="str">
            <v>03.11.2018.</v>
          </cell>
          <cell r="H9" t="str">
            <v>04.11.2018.</v>
          </cell>
          <cell r="J9" t="str">
            <v>10.11.2018.</v>
          </cell>
          <cell r="L9" t="str">
            <v>10.11.2018.</v>
          </cell>
          <cell r="N9" t="str">
            <v>11.11.2018.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ganizacija natjecanja"/>
      <sheetName val="Prijavnica"/>
      <sheetName val="Redosljed izlaska"/>
      <sheetName val="Zbirna lista ulova"/>
      <sheetName val="Dnevnik natjecanja"/>
      <sheetName val="Proglašenje"/>
      <sheetName val="Proglašenje pobjednika kola"/>
      <sheetName val="Plasman lige"/>
      <sheetName val="Ukupni plasman lige"/>
      <sheetName val="HSL- VI.KOLO"/>
    </sheetNames>
    <definedNames>
      <definedName name="plasmanlig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8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9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Relationship Id="rId5" Type="http://schemas.openxmlformats.org/officeDocument/2006/relationships/comments" Target="../comments11.xml"/><Relationship Id="rId4" Type="http://schemas.openxmlformats.org/officeDocument/2006/relationships/vmlDrawing" Target="../drawings/vmlDrawing12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Relationship Id="rId5" Type="http://schemas.openxmlformats.org/officeDocument/2006/relationships/comments" Target="../comments12.xml"/><Relationship Id="rId4" Type="http://schemas.openxmlformats.org/officeDocument/2006/relationships/vmlDrawing" Target="../drawings/vmlDrawing14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Relationship Id="rId5" Type="http://schemas.openxmlformats.org/officeDocument/2006/relationships/comments" Target="../comments13.xml"/><Relationship Id="rId4" Type="http://schemas.openxmlformats.org/officeDocument/2006/relationships/vmlDrawing" Target="../drawings/vmlDrawing16.v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4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20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4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">
    <tabColor rgb="FFFF0000"/>
    <pageSetUpPr fitToPage="1"/>
  </sheetPr>
  <dimension ref="A4:IW27"/>
  <sheetViews>
    <sheetView zoomScale="75" zoomScaleNormal="75" workbookViewId="0">
      <selection activeCell="AD9" sqref="AD9"/>
    </sheetView>
  </sheetViews>
  <sheetFormatPr defaultRowHeight="12.75" x14ac:dyDescent="0.2"/>
  <cols>
    <col min="1" max="1" width="4.5703125" style="1"/>
    <col min="2" max="2" width="17.140625" style="2"/>
    <col min="3" max="3" width="5.7109375" style="2"/>
    <col min="4" max="4" width="9.42578125" style="2"/>
    <col min="5" max="5" width="5.7109375" style="2"/>
    <col min="6" max="6" width="9.42578125" style="2"/>
    <col min="7" max="7" width="5.7109375" style="2"/>
    <col min="8" max="8" width="9.42578125" style="2"/>
    <col min="9" max="9" width="5.7109375" style="2"/>
    <col min="10" max="10" width="9.42578125" style="2"/>
    <col min="11" max="11" width="5.7109375" style="2"/>
    <col min="12" max="12" width="9.42578125" style="2"/>
    <col min="13" max="13" width="5.85546875" style="2"/>
    <col min="14" max="14" width="9.42578125" style="2"/>
    <col min="15" max="15" width="5.7109375" style="2"/>
    <col min="16" max="16" width="9.42578125" style="2"/>
    <col min="17" max="17" width="5.7109375" style="2"/>
    <col min="18" max="18" width="9.42578125" style="2"/>
    <col min="19" max="19" width="5.5703125" style="2"/>
    <col min="20" max="20" width="9.42578125" style="2"/>
    <col min="21" max="21" width="5.5703125" style="2"/>
    <col min="22" max="22" width="9.42578125" style="2"/>
    <col min="23" max="23" width="5.5703125" style="2"/>
    <col min="24" max="24" width="9.42578125" style="2"/>
    <col min="25" max="25" width="5.7109375" style="3"/>
    <col min="26" max="26" width="9.140625" style="3"/>
    <col min="27" max="27" width="5.7109375" style="2"/>
    <col min="28" max="28" width="11" style="2"/>
    <col min="29" max="29" width="10.5703125" style="2"/>
    <col min="30" max="32" width="9.140625" style="2"/>
    <col min="33" max="33" width="9.42578125" style="2"/>
    <col min="34" max="257" width="9.140625" style="2"/>
  </cols>
  <sheetData>
    <row r="4" spans="1:30" ht="23.25" x14ac:dyDescent="0.35">
      <c r="C4" s="4" t="s">
        <v>0</v>
      </c>
      <c r="D4" s="5"/>
      <c r="O4" s="6" t="s">
        <v>1</v>
      </c>
    </row>
    <row r="5" spans="1:30" ht="23.25" x14ac:dyDescent="0.2">
      <c r="C5" s="7" t="s">
        <v>2</v>
      </c>
      <c r="O5" s="8" t="s">
        <v>333</v>
      </c>
    </row>
    <row r="6" spans="1:30" ht="23.25" x14ac:dyDescent="0.2">
      <c r="O6" s="9" t="s">
        <v>3</v>
      </c>
    </row>
    <row r="7" spans="1:30" ht="13.5" thickBot="1" x14ac:dyDescent="0.25"/>
    <row r="8" spans="1:30" s="10" customFormat="1" ht="24" customHeight="1" thickTop="1" x14ac:dyDescent="0.2">
      <c r="A8" s="1671" t="s">
        <v>4</v>
      </c>
      <c r="B8" s="1674" t="s">
        <v>5</v>
      </c>
      <c r="C8" s="1663" t="s">
        <v>6</v>
      </c>
      <c r="D8" s="1664"/>
      <c r="E8" s="1663" t="s">
        <v>7</v>
      </c>
      <c r="F8" s="1664"/>
      <c r="G8" s="1663" t="s">
        <v>8</v>
      </c>
      <c r="H8" s="1664"/>
      <c r="I8" s="1663" t="s">
        <v>9</v>
      </c>
      <c r="J8" s="1664"/>
      <c r="K8" s="1663" t="s">
        <v>10</v>
      </c>
      <c r="L8" s="1664"/>
      <c r="M8" s="1663" t="s">
        <v>11</v>
      </c>
      <c r="N8" s="1664"/>
      <c r="O8" s="1663" t="s">
        <v>12</v>
      </c>
      <c r="P8" s="1664"/>
      <c r="Q8" s="1663" t="s">
        <v>13</v>
      </c>
      <c r="R8" s="1664"/>
      <c r="S8" s="1663" t="s">
        <v>14</v>
      </c>
      <c r="T8" s="1664"/>
      <c r="U8" s="1663" t="s">
        <v>15</v>
      </c>
      <c r="V8" s="1664"/>
      <c r="W8" s="1663" t="s">
        <v>16</v>
      </c>
      <c r="X8" s="1664"/>
      <c r="Y8" s="1663" t="s">
        <v>17</v>
      </c>
      <c r="Z8" s="1664"/>
      <c r="AA8" s="1665" t="s">
        <v>18</v>
      </c>
      <c r="AB8" s="1666"/>
      <c r="AC8" s="1667"/>
    </row>
    <row r="9" spans="1:30" s="10" customFormat="1" ht="44.25" customHeight="1" x14ac:dyDescent="0.2">
      <c r="A9" s="1672"/>
      <c r="B9" s="1675"/>
      <c r="C9" s="1661" t="s">
        <v>617</v>
      </c>
      <c r="D9" s="1662"/>
      <c r="E9" s="1661" t="s">
        <v>618</v>
      </c>
      <c r="F9" s="1662"/>
      <c r="G9" s="1661" t="s">
        <v>619</v>
      </c>
      <c r="H9" s="1662"/>
      <c r="I9" s="1661" t="s">
        <v>620</v>
      </c>
      <c r="J9" s="1662"/>
      <c r="K9" s="1661" t="s">
        <v>621</v>
      </c>
      <c r="L9" s="1662"/>
      <c r="M9" s="1661" t="s">
        <v>622</v>
      </c>
      <c r="N9" s="1662"/>
      <c r="O9" s="1661" t="s">
        <v>623</v>
      </c>
      <c r="P9" s="1662"/>
      <c r="Q9" s="1661" t="s">
        <v>624</v>
      </c>
      <c r="R9" s="1662"/>
      <c r="S9" s="1661" t="s">
        <v>625</v>
      </c>
      <c r="T9" s="1662"/>
      <c r="U9" s="1661" t="s">
        <v>626</v>
      </c>
      <c r="V9" s="1662"/>
      <c r="W9" s="1661" t="s">
        <v>627</v>
      </c>
      <c r="X9" s="1662"/>
      <c r="Y9" s="1661" t="s">
        <v>628</v>
      </c>
      <c r="Z9" s="1662"/>
      <c r="AA9" s="1668"/>
      <c r="AB9" s="1669"/>
      <c r="AC9" s="1670"/>
    </row>
    <row r="10" spans="1:30" s="10" customFormat="1" ht="37.5" customHeight="1" thickBot="1" x14ac:dyDescent="0.25">
      <c r="A10" s="1673"/>
      <c r="B10" s="1676"/>
      <c r="C10" s="1247" t="s">
        <v>19</v>
      </c>
      <c r="D10" s="1248" t="s">
        <v>20</v>
      </c>
      <c r="E10" s="1249" t="s">
        <v>19</v>
      </c>
      <c r="F10" s="1250" t="s">
        <v>20</v>
      </c>
      <c r="G10" s="1251" t="s">
        <v>19</v>
      </c>
      <c r="H10" s="1252" t="s">
        <v>20</v>
      </c>
      <c r="I10" s="1249" t="s">
        <v>19</v>
      </c>
      <c r="J10" s="1250" t="s">
        <v>20</v>
      </c>
      <c r="K10" s="1251" t="s">
        <v>19</v>
      </c>
      <c r="L10" s="1252" t="s">
        <v>20</v>
      </c>
      <c r="M10" s="1249" t="s">
        <v>19</v>
      </c>
      <c r="N10" s="1250" t="s">
        <v>20</v>
      </c>
      <c r="O10" s="1251" t="s">
        <v>19</v>
      </c>
      <c r="P10" s="1252" t="s">
        <v>20</v>
      </c>
      <c r="Q10" s="1249" t="s">
        <v>19</v>
      </c>
      <c r="R10" s="1252" t="s">
        <v>20</v>
      </c>
      <c r="S10" s="1249" t="s">
        <v>19</v>
      </c>
      <c r="T10" s="1252" t="s">
        <v>20</v>
      </c>
      <c r="U10" s="1249" t="s">
        <v>19</v>
      </c>
      <c r="V10" s="1252" t="s">
        <v>20</v>
      </c>
      <c r="W10" s="1249" t="s">
        <v>19</v>
      </c>
      <c r="X10" s="1252" t="s">
        <v>20</v>
      </c>
      <c r="Y10" s="1249" t="s">
        <v>19</v>
      </c>
      <c r="Z10" s="1252" t="s">
        <v>20</v>
      </c>
      <c r="AA10" s="1253" t="s">
        <v>19</v>
      </c>
      <c r="AB10" s="1254" t="s">
        <v>21</v>
      </c>
      <c r="AC10" s="1255" t="s">
        <v>22</v>
      </c>
    </row>
    <row r="11" spans="1:30" s="11" customFormat="1" ht="49.5" customHeight="1" thickTop="1" x14ac:dyDescent="0.2">
      <c r="A11" s="1244">
        <v>1</v>
      </c>
      <c r="B11" s="1068" t="s">
        <v>27</v>
      </c>
      <c r="C11" s="1256">
        <v>5</v>
      </c>
      <c r="D11" s="1257">
        <v>21320</v>
      </c>
      <c r="E11" s="1256">
        <v>7</v>
      </c>
      <c r="F11" s="1257">
        <v>19530</v>
      </c>
      <c r="G11" s="1256">
        <v>2</v>
      </c>
      <c r="H11" s="1257">
        <v>13460</v>
      </c>
      <c r="I11" s="1256">
        <v>4</v>
      </c>
      <c r="J11" s="1257">
        <v>14310</v>
      </c>
      <c r="K11" s="1256">
        <v>3</v>
      </c>
      <c r="L11" s="1257">
        <v>27670</v>
      </c>
      <c r="M11" s="1256">
        <v>3</v>
      </c>
      <c r="N11" s="1257">
        <v>15400</v>
      </c>
      <c r="O11" s="1256">
        <v>7</v>
      </c>
      <c r="P11" s="1257">
        <v>15670</v>
      </c>
      <c r="Q11" s="1256">
        <v>3</v>
      </c>
      <c r="R11" s="1257">
        <v>45960</v>
      </c>
      <c r="S11" s="1256">
        <v>2</v>
      </c>
      <c r="T11" s="1257">
        <v>36975</v>
      </c>
      <c r="U11" s="1256">
        <v>1</v>
      </c>
      <c r="V11" s="1257">
        <v>41705</v>
      </c>
      <c r="W11" s="1256">
        <v>2</v>
      </c>
      <c r="X11" s="1257">
        <v>20915</v>
      </c>
      <c r="Y11" s="1256">
        <v>2</v>
      </c>
      <c r="Z11" s="1257">
        <v>20675</v>
      </c>
      <c r="AA11" s="1280">
        <v>41</v>
      </c>
      <c r="AB11" s="1281">
        <v>293590</v>
      </c>
      <c r="AC11" s="1070">
        <v>1</v>
      </c>
      <c r="AD11" s="486"/>
    </row>
    <row r="12" spans="1:30" s="11" customFormat="1" ht="49.5" customHeight="1" x14ac:dyDescent="0.2">
      <c r="A12" s="1246">
        <v>2</v>
      </c>
      <c r="B12" s="1068" t="s">
        <v>611</v>
      </c>
      <c r="C12" s="1258">
        <v>1</v>
      </c>
      <c r="D12" s="1259">
        <v>26980</v>
      </c>
      <c r="E12" s="1258">
        <v>1</v>
      </c>
      <c r="F12" s="1259">
        <v>26620</v>
      </c>
      <c r="G12" s="1258">
        <v>9</v>
      </c>
      <c r="H12" s="1259">
        <v>11150</v>
      </c>
      <c r="I12" s="1258">
        <v>6</v>
      </c>
      <c r="J12" s="1259">
        <v>13735</v>
      </c>
      <c r="K12" s="1258">
        <v>5</v>
      </c>
      <c r="L12" s="1259">
        <v>11180</v>
      </c>
      <c r="M12" s="1258">
        <v>1</v>
      </c>
      <c r="N12" s="1259">
        <v>14120</v>
      </c>
      <c r="O12" s="1258">
        <v>4</v>
      </c>
      <c r="P12" s="1259">
        <v>18210</v>
      </c>
      <c r="Q12" s="1258">
        <v>1</v>
      </c>
      <c r="R12" s="1259">
        <v>48670</v>
      </c>
      <c r="S12" s="1258">
        <v>6</v>
      </c>
      <c r="T12" s="1259">
        <v>28110</v>
      </c>
      <c r="U12" s="1258">
        <v>5</v>
      </c>
      <c r="V12" s="1259">
        <v>37160</v>
      </c>
      <c r="W12" s="1258">
        <v>1</v>
      </c>
      <c r="X12" s="1259">
        <v>23625</v>
      </c>
      <c r="Y12" s="1258">
        <v>5</v>
      </c>
      <c r="Z12" s="1259">
        <v>20645</v>
      </c>
      <c r="AA12" s="1282">
        <v>45</v>
      </c>
      <c r="AB12" s="1283">
        <v>280205</v>
      </c>
      <c r="AC12" s="1071">
        <v>2</v>
      </c>
      <c r="AD12" s="486"/>
    </row>
    <row r="13" spans="1:30" s="11" customFormat="1" ht="49.5" customHeight="1" x14ac:dyDescent="0.2">
      <c r="A13" s="1245">
        <v>3</v>
      </c>
      <c r="B13" s="1068" t="s">
        <v>23</v>
      </c>
      <c r="C13" s="1258">
        <v>3</v>
      </c>
      <c r="D13" s="1259">
        <v>23065</v>
      </c>
      <c r="E13" s="1258">
        <v>4</v>
      </c>
      <c r="F13" s="1259">
        <v>20690</v>
      </c>
      <c r="G13" s="1258">
        <v>4</v>
      </c>
      <c r="H13" s="1259">
        <v>13210</v>
      </c>
      <c r="I13" s="1258">
        <v>1</v>
      </c>
      <c r="J13" s="1259">
        <v>16640</v>
      </c>
      <c r="K13" s="1258">
        <v>6</v>
      </c>
      <c r="L13" s="1259">
        <v>12180</v>
      </c>
      <c r="M13" s="1258">
        <v>2</v>
      </c>
      <c r="N13" s="1259">
        <v>13730</v>
      </c>
      <c r="O13" s="1258">
        <v>11</v>
      </c>
      <c r="P13" s="1259">
        <v>11130</v>
      </c>
      <c r="Q13" s="1258">
        <v>2</v>
      </c>
      <c r="R13" s="1259">
        <v>39210</v>
      </c>
      <c r="S13" s="1258">
        <v>1</v>
      </c>
      <c r="T13" s="1259">
        <v>32420</v>
      </c>
      <c r="U13" s="1258">
        <v>7</v>
      </c>
      <c r="V13" s="1259">
        <v>38450</v>
      </c>
      <c r="W13" s="1258">
        <v>5</v>
      </c>
      <c r="X13" s="1259">
        <v>17065</v>
      </c>
      <c r="Y13" s="1258">
        <v>4</v>
      </c>
      <c r="Z13" s="1259">
        <v>20890</v>
      </c>
      <c r="AA13" s="1282">
        <v>50</v>
      </c>
      <c r="AB13" s="1283">
        <v>258680</v>
      </c>
      <c r="AC13" s="1071">
        <v>3</v>
      </c>
      <c r="AD13" s="486"/>
    </row>
    <row r="14" spans="1:30" s="11" customFormat="1" ht="49.5" customHeight="1" x14ac:dyDescent="0.2">
      <c r="A14" s="1245">
        <v>4</v>
      </c>
      <c r="B14" s="1068" t="s">
        <v>612</v>
      </c>
      <c r="C14" s="1258">
        <v>6</v>
      </c>
      <c r="D14" s="1259">
        <v>21935</v>
      </c>
      <c r="E14" s="1258">
        <v>5</v>
      </c>
      <c r="F14" s="1259">
        <v>20420</v>
      </c>
      <c r="G14" s="1258">
        <v>8</v>
      </c>
      <c r="H14" s="1259">
        <v>10330</v>
      </c>
      <c r="I14" s="1258">
        <v>3</v>
      </c>
      <c r="J14" s="1259">
        <v>15060</v>
      </c>
      <c r="K14" s="1258">
        <v>1</v>
      </c>
      <c r="L14" s="1259">
        <v>16270</v>
      </c>
      <c r="M14" s="1258">
        <v>8</v>
      </c>
      <c r="N14" s="1259">
        <v>9690</v>
      </c>
      <c r="O14" s="1258">
        <v>1</v>
      </c>
      <c r="P14" s="1259">
        <v>21780</v>
      </c>
      <c r="Q14" s="1258">
        <v>5</v>
      </c>
      <c r="R14" s="1259">
        <v>40990</v>
      </c>
      <c r="S14" s="1258">
        <v>7</v>
      </c>
      <c r="T14" s="1259">
        <v>27380</v>
      </c>
      <c r="U14" s="1258">
        <v>4</v>
      </c>
      <c r="V14" s="1259">
        <v>37795</v>
      </c>
      <c r="W14" s="1258">
        <v>6</v>
      </c>
      <c r="X14" s="1259">
        <v>18835</v>
      </c>
      <c r="Y14" s="1258">
        <v>6</v>
      </c>
      <c r="Z14" s="1259">
        <v>19630</v>
      </c>
      <c r="AA14" s="1282">
        <v>60</v>
      </c>
      <c r="AB14" s="1283">
        <v>260115</v>
      </c>
      <c r="AC14" s="1071">
        <v>4</v>
      </c>
      <c r="AD14" s="486"/>
    </row>
    <row r="15" spans="1:30" s="11" customFormat="1" ht="49.5" customHeight="1" x14ac:dyDescent="0.2">
      <c r="A15" s="1245">
        <v>5</v>
      </c>
      <c r="B15" s="1068" t="s">
        <v>26</v>
      </c>
      <c r="C15" s="1258">
        <v>2</v>
      </c>
      <c r="D15" s="1259">
        <v>23275</v>
      </c>
      <c r="E15" s="1258">
        <v>3</v>
      </c>
      <c r="F15" s="1259">
        <v>20310</v>
      </c>
      <c r="G15" s="1258">
        <v>3</v>
      </c>
      <c r="H15" s="1259">
        <v>12410</v>
      </c>
      <c r="I15" s="1258">
        <v>7</v>
      </c>
      <c r="J15" s="1259">
        <v>13865</v>
      </c>
      <c r="K15" s="1258">
        <v>4</v>
      </c>
      <c r="L15" s="1259">
        <v>21600</v>
      </c>
      <c r="M15" s="1258">
        <v>5</v>
      </c>
      <c r="N15" s="1259">
        <v>11640</v>
      </c>
      <c r="O15" s="1258">
        <v>3</v>
      </c>
      <c r="P15" s="1259">
        <v>18300</v>
      </c>
      <c r="Q15" s="1258">
        <v>10</v>
      </c>
      <c r="R15" s="1259">
        <v>30989</v>
      </c>
      <c r="S15" s="1258">
        <v>11</v>
      </c>
      <c r="T15" s="1259">
        <v>21600</v>
      </c>
      <c r="U15" s="1258">
        <v>10</v>
      </c>
      <c r="V15" s="1259">
        <v>19575</v>
      </c>
      <c r="W15" s="1258">
        <v>4</v>
      </c>
      <c r="X15" s="1259">
        <v>20705</v>
      </c>
      <c r="Y15" s="1258">
        <v>1</v>
      </c>
      <c r="Z15" s="1259">
        <v>22490</v>
      </c>
      <c r="AA15" s="1282">
        <v>63</v>
      </c>
      <c r="AB15" s="1283">
        <v>236759</v>
      </c>
      <c r="AC15" s="1071">
        <v>5</v>
      </c>
      <c r="AD15" s="486"/>
    </row>
    <row r="16" spans="1:30" s="11" customFormat="1" ht="49.5" customHeight="1" x14ac:dyDescent="0.2">
      <c r="A16" s="1245">
        <v>6</v>
      </c>
      <c r="B16" s="1068" t="s">
        <v>613</v>
      </c>
      <c r="C16" s="1258">
        <v>9</v>
      </c>
      <c r="D16" s="1259">
        <v>19140</v>
      </c>
      <c r="E16" s="1258">
        <v>8</v>
      </c>
      <c r="F16" s="1259">
        <v>19205</v>
      </c>
      <c r="G16" s="1258">
        <v>1</v>
      </c>
      <c r="H16" s="1259">
        <v>13955</v>
      </c>
      <c r="I16" s="1258">
        <v>5</v>
      </c>
      <c r="J16" s="1259">
        <v>13285</v>
      </c>
      <c r="K16" s="1258">
        <v>7</v>
      </c>
      <c r="L16" s="1259">
        <v>12140</v>
      </c>
      <c r="M16" s="1258">
        <v>6</v>
      </c>
      <c r="N16" s="1259">
        <v>9360</v>
      </c>
      <c r="O16" s="1258">
        <v>6</v>
      </c>
      <c r="P16" s="1259">
        <v>15980</v>
      </c>
      <c r="Q16" s="1258">
        <v>6</v>
      </c>
      <c r="R16" s="1259">
        <v>39370</v>
      </c>
      <c r="S16" s="1258">
        <v>3</v>
      </c>
      <c r="T16" s="1259">
        <v>32915</v>
      </c>
      <c r="U16" s="1258">
        <v>3</v>
      </c>
      <c r="V16" s="1259">
        <v>39600</v>
      </c>
      <c r="W16" s="1258">
        <v>8</v>
      </c>
      <c r="X16" s="1259">
        <v>17315</v>
      </c>
      <c r="Y16" s="1258">
        <v>10</v>
      </c>
      <c r="Z16" s="1259">
        <v>17475</v>
      </c>
      <c r="AA16" s="1282">
        <v>72</v>
      </c>
      <c r="AB16" s="1283">
        <v>249740</v>
      </c>
      <c r="AC16" s="1071">
        <v>6</v>
      </c>
      <c r="AD16" s="486"/>
    </row>
    <row r="17" spans="1:32" s="11" customFormat="1" ht="49.5" customHeight="1" x14ac:dyDescent="0.2">
      <c r="A17" s="1245">
        <v>7</v>
      </c>
      <c r="B17" s="1068" t="s">
        <v>614</v>
      </c>
      <c r="C17" s="1258">
        <v>10</v>
      </c>
      <c r="D17" s="1259">
        <v>19720</v>
      </c>
      <c r="E17" s="1258">
        <v>2</v>
      </c>
      <c r="F17" s="1259">
        <v>23875</v>
      </c>
      <c r="G17" s="1258">
        <v>12</v>
      </c>
      <c r="H17" s="1259">
        <v>8670</v>
      </c>
      <c r="I17" s="1258">
        <v>8</v>
      </c>
      <c r="J17" s="1259">
        <v>13395</v>
      </c>
      <c r="K17" s="1258">
        <v>12</v>
      </c>
      <c r="L17" s="1259">
        <v>5520</v>
      </c>
      <c r="M17" s="1258">
        <v>10</v>
      </c>
      <c r="N17" s="1259">
        <v>7920</v>
      </c>
      <c r="O17" s="1258">
        <v>5</v>
      </c>
      <c r="P17" s="1259">
        <v>19140</v>
      </c>
      <c r="Q17" s="1258">
        <v>7</v>
      </c>
      <c r="R17" s="1259">
        <v>39481</v>
      </c>
      <c r="S17" s="1258">
        <v>9</v>
      </c>
      <c r="T17" s="1259">
        <v>28170</v>
      </c>
      <c r="U17" s="1258">
        <v>2</v>
      </c>
      <c r="V17" s="1259">
        <v>36695</v>
      </c>
      <c r="W17" s="1258">
        <v>3</v>
      </c>
      <c r="X17" s="1259">
        <v>21615</v>
      </c>
      <c r="Y17" s="1258">
        <v>3</v>
      </c>
      <c r="Z17" s="1259">
        <v>22630</v>
      </c>
      <c r="AA17" s="1282">
        <v>83</v>
      </c>
      <c r="AB17" s="1283">
        <v>246831</v>
      </c>
      <c r="AC17" s="1071">
        <v>7</v>
      </c>
      <c r="AD17" s="486"/>
    </row>
    <row r="18" spans="1:32" s="11" customFormat="1" ht="49.5" customHeight="1" x14ac:dyDescent="0.2">
      <c r="A18" s="1245">
        <v>8</v>
      </c>
      <c r="B18" s="1068" t="s">
        <v>25</v>
      </c>
      <c r="C18" s="1258">
        <v>4</v>
      </c>
      <c r="D18" s="1259">
        <v>21430</v>
      </c>
      <c r="E18" s="1258">
        <v>6</v>
      </c>
      <c r="F18" s="1259">
        <v>21935</v>
      </c>
      <c r="G18" s="1258">
        <v>7</v>
      </c>
      <c r="H18" s="1259">
        <v>10465</v>
      </c>
      <c r="I18" s="1258">
        <v>9</v>
      </c>
      <c r="J18" s="1259">
        <v>11635</v>
      </c>
      <c r="K18" s="1258">
        <v>2</v>
      </c>
      <c r="L18" s="1259">
        <v>14130</v>
      </c>
      <c r="M18" s="1258">
        <v>4</v>
      </c>
      <c r="N18" s="1259">
        <v>10560</v>
      </c>
      <c r="O18" s="1258">
        <v>2</v>
      </c>
      <c r="P18" s="1259">
        <v>20330</v>
      </c>
      <c r="Q18" s="1258">
        <v>8</v>
      </c>
      <c r="R18" s="1259">
        <v>34610</v>
      </c>
      <c r="S18" s="1258">
        <v>10</v>
      </c>
      <c r="T18" s="1259">
        <v>22660</v>
      </c>
      <c r="U18" s="1258">
        <v>9</v>
      </c>
      <c r="V18" s="1259">
        <v>29180</v>
      </c>
      <c r="W18" s="1258">
        <v>11</v>
      </c>
      <c r="X18" s="1259">
        <v>14640</v>
      </c>
      <c r="Y18" s="1258">
        <v>11</v>
      </c>
      <c r="Z18" s="1259">
        <v>17530</v>
      </c>
      <c r="AA18" s="1282">
        <v>83</v>
      </c>
      <c r="AB18" s="1283">
        <v>229105</v>
      </c>
      <c r="AC18" s="1071">
        <v>8</v>
      </c>
      <c r="AD18" s="486"/>
      <c r="AF18" s="12"/>
    </row>
    <row r="19" spans="1:32" s="11" customFormat="1" ht="49.5" customHeight="1" x14ac:dyDescent="0.2">
      <c r="A19" s="1243">
        <v>9</v>
      </c>
      <c r="B19" s="1068" t="s">
        <v>28</v>
      </c>
      <c r="C19" s="1258">
        <v>7</v>
      </c>
      <c r="D19" s="1259">
        <v>21200</v>
      </c>
      <c r="E19" s="1258">
        <v>10</v>
      </c>
      <c r="F19" s="1259">
        <v>16400</v>
      </c>
      <c r="G19" s="1258">
        <v>10</v>
      </c>
      <c r="H19" s="1259">
        <v>9700</v>
      </c>
      <c r="I19" s="1258">
        <v>10</v>
      </c>
      <c r="J19" s="1259">
        <v>12160</v>
      </c>
      <c r="K19" s="1258">
        <v>11</v>
      </c>
      <c r="L19" s="1259">
        <v>6210</v>
      </c>
      <c r="M19" s="1258">
        <v>11</v>
      </c>
      <c r="N19" s="1259">
        <v>7340</v>
      </c>
      <c r="O19" s="1258">
        <v>8</v>
      </c>
      <c r="P19" s="1259">
        <v>15160</v>
      </c>
      <c r="Q19" s="1258">
        <v>4</v>
      </c>
      <c r="R19" s="1259">
        <v>42219</v>
      </c>
      <c r="S19" s="1258">
        <v>5</v>
      </c>
      <c r="T19" s="1259">
        <v>28615</v>
      </c>
      <c r="U19" s="1258">
        <v>6</v>
      </c>
      <c r="V19" s="1259">
        <v>36515</v>
      </c>
      <c r="W19" s="1258">
        <v>7</v>
      </c>
      <c r="X19" s="1259">
        <v>17300</v>
      </c>
      <c r="Y19" s="1258">
        <v>7</v>
      </c>
      <c r="Z19" s="1259">
        <v>18765</v>
      </c>
      <c r="AA19" s="1282">
        <v>96</v>
      </c>
      <c r="AB19" s="1283">
        <v>231584</v>
      </c>
      <c r="AC19" s="1071">
        <v>9</v>
      </c>
      <c r="AD19" s="486"/>
    </row>
    <row r="20" spans="1:32" s="11" customFormat="1" ht="49.5" customHeight="1" x14ac:dyDescent="0.2">
      <c r="A20" s="1246">
        <v>10</v>
      </c>
      <c r="B20" s="1068" t="s">
        <v>616</v>
      </c>
      <c r="C20" s="1258">
        <v>8</v>
      </c>
      <c r="D20" s="1259">
        <v>20005</v>
      </c>
      <c r="E20" s="1258">
        <v>9</v>
      </c>
      <c r="F20" s="1259">
        <v>18720</v>
      </c>
      <c r="G20" s="1258">
        <v>5</v>
      </c>
      <c r="H20" s="1259">
        <v>11075</v>
      </c>
      <c r="I20" s="1258">
        <v>11</v>
      </c>
      <c r="J20" s="1259">
        <v>11730</v>
      </c>
      <c r="K20" s="1258">
        <v>8</v>
      </c>
      <c r="L20" s="1259">
        <v>11650</v>
      </c>
      <c r="M20" s="1258">
        <v>12</v>
      </c>
      <c r="N20" s="1259">
        <v>6530</v>
      </c>
      <c r="O20" s="1258">
        <v>12</v>
      </c>
      <c r="P20" s="1259">
        <v>11620</v>
      </c>
      <c r="Q20" s="1258">
        <v>9</v>
      </c>
      <c r="R20" s="1259">
        <v>28330</v>
      </c>
      <c r="S20" s="1258">
        <v>4</v>
      </c>
      <c r="T20" s="1259">
        <v>29925</v>
      </c>
      <c r="U20" s="1258">
        <v>8</v>
      </c>
      <c r="V20" s="1259">
        <v>33115</v>
      </c>
      <c r="W20" s="1258">
        <v>10</v>
      </c>
      <c r="X20" s="1259">
        <v>15795</v>
      </c>
      <c r="Y20" s="1258">
        <v>9</v>
      </c>
      <c r="Z20" s="1259">
        <v>18855</v>
      </c>
      <c r="AA20" s="1282">
        <v>105</v>
      </c>
      <c r="AB20" s="1283">
        <v>217350</v>
      </c>
      <c r="AC20" s="1071">
        <v>10</v>
      </c>
      <c r="AD20" s="486"/>
    </row>
    <row r="21" spans="1:32" s="11" customFormat="1" ht="49.5" customHeight="1" x14ac:dyDescent="0.2">
      <c r="A21" s="1243">
        <v>11</v>
      </c>
      <c r="B21" s="1068" t="s">
        <v>615</v>
      </c>
      <c r="C21" s="1258">
        <v>12</v>
      </c>
      <c r="D21" s="1259">
        <v>16910</v>
      </c>
      <c r="E21" s="1258">
        <v>11</v>
      </c>
      <c r="F21" s="1259">
        <v>16640</v>
      </c>
      <c r="G21" s="1258">
        <v>6</v>
      </c>
      <c r="H21" s="1259">
        <v>13655</v>
      </c>
      <c r="I21" s="1258">
        <v>2</v>
      </c>
      <c r="J21" s="1259">
        <v>17420</v>
      </c>
      <c r="K21" s="1258">
        <v>10</v>
      </c>
      <c r="L21" s="1259">
        <v>7910</v>
      </c>
      <c r="M21" s="1258">
        <v>9</v>
      </c>
      <c r="N21" s="1259">
        <v>8980</v>
      </c>
      <c r="O21" s="1258">
        <v>9</v>
      </c>
      <c r="P21" s="1259">
        <v>14890</v>
      </c>
      <c r="Q21" s="1258">
        <v>11</v>
      </c>
      <c r="R21" s="1259">
        <v>26250</v>
      </c>
      <c r="S21" s="1258">
        <v>8</v>
      </c>
      <c r="T21" s="1259">
        <v>29620</v>
      </c>
      <c r="U21" s="1258">
        <v>11</v>
      </c>
      <c r="V21" s="1259">
        <v>15975</v>
      </c>
      <c r="W21" s="1258">
        <v>9</v>
      </c>
      <c r="X21" s="1259">
        <v>17035</v>
      </c>
      <c r="Y21" s="1258">
        <v>8</v>
      </c>
      <c r="Z21" s="1259">
        <v>18835</v>
      </c>
      <c r="AA21" s="1282">
        <v>106</v>
      </c>
      <c r="AB21" s="1283">
        <v>204120</v>
      </c>
      <c r="AC21" s="1071">
        <v>11</v>
      </c>
      <c r="AD21" s="486"/>
    </row>
    <row r="22" spans="1:32" s="11" customFormat="1" ht="49.5" customHeight="1" thickBot="1" x14ac:dyDescent="0.25">
      <c r="A22" s="1262">
        <v>12</v>
      </c>
      <c r="B22" s="1069" t="s">
        <v>278</v>
      </c>
      <c r="C22" s="1260">
        <v>11</v>
      </c>
      <c r="D22" s="1261">
        <v>19050</v>
      </c>
      <c r="E22" s="1260">
        <v>12</v>
      </c>
      <c r="F22" s="1261">
        <v>16310</v>
      </c>
      <c r="G22" s="1260">
        <v>11</v>
      </c>
      <c r="H22" s="1261">
        <v>9475</v>
      </c>
      <c r="I22" s="1260">
        <v>12</v>
      </c>
      <c r="J22" s="1261">
        <v>11310</v>
      </c>
      <c r="K22" s="1260">
        <v>9</v>
      </c>
      <c r="L22" s="1261">
        <v>12060</v>
      </c>
      <c r="M22" s="1260">
        <v>7</v>
      </c>
      <c r="N22" s="1261">
        <v>8960</v>
      </c>
      <c r="O22" s="1260">
        <v>10</v>
      </c>
      <c r="P22" s="1261">
        <v>12280</v>
      </c>
      <c r="Q22" s="1260">
        <v>12</v>
      </c>
      <c r="R22" s="1261">
        <v>23350</v>
      </c>
      <c r="S22" s="1260">
        <v>12</v>
      </c>
      <c r="T22" s="1261">
        <v>13855</v>
      </c>
      <c r="U22" s="1260">
        <v>12</v>
      </c>
      <c r="V22" s="1261">
        <v>9715</v>
      </c>
      <c r="W22" s="1260">
        <v>12</v>
      </c>
      <c r="X22" s="1261">
        <v>13490</v>
      </c>
      <c r="Y22" s="1260">
        <v>12</v>
      </c>
      <c r="Z22" s="1261">
        <v>15935</v>
      </c>
      <c r="AA22" s="1284">
        <v>132</v>
      </c>
      <c r="AB22" s="1285">
        <v>165790</v>
      </c>
      <c r="AC22" s="1072">
        <v>12</v>
      </c>
      <c r="AD22" s="486"/>
    </row>
    <row r="23" spans="1:32" ht="13.5" thickTop="1" x14ac:dyDescent="0.2"/>
    <row r="25" spans="1:32" ht="18" x14ac:dyDescent="0.25">
      <c r="B25" s="342" t="s">
        <v>880</v>
      </c>
      <c r="C25" s="342"/>
      <c r="D25" s="342"/>
      <c r="E25" s="342" t="s">
        <v>882</v>
      </c>
      <c r="F25" s="342"/>
      <c r="G25" s="342"/>
      <c r="H25" s="342"/>
    </row>
    <row r="26" spans="1:32" ht="18" x14ac:dyDescent="0.25">
      <c r="B26" s="342"/>
      <c r="C26" s="342"/>
      <c r="D26" s="342"/>
      <c r="E26" s="342" t="s">
        <v>881</v>
      </c>
      <c r="F26" s="342"/>
      <c r="G26" s="342"/>
      <c r="H26" s="342"/>
    </row>
    <row r="27" spans="1:32" ht="18" x14ac:dyDescent="0.25">
      <c r="B27" s="342"/>
      <c r="C27" s="342"/>
      <c r="D27" s="342"/>
      <c r="E27" s="342" t="s">
        <v>893</v>
      </c>
      <c r="F27" s="342"/>
      <c r="G27" s="342"/>
      <c r="H27" s="342"/>
    </row>
  </sheetData>
  <sortState ref="B11:AB22">
    <sortCondition ref="AA11:AA22"/>
    <sortCondition descending="1" ref="AB11:AB22"/>
  </sortState>
  <mergeCells count="27">
    <mergeCell ref="A8:A10"/>
    <mergeCell ref="B8:B10"/>
    <mergeCell ref="C8:D8"/>
    <mergeCell ref="E8:F8"/>
    <mergeCell ref="O8:P8"/>
    <mergeCell ref="AA8:AC9"/>
    <mergeCell ref="C9:D9"/>
    <mergeCell ref="E9:F9"/>
    <mergeCell ref="G9:H9"/>
    <mergeCell ref="I9:J9"/>
    <mergeCell ref="K9:L9"/>
    <mergeCell ref="M9:N9"/>
    <mergeCell ref="O9:P9"/>
    <mergeCell ref="K8:L8"/>
    <mergeCell ref="M8:N8"/>
    <mergeCell ref="Q9:R9"/>
    <mergeCell ref="S9:T9"/>
    <mergeCell ref="U9:V9"/>
    <mergeCell ref="W9:X9"/>
    <mergeCell ref="Q8:R8"/>
    <mergeCell ref="S8:T8"/>
    <mergeCell ref="Y9:Z9"/>
    <mergeCell ref="W8:X8"/>
    <mergeCell ref="Y8:Z8"/>
    <mergeCell ref="G8:H8"/>
    <mergeCell ref="I8:J8"/>
    <mergeCell ref="U8:V8"/>
  </mergeCells>
  <pageMargins left="0.78749999999999998" right="0.78749999999999998" top="0.27569444444444402" bottom="0.59027777777777801" header="0.51180555555555496" footer="0.51180555555555496"/>
  <pageSetup paperSize="9" firstPageNumber="0" orientation="portrait" horizontalDpi="4294967293" verticalDpi="0" r:id="rId1"/>
  <headerFooter>
    <oddFooter>&amp;C&amp;14&amp;XProgram za izračun rezultata i provođenje natjecanja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4">
    <tabColor rgb="FFFFCC99"/>
  </sheetPr>
  <dimension ref="A1:IW52"/>
  <sheetViews>
    <sheetView topLeftCell="A17" zoomScaleNormal="100" workbookViewId="0">
      <selection activeCell="S13" sqref="S13"/>
    </sheetView>
  </sheetViews>
  <sheetFormatPr defaultRowHeight="12.75" x14ac:dyDescent="0.2"/>
  <cols>
    <col min="1" max="1" width="16.42578125" style="181"/>
    <col min="2" max="2" width="22.5703125" style="181"/>
    <col min="3" max="3" width="4.5703125" style="181"/>
    <col min="4" max="4" width="7" style="181"/>
    <col min="5" max="5" width="4.42578125" style="181"/>
    <col min="6" max="6" width="6.85546875" style="181"/>
    <col min="7" max="7" width="3.5703125" style="181"/>
    <col min="8" max="8" width="5.7109375" style="181"/>
    <col min="9" max="9" width="4" style="181"/>
    <col min="10" max="10" width="5.5703125" style="181"/>
    <col min="11" max="11" width="4.42578125" style="181"/>
    <col min="12" max="12" width="5.5703125" style="181" bestFit="1" customWidth="1"/>
    <col min="13" max="13" width="4.7109375" style="181"/>
    <col min="14" max="14" width="5.5703125" style="181"/>
    <col min="15" max="15" width="4" style="181"/>
    <col min="16" max="16" width="6.5703125" style="181" bestFit="1" customWidth="1"/>
    <col min="17" max="17" width="4.42578125" style="181"/>
    <col min="18" max="18" width="6.5703125" style="181" bestFit="1" customWidth="1"/>
    <col min="19" max="19" width="4.85546875" style="181"/>
    <col min="20" max="20" width="7.5703125" style="181" customWidth="1"/>
    <col min="21" max="21" width="6.85546875" style="181"/>
    <col min="22" max="257" width="9.140625" style="181"/>
  </cols>
  <sheetData>
    <row r="1" spans="1:21" ht="22.5" x14ac:dyDescent="0.3">
      <c r="A1" s="1744" t="s">
        <v>187</v>
      </c>
      <c r="B1" s="1744"/>
      <c r="C1" s="182"/>
      <c r="D1" s="183"/>
      <c r="E1" s="182"/>
      <c r="F1" s="183"/>
      <c r="G1" s="182"/>
      <c r="H1" s="183"/>
      <c r="I1" s="182"/>
      <c r="J1" s="184" t="s">
        <v>1</v>
      </c>
      <c r="K1" s="182"/>
      <c r="L1" s="183"/>
      <c r="M1" s="182"/>
      <c r="N1" s="183"/>
      <c r="O1" s="182"/>
      <c r="P1" s="182"/>
      <c r="Q1" s="182"/>
      <c r="R1" s="183"/>
      <c r="S1" s="182"/>
      <c r="T1" s="183"/>
      <c r="U1" s="182"/>
    </row>
    <row r="2" spans="1:21" ht="22.5" x14ac:dyDescent="0.3">
      <c r="A2" s="1745" t="s">
        <v>188</v>
      </c>
      <c r="B2" s="1745"/>
      <c r="C2" s="182"/>
      <c r="D2" s="183"/>
      <c r="E2" s="182"/>
      <c r="F2" s="183"/>
      <c r="G2" s="182"/>
      <c r="H2" s="183"/>
      <c r="I2" s="182"/>
      <c r="J2" s="184" t="s">
        <v>452</v>
      </c>
      <c r="K2" s="182"/>
      <c r="L2" s="183"/>
      <c r="M2" s="182"/>
      <c r="N2" s="183"/>
      <c r="O2" s="182"/>
      <c r="P2" s="183"/>
      <c r="Q2" s="182"/>
      <c r="R2" s="183"/>
      <c r="S2" s="182"/>
      <c r="T2" s="183"/>
      <c r="U2" s="182"/>
    </row>
    <row r="3" spans="1:21" ht="22.5" x14ac:dyDescent="0.3">
      <c r="A3" s="185"/>
      <c r="B3" s="182"/>
      <c r="C3" s="182"/>
      <c r="D3" s="183"/>
      <c r="E3" s="182"/>
      <c r="F3" s="183"/>
      <c r="G3" s="182"/>
      <c r="H3" s="183"/>
      <c r="I3" s="182"/>
      <c r="J3" s="184" t="s">
        <v>30</v>
      </c>
      <c r="K3" s="182"/>
      <c r="L3" s="183"/>
      <c r="M3" s="182"/>
      <c r="N3" s="183"/>
      <c r="O3" s="182"/>
      <c r="P3" s="183"/>
      <c r="Q3" s="182"/>
      <c r="R3" s="183"/>
      <c r="S3" s="182"/>
      <c r="T3" s="183"/>
      <c r="U3" s="182"/>
    </row>
    <row r="4" spans="1:21" ht="5.25" customHeight="1" x14ac:dyDescent="0.2">
      <c r="A4" s="186"/>
      <c r="B4" s="187"/>
      <c r="C4" s="188"/>
      <c r="D4" s="189"/>
      <c r="E4" s="187"/>
      <c r="F4" s="190"/>
      <c r="G4" s="188"/>
      <c r="H4" s="189"/>
      <c r="I4" s="187"/>
      <c r="J4" s="190"/>
      <c r="K4" s="188"/>
      <c r="L4" s="189"/>
      <c r="M4" s="187"/>
      <c r="N4" s="190"/>
      <c r="O4" s="188"/>
      <c r="P4" s="189"/>
      <c r="Q4" s="187"/>
      <c r="R4" s="190"/>
      <c r="S4" s="187"/>
      <c r="T4" s="190"/>
      <c r="U4" s="187"/>
    </row>
    <row r="5" spans="1:21" ht="19.5" customHeight="1" thickTop="1" thickBot="1" x14ac:dyDescent="0.25">
      <c r="A5" s="1746" t="s">
        <v>31</v>
      </c>
      <c r="B5" s="1747" t="s">
        <v>5</v>
      </c>
      <c r="C5" s="1741" t="s">
        <v>6</v>
      </c>
      <c r="D5" s="1741"/>
      <c r="E5" s="1742" t="s">
        <v>7</v>
      </c>
      <c r="F5" s="1742"/>
      <c r="G5" s="1741" t="s">
        <v>8</v>
      </c>
      <c r="H5" s="1741"/>
      <c r="I5" s="1742" t="s">
        <v>9</v>
      </c>
      <c r="J5" s="1742"/>
      <c r="K5" s="1741" t="s">
        <v>10</v>
      </c>
      <c r="L5" s="1741"/>
      <c r="M5" s="1742" t="s">
        <v>11</v>
      </c>
      <c r="N5" s="1742"/>
      <c r="O5" s="1741" t="s">
        <v>12</v>
      </c>
      <c r="P5" s="1741"/>
      <c r="Q5" s="1742" t="s">
        <v>13</v>
      </c>
      <c r="R5" s="1742"/>
      <c r="S5" s="1743" t="s">
        <v>18</v>
      </c>
      <c r="T5" s="1743"/>
      <c r="U5" s="1743"/>
    </row>
    <row r="6" spans="1:21" ht="24.75" customHeight="1" thickTop="1" x14ac:dyDescent="0.2">
      <c r="A6" s="1746"/>
      <c r="B6" s="1747"/>
      <c r="C6" s="1738" t="s">
        <v>512</v>
      </c>
      <c r="D6" s="1738"/>
      <c r="E6" s="1738" t="s">
        <v>513</v>
      </c>
      <c r="F6" s="1738"/>
      <c r="G6" s="1738" t="s">
        <v>574</v>
      </c>
      <c r="H6" s="1738"/>
      <c r="I6" s="1738" t="s">
        <v>514</v>
      </c>
      <c r="J6" s="1738"/>
      <c r="K6" s="1738" t="s">
        <v>515</v>
      </c>
      <c r="L6" s="1738"/>
      <c r="M6" s="1738" t="s">
        <v>563</v>
      </c>
      <c r="N6" s="1738"/>
      <c r="O6" s="1738" t="s">
        <v>516</v>
      </c>
      <c r="P6" s="1738"/>
      <c r="Q6" s="1738" t="s">
        <v>517</v>
      </c>
      <c r="R6" s="1738"/>
      <c r="S6" s="1743"/>
      <c r="T6" s="1743"/>
      <c r="U6" s="1743"/>
    </row>
    <row r="7" spans="1:21" ht="3" hidden="1" customHeight="1" x14ac:dyDescent="0.2">
      <c r="A7" s="1746"/>
      <c r="B7" s="1747"/>
      <c r="C7" s="631"/>
      <c r="D7" s="632"/>
      <c r="E7" s="633"/>
      <c r="F7" s="634"/>
      <c r="G7" s="631"/>
      <c r="H7" s="632"/>
      <c r="I7" s="633"/>
      <c r="J7" s="634"/>
      <c r="K7" s="631"/>
      <c r="L7" s="632"/>
      <c r="M7" s="633"/>
      <c r="N7" s="635"/>
      <c r="O7" s="631"/>
      <c r="P7" s="632"/>
      <c r="Q7" s="633"/>
      <c r="R7" s="634"/>
      <c r="S7" s="631"/>
      <c r="T7" s="636"/>
      <c r="U7" s="637"/>
    </row>
    <row r="8" spans="1:21" ht="18" customHeight="1" x14ac:dyDescent="0.2">
      <c r="A8" s="638"/>
      <c r="B8" s="639"/>
      <c r="C8" s="640" t="s">
        <v>19</v>
      </c>
      <c r="D8" s="641" t="s">
        <v>20</v>
      </c>
      <c r="E8" s="642" t="s">
        <v>19</v>
      </c>
      <c r="F8" s="643" t="s">
        <v>20</v>
      </c>
      <c r="G8" s="640" t="s">
        <v>19</v>
      </c>
      <c r="H8" s="641" t="s">
        <v>20</v>
      </c>
      <c r="I8" s="642" t="s">
        <v>19</v>
      </c>
      <c r="J8" s="643" t="s">
        <v>20</v>
      </c>
      <c r="K8" s="640" t="s">
        <v>19</v>
      </c>
      <c r="L8" s="641" t="s">
        <v>20</v>
      </c>
      <c r="M8" s="642" t="s">
        <v>19</v>
      </c>
      <c r="N8" s="644" t="s">
        <v>20</v>
      </c>
      <c r="O8" s="640" t="s">
        <v>19</v>
      </c>
      <c r="P8" s="641" t="s">
        <v>20</v>
      </c>
      <c r="Q8" s="642" t="s">
        <v>19</v>
      </c>
      <c r="R8" s="643" t="s">
        <v>20</v>
      </c>
      <c r="S8" s="640" t="s">
        <v>19</v>
      </c>
      <c r="T8" s="644" t="s">
        <v>20</v>
      </c>
      <c r="U8" s="645" t="s">
        <v>180</v>
      </c>
    </row>
    <row r="9" spans="1:21" ht="2.25" customHeight="1" thickBot="1" x14ac:dyDescent="0.25">
      <c r="A9" s="191"/>
      <c r="B9" s="192"/>
      <c r="C9" s="193"/>
      <c r="D9" s="194"/>
      <c r="E9" s="195"/>
      <c r="F9" s="196"/>
      <c r="G9" s="193"/>
      <c r="H9" s="194"/>
      <c r="I9" s="195"/>
      <c r="J9" s="196"/>
      <c r="K9" s="193"/>
      <c r="L9" s="194"/>
      <c r="M9" s="195"/>
      <c r="N9" s="196"/>
      <c r="O9" s="193"/>
      <c r="P9" s="194"/>
      <c r="Q9" s="195"/>
      <c r="R9" s="196"/>
      <c r="S9" s="197"/>
      <c r="T9" s="198"/>
      <c r="U9" s="199"/>
    </row>
    <row r="10" spans="1:21" ht="15.75" x14ac:dyDescent="0.2">
      <c r="A10" s="1419" t="s">
        <v>875</v>
      </c>
      <c r="B10" s="350" t="s">
        <v>209</v>
      </c>
      <c r="C10" s="351">
        <v>1</v>
      </c>
      <c r="D10" s="352">
        <v>3925</v>
      </c>
      <c r="E10" s="353">
        <v>1</v>
      </c>
      <c r="F10" s="354">
        <v>5596</v>
      </c>
      <c r="G10" s="351">
        <v>2</v>
      </c>
      <c r="H10" s="352">
        <v>4705</v>
      </c>
      <c r="I10" s="353">
        <v>2</v>
      </c>
      <c r="J10" s="355">
        <v>9850</v>
      </c>
      <c r="K10" s="351">
        <v>1</v>
      </c>
      <c r="L10" s="352">
        <v>2085</v>
      </c>
      <c r="M10" s="353">
        <v>8</v>
      </c>
      <c r="N10" s="355">
        <v>1010</v>
      </c>
      <c r="O10" s="351">
        <v>1</v>
      </c>
      <c r="P10" s="352">
        <v>16705</v>
      </c>
      <c r="Q10" s="353">
        <v>2</v>
      </c>
      <c r="R10" s="355">
        <v>12190</v>
      </c>
      <c r="S10" s="1341">
        <f t="shared" ref="S10:T12" si="0">C10+E10+G10+I10+K10+M10+O10+Q10</f>
        <v>18</v>
      </c>
      <c r="T10" s="1342">
        <f t="shared" si="0"/>
        <v>56066</v>
      </c>
      <c r="U10" s="495">
        <v>1</v>
      </c>
    </row>
    <row r="11" spans="1:21" ht="15.75" customHeight="1" x14ac:dyDescent="0.25">
      <c r="A11" s="1420" t="s">
        <v>200</v>
      </c>
      <c r="B11" s="144" t="s">
        <v>186</v>
      </c>
      <c r="C11" s="200">
        <v>1</v>
      </c>
      <c r="D11" s="201">
        <v>3600</v>
      </c>
      <c r="E11" s="202">
        <v>7</v>
      </c>
      <c r="F11" s="203">
        <v>4044</v>
      </c>
      <c r="G11" s="200">
        <v>1</v>
      </c>
      <c r="H11" s="201">
        <v>4710</v>
      </c>
      <c r="I11" s="202">
        <v>4</v>
      </c>
      <c r="J11" s="204">
        <v>3815</v>
      </c>
      <c r="K11" s="200">
        <v>5</v>
      </c>
      <c r="L11" s="201">
        <v>1375</v>
      </c>
      <c r="M11" s="202">
        <v>1</v>
      </c>
      <c r="N11" s="204">
        <v>4126</v>
      </c>
      <c r="O11" s="200">
        <v>2</v>
      </c>
      <c r="P11" s="201">
        <v>12180</v>
      </c>
      <c r="Q11" s="202">
        <v>1</v>
      </c>
      <c r="R11" s="204">
        <v>12350</v>
      </c>
      <c r="S11" s="304">
        <f t="shared" si="0"/>
        <v>22</v>
      </c>
      <c r="T11" s="1340">
        <f t="shared" si="0"/>
        <v>46200</v>
      </c>
      <c r="U11" s="495">
        <v>2</v>
      </c>
    </row>
    <row r="12" spans="1:21" ht="15.75" customHeight="1" x14ac:dyDescent="0.2">
      <c r="A12" s="1421" t="s">
        <v>194</v>
      </c>
      <c r="B12" s="144" t="s">
        <v>192</v>
      </c>
      <c r="C12" s="200">
        <v>2</v>
      </c>
      <c r="D12" s="201">
        <v>3075</v>
      </c>
      <c r="E12" s="202">
        <v>2</v>
      </c>
      <c r="F12" s="203">
        <v>5474</v>
      </c>
      <c r="G12" s="200">
        <v>2</v>
      </c>
      <c r="H12" s="201">
        <v>4615</v>
      </c>
      <c r="I12" s="202">
        <v>4</v>
      </c>
      <c r="J12" s="204">
        <v>2245</v>
      </c>
      <c r="K12" s="200">
        <v>7</v>
      </c>
      <c r="L12" s="201">
        <v>170</v>
      </c>
      <c r="M12" s="202">
        <v>1</v>
      </c>
      <c r="N12" s="204">
        <v>7260</v>
      </c>
      <c r="O12" s="200">
        <v>2</v>
      </c>
      <c r="P12" s="201">
        <v>11570</v>
      </c>
      <c r="Q12" s="202">
        <v>3</v>
      </c>
      <c r="R12" s="204">
        <v>9820</v>
      </c>
      <c r="S12" s="304">
        <f t="shared" si="0"/>
        <v>23</v>
      </c>
      <c r="T12" s="1340">
        <f t="shared" si="0"/>
        <v>44229</v>
      </c>
      <c r="U12" s="496">
        <v>3</v>
      </c>
    </row>
    <row r="13" spans="1:21" ht="15.75" customHeight="1" x14ac:dyDescent="0.25">
      <c r="A13" s="1422" t="s">
        <v>582</v>
      </c>
      <c r="B13" s="144" t="s">
        <v>581</v>
      </c>
      <c r="C13" s="209">
        <v>1</v>
      </c>
      <c r="D13" s="210">
        <v>3290</v>
      </c>
      <c r="E13" s="211">
        <v>5</v>
      </c>
      <c r="F13" s="212">
        <v>5300</v>
      </c>
      <c r="G13" s="209">
        <v>3</v>
      </c>
      <c r="H13" s="210">
        <v>2825</v>
      </c>
      <c r="I13" s="211">
        <v>1</v>
      </c>
      <c r="J13" s="212">
        <v>3955</v>
      </c>
      <c r="K13" s="209">
        <v>4</v>
      </c>
      <c r="L13" s="210">
        <v>1000</v>
      </c>
      <c r="M13" s="211">
        <v>8</v>
      </c>
      <c r="N13" s="212">
        <v>998</v>
      </c>
      <c r="O13" s="209">
        <v>1</v>
      </c>
      <c r="P13" s="210">
        <v>13100</v>
      </c>
      <c r="Q13" s="211">
        <v>4</v>
      </c>
      <c r="R13" s="800">
        <v>3765</v>
      </c>
      <c r="S13" s="1057">
        <v>27</v>
      </c>
      <c r="T13" s="742">
        <f t="shared" ref="T13:T25" si="1">D13+F13+H13+J13+L13+N13+P13+R13</f>
        <v>34233</v>
      </c>
      <c r="U13" s="496">
        <v>4</v>
      </c>
    </row>
    <row r="14" spans="1:21" ht="15.75" customHeight="1" x14ac:dyDescent="0.2">
      <c r="A14" s="1422" t="s">
        <v>195</v>
      </c>
      <c r="B14" s="144" t="s">
        <v>196</v>
      </c>
      <c r="C14" s="205">
        <v>8</v>
      </c>
      <c r="D14" s="206">
        <v>1940</v>
      </c>
      <c r="E14" s="207">
        <v>5</v>
      </c>
      <c r="F14" s="208">
        <v>4407</v>
      </c>
      <c r="G14" s="205">
        <v>1</v>
      </c>
      <c r="H14" s="206">
        <v>4960</v>
      </c>
      <c r="I14" s="207">
        <v>5</v>
      </c>
      <c r="J14" s="208">
        <v>1625</v>
      </c>
      <c r="K14" s="205">
        <v>3</v>
      </c>
      <c r="L14" s="206">
        <v>1065</v>
      </c>
      <c r="M14" s="207">
        <v>3</v>
      </c>
      <c r="N14" s="208">
        <v>2311</v>
      </c>
      <c r="O14" s="205">
        <v>3</v>
      </c>
      <c r="P14" s="206">
        <v>11010</v>
      </c>
      <c r="Q14" s="207">
        <v>4</v>
      </c>
      <c r="R14" s="208">
        <v>8020</v>
      </c>
      <c r="S14" s="304">
        <f t="shared" ref="S14:S25" si="2">C14+E14+G14+I14+K14+M14+O14+Q14</f>
        <v>32</v>
      </c>
      <c r="T14" s="1340">
        <f t="shared" si="1"/>
        <v>35338</v>
      </c>
      <c r="U14" s="496">
        <v>5</v>
      </c>
    </row>
    <row r="15" spans="1:21" ht="15.75" customHeight="1" x14ac:dyDescent="0.2">
      <c r="A15" s="1422" t="s">
        <v>210</v>
      </c>
      <c r="B15" s="144" t="s">
        <v>209</v>
      </c>
      <c r="C15" s="205">
        <v>6</v>
      </c>
      <c r="D15" s="206">
        <v>1805</v>
      </c>
      <c r="E15" s="214">
        <v>6</v>
      </c>
      <c r="F15" s="215">
        <v>3502</v>
      </c>
      <c r="G15" s="205">
        <v>7</v>
      </c>
      <c r="H15" s="206">
        <v>1590</v>
      </c>
      <c r="I15" s="207">
        <v>1</v>
      </c>
      <c r="J15" s="208">
        <v>8130</v>
      </c>
      <c r="K15" s="205">
        <v>2</v>
      </c>
      <c r="L15" s="206">
        <v>7570</v>
      </c>
      <c r="M15" s="207">
        <v>6</v>
      </c>
      <c r="N15" s="208">
        <v>1604</v>
      </c>
      <c r="O15" s="205">
        <v>4</v>
      </c>
      <c r="P15" s="206">
        <v>10700</v>
      </c>
      <c r="Q15" s="207">
        <v>1</v>
      </c>
      <c r="R15" s="208">
        <v>8620</v>
      </c>
      <c r="S15" s="304">
        <f t="shared" si="2"/>
        <v>33</v>
      </c>
      <c r="T15" s="1340">
        <f t="shared" si="1"/>
        <v>43521</v>
      </c>
      <c r="U15" s="495">
        <v>6</v>
      </c>
    </row>
    <row r="16" spans="1:21" ht="15.75" customHeight="1" x14ac:dyDescent="0.2">
      <c r="A16" s="1422" t="s">
        <v>190</v>
      </c>
      <c r="B16" s="144" t="s">
        <v>181</v>
      </c>
      <c r="C16" s="205">
        <v>8</v>
      </c>
      <c r="D16" s="206">
        <v>1545</v>
      </c>
      <c r="E16" s="207">
        <v>3</v>
      </c>
      <c r="F16" s="208">
        <v>5429</v>
      </c>
      <c r="G16" s="205">
        <v>8</v>
      </c>
      <c r="H16" s="206">
        <v>2275</v>
      </c>
      <c r="I16" s="207">
        <v>3</v>
      </c>
      <c r="J16" s="208">
        <v>5925</v>
      </c>
      <c r="K16" s="205">
        <v>6</v>
      </c>
      <c r="L16" s="206">
        <v>415</v>
      </c>
      <c r="M16" s="207">
        <v>2</v>
      </c>
      <c r="N16" s="208">
        <v>2513</v>
      </c>
      <c r="O16" s="205">
        <v>1</v>
      </c>
      <c r="P16" s="206">
        <v>20130</v>
      </c>
      <c r="Q16" s="207">
        <v>3</v>
      </c>
      <c r="R16" s="208">
        <v>10680</v>
      </c>
      <c r="S16" s="304">
        <f t="shared" si="2"/>
        <v>34</v>
      </c>
      <c r="T16" s="1340">
        <f t="shared" si="1"/>
        <v>48912</v>
      </c>
      <c r="U16" s="496">
        <v>7</v>
      </c>
    </row>
    <row r="17" spans="1:27" ht="15.75" customHeight="1" x14ac:dyDescent="0.2">
      <c r="A17" s="1422" t="s">
        <v>583</v>
      </c>
      <c r="B17" s="143" t="s">
        <v>581</v>
      </c>
      <c r="C17" s="205">
        <v>4</v>
      </c>
      <c r="D17" s="206">
        <v>2125</v>
      </c>
      <c r="E17" s="207">
        <v>1</v>
      </c>
      <c r="F17" s="208">
        <v>5246</v>
      </c>
      <c r="G17" s="205">
        <v>4</v>
      </c>
      <c r="H17" s="206">
        <v>3535</v>
      </c>
      <c r="I17" s="207">
        <v>3</v>
      </c>
      <c r="J17" s="208">
        <v>6075</v>
      </c>
      <c r="K17" s="205">
        <v>3</v>
      </c>
      <c r="L17" s="206">
        <v>3245</v>
      </c>
      <c r="M17" s="207">
        <v>9</v>
      </c>
      <c r="N17" s="208"/>
      <c r="O17" s="205">
        <v>4</v>
      </c>
      <c r="P17" s="206">
        <v>8560</v>
      </c>
      <c r="Q17" s="207">
        <v>6</v>
      </c>
      <c r="R17" s="208">
        <v>7080</v>
      </c>
      <c r="S17" s="304">
        <f t="shared" si="2"/>
        <v>34</v>
      </c>
      <c r="T17" s="1340">
        <f t="shared" si="1"/>
        <v>35866</v>
      </c>
      <c r="U17" s="495">
        <v>8</v>
      </c>
      <c r="AA17" s="213"/>
    </row>
    <row r="18" spans="1:27" ht="15.75" x14ac:dyDescent="0.2">
      <c r="A18" s="1422" t="s">
        <v>191</v>
      </c>
      <c r="B18" s="143" t="s">
        <v>192</v>
      </c>
      <c r="C18" s="205">
        <v>3</v>
      </c>
      <c r="D18" s="206">
        <v>2855</v>
      </c>
      <c r="E18" s="207">
        <v>2</v>
      </c>
      <c r="F18" s="208">
        <v>5049</v>
      </c>
      <c r="G18" s="205">
        <v>5</v>
      </c>
      <c r="H18" s="206">
        <v>2795</v>
      </c>
      <c r="I18" s="207">
        <v>7</v>
      </c>
      <c r="J18" s="208">
        <v>530</v>
      </c>
      <c r="K18" s="205">
        <v>7.5</v>
      </c>
      <c r="L18" s="206">
        <v>0</v>
      </c>
      <c r="M18" s="207">
        <v>3</v>
      </c>
      <c r="N18" s="208">
        <v>2547</v>
      </c>
      <c r="O18" s="205">
        <v>5</v>
      </c>
      <c r="P18" s="206">
        <v>5590</v>
      </c>
      <c r="Q18" s="207">
        <v>5</v>
      </c>
      <c r="R18" s="208">
        <v>3720</v>
      </c>
      <c r="S18" s="304">
        <f t="shared" si="2"/>
        <v>37.5</v>
      </c>
      <c r="T18" s="1340">
        <f t="shared" si="1"/>
        <v>23086</v>
      </c>
      <c r="U18" s="496">
        <v>9</v>
      </c>
    </row>
    <row r="19" spans="1:27" ht="15.75" x14ac:dyDescent="0.2">
      <c r="A19" s="1422" t="s">
        <v>205</v>
      </c>
      <c r="B19" s="143" t="s">
        <v>182</v>
      </c>
      <c r="C19" s="205">
        <v>5</v>
      </c>
      <c r="D19" s="206">
        <v>2515</v>
      </c>
      <c r="E19" s="207">
        <v>4</v>
      </c>
      <c r="F19" s="208">
        <v>4054</v>
      </c>
      <c r="G19" s="205">
        <v>5</v>
      </c>
      <c r="H19" s="206">
        <v>2335</v>
      </c>
      <c r="I19" s="207">
        <v>2</v>
      </c>
      <c r="J19" s="208">
        <v>6300</v>
      </c>
      <c r="K19" s="205">
        <v>7</v>
      </c>
      <c r="L19" s="206">
        <v>2700</v>
      </c>
      <c r="M19" s="207">
        <v>5</v>
      </c>
      <c r="N19" s="208">
        <v>1924</v>
      </c>
      <c r="O19" s="205">
        <v>8</v>
      </c>
      <c r="P19" s="206">
        <v>5795</v>
      </c>
      <c r="Q19" s="207">
        <v>2</v>
      </c>
      <c r="R19" s="208">
        <v>7295</v>
      </c>
      <c r="S19" s="304">
        <f t="shared" si="2"/>
        <v>38</v>
      </c>
      <c r="T19" s="1340">
        <f t="shared" si="1"/>
        <v>32918</v>
      </c>
      <c r="U19" s="495">
        <v>10</v>
      </c>
    </row>
    <row r="20" spans="1:27" ht="15.75" x14ac:dyDescent="0.2">
      <c r="A20" s="1422" t="s">
        <v>193</v>
      </c>
      <c r="B20" s="143" t="s">
        <v>192</v>
      </c>
      <c r="C20" s="205">
        <v>7</v>
      </c>
      <c r="D20" s="206">
        <v>1775</v>
      </c>
      <c r="E20" s="207">
        <v>3</v>
      </c>
      <c r="F20" s="208">
        <v>4306</v>
      </c>
      <c r="G20" s="205">
        <v>4</v>
      </c>
      <c r="H20" s="206">
        <v>2465</v>
      </c>
      <c r="I20" s="207">
        <v>5</v>
      </c>
      <c r="J20" s="208">
        <v>1195</v>
      </c>
      <c r="K20" s="205">
        <v>5</v>
      </c>
      <c r="L20" s="206">
        <v>3815</v>
      </c>
      <c r="M20" s="207">
        <v>7</v>
      </c>
      <c r="N20" s="208">
        <v>1194</v>
      </c>
      <c r="O20" s="205">
        <v>3</v>
      </c>
      <c r="P20" s="206">
        <v>5880</v>
      </c>
      <c r="Q20" s="207">
        <v>5</v>
      </c>
      <c r="R20" s="208">
        <v>7310</v>
      </c>
      <c r="S20" s="304">
        <f t="shared" si="2"/>
        <v>39</v>
      </c>
      <c r="T20" s="1340">
        <f t="shared" si="1"/>
        <v>27940</v>
      </c>
      <c r="U20" s="495">
        <v>11</v>
      </c>
    </row>
    <row r="21" spans="1:27" ht="15.75" x14ac:dyDescent="0.2">
      <c r="A21" s="1422" t="s">
        <v>578</v>
      </c>
      <c r="B21" s="143" t="s">
        <v>577</v>
      </c>
      <c r="C21" s="205">
        <v>3</v>
      </c>
      <c r="D21" s="206">
        <v>2510</v>
      </c>
      <c r="E21" s="207">
        <v>4</v>
      </c>
      <c r="F21" s="208">
        <v>5366</v>
      </c>
      <c r="G21" s="205">
        <v>3</v>
      </c>
      <c r="H21" s="206">
        <v>3950</v>
      </c>
      <c r="I21" s="207">
        <v>9</v>
      </c>
      <c r="J21" s="208"/>
      <c r="K21" s="205">
        <v>9</v>
      </c>
      <c r="L21" s="206"/>
      <c r="M21" s="207">
        <v>2</v>
      </c>
      <c r="N21" s="208">
        <v>2979</v>
      </c>
      <c r="O21" s="205">
        <v>5</v>
      </c>
      <c r="P21" s="206">
        <v>4810</v>
      </c>
      <c r="Q21" s="207">
        <v>5</v>
      </c>
      <c r="R21" s="208">
        <v>8430</v>
      </c>
      <c r="S21" s="304">
        <f t="shared" si="2"/>
        <v>40</v>
      </c>
      <c r="T21" s="1340">
        <f t="shared" si="1"/>
        <v>28045</v>
      </c>
      <c r="U21" s="495">
        <v>12</v>
      </c>
    </row>
    <row r="22" spans="1:27" ht="15.75" customHeight="1" x14ac:dyDescent="0.25">
      <c r="A22" s="1423" t="s">
        <v>579</v>
      </c>
      <c r="B22" s="143" t="s">
        <v>577</v>
      </c>
      <c r="C22" s="205">
        <v>6</v>
      </c>
      <c r="D22" s="206">
        <v>2480</v>
      </c>
      <c r="E22" s="207">
        <v>3</v>
      </c>
      <c r="F22" s="208">
        <v>4662</v>
      </c>
      <c r="G22" s="205">
        <v>2</v>
      </c>
      <c r="H22" s="206">
        <v>3115</v>
      </c>
      <c r="I22" s="207">
        <v>6</v>
      </c>
      <c r="J22" s="208">
        <v>2130</v>
      </c>
      <c r="K22" s="205">
        <v>2</v>
      </c>
      <c r="L22" s="206">
        <v>1440</v>
      </c>
      <c r="M22" s="207">
        <v>4</v>
      </c>
      <c r="N22" s="208">
        <v>2398</v>
      </c>
      <c r="O22" s="205">
        <v>9</v>
      </c>
      <c r="P22" s="206"/>
      <c r="Q22" s="207">
        <v>9</v>
      </c>
      <c r="R22" s="208"/>
      <c r="S22" s="304">
        <f t="shared" si="2"/>
        <v>41</v>
      </c>
      <c r="T22" s="1340">
        <f t="shared" si="1"/>
        <v>16225</v>
      </c>
      <c r="U22" s="496">
        <v>13</v>
      </c>
    </row>
    <row r="23" spans="1:27" ht="15.75" x14ac:dyDescent="0.2">
      <c r="A23" s="1422" t="s">
        <v>197</v>
      </c>
      <c r="B23" s="143" t="s">
        <v>196</v>
      </c>
      <c r="C23" s="209">
        <v>6</v>
      </c>
      <c r="D23" s="1352">
        <v>1390</v>
      </c>
      <c r="E23" s="211">
        <v>5</v>
      </c>
      <c r="F23" s="800">
        <v>3898</v>
      </c>
      <c r="G23" s="209">
        <v>6</v>
      </c>
      <c r="H23" s="1352">
        <v>1825</v>
      </c>
      <c r="I23" s="211">
        <v>5</v>
      </c>
      <c r="J23" s="800">
        <v>3415</v>
      </c>
      <c r="K23" s="209">
        <v>4</v>
      </c>
      <c r="L23" s="1352">
        <v>4500</v>
      </c>
      <c r="M23" s="211">
        <v>2</v>
      </c>
      <c r="N23" s="800">
        <v>3408</v>
      </c>
      <c r="O23" s="209">
        <v>8</v>
      </c>
      <c r="P23" s="1352">
        <v>3590</v>
      </c>
      <c r="Q23" s="211">
        <v>7</v>
      </c>
      <c r="R23" s="800">
        <v>6300</v>
      </c>
      <c r="S23" s="304">
        <f t="shared" si="2"/>
        <v>43</v>
      </c>
      <c r="T23" s="1340">
        <f t="shared" si="1"/>
        <v>28326</v>
      </c>
      <c r="U23" s="496">
        <v>14</v>
      </c>
    </row>
    <row r="24" spans="1:27" ht="15.75" customHeight="1" x14ac:dyDescent="0.2">
      <c r="A24" s="1422" t="s">
        <v>189</v>
      </c>
      <c r="B24" s="143" t="s">
        <v>181</v>
      </c>
      <c r="C24" s="205">
        <v>4</v>
      </c>
      <c r="D24" s="206">
        <v>2565</v>
      </c>
      <c r="E24" s="207">
        <v>7</v>
      </c>
      <c r="F24" s="208">
        <v>4106</v>
      </c>
      <c r="G24" s="205">
        <v>7</v>
      </c>
      <c r="H24" s="206">
        <v>2635</v>
      </c>
      <c r="I24" s="207">
        <v>9</v>
      </c>
      <c r="J24" s="208"/>
      <c r="K24" s="205">
        <v>9</v>
      </c>
      <c r="L24" s="206"/>
      <c r="M24" s="207">
        <v>4</v>
      </c>
      <c r="N24" s="208">
        <v>2113</v>
      </c>
      <c r="O24" s="205">
        <v>2</v>
      </c>
      <c r="P24" s="206">
        <v>7410</v>
      </c>
      <c r="Q24" s="207">
        <v>4</v>
      </c>
      <c r="R24" s="208">
        <v>9075</v>
      </c>
      <c r="S24" s="304">
        <f t="shared" si="2"/>
        <v>46</v>
      </c>
      <c r="T24" s="1340">
        <f t="shared" si="1"/>
        <v>27904</v>
      </c>
      <c r="U24" s="495">
        <v>15</v>
      </c>
    </row>
    <row r="25" spans="1:27" ht="16.5" customHeight="1" x14ac:dyDescent="0.25">
      <c r="A25" s="1423" t="s">
        <v>199</v>
      </c>
      <c r="B25" s="143" t="s">
        <v>186</v>
      </c>
      <c r="C25" s="205">
        <v>7</v>
      </c>
      <c r="D25" s="206">
        <v>2385</v>
      </c>
      <c r="E25" s="207">
        <v>2</v>
      </c>
      <c r="F25" s="208">
        <v>4584</v>
      </c>
      <c r="G25" s="205">
        <v>1</v>
      </c>
      <c r="H25" s="206">
        <v>3320</v>
      </c>
      <c r="I25" s="207">
        <v>6</v>
      </c>
      <c r="J25" s="208">
        <v>1190</v>
      </c>
      <c r="K25" s="205">
        <v>8</v>
      </c>
      <c r="L25" s="206">
        <v>1400</v>
      </c>
      <c r="M25" s="207">
        <v>4</v>
      </c>
      <c r="N25" s="208">
        <v>2214</v>
      </c>
      <c r="O25" s="205">
        <v>9</v>
      </c>
      <c r="P25" s="206"/>
      <c r="Q25" s="207">
        <v>9</v>
      </c>
      <c r="R25" s="208"/>
      <c r="S25" s="304">
        <f t="shared" si="2"/>
        <v>46</v>
      </c>
      <c r="T25" s="1340">
        <f t="shared" si="1"/>
        <v>15093</v>
      </c>
      <c r="U25" s="496">
        <v>16</v>
      </c>
    </row>
    <row r="26" spans="1:27" ht="15.75" customHeight="1" x14ac:dyDescent="0.2">
      <c r="A26" s="1422" t="s">
        <v>773</v>
      </c>
      <c r="B26" s="143" t="s">
        <v>581</v>
      </c>
      <c r="C26" s="205">
        <v>9</v>
      </c>
      <c r="D26" s="206"/>
      <c r="E26" s="207">
        <v>9</v>
      </c>
      <c r="F26" s="208"/>
      <c r="G26" s="205">
        <v>9</v>
      </c>
      <c r="H26" s="206"/>
      <c r="I26" s="207">
        <v>9</v>
      </c>
      <c r="J26" s="208"/>
      <c r="K26" s="205">
        <v>9</v>
      </c>
      <c r="L26" s="206"/>
      <c r="M26" s="207">
        <v>1</v>
      </c>
      <c r="N26" s="208">
        <v>2791</v>
      </c>
      <c r="O26" s="205">
        <v>9</v>
      </c>
      <c r="P26" s="206"/>
      <c r="Q26" s="207">
        <v>9</v>
      </c>
      <c r="R26" s="208"/>
      <c r="S26" s="304">
        <v>46</v>
      </c>
      <c r="T26" s="1340">
        <v>2791</v>
      </c>
      <c r="U26" s="496">
        <v>17</v>
      </c>
    </row>
    <row r="27" spans="1:27" ht="15.75" customHeight="1" x14ac:dyDescent="0.2">
      <c r="A27" s="1422" t="s">
        <v>206</v>
      </c>
      <c r="B27" s="143" t="s">
        <v>182</v>
      </c>
      <c r="C27" s="205">
        <v>2</v>
      </c>
      <c r="D27" s="206">
        <v>2600</v>
      </c>
      <c r="E27" s="207">
        <v>4</v>
      </c>
      <c r="F27" s="208">
        <v>4459</v>
      </c>
      <c r="G27" s="205">
        <v>4</v>
      </c>
      <c r="H27" s="206">
        <v>3485</v>
      </c>
      <c r="I27" s="207">
        <v>3</v>
      </c>
      <c r="J27" s="208">
        <v>2730</v>
      </c>
      <c r="K27" s="205">
        <v>7.5</v>
      </c>
      <c r="L27" s="206">
        <v>0</v>
      </c>
      <c r="M27" s="207">
        <v>9</v>
      </c>
      <c r="N27" s="208"/>
      <c r="O27" s="205">
        <v>9</v>
      </c>
      <c r="P27" s="206"/>
      <c r="Q27" s="207">
        <v>9</v>
      </c>
      <c r="R27" s="208"/>
      <c r="S27" s="304">
        <f t="shared" ref="S27:T31" si="3">C27+E27+G27+I27+K27+M27+O27+Q27</f>
        <v>47.5</v>
      </c>
      <c r="T27" s="1340">
        <f t="shared" si="3"/>
        <v>13274</v>
      </c>
      <c r="U27" s="496">
        <v>18</v>
      </c>
    </row>
    <row r="28" spans="1:27" ht="15.75" customHeight="1" x14ac:dyDescent="0.2">
      <c r="A28" s="1422" t="s">
        <v>207</v>
      </c>
      <c r="B28" s="143" t="s">
        <v>182</v>
      </c>
      <c r="C28" s="205">
        <v>7</v>
      </c>
      <c r="D28" s="206">
        <v>1170</v>
      </c>
      <c r="E28" s="207">
        <v>8</v>
      </c>
      <c r="F28" s="208">
        <v>2773</v>
      </c>
      <c r="G28" s="205">
        <v>8</v>
      </c>
      <c r="H28" s="206">
        <v>1985</v>
      </c>
      <c r="I28" s="207">
        <v>1</v>
      </c>
      <c r="J28" s="208">
        <v>10025</v>
      </c>
      <c r="K28" s="205">
        <v>4</v>
      </c>
      <c r="L28" s="206">
        <v>3000</v>
      </c>
      <c r="M28" s="207">
        <v>7</v>
      </c>
      <c r="N28" s="208">
        <v>1062</v>
      </c>
      <c r="O28" s="205">
        <v>7</v>
      </c>
      <c r="P28" s="206">
        <v>3675</v>
      </c>
      <c r="Q28" s="207">
        <v>6</v>
      </c>
      <c r="R28" s="208">
        <v>6510</v>
      </c>
      <c r="S28" s="304">
        <f t="shared" si="3"/>
        <v>48</v>
      </c>
      <c r="T28" s="1340">
        <f t="shared" si="3"/>
        <v>30200</v>
      </c>
      <c r="U28" s="496">
        <v>19</v>
      </c>
    </row>
    <row r="29" spans="1:27" ht="15.75" customHeight="1" x14ac:dyDescent="0.2">
      <c r="A29" s="1424" t="s">
        <v>211</v>
      </c>
      <c r="B29" s="143" t="s">
        <v>181</v>
      </c>
      <c r="C29" s="216">
        <v>9</v>
      </c>
      <c r="D29" s="1054"/>
      <c r="E29" s="1053">
        <v>7</v>
      </c>
      <c r="F29" s="1055">
        <v>2720</v>
      </c>
      <c r="G29" s="216">
        <v>8</v>
      </c>
      <c r="H29" s="1054">
        <v>1505</v>
      </c>
      <c r="I29" s="1053">
        <v>4</v>
      </c>
      <c r="J29" s="1055">
        <v>1220</v>
      </c>
      <c r="K29" s="216">
        <v>1</v>
      </c>
      <c r="L29" s="1054">
        <v>9955</v>
      </c>
      <c r="M29" s="1053">
        <v>6</v>
      </c>
      <c r="N29" s="1055">
        <v>1753</v>
      </c>
      <c r="O29" s="205">
        <v>5</v>
      </c>
      <c r="P29" s="1054">
        <v>10350</v>
      </c>
      <c r="Q29" s="207">
        <v>8</v>
      </c>
      <c r="R29" s="1055">
        <v>1090</v>
      </c>
      <c r="S29" s="304">
        <f t="shared" si="3"/>
        <v>48</v>
      </c>
      <c r="T29" s="1340">
        <f t="shared" si="3"/>
        <v>28593</v>
      </c>
      <c r="U29" s="496">
        <v>20</v>
      </c>
    </row>
    <row r="30" spans="1:27" ht="15.75" customHeight="1" x14ac:dyDescent="0.25">
      <c r="A30" s="1421" t="s">
        <v>584</v>
      </c>
      <c r="B30" s="143" t="s">
        <v>581</v>
      </c>
      <c r="C30" s="1058">
        <v>4</v>
      </c>
      <c r="D30" s="1435">
        <v>2450</v>
      </c>
      <c r="E30" s="1059">
        <v>8</v>
      </c>
      <c r="F30" s="1347">
        <v>2574</v>
      </c>
      <c r="G30" s="1058">
        <v>9</v>
      </c>
      <c r="H30" s="1052"/>
      <c r="I30" s="1059">
        <v>8</v>
      </c>
      <c r="J30" s="305">
        <v>0</v>
      </c>
      <c r="K30" s="1058">
        <v>3</v>
      </c>
      <c r="L30" s="1435">
        <v>6990</v>
      </c>
      <c r="M30" s="1059">
        <v>7</v>
      </c>
      <c r="N30" s="1347">
        <v>1211</v>
      </c>
      <c r="O30" s="1328">
        <v>7</v>
      </c>
      <c r="P30" s="1435">
        <v>2365</v>
      </c>
      <c r="Q30" s="1330">
        <v>2</v>
      </c>
      <c r="R30" s="1347">
        <v>11140</v>
      </c>
      <c r="S30" s="356">
        <f t="shared" si="3"/>
        <v>48</v>
      </c>
      <c r="T30" s="1436">
        <f t="shared" si="3"/>
        <v>26730</v>
      </c>
      <c r="U30" s="496">
        <v>21</v>
      </c>
    </row>
    <row r="31" spans="1:27" ht="15.75" customHeight="1" x14ac:dyDescent="0.2">
      <c r="A31" s="1424" t="s">
        <v>208</v>
      </c>
      <c r="B31" s="144" t="s">
        <v>209</v>
      </c>
      <c r="C31" s="200">
        <v>3</v>
      </c>
      <c r="D31" s="201">
        <v>2590</v>
      </c>
      <c r="E31" s="202">
        <v>6</v>
      </c>
      <c r="F31" s="204">
        <v>4340</v>
      </c>
      <c r="G31" s="200">
        <v>5</v>
      </c>
      <c r="H31" s="201">
        <v>3300</v>
      </c>
      <c r="I31" s="202">
        <v>2</v>
      </c>
      <c r="J31" s="204">
        <v>2750</v>
      </c>
      <c r="K31" s="200">
        <v>6</v>
      </c>
      <c r="L31" s="201">
        <v>730</v>
      </c>
      <c r="M31" s="202">
        <v>8</v>
      </c>
      <c r="N31" s="204">
        <v>412</v>
      </c>
      <c r="O31" s="200">
        <v>9</v>
      </c>
      <c r="P31" s="201"/>
      <c r="Q31" s="202">
        <v>9</v>
      </c>
      <c r="R31" s="204"/>
      <c r="S31" s="304">
        <f t="shared" si="3"/>
        <v>48</v>
      </c>
      <c r="T31" s="1340">
        <f t="shared" si="3"/>
        <v>14122</v>
      </c>
      <c r="U31" s="495">
        <v>22</v>
      </c>
    </row>
    <row r="32" spans="1:27" ht="15.75" customHeight="1" x14ac:dyDescent="0.2">
      <c r="A32" s="1424" t="s">
        <v>774</v>
      </c>
      <c r="B32" s="143" t="s">
        <v>182</v>
      </c>
      <c r="C32" s="200">
        <v>9</v>
      </c>
      <c r="D32" s="201"/>
      <c r="E32" s="202">
        <v>9</v>
      </c>
      <c r="F32" s="204"/>
      <c r="G32" s="200">
        <v>9</v>
      </c>
      <c r="H32" s="201"/>
      <c r="I32" s="202">
        <v>9</v>
      </c>
      <c r="J32" s="204"/>
      <c r="K32" s="200">
        <v>9</v>
      </c>
      <c r="L32" s="201"/>
      <c r="M32" s="202">
        <v>5</v>
      </c>
      <c r="N32" s="204">
        <v>1976</v>
      </c>
      <c r="O32" s="200">
        <v>9</v>
      </c>
      <c r="P32" s="201"/>
      <c r="Q32" s="202">
        <v>9</v>
      </c>
      <c r="R32" s="204"/>
      <c r="S32" s="304">
        <v>50</v>
      </c>
      <c r="T32" s="1340">
        <v>1976</v>
      </c>
      <c r="U32" s="1416">
        <v>23</v>
      </c>
    </row>
    <row r="33" spans="1:21" ht="15.75" customHeight="1" x14ac:dyDescent="0.25">
      <c r="A33" s="1425" t="s">
        <v>595</v>
      </c>
      <c r="B33" s="144" t="s">
        <v>196</v>
      </c>
      <c r="C33" s="209">
        <v>9</v>
      </c>
      <c r="D33" s="210"/>
      <c r="E33" s="211">
        <v>9</v>
      </c>
      <c r="F33" s="212"/>
      <c r="G33" s="209">
        <v>9</v>
      </c>
      <c r="H33" s="210"/>
      <c r="I33" s="211">
        <v>7</v>
      </c>
      <c r="J33" s="212">
        <v>375</v>
      </c>
      <c r="K33" s="209">
        <v>8</v>
      </c>
      <c r="L33" s="210">
        <v>0</v>
      </c>
      <c r="M33" s="211">
        <v>9</v>
      </c>
      <c r="N33" s="212"/>
      <c r="O33" s="209">
        <v>9</v>
      </c>
      <c r="P33" s="210"/>
      <c r="Q33" s="211">
        <v>9</v>
      </c>
      <c r="R33" s="212"/>
      <c r="S33" s="1061">
        <f>L4333+G33+I33+K33+M33+O33+Q33</f>
        <v>51</v>
      </c>
      <c r="T33" s="1062">
        <f>D33+F33+H33+J33+L33+N33+P33+R33</f>
        <v>375</v>
      </c>
      <c r="U33" s="496">
        <v>24</v>
      </c>
    </row>
    <row r="34" spans="1:21" ht="15.75" customHeight="1" x14ac:dyDescent="0.25">
      <c r="A34" s="1424" t="s">
        <v>580</v>
      </c>
      <c r="B34" s="143" t="s">
        <v>577</v>
      </c>
      <c r="C34" s="1351">
        <v>9</v>
      </c>
      <c r="D34" s="210"/>
      <c r="E34" s="209">
        <v>1</v>
      </c>
      <c r="F34" s="1434">
        <v>5410</v>
      </c>
      <c r="G34" s="1351">
        <v>6</v>
      </c>
      <c r="H34" s="1433">
        <v>2675</v>
      </c>
      <c r="I34" s="209">
        <v>7.5</v>
      </c>
      <c r="J34" s="212">
        <v>0</v>
      </c>
      <c r="K34" s="209">
        <v>6</v>
      </c>
      <c r="L34" s="1352">
        <v>3175</v>
      </c>
      <c r="M34" s="211">
        <v>9</v>
      </c>
      <c r="N34" s="212"/>
      <c r="O34" s="209">
        <v>6</v>
      </c>
      <c r="P34" s="1352">
        <v>9025</v>
      </c>
      <c r="Q34" s="211">
        <v>7</v>
      </c>
      <c r="R34" s="1352">
        <v>6930</v>
      </c>
      <c r="S34" s="1060">
        <f t="shared" ref="S34:S41" si="4">C34+E34+G34+I34+K34+M34+O34+Q34</f>
        <v>51.5</v>
      </c>
      <c r="T34" s="1437">
        <f>D34+F34+H34+J34+L34+N34+P34+R34</f>
        <v>27215</v>
      </c>
      <c r="U34" s="1056">
        <v>25</v>
      </c>
    </row>
    <row r="35" spans="1:21" ht="15.75" customHeight="1" x14ac:dyDescent="0.2">
      <c r="A35" s="1421" t="s">
        <v>576</v>
      </c>
      <c r="B35" s="143" t="s">
        <v>186</v>
      </c>
      <c r="C35" s="216">
        <v>9</v>
      </c>
      <c r="D35" s="1329"/>
      <c r="E35" s="1331">
        <v>8</v>
      </c>
      <c r="F35" s="203">
        <v>2485</v>
      </c>
      <c r="G35" s="1333">
        <v>6</v>
      </c>
      <c r="H35" s="1329">
        <v>3045</v>
      </c>
      <c r="I35" s="1331">
        <v>7.5</v>
      </c>
      <c r="J35" s="203">
        <v>0</v>
      </c>
      <c r="K35" s="1333">
        <v>5</v>
      </c>
      <c r="L35" s="1329">
        <v>705</v>
      </c>
      <c r="M35" s="1331">
        <v>3</v>
      </c>
      <c r="N35" s="203">
        <v>2706</v>
      </c>
      <c r="O35" s="1333">
        <v>7</v>
      </c>
      <c r="P35" s="1329">
        <v>7100</v>
      </c>
      <c r="Q35" s="1331">
        <v>7</v>
      </c>
      <c r="R35" s="1329">
        <v>1305</v>
      </c>
      <c r="S35" s="1343">
        <f t="shared" si="4"/>
        <v>52.5</v>
      </c>
      <c r="T35" s="1344">
        <f>D35+F35+H35+J35+L35+N35+P35+R35</f>
        <v>17346</v>
      </c>
      <c r="U35" s="496">
        <v>26</v>
      </c>
    </row>
    <row r="36" spans="1:21" ht="16.5" customHeight="1" x14ac:dyDescent="0.25">
      <c r="A36" s="1420" t="s">
        <v>596</v>
      </c>
      <c r="B36" s="798" t="s">
        <v>577</v>
      </c>
      <c r="C36" s="1053">
        <v>2</v>
      </c>
      <c r="D36" s="1054">
        <v>3495</v>
      </c>
      <c r="E36" s="1053">
        <v>9</v>
      </c>
      <c r="F36" s="1055"/>
      <c r="G36" s="216">
        <v>9</v>
      </c>
      <c r="H36" s="1054"/>
      <c r="I36" s="1053">
        <v>8</v>
      </c>
      <c r="J36" s="1055">
        <v>235</v>
      </c>
      <c r="K36" s="216">
        <v>2</v>
      </c>
      <c r="L36" s="1054">
        <v>4445</v>
      </c>
      <c r="M36" s="1053">
        <v>6</v>
      </c>
      <c r="N36" s="1055">
        <v>1233</v>
      </c>
      <c r="O36" s="216">
        <v>9</v>
      </c>
      <c r="P36" s="1054"/>
      <c r="Q36" s="1053">
        <v>9</v>
      </c>
      <c r="R36" s="1054"/>
      <c r="S36" s="1343">
        <f t="shared" si="4"/>
        <v>54</v>
      </c>
      <c r="T36" s="1344">
        <f>D36+F36+H36+J36+L36+N36+P36+R36</f>
        <v>9408</v>
      </c>
      <c r="U36" s="495">
        <v>27</v>
      </c>
    </row>
    <row r="37" spans="1:21" ht="15.75" customHeight="1" x14ac:dyDescent="0.25">
      <c r="A37" s="1420" t="s">
        <v>876</v>
      </c>
      <c r="B37" s="1350" t="s">
        <v>209</v>
      </c>
      <c r="C37" s="307">
        <v>9</v>
      </c>
      <c r="D37" s="306"/>
      <c r="E37" s="307">
        <v>9</v>
      </c>
      <c r="F37" s="306"/>
      <c r="G37" s="307">
        <v>9</v>
      </c>
      <c r="H37" s="306"/>
      <c r="I37" s="307">
        <v>9</v>
      </c>
      <c r="J37" s="306"/>
      <c r="K37" s="307">
        <v>9</v>
      </c>
      <c r="L37" s="306"/>
      <c r="M37" s="307">
        <v>9</v>
      </c>
      <c r="N37" s="306"/>
      <c r="O37" s="307">
        <v>3</v>
      </c>
      <c r="P37" s="1353">
        <v>10610</v>
      </c>
      <c r="Q37" s="307">
        <v>1</v>
      </c>
      <c r="R37" s="1353">
        <v>14950</v>
      </c>
      <c r="S37" s="1063">
        <f t="shared" si="4"/>
        <v>58</v>
      </c>
      <c r="T37" s="1430">
        <v>25560</v>
      </c>
      <c r="U37" s="496">
        <v>28</v>
      </c>
    </row>
    <row r="38" spans="1:21" ht="15.75" customHeight="1" x14ac:dyDescent="0.25">
      <c r="A38" s="1426" t="s">
        <v>198</v>
      </c>
      <c r="B38" s="1335" t="s">
        <v>196</v>
      </c>
      <c r="C38" s="207">
        <v>9</v>
      </c>
      <c r="D38" s="1336"/>
      <c r="E38" s="207">
        <v>9</v>
      </c>
      <c r="F38" s="1336"/>
      <c r="G38" s="207">
        <v>7</v>
      </c>
      <c r="H38" s="1336">
        <v>2440</v>
      </c>
      <c r="I38" s="207">
        <v>9</v>
      </c>
      <c r="J38" s="1336"/>
      <c r="K38" s="207">
        <v>9</v>
      </c>
      <c r="L38" s="1336"/>
      <c r="M38" s="207">
        <v>5</v>
      </c>
      <c r="N38" s="1336">
        <v>1904</v>
      </c>
      <c r="O38" s="207">
        <v>6</v>
      </c>
      <c r="P38" s="1336">
        <v>2895</v>
      </c>
      <c r="Q38" s="207">
        <v>6</v>
      </c>
      <c r="R38" s="1336">
        <v>3475</v>
      </c>
      <c r="S38" s="1345">
        <f t="shared" si="4"/>
        <v>60</v>
      </c>
      <c r="T38" s="1346">
        <f>D38+F38+H38+J38+L38+N38+P38+R38</f>
        <v>10714</v>
      </c>
      <c r="U38" s="1338">
        <v>29</v>
      </c>
    </row>
    <row r="39" spans="1:21" ht="15.75" customHeight="1" x14ac:dyDescent="0.25">
      <c r="A39" s="1427" t="s">
        <v>594</v>
      </c>
      <c r="B39" s="1335" t="s">
        <v>181</v>
      </c>
      <c r="C39" s="207">
        <v>8</v>
      </c>
      <c r="D39" s="1336">
        <v>505</v>
      </c>
      <c r="E39" s="207">
        <v>9</v>
      </c>
      <c r="F39" s="1336"/>
      <c r="G39" s="207">
        <v>9</v>
      </c>
      <c r="H39" s="1336"/>
      <c r="I39" s="207">
        <v>6</v>
      </c>
      <c r="J39" s="1336">
        <v>990</v>
      </c>
      <c r="K39" s="207">
        <v>1</v>
      </c>
      <c r="L39" s="1336">
        <v>4695</v>
      </c>
      <c r="M39" s="207">
        <v>9</v>
      </c>
      <c r="N39" s="1336"/>
      <c r="O39" s="207">
        <v>9</v>
      </c>
      <c r="P39" s="1336"/>
      <c r="Q39" s="207">
        <v>9</v>
      </c>
      <c r="R39" s="1336"/>
      <c r="S39" s="1345">
        <f t="shared" si="4"/>
        <v>60</v>
      </c>
      <c r="T39" s="1346">
        <f>D39+F39+H39+J39+L39+N39+P39+R39</f>
        <v>6190</v>
      </c>
      <c r="U39" s="1339">
        <v>30</v>
      </c>
    </row>
    <row r="40" spans="1:21" ht="15.75" customHeight="1" x14ac:dyDescent="0.25">
      <c r="A40" s="1427" t="s">
        <v>877</v>
      </c>
      <c r="B40" s="1349" t="s">
        <v>577</v>
      </c>
      <c r="C40" s="211">
        <v>9</v>
      </c>
      <c r="D40" s="1337"/>
      <c r="E40" s="211">
        <v>9</v>
      </c>
      <c r="F40" s="1337"/>
      <c r="G40" s="211">
        <v>9</v>
      </c>
      <c r="H40" s="1337"/>
      <c r="I40" s="211">
        <v>9</v>
      </c>
      <c r="J40" s="1337"/>
      <c r="K40" s="211">
        <v>9</v>
      </c>
      <c r="L40" s="1337"/>
      <c r="M40" s="211">
        <v>9</v>
      </c>
      <c r="N40" s="1337"/>
      <c r="O40" s="211">
        <v>6</v>
      </c>
      <c r="P40" s="1348">
        <v>5165</v>
      </c>
      <c r="Q40" s="211">
        <v>3</v>
      </c>
      <c r="R40" s="1348">
        <v>4180</v>
      </c>
      <c r="S40" s="1354">
        <f t="shared" si="4"/>
        <v>63</v>
      </c>
      <c r="T40" s="1431">
        <v>9345</v>
      </c>
      <c r="U40" s="1339">
        <v>31</v>
      </c>
    </row>
    <row r="41" spans="1:21" ht="16.5" customHeight="1" x14ac:dyDescent="0.2">
      <c r="A41" s="1428" t="s">
        <v>575</v>
      </c>
      <c r="B41" s="1335" t="s">
        <v>196</v>
      </c>
      <c r="C41" s="207">
        <v>5</v>
      </c>
      <c r="D41" s="1336">
        <v>1985</v>
      </c>
      <c r="E41" s="207">
        <v>6</v>
      </c>
      <c r="F41" s="1336">
        <v>4907</v>
      </c>
      <c r="G41" s="207">
        <v>9</v>
      </c>
      <c r="H41" s="1336"/>
      <c r="I41" s="207">
        <v>9</v>
      </c>
      <c r="J41" s="1336"/>
      <c r="K41" s="207">
        <v>9</v>
      </c>
      <c r="L41" s="1336"/>
      <c r="M41" s="207">
        <v>9</v>
      </c>
      <c r="N41" s="1336"/>
      <c r="O41" s="207">
        <v>9</v>
      </c>
      <c r="P41" s="1336"/>
      <c r="Q41" s="207">
        <v>9</v>
      </c>
      <c r="R41" s="1336"/>
      <c r="S41" s="1345">
        <f t="shared" si="4"/>
        <v>65</v>
      </c>
      <c r="T41" s="1346">
        <f>D41+F41+H41+J41+L41+N41+P41+R41</f>
        <v>6892</v>
      </c>
      <c r="U41" s="1339">
        <v>32</v>
      </c>
    </row>
    <row r="42" spans="1:21" ht="15.75" customHeight="1" x14ac:dyDescent="0.25">
      <c r="A42" s="1427" t="s">
        <v>878</v>
      </c>
      <c r="B42" s="1349" t="s">
        <v>879</v>
      </c>
      <c r="C42" s="211">
        <v>9</v>
      </c>
      <c r="D42" s="1337"/>
      <c r="E42" s="211">
        <v>9</v>
      </c>
      <c r="F42" s="1337"/>
      <c r="G42" s="211">
        <v>9</v>
      </c>
      <c r="H42" s="1337"/>
      <c r="I42" s="211">
        <v>9</v>
      </c>
      <c r="J42" s="1337"/>
      <c r="K42" s="211">
        <v>9</v>
      </c>
      <c r="L42" s="1337"/>
      <c r="M42" s="211">
        <v>9</v>
      </c>
      <c r="N42" s="1337"/>
      <c r="O42" s="211">
        <v>4</v>
      </c>
      <c r="P42" s="1348">
        <v>5605</v>
      </c>
      <c r="Q42" s="211">
        <v>8</v>
      </c>
      <c r="R42" s="1348">
        <v>6425</v>
      </c>
      <c r="S42" s="1354">
        <v>66</v>
      </c>
      <c r="T42" s="1431">
        <v>12030</v>
      </c>
      <c r="U42" s="1417">
        <v>33</v>
      </c>
    </row>
    <row r="43" spans="1:21" ht="15.75" x14ac:dyDescent="0.25">
      <c r="A43" s="1427" t="s">
        <v>585</v>
      </c>
      <c r="B43" s="1335" t="s">
        <v>581</v>
      </c>
      <c r="C43" s="211">
        <v>9</v>
      </c>
      <c r="D43" s="1337"/>
      <c r="E43" s="211">
        <v>9</v>
      </c>
      <c r="F43" s="1337"/>
      <c r="G43" s="211">
        <v>3</v>
      </c>
      <c r="H43" s="1348">
        <v>3905</v>
      </c>
      <c r="I43" s="211">
        <v>9</v>
      </c>
      <c r="J43" s="1337"/>
      <c r="K43" s="211">
        <v>9</v>
      </c>
      <c r="L43" s="1337"/>
      <c r="M43" s="211">
        <v>9</v>
      </c>
      <c r="N43" s="1337"/>
      <c r="O43" s="211">
        <v>9</v>
      </c>
      <c r="P43" s="1337"/>
      <c r="Q43" s="211">
        <v>9</v>
      </c>
      <c r="R43" s="1337"/>
      <c r="S43" s="1354">
        <f>C43+E43+G43+I43+K43+M43+O43+Q43</f>
        <v>66</v>
      </c>
      <c r="T43" s="1431">
        <v>3905</v>
      </c>
      <c r="U43" s="1417">
        <v>34</v>
      </c>
    </row>
    <row r="44" spans="1:21" ht="16.5" customHeight="1" thickBot="1" x14ac:dyDescent="0.25">
      <c r="A44" s="1429" t="s">
        <v>597</v>
      </c>
      <c r="B44" s="1356" t="s">
        <v>186</v>
      </c>
      <c r="C44" s="1332">
        <v>5</v>
      </c>
      <c r="D44" s="1432">
        <v>2250</v>
      </c>
      <c r="E44" s="1332">
        <v>9</v>
      </c>
      <c r="F44" s="1355"/>
      <c r="G44" s="1332">
        <v>9</v>
      </c>
      <c r="H44" s="1355"/>
      <c r="I44" s="1332">
        <v>9</v>
      </c>
      <c r="J44" s="1355"/>
      <c r="K44" s="1332">
        <v>9</v>
      </c>
      <c r="L44" s="1355"/>
      <c r="M44" s="1332">
        <v>9</v>
      </c>
      <c r="N44" s="1355"/>
      <c r="O44" s="1332">
        <v>9</v>
      </c>
      <c r="P44" s="1355"/>
      <c r="Q44" s="1332">
        <v>9</v>
      </c>
      <c r="R44" s="1355"/>
      <c r="S44" s="1357">
        <f>C44+E44+G44+I44+K44+M44+O44+Q44</f>
        <v>68</v>
      </c>
      <c r="T44" s="1358">
        <f>D44+F44+H44+J44+L44+N44+P44+R44</f>
        <v>2250</v>
      </c>
      <c r="U44" s="1418">
        <v>35</v>
      </c>
    </row>
    <row r="45" spans="1:21" x14ac:dyDescent="0.2">
      <c r="A45" s="297"/>
      <c r="B45" s="297"/>
      <c r="C45" s="297"/>
      <c r="D45" s="297"/>
      <c r="E45" s="297"/>
      <c r="F45" s="297"/>
      <c r="G45" s="297"/>
      <c r="H45" s="297"/>
      <c r="I45" s="297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</row>
    <row r="46" spans="1:21" x14ac:dyDescent="0.2">
      <c r="A46" s="297"/>
      <c r="B46" s="297"/>
      <c r="C46" s="297"/>
      <c r="D46" s="297"/>
      <c r="E46" s="297"/>
      <c r="F46" s="297"/>
      <c r="G46" s="297"/>
      <c r="H46" s="297"/>
      <c r="I46" s="297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</row>
    <row r="47" spans="1:21" x14ac:dyDescent="0.2">
      <c r="A47" s="297"/>
      <c r="B47" s="297"/>
      <c r="C47" s="297"/>
      <c r="D47" s="297"/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</row>
    <row r="48" spans="1:21" x14ac:dyDescent="0.2">
      <c r="A48" s="297"/>
      <c r="B48" s="297"/>
      <c r="C48" s="297"/>
      <c r="D48" s="297"/>
      <c r="E48" s="297"/>
      <c r="F48" s="297"/>
      <c r="G48" s="297"/>
      <c r="H48" s="297"/>
      <c r="I48" s="297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</row>
    <row r="52" spans="4:4" x14ac:dyDescent="0.2">
      <c r="D52" s="1334"/>
    </row>
  </sheetData>
  <sortState ref="A10:T44">
    <sortCondition ref="S10:S44"/>
    <sortCondition descending="1" ref="T10:T44"/>
  </sortState>
  <mergeCells count="21">
    <mergeCell ref="A1:B1"/>
    <mergeCell ref="A2:B2"/>
    <mergeCell ref="A5:A7"/>
    <mergeCell ref="B5:B7"/>
    <mergeCell ref="C5:D5"/>
    <mergeCell ref="O5:P5"/>
    <mergeCell ref="Q5:R5"/>
    <mergeCell ref="S5:U6"/>
    <mergeCell ref="C6:D6"/>
    <mergeCell ref="E6:F6"/>
    <mergeCell ref="G6:H6"/>
    <mergeCell ref="I6:J6"/>
    <mergeCell ref="K6:L6"/>
    <mergeCell ref="M6:N6"/>
    <mergeCell ref="O6:P6"/>
    <mergeCell ref="Q6:R6"/>
    <mergeCell ref="E5:F5"/>
    <mergeCell ref="G5:H5"/>
    <mergeCell ref="I5:J5"/>
    <mergeCell ref="K5:L5"/>
    <mergeCell ref="M5:N5"/>
  </mergeCells>
  <pageMargins left="0.15972222222222199" right="0.2" top="0.50972222222222197" bottom="0.69027777777777799" header="0.51180555555555496" footer="0.51180555555555496"/>
  <pageSetup paperSize="9" firstPageNumber="0" orientation="portrait" horizontalDpi="4294967293" vertic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5">
    <tabColor rgb="FF99CC00"/>
  </sheetPr>
  <dimension ref="A2:IW23"/>
  <sheetViews>
    <sheetView topLeftCell="A4" zoomScale="75" zoomScaleNormal="75" workbookViewId="0">
      <selection activeCell="B22" sqref="B22"/>
    </sheetView>
  </sheetViews>
  <sheetFormatPr defaultRowHeight="12.75" x14ac:dyDescent="0.2"/>
  <cols>
    <col min="1" max="1" width="4.5703125" style="217"/>
    <col min="2" max="2" width="17.140625" style="218"/>
    <col min="3" max="3" width="5.7109375" style="218"/>
    <col min="4" max="4" width="9.42578125" style="218"/>
    <col min="5" max="5" width="5.7109375" style="218"/>
    <col min="6" max="6" width="9.42578125" style="218"/>
    <col min="7" max="7" width="5.7109375" style="218"/>
    <col min="8" max="8" width="9.42578125" style="218"/>
    <col min="9" max="9" width="5.7109375" style="218"/>
    <col min="10" max="10" width="9.42578125" style="218"/>
    <col min="11" max="11" width="5.7109375" style="218"/>
    <col min="12" max="12" width="9.42578125" style="218"/>
    <col min="13" max="13" width="5.85546875" style="218"/>
    <col min="14" max="14" width="9.42578125" style="218"/>
    <col min="15" max="15" width="5.7109375" style="218"/>
    <col min="16" max="16" width="9.42578125" style="218"/>
    <col min="17" max="17" width="5.7109375" style="218"/>
    <col min="18" max="18" width="9.42578125" style="218"/>
    <col min="19" max="19" width="6.28515625" style="218"/>
    <col min="20" max="20" width="11" style="218"/>
    <col min="21" max="21" width="10" style="218"/>
    <col min="22" max="22" width="9.140625" style="218"/>
    <col min="23" max="27" width="0" style="218" hidden="1"/>
    <col min="28" max="257" width="9.140625" style="218"/>
  </cols>
  <sheetData>
    <row r="2" spans="1:27" x14ac:dyDescent="0.2"/>
    <row r="4" spans="1:27" ht="23.25" x14ac:dyDescent="0.35">
      <c r="C4" s="219" t="s">
        <v>0</v>
      </c>
      <c r="D4" s="220"/>
      <c r="K4" s="221" t="s">
        <v>1</v>
      </c>
    </row>
    <row r="5" spans="1:27" ht="23.25" x14ac:dyDescent="0.2">
      <c r="C5" s="222" t="s">
        <v>2</v>
      </c>
      <c r="K5" s="223" t="s">
        <v>468</v>
      </c>
    </row>
    <row r="6" spans="1:27" ht="23.25" x14ac:dyDescent="0.2">
      <c r="K6" s="224" t="s">
        <v>3</v>
      </c>
    </row>
    <row r="8" spans="1:27" s="225" customFormat="1" ht="20.25" customHeight="1" thickTop="1" thickBot="1" x14ac:dyDescent="0.25">
      <c r="A8" s="1710" t="s">
        <v>4</v>
      </c>
      <c r="B8" s="1711" t="s">
        <v>5</v>
      </c>
      <c r="C8" s="1708" t="s">
        <v>6</v>
      </c>
      <c r="D8" s="1708"/>
      <c r="E8" s="1707" t="s">
        <v>7</v>
      </c>
      <c r="F8" s="1707"/>
      <c r="G8" s="1708" t="s">
        <v>8</v>
      </c>
      <c r="H8" s="1708"/>
      <c r="I8" s="1707" t="s">
        <v>9</v>
      </c>
      <c r="J8" s="1707"/>
      <c r="K8" s="1708" t="s">
        <v>10</v>
      </c>
      <c r="L8" s="1708"/>
      <c r="M8" s="1707" t="s">
        <v>11</v>
      </c>
      <c r="N8" s="1707"/>
      <c r="O8" s="1708" t="s">
        <v>12</v>
      </c>
      <c r="P8" s="1708"/>
      <c r="Q8" s="1709" t="s">
        <v>13</v>
      </c>
      <c r="R8" s="1709"/>
      <c r="S8" s="1704" t="s">
        <v>18</v>
      </c>
      <c r="T8" s="1704"/>
      <c r="U8" s="1704"/>
    </row>
    <row r="9" spans="1:27" s="225" customFormat="1" ht="27.75" customHeight="1" thickTop="1" thickBot="1" x14ac:dyDescent="0.25">
      <c r="A9" s="1710"/>
      <c r="B9" s="1711"/>
      <c r="C9" s="1748" t="s">
        <v>471</v>
      </c>
      <c r="D9" s="1748"/>
      <c r="E9" s="1749" t="s">
        <v>472</v>
      </c>
      <c r="F9" s="1749"/>
      <c r="G9" s="1749" t="s">
        <v>474</v>
      </c>
      <c r="H9" s="1749"/>
      <c r="I9" s="1749" t="s">
        <v>475</v>
      </c>
      <c r="J9" s="1749"/>
      <c r="K9" s="1749" t="s">
        <v>476</v>
      </c>
      <c r="L9" s="1749"/>
      <c r="M9" s="1749" t="s">
        <v>477</v>
      </c>
      <c r="N9" s="1749"/>
      <c r="O9" s="1749" t="s">
        <v>478</v>
      </c>
      <c r="P9" s="1749"/>
      <c r="Q9" s="1749" t="s">
        <v>479</v>
      </c>
      <c r="R9" s="1749"/>
      <c r="S9" s="1704"/>
      <c r="T9" s="1704"/>
      <c r="U9" s="1704"/>
    </row>
    <row r="10" spans="1:27" s="225" customFormat="1" ht="13.5" thickTop="1" x14ac:dyDescent="0.2">
      <c r="A10" s="1710"/>
      <c r="B10" s="1711"/>
      <c r="C10" s="646"/>
      <c r="D10" s="647"/>
      <c r="E10" s="648"/>
      <c r="F10" s="649"/>
      <c r="G10" s="650"/>
      <c r="H10" s="651"/>
      <c r="I10" s="648"/>
      <c r="J10" s="649"/>
      <c r="K10" s="650"/>
      <c r="L10" s="651"/>
      <c r="M10" s="648"/>
      <c r="N10" s="649"/>
      <c r="O10" s="650"/>
      <c r="P10" s="651"/>
      <c r="Q10" s="648"/>
      <c r="R10" s="651"/>
      <c r="S10" s="650"/>
      <c r="T10" s="652"/>
      <c r="U10" s="500"/>
    </row>
    <row r="11" spans="1:27" s="225" customFormat="1" ht="15.75" x14ac:dyDescent="0.2">
      <c r="A11" s="623"/>
      <c r="B11" s="624"/>
      <c r="C11" s="646" t="s">
        <v>19</v>
      </c>
      <c r="D11" s="647" t="s">
        <v>20</v>
      </c>
      <c r="E11" s="627" t="s">
        <v>19</v>
      </c>
      <c r="F11" s="628" t="s">
        <v>20</v>
      </c>
      <c r="G11" s="646" t="s">
        <v>19</v>
      </c>
      <c r="H11" s="647" t="s">
        <v>20</v>
      </c>
      <c r="I11" s="627" t="s">
        <v>19</v>
      </c>
      <c r="J11" s="628" t="s">
        <v>20</v>
      </c>
      <c r="K11" s="646" t="s">
        <v>19</v>
      </c>
      <c r="L11" s="647" t="s">
        <v>20</v>
      </c>
      <c r="M11" s="627" t="s">
        <v>19</v>
      </c>
      <c r="N11" s="628" t="s">
        <v>20</v>
      </c>
      <c r="O11" s="646" t="s">
        <v>19</v>
      </c>
      <c r="P11" s="647" t="s">
        <v>20</v>
      </c>
      <c r="Q11" s="627" t="s">
        <v>19</v>
      </c>
      <c r="R11" s="647" t="s">
        <v>20</v>
      </c>
      <c r="S11" s="646" t="s">
        <v>19</v>
      </c>
      <c r="T11" s="629" t="s">
        <v>21</v>
      </c>
      <c r="U11" s="630" t="s">
        <v>22</v>
      </c>
    </row>
    <row r="12" spans="1:27" s="225" customFormat="1" ht="15.75" x14ac:dyDescent="0.2">
      <c r="A12" s="653"/>
      <c r="B12" s="654"/>
      <c r="C12" s="655"/>
      <c r="D12" s="656"/>
      <c r="E12" s="655"/>
      <c r="F12" s="657"/>
      <c r="G12" s="655"/>
      <c r="H12" s="656"/>
      <c r="I12" s="655"/>
      <c r="J12" s="657"/>
      <c r="K12" s="655"/>
      <c r="L12" s="656"/>
      <c r="M12" s="655"/>
      <c r="N12" s="657"/>
      <c r="O12" s="655"/>
      <c r="P12" s="656"/>
      <c r="Q12" s="655"/>
      <c r="R12" s="656"/>
      <c r="S12" s="655"/>
      <c r="T12" s="658"/>
      <c r="U12" s="659"/>
    </row>
    <row r="13" spans="1:27" s="231" customFormat="1" ht="42.75" customHeight="1" x14ac:dyDescent="0.2">
      <c r="A13" s="226">
        <v>1</v>
      </c>
      <c r="B13" s="1078" t="s">
        <v>213</v>
      </c>
      <c r="C13" s="298">
        <v>3</v>
      </c>
      <c r="D13" s="278">
        <v>3877</v>
      </c>
      <c r="E13" s="227">
        <v>1</v>
      </c>
      <c r="F13" s="228">
        <v>13297</v>
      </c>
      <c r="G13" s="298">
        <v>2</v>
      </c>
      <c r="H13" s="278">
        <v>3151</v>
      </c>
      <c r="I13" s="299">
        <v>1</v>
      </c>
      <c r="J13" s="287">
        <v>6965</v>
      </c>
      <c r="K13" s="298">
        <v>3</v>
      </c>
      <c r="L13" s="278">
        <v>19665</v>
      </c>
      <c r="M13" s="299">
        <v>1</v>
      </c>
      <c r="N13" s="287">
        <v>18575</v>
      </c>
      <c r="O13" s="298">
        <v>3</v>
      </c>
      <c r="P13" s="278">
        <v>14990</v>
      </c>
      <c r="Q13" s="299">
        <v>3</v>
      </c>
      <c r="R13" s="287">
        <v>20425</v>
      </c>
      <c r="S13" s="488">
        <f t="shared" ref="S13:T20" si="0">IF(ISNUMBER(C13)=TRUE(),SUM(C13,E13,G13,I13,K13,M13,O13,Q13),"")</f>
        <v>17</v>
      </c>
      <c r="T13" s="489">
        <f t="shared" si="0"/>
        <v>100945</v>
      </c>
      <c r="U13" s="1099">
        <v>1</v>
      </c>
      <c r="W13" s="231">
        <f t="shared" ref="W13:W20" si="1">IF(ISNUMBER(S13)=TRUE(),S13,"")</f>
        <v>17</v>
      </c>
      <c r="X13" s="231">
        <f t="shared" ref="X13:X20" si="2">IF(ISNUMBER(T13)=TRUE(),T13,"")</f>
        <v>100945</v>
      </c>
      <c r="Y13" s="232">
        <f t="shared" ref="Y13:Y20" si="3">MAX(D13,F13,H13,J13,L13,N13,P13,R13)</f>
        <v>20425</v>
      </c>
      <c r="Z13" s="231">
        <f t="shared" ref="Z13:Z21" si="4">IF(ISNUMBER(W13)=TRUE(),W13-X13/100000-Y13/1000000000,"")</f>
        <v>15.990529575</v>
      </c>
      <c r="AA13" s="231">
        <f t="shared" ref="AA13:AA21" si="5">IF(ISNUMBER(Z13)=TRUE(),RANK(Z13,$Z$13:$Z$21,1),"")</f>
        <v>1</v>
      </c>
    </row>
    <row r="14" spans="1:27" s="231" customFormat="1" ht="42.75" customHeight="1" x14ac:dyDescent="0.2">
      <c r="A14" s="233">
        <v>2</v>
      </c>
      <c r="B14" s="1078" t="s">
        <v>470</v>
      </c>
      <c r="C14" s="300">
        <v>8</v>
      </c>
      <c r="D14" s="288">
        <v>2751</v>
      </c>
      <c r="E14" s="301">
        <v>7</v>
      </c>
      <c r="F14" s="289">
        <v>7259</v>
      </c>
      <c r="G14" s="300">
        <v>3</v>
      </c>
      <c r="H14" s="288">
        <v>3646</v>
      </c>
      <c r="I14" s="301">
        <v>5</v>
      </c>
      <c r="J14" s="289">
        <v>6305</v>
      </c>
      <c r="K14" s="300">
        <v>4</v>
      </c>
      <c r="L14" s="288">
        <v>17030</v>
      </c>
      <c r="M14" s="301">
        <v>4</v>
      </c>
      <c r="N14" s="289">
        <v>11775</v>
      </c>
      <c r="O14" s="300">
        <v>1</v>
      </c>
      <c r="P14" s="288">
        <v>21150</v>
      </c>
      <c r="Q14" s="301">
        <v>2</v>
      </c>
      <c r="R14" s="289">
        <v>19395</v>
      </c>
      <c r="S14" s="490">
        <f t="shared" si="0"/>
        <v>34</v>
      </c>
      <c r="T14" s="491">
        <f t="shared" si="0"/>
        <v>89311</v>
      </c>
      <c r="U14" s="1099">
        <v>2</v>
      </c>
      <c r="W14" s="231">
        <f t="shared" si="1"/>
        <v>34</v>
      </c>
      <c r="X14" s="231">
        <f t="shared" si="2"/>
        <v>89311</v>
      </c>
      <c r="Y14" s="232">
        <f t="shared" si="3"/>
        <v>21150</v>
      </c>
      <c r="Z14" s="231">
        <f t="shared" si="4"/>
        <v>33.106868849999998</v>
      </c>
      <c r="AA14" s="231">
        <f t="shared" si="5"/>
        <v>2</v>
      </c>
    </row>
    <row r="15" spans="1:27" s="231" customFormat="1" ht="42.75" customHeight="1" x14ac:dyDescent="0.2">
      <c r="A15" s="233">
        <v>3</v>
      </c>
      <c r="B15" s="1078" t="s">
        <v>214</v>
      </c>
      <c r="C15" s="234">
        <v>1</v>
      </c>
      <c r="D15" s="235">
        <v>5557</v>
      </c>
      <c r="E15" s="236">
        <v>8</v>
      </c>
      <c r="F15" s="237">
        <v>6811</v>
      </c>
      <c r="G15" s="238">
        <v>6</v>
      </c>
      <c r="H15" s="239">
        <v>3481</v>
      </c>
      <c r="I15" s="227">
        <v>4</v>
      </c>
      <c r="J15" s="228">
        <v>7609</v>
      </c>
      <c r="K15" s="238">
        <v>5</v>
      </c>
      <c r="L15" s="239">
        <v>18160</v>
      </c>
      <c r="M15" s="227">
        <v>5</v>
      </c>
      <c r="N15" s="228">
        <v>9725</v>
      </c>
      <c r="O15" s="238">
        <v>4</v>
      </c>
      <c r="P15" s="239">
        <v>12270</v>
      </c>
      <c r="Q15" s="227">
        <v>1</v>
      </c>
      <c r="R15" s="228">
        <v>21325</v>
      </c>
      <c r="S15" s="488">
        <f t="shared" si="0"/>
        <v>34</v>
      </c>
      <c r="T15" s="489">
        <f t="shared" si="0"/>
        <v>84938</v>
      </c>
      <c r="U15" s="1099">
        <v>3</v>
      </c>
      <c r="W15" s="231">
        <f t="shared" si="1"/>
        <v>34</v>
      </c>
      <c r="X15" s="231">
        <f t="shared" si="2"/>
        <v>84938</v>
      </c>
      <c r="Y15" s="232">
        <f t="shared" si="3"/>
        <v>21325</v>
      </c>
      <c r="Z15" s="231">
        <f t="shared" si="4"/>
        <v>33.150598675000005</v>
      </c>
      <c r="AA15" s="231">
        <f t="shared" si="5"/>
        <v>3</v>
      </c>
    </row>
    <row r="16" spans="1:27" s="231" customFormat="1" ht="42.75" customHeight="1" x14ac:dyDescent="0.2">
      <c r="A16" s="233">
        <v>4</v>
      </c>
      <c r="B16" s="1078" t="s">
        <v>217</v>
      </c>
      <c r="C16" s="234">
        <v>7</v>
      </c>
      <c r="D16" s="235">
        <v>2888</v>
      </c>
      <c r="E16" s="236">
        <v>2</v>
      </c>
      <c r="F16" s="237">
        <v>9246</v>
      </c>
      <c r="G16" s="238">
        <v>5</v>
      </c>
      <c r="H16" s="239">
        <v>3281</v>
      </c>
      <c r="I16" s="227">
        <v>8</v>
      </c>
      <c r="J16" s="228">
        <v>4502</v>
      </c>
      <c r="K16" s="238">
        <v>1</v>
      </c>
      <c r="L16" s="239">
        <v>25975</v>
      </c>
      <c r="M16" s="227">
        <v>6</v>
      </c>
      <c r="N16" s="228">
        <v>9595</v>
      </c>
      <c r="O16" s="238">
        <v>2</v>
      </c>
      <c r="P16" s="239">
        <v>15530</v>
      </c>
      <c r="Q16" s="227">
        <v>5</v>
      </c>
      <c r="R16" s="228">
        <v>10185</v>
      </c>
      <c r="S16" s="490">
        <f t="shared" si="0"/>
        <v>36</v>
      </c>
      <c r="T16" s="492">
        <f t="shared" si="0"/>
        <v>81202</v>
      </c>
      <c r="U16" s="1099">
        <v>4</v>
      </c>
      <c r="W16" s="231">
        <f t="shared" si="1"/>
        <v>36</v>
      </c>
      <c r="X16" s="231">
        <f t="shared" si="2"/>
        <v>81202</v>
      </c>
      <c r="Y16" s="232">
        <f t="shared" si="3"/>
        <v>25975</v>
      </c>
      <c r="Z16" s="231">
        <f t="shared" si="4"/>
        <v>35.187954025000003</v>
      </c>
      <c r="AA16" s="231">
        <f t="shared" si="5"/>
        <v>4</v>
      </c>
    </row>
    <row r="17" spans="1:257" s="231" customFormat="1" ht="42.75" customHeight="1" x14ac:dyDescent="0.2">
      <c r="A17" s="233">
        <v>5</v>
      </c>
      <c r="B17" s="1078" t="s">
        <v>218</v>
      </c>
      <c r="C17" s="300">
        <v>2</v>
      </c>
      <c r="D17" s="288">
        <v>4482</v>
      </c>
      <c r="E17" s="236">
        <v>4</v>
      </c>
      <c r="F17" s="237">
        <v>9099</v>
      </c>
      <c r="G17" s="300">
        <v>7</v>
      </c>
      <c r="H17" s="288">
        <v>2429</v>
      </c>
      <c r="I17" s="301">
        <v>2</v>
      </c>
      <c r="J17" s="289">
        <v>7817</v>
      </c>
      <c r="K17" s="300">
        <v>6</v>
      </c>
      <c r="L17" s="288">
        <v>13090</v>
      </c>
      <c r="M17" s="301">
        <v>3</v>
      </c>
      <c r="N17" s="289">
        <v>9045</v>
      </c>
      <c r="O17" s="300">
        <v>5</v>
      </c>
      <c r="P17" s="288">
        <v>9830</v>
      </c>
      <c r="Q17" s="301">
        <v>8</v>
      </c>
      <c r="R17" s="289">
        <v>8230</v>
      </c>
      <c r="S17" s="488">
        <f t="shared" si="0"/>
        <v>37</v>
      </c>
      <c r="T17" s="489">
        <f t="shared" si="0"/>
        <v>64022</v>
      </c>
      <c r="U17" s="1099">
        <v>5</v>
      </c>
      <c r="W17" s="231">
        <f t="shared" si="1"/>
        <v>37</v>
      </c>
      <c r="X17" s="231">
        <f t="shared" si="2"/>
        <v>64022</v>
      </c>
      <c r="Y17" s="232">
        <f t="shared" si="3"/>
        <v>13090</v>
      </c>
      <c r="Z17" s="231">
        <f t="shared" si="4"/>
        <v>36.359766909999998</v>
      </c>
      <c r="AA17" s="231">
        <f t="shared" si="5"/>
        <v>5</v>
      </c>
    </row>
    <row r="18" spans="1:257" s="231" customFormat="1" ht="42.75" customHeight="1" x14ac:dyDescent="0.2">
      <c r="A18" s="233">
        <v>6</v>
      </c>
      <c r="B18" s="1078" t="s">
        <v>219</v>
      </c>
      <c r="C18" s="300">
        <v>5</v>
      </c>
      <c r="D18" s="288">
        <v>3347</v>
      </c>
      <c r="E18" s="301">
        <v>3</v>
      </c>
      <c r="F18" s="289">
        <v>9861</v>
      </c>
      <c r="G18" s="300">
        <v>1</v>
      </c>
      <c r="H18" s="288">
        <v>3222</v>
      </c>
      <c r="I18" s="301">
        <v>3</v>
      </c>
      <c r="J18" s="289">
        <v>5522</v>
      </c>
      <c r="K18" s="300">
        <v>8</v>
      </c>
      <c r="L18" s="288">
        <v>12095</v>
      </c>
      <c r="M18" s="301">
        <v>8</v>
      </c>
      <c r="N18" s="289">
        <v>6875</v>
      </c>
      <c r="O18" s="300">
        <v>8</v>
      </c>
      <c r="P18" s="288">
        <v>5010</v>
      </c>
      <c r="Q18" s="301">
        <v>4</v>
      </c>
      <c r="R18" s="289">
        <v>11780</v>
      </c>
      <c r="S18" s="490">
        <f t="shared" si="0"/>
        <v>40</v>
      </c>
      <c r="T18" s="492">
        <f t="shared" si="0"/>
        <v>57712</v>
      </c>
      <c r="U18" s="1099">
        <v>6</v>
      </c>
      <c r="W18" s="231">
        <f t="shared" si="1"/>
        <v>40</v>
      </c>
      <c r="X18" s="231">
        <f t="shared" si="2"/>
        <v>57712</v>
      </c>
      <c r="Y18" s="232">
        <f t="shared" si="3"/>
        <v>12095</v>
      </c>
      <c r="Z18" s="231">
        <f t="shared" si="4"/>
        <v>39.422867904999997</v>
      </c>
      <c r="AA18" s="231">
        <f t="shared" si="5"/>
        <v>6</v>
      </c>
    </row>
    <row r="19" spans="1:257" s="231" customFormat="1" ht="42.75" customHeight="1" x14ac:dyDescent="0.2">
      <c r="A19" s="233">
        <v>7</v>
      </c>
      <c r="B19" s="1078" t="s">
        <v>469</v>
      </c>
      <c r="C19" s="234">
        <v>4</v>
      </c>
      <c r="D19" s="235">
        <v>3692</v>
      </c>
      <c r="E19" s="236">
        <v>6</v>
      </c>
      <c r="F19" s="237">
        <v>7494</v>
      </c>
      <c r="G19" s="238">
        <v>8</v>
      </c>
      <c r="H19" s="239">
        <v>2448.1999999999998</v>
      </c>
      <c r="I19" s="227">
        <v>7</v>
      </c>
      <c r="J19" s="228">
        <v>5754</v>
      </c>
      <c r="K19" s="238">
        <v>2</v>
      </c>
      <c r="L19" s="239">
        <v>22035</v>
      </c>
      <c r="M19" s="227">
        <v>2</v>
      </c>
      <c r="N19" s="228">
        <v>13650</v>
      </c>
      <c r="O19" s="238">
        <v>7</v>
      </c>
      <c r="P19" s="239">
        <v>6670</v>
      </c>
      <c r="Q19" s="227">
        <v>7</v>
      </c>
      <c r="R19" s="228">
        <v>9555</v>
      </c>
      <c r="S19" s="488">
        <f t="shared" si="0"/>
        <v>43</v>
      </c>
      <c r="T19" s="489">
        <f t="shared" si="0"/>
        <v>71298.2</v>
      </c>
      <c r="U19" s="1099">
        <v>7</v>
      </c>
      <c r="W19" s="231">
        <f t="shared" si="1"/>
        <v>43</v>
      </c>
      <c r="X19" s="231">
        <f t="shared" si="2"/>
        <v>71298.2</v>
      </c>
      <c r="Y19" s="232">
        <f t="shared" si="3"/>
        <v>22035</v>
      </c>
      <c r="Z19" s="231">
        <f t="shared" si="4"/>
        <v>42.286995965000003</v>
      </c>
      <c r="AA19" s="231">
        <f t="shared" si="5"/>
        <v>7</v>
      </c>
    </row>
    <row r="20" spans="1:257" s="231" customFormat="1" ht="42.75" customHeight="1" thickBot="1" x14ac:dyDescent="0.25">
      <c r="A20" s="240">
        <v>8</v>
      </c>
      <c r="B20" s="1098" t="s">
        <v>215</v>
      </c>
      <c r="C20" s="302">
        <v>6</v>
      </c>
      <c r="D20" s="286">
        <v>2912</v>
      </c>
      <c r="E20" s="284">
        <v>5</v>
      </c>
      <c r="F20" s="285">
        <v>7637</v>
      </c>
      <c r="G20" s="302">
        <v>4</v>
      </c>
      <c r="H20" s="286">
        <v>3470</v>
      </c>
      <c r="I20" s="284">
        <v>6</v>
      </c>
      <c r="J20" s="285">
        <v>4803</v>
      </c>
      <c r="K20" s="302">
        <v>7</v>
      </c>
      <c r="L20" s="286">
        <v>12880</v>
      </c>
      <c r="M20" s="284">
        <v>7</v>
      </c>
      <c r="N20" s="285">
        <v>7125</v>
      </c>
      <c r="O20" s="302">
        <v>6</v>
      </c>
      <c r="P20" s="286">
        <v>9060</v>
      </c>
      <c r="Q20" s="284">
        <v>6</v>
      </c>
      <c r="R20" s="285">
        <v>10360</v>
      </c>
      <c r="S20" s="493">
        <f t="shared" si="0"/>
        <v>47</v>
      </c>
      <c r="T20" s="494">
        <f t="shared" si="0"/>
        <v>58247</v>
      </c>
      <c r="U20" s="1100">
        <v>8</v>
      </c>
      <c r="W20" s="231">
        <f t="shared" si="1"/>
        <v>47</v>
      </c>
      <c r="X20" s="231">
        <f t="shared" si="2"/>
        <v>58247</v>
      </c>
      <c r="Y20" s="232">
        <f t="shared" si="3"/>
        <v>12880</v>
      </c>
      <c r="Z20" s="231">
        <f t="shared" si="4"/>
        <v>46.417517119999999</v>
      </c>
      <c r="AA20" s="231">
        <f t="shared" si="5"/>
        <v>8</v>
      </c>
    </row>
    <row r="21" spans="1:257" s="231" customFormat="1" ht="42.75" customHeight="1" thickTop="1" x14ac:dyDescent="0.35">
      <c r="A21" s="346"/>
      <c r="B21" s="1376"/>
      <c r="C21" s="342"/>
      <c r="D21" s="357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342"/>
      <c r="P21" s="342"/>
      <c r="Q21" s="342"/>
      <c r="R21" s="342"/>
      <c r="S21" s="342"/>
      <c r="T21" s="342"/>
      <c r="U21" s="342"/>
      <c r="W21" s="231" t="str">
        <f>IF(ISNUMBER(#REF!)=TRUE(),#REF!,"")</f>
        <v/>
      </c>
      <c r="X21" s="231" t="str">
        <f>IF(ISNUMBER(#REF!)=TRUE(),#REF!,"")</f>
        <v/>
      </c>
      <c r="Y21" s="232" t="e">
        <f>MAX(#REF!,#REF!,#REF!,#REF!,#REF!,#REF!,#REF!,#REF!)</f>
        <v>#REF!</v>
      </c>
      <c r="Z21" s="231" t="str">
        <f t="shared" si="4"/>
        <v/>
      </c>
      <c r="AA21" s="231" t="str">
        <f t="shared" si="5"/>
        <v/>
      </c>
    </row>
    <row r="22" spans="1:257" s="347" customFormat="1" ht="33.75" customHeight="1" x14ac:dyDescent="0.35">
      <c r="A22" s="217"/>
      <c r="B22" s="1376" t="s">
        <v>890</v>
      </c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342"/>
      <c r="W22" s="342"/>
      <c r="X22" s="342"/>
      <c r="Y22" s="342"/>
      <c r="Z22" s="342"/>
      <c r="AA22" s="342"/>
      <c r="AB22" s="342"/>
      <c r="AC22" s="342"/>
      <c r="AD22" s="342"/>
      <c r="AE22" s="342"/>
      <c r="AF22" s="342"/>
      <c r="AG22" s="342"/>
      <c r="AH22" s="342"/>
      <c r="AI22" s="342"/>
      <c r="AJ22" s="342"/>
      <c r="AK22" s="342"/>
      <c r="AL22" s="342"/>
      <c r="AM22" s="342"/>
      <c r="AN22" s="342"/>
      <c r="AO22" s="342"/>
      <c r="AP22" s="342"/>
      <c r="AQ22" s="342"/>
      <c r="AR22" s="342"/>
      <c r="AS22" s="342"/>
      <c r="AT22" s="342"/>
      <c r="AU22" s="342"/>
      <c r="AV22" s="342"/>
      <c r="AW22" s="342"/>
      <c r="AX22" s="342"/>
      <c r="AY22" s="342"/>
      <c r="AZ22" s="342"/>
      <c r="BA22" s="342"/>
      <c r="BB22" s="342"/>
      <c r="BC22" s="342"/>
      <c r="BD22" s="342"/>
      <c r="BE22" s="342"/>
      <c r="BF22" s="342"/>
      <c r="BG22" s="342"/>
      <c r="BH22" s="342"/>
      <c r="BI22" s="342"/>
      <c r="BJ22" s="342"/>
      <c r="BK22" s="342"/>
      <c r="BL22" s="342"/>
      <c r="BM22" s="342"/>
      <c r="BN22" s="342"/>
      <c r="BO22" s="342"/>
      <c r="BP22" s="342"/>
      <c r="BQ22" s="342"/>
      <c r="BR22" s="342"/>
      <c r="BS22" s="342"/>
      <c r="BT22" s="342"/>
      <c r="BU22" s="342"/>
      <c r="BV22" s="342"/>
      <c r="BW22" s="342"/>
      <c r="BX22" s="342"/>
      <c r="BY22" s="342"/>
      <c r="BZ22" s="342"/>
      <c r="CA22" s="342"/>
      <c r="CB22" s="342"/>
      <c r="CC22" s="342"/>
      <c r="CD22" s="342"/>
      <c r="CE22" s="342"/>
      <c r="CF22" s="342"/>
      <c r="CG22" s="342"/>
      <c r="CH22" s="342"/>
      <c r="CI22" s="342"/>
      <c r="CJ22" s="342"/>
      <c r="CK22" s="342"/>
      <c r="CL22" s="342"/>
      <c r="CM22" s="342"/>
      <c r="CN22" s="342"/>
      <c r="CO22" s="342"/>
      <c r="CP22" s="342"/>
      <c r="CQ22" s="342"/>
      <c r="CR22" s="342"/>
      <c r="CS22" s="342"/>
      <c r="CT22" s="342"/>
      <c r="CU22" s="342"/>
      <c r="CV22" s="342"/>
      <c r="CW22" s="342"/>
      <c r="CX22" s="342"/>
      <c r="CY22" s="342"/>
      <c r="CZ22" s="342"/>
      <c r="DA22" s="342"/>
      <c r="DB22" s="342"/>
      <c r="DC22" s="342"/>
      <c r="DD22" s="342"/>
      <c r="DE22" s="342"/>
      <c r="DF22" s="342"/>
      <c r="DG22" s="342"/>
      <c r="DH22" s="342"/>
      <c r="DI22" s="342"/>
      <c r="DJ22" s="342"/>
      <c r="DK22" s="342"/>
      <c r="DL22" s="342"/>
      <c r="DM22" s="342"/>
      <c r="DN22" s="342"/>
      <c r="DO22" s="342"/>
      <c r="DP22" s="342"/>
      <c r="DQ22" s="342"/>
      <c r="DR22" s="342"/>
      <c r="DS22" s="342"/>
      <c r="DT22" s="342"/>
      <c r="DU22" s="342"/>
      <c r="DV22" s="342"/>
      <c r="DW22" s="342"/>
      <c r="DX22" s="342"/>
      <c r="DY22" s="342"/>
      <c r="DZ22" s="342"/>
      <c r="EA22" s="342"/>
      <c r="EB22" s="342"/>
      <c r="EC22" s="342"/>
      <c r="ED22" s="342"/>
      <c r="EE22" s="342"/>
      <c r="EF22" s="342"/>
      <c r="EG22" s="342"/>
      <c r="EH22" s="342"/>
      <c r="EI22" s="342"/>
      <c r="EJ22" s="342"/>
      <c r="EK22" s="342"/>
      <c r="EL22" s="342"/>
      <c r="EM22" s="342"/>
      <c r="EN22" s="342"/>
      <c r="EO22" s="342"/>
      <c r="EP22" s="342"/>
      <c r="EQ22" s="342"/>
      <c r="ER22" s="342"/>
      <c r="ES22" s="342"/>
      <c r="ET22" s="342"/>
      <c r="EU22" s="342"/>
      <c r="EV22" s="342"/>
      <c r="EW22" s="342"/>
      <c r="EX22" s="342"/>
      <c r="EY22" s="342"/>
      <c r="EZ22" s="342"/>
      <c r="FA22" s="342"/>
      <c r="FB22" s="342"/>
      <c r="FC22" s="342"/>
      <c r="FD22" s="342"/>
      <c r="FE22" s="342"/>
      <c r="FF22" s="342"/>
      <c r="FG22" s="342"/>
      <c r="FH22" s="342"/>
      <c r="FI22" s="342"/>
      <c r="FJ22" s="342"/>
      <c r="FK22" s="342"/>
      <c r="FL22" s="342"/>
      <c r="FM22" s="342"/>
      <c r="FN22" s="342"/>
      <c r="FO22" s="342"/>
      <c r="FP22" s="342"/>
      <c r="FQ22" s="342"/>
      <c r="FR22" s="342"/>
      <c r="FS22" s="342"/>
      <c r="FT22" s="342"/>
      <c r="FU22" s="342"/>
      <c r="FV22" s="342"/>
      <c r="FW22" s="342"/>
      <c r="FX22" s="342"/>
      <c r="FY22" s="342"/>
      <c r="FZ22" s="342"/>
      <c r="GA22" s="342"/>
      <c r="GB22" s="342"/>
      <c r="GC22" s="342"/>
      <c r="GD22" s="342"/>
      <c r="GE22" s="342"/>
      <c r="GF22" s="342"/>
      <c r="GG22" s="342"/>
      <c r="GH22" s="342"/>
      <c r="GI22" s="342"/>
      <c r="GJ22" s="342"/>
      <c r="GK22" s="342"/>
      <c r="GL22" s="342"/>
      <c r="GM22" s="342"/>
      <c r="GN22" s="342"/>
      <c r="GO22" s="342"/>
      <c r="GP22" s="342"/>
      <c r="GQ22" s="342"/>
      <c r="GR22" s="342"/>
      <c r="GS22" s="342"/>
      <c r="GT22" s="342"/>
      <c r="GU22" s="342"/>
      <c r="GV22" s="342"/>
      <c r="GW22" s="342"/>
      <c r="GX22" s="342"/>
      <c r="GY22" s="342"/>
      <c r="GZ22" s="342"/>
      <c r="HA22" s="342"/>
      <c r="HB22" s="342"/>
      <c r="HC22" s="342"/>
      <c r="HD22" s="342"/>
      <c r="HE22" s="342"/>
      <c r="HF22" s="342"/>
      <c r="HG22" s="342"/>
      <c r="HH22" s="342"/>
      <c r="HI22" s="342"/>
      <c r="HJ22" s="342"/>
      <c r="HK22" s="342"/>
      <c r="HL22" s="342"/>
      <c r="HM22" s="342"/>
      <c r="HN22" s="342"/>
      <c r="HO22" s="342"/>
      <c r="HP22" s="342"/>
      <c r="HQ22" s="342"/>
      <c r="HR22" s="342"/>
      <c r="HS22" s="342"/>
      <c r="HT22" s="342"/>
      <c r="HU22" s="342"/>
      <c r="HV22" s="342"/>
      <c r="HW22" s="342"/>
      <c r="HX22" s="342"/>
      <c r="HY22" s="342"/>
      <c r="HZ22" s="342"/>
      <c r="IA22" s="342"/>
      <c r="IB22" s="342"/>
      <c r="IC22" s="342"/>
      <c r="ID22" s="342"/>
      <c r="IE22" s="342"/>
      <c r="IF22" s="342"/>
      <c r="IG22" s="342"/>
      <c r="IH22" s="342"/>
      <c r="II22" s="342"/>
      <c r="IJ22" s="342"/>
      <c r="IK22" s="342"/>
      <c r="IL22" s="342"/>
      <c r="IM22" s="342"/>
      <c r="IN22" s="342"/>
      <c r="IO22" s="342"/>
      <c r="IP22" s="342"/>
      <c r="IQ22" s="342"/>
      <c r="IR22" s="342"/>
      <c r="IS22" s="342"/>
      <c r="IT22" s="342"/>
      <c r="IU22" s="342"/>
      <c r="IV22" s="342"/>
      <c r="IW22" s="342"/>
    </row>
    <row r="23" spans="1:257" ht="15" customHeight="1" x14ac:dyDescent="0.2"/>
  </sheetData>
  <sortState ref="B13:T20">
    <sortCondition ref="S13:S20"/>
    <sortCondition descending="1" ref="T13:T20"/>
  </sortState>
  <mergeCells count="19">
    <mergeCell ref="A8:A10"/>
    <mergeCell ref="B8:B10"/>
    <mergeCell ref="C8:D8"/>
    <mergeCell ref="E8:F8"/>
    <mergeCell ref="G8:H8"/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</mergeCells>
  <printOptions horizontalCentered="1"/>
  <pageMargins left="0.78749999999999998" right="0.78749999999999998" top="2.9527777777777802" bottom="0.59027777777777801" header="2.9527777777777802" footer="0.51180555555555496"/>
  <pageSetup paperSize="9" firstPageNumber="0" orientation="portrait" horizontalDpi="4294967293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6">
    <tabColor rgb="FF008080"/>
  </sheetPr>
  <dimension ref="A1:IW93"/>
  <sheetViews>
    <sheetView zoomScale="82" zoomScaleNormal="82" workbookViewId="0">
      <selection activeCell="AC10" sqref="AC10"/>
    </sheetView>
  </sheetViews>
  <sheetFormatPr defaultRowHeight="15" x14ac:dyDescent="0.2"/>
  <cols>
    <col min="1" max="1" width="5.140625" style="244"/>
    <col min="2" max="2" width="21.85546875" style="245"/>
    <col min="3" max="3" width="19.85546875" style="246"/>
    <col min="4" max="4" width="5.7109375" style="246"/>
    <col min="5" max="5" width="9.28515625" style="247"/>
    <col min="6" max="6" width="5.7109375" style="246"/>
    <col min="7" max="7" width="9.28515625" style="247"/>
    <col min="8" max="8" width="5.7109375" style="246"/>
    <col min="9" max="9" width="9.28515625" style="247"/>
    <col min="10" max="10" width="5.7109375" style="246"/>
    <col min="11" max="11" width="9.28515625" style="247"/>
    <col min="12" max="12" width="5.7109375" style="246"/>
    <col min="13" max="13" width="9.28515625" style="247"/>
    <col min="14" max="14" width="5.7109375" style="246"/>
    <col min="15" max="15" width="9.28515625" style="247"/>
    <col min="16" max="16" width="5.7109375" style="246"/>
    <col min="17" max="17" width="9.28515625" style="247"/>
    <col min="18" max="18" width="5.7109375" style="246"/>
    <col min="19" max="19" width="9.28515625" style="247"/>
    <col min="20" max="20" width="6.7109375" style="246"/>
    <col min="21" max="21" width="10" style="247"/>
    <col min="22" max="22" width="10.5703125" style="246"/>
    <col min="23" max="28" width="0" style="246" hidden="1"/>
    <col min="29" max="257" width="9.140625" style="246"/>
  </cols>
  <sheetData>
    <row r="1" spans="1:28" ht="23.25" x14ac:dyDescent="0.35">
      <c r="B1" s="1679" t="s">
        <v>0</v>
      </c>
      <c r="C1" s="1679"/>
      <c r="K1" s="248" t="s">
        <v>1</v>
      </c>
      <c r="Q1" s="246"/>
    </row>
    <row r="2" spans="1:28" ht="23.25" x14ac:dyDescent="0.35">
      <c r="B2" s="1680" t="s">
        <v>2</v>
      </c>
      <c r="C2" s="1680"/>
      <c r="K2" s="248" t="s">
        <v>473</v>
      </c>
      <c r="Y2" s="249"/>
    </row>
    <row r="3" spans="1:28" ht="23.25" x14ac:dyDescent="0.35">
      <c r="K3" s="248">
        <v>3</v>
      </c>
    </row>
    <row r="4" spans="1:28" x14ac:dyDescent="0.2">
      <c r="B4" s="250"/>
      <c r="D4" s="251"/>
      <c r="E4" s="252"/>
      <c r="H4" s="251"/>
      <c r="I4" s="252"/>
      <c r="L4" s="251"/>
      <c r="M4" s="252"/>
      <c r="P4" s="251"/>
      <c r="Q4" s="252"/>
    </row>
    <row r="5" spans="1:28" s="253" customFormat="1" ht="20.25" customHeight="1" x14ac:dyDescent="0.2">
      <c r="A5" s="1710" t="s">
        <v>4</v>
      </c>
      <c r="B5" s="1750" t="s">
        <v>31</v>
      </c>
      <c r="C5" s="1751" t="s">
        <v>5</v>
      </c>
      <c r="D5" s="1707" t="s">
        <v>6</v>
      </c>
      <c r="E5" s="1707"/>
      <c r="F5" s="1708" t="s">
        <v>7</v>
      </c>
      <c r="G5" s="1708"/>
      <c r="H5" s="1707" t="s">
        <v>8</v>
      </c>
      <c r="I5" s="1707"/>
      <c r="J5" s="1708" t="s">
        <v>9</v>
      </c>
      <c r="K5" s="1708"/>
      <c r="L5" s="1707" t="s">
        <v>10</v>
      </c>
      <c r="M5" s="1707"/>
      <c r="N5" s="1708" t="s">
        <v>11</v>
      </c>
      <c r="O5" s="1708"/>
      <c r="P5" s="1707" t="s">
        <v>12</v>
      </c>
      <c r="Q5" s="1707"/>
      <c r="R5" s="1708" t="s">
        <v>13</v>
      </c>
      <c r="S5" s="1708"/>
      <c r="T5" s="1704" t="s">
        <v>18</v>
      </c>
      <c r="U5" s="1704"/>
      <c r="V5" s="1704"/>
    </row>
    <row r="6" spans="1:28" s="253" customFormat="1" ht="27.75" customHeight="1" x14ac:dyDescent="0.2">
      <c r="A6" s="1710"/>
      <c r="B6" s="1750"/>
      <c r="C6" s="1751"/>
      <c r="D6" s="1748" t="s">
        <v>471</v>
      </c>
      <c r="E6" s="1748"/>
      <c r="F6" s="1749" t="s">
        <v>472</v>
      </c>
      <c r="G6" s="1749"/>
      <c r="H6" s="1749" t="s">
        <v>474</v>
      </c>
      <c r="I6" s="1749"/>
      <c r="J6" s="1749" t="s">
        <v>475</v>
      </c>
      <c r="K6" s="1749"/>
      <c r="L6" s="1749" t="s">
        <v>476</v>
      </c>
      <c r="M6" s="1749"/>
      <c r="N6" s="1749" t="s">
        <v>477</v>
      </c>
      <c r="O6" s="1749"/>
      <c r="P6" s="1749" t="s">
        <v>478</v>
      </c>
      <c r="Q6" s="1749"/>
      <c r="R6" s="1749" t="s">
        <v>479</v>
      </c>
      <c r="S6" s="1749"/>
      <c r="T6" s="1704"/>
      <c r="U6" s="1704"/>
      <c r="V6" s="1704"/>
    </row>
    <row r="7" spans="1:28" s="253" customFormat="1" ht="12.75" customHeight="1" x14ac:dyDescent="0.2">
      <c r="A7" s="1710"/>
      <c r="B7" s="1750"/>
      <c r="C7" s="1751"/>
      <c r="D7" s="660"/>
      <c r="E7" s="661"/>
      <c r="F7" s="660"/>
      <c r="G7" s="662"/>
      <c r="H7" s="663"/>
      <c r="I7" s="661"/>
      <c r="J7" s="660"/>
      <c r="K7" s="662"/>
      <c r="L7" s="663"/>
      <c r="M7" s="661"/>
      <c r="N7" s="660"/>
      <c r="O7" s="664"/>
      <c r="P7" s="663"/>
      <c r="Q7" s="661"/>
      <c r="R7" s="660"/>
      <c r="S7" s="662"/>
      <c r="T7" s="663"/>
      <c r="U7" s="665"/>
      <c r="V7" s="666"/>
      <c r="W7" s="254"/>
      <c r="X7" s="255"/>
      <c r="Y7" s="255"/>
      <c r="Z7" s="255"/>
      <c r="AA7" s="255"/>
    </row>
    <row r="8" spans="1:28" s="253" customFormat="1" ht="12.75" customHeight="1" x14ac:dyDescent="0.2">
      <c r="A8" s="623"/>
      <c r="B8" s="667"/>
      <c r="C8" s="668"/>
      <c r="D8" s="669" t="s">
        <v>19</v>
      </c>
      <c r="E8" s="670" t="s">
        <v>20</v>
      </c>
      <c r="F8" s="669" t="s">
        <v>19</v>
      </c>
      <c r="G8" s="671" t="s">
        <v>20</v>
      </c>
      <c r="H8" s="672" t="s">
        <v>19</v>
      </c>
      <c r="I8" s="670" t="s">
        <v>20</v>
      </c>
      <c r="J8" s="669" t="s">
        <v>19</v>
      </c>
      <c r="K8" s="671" t="s">
        <v>20</v>
      </c>
      <c r="L8" s="672" t="s">
        <v>19</v>
      </c>
      <c r="M8" s="670" t="s">
        <v>20</v>
      </c>
      <c r="N8" s="669" t="s">
        <v>19</v>
      </c>
      <c r="O8" s="673" t="s">
        <v>20</v>
      </c>
      <c r="P8" s="672" t="s">
        <v>19</v>
      </c>
      <c r="Q8" s="670" t="s">
        <v>20</v>
      </c>
      <c r="R8" s="669" t="s">
        <v>19</v>
      </c>
      <c r="S8" s="671" t="s">
        <v>20</v>
      </c>
      <c r="T8" s="672" t="s">
        <v>19</v>
      </c>
      <c r="U8" s="674" t="s">
        <v>21</v>
      </c>
      <c r="V8" s="675" t="s">
        <v>22</v>
      </c>
      <c r="W8" s="256"/>
      <c r="X8" s="255"/>
      <c r="Y8" s="255"/>
      <c r="Z8" s="255"/>
      <c r="AA8" s="255"/>
    </row>
    <row r="9" spans="1:28" s="253" customFormat="1" ht="12.75" customHeight="1" x14ac:dyDescent="0.2">
      <c r="A9" s="653"/>
      <c r="B9" s="676"/>
      <c r="C9" s="677"/>
      <c r="D9" s="499"/>
      <c r="E9" s="678"/>
      <c r="F9" s="499"/>
      <c r="G9" s="679"/>
      <c r="H9" s="499"/>
      <c r="I9" s="678"/>
      <c r="J9" s="499"/>
      <c r="K9" s="679"/>
      <c r="L9" s="499"/>
      <c r="M9" s="678"/>
      <c r="N9" s="499"/>
      <c r="O9" s="679"/>
      <c r="P9" s="499"/>
      <c r="Q9" s="678"/>
      <c r="R9" s="499"/>
      <c r="S9" s="679"/>
      <c r="T9" s="499"/>
      <c r="U9" s="680"/>
      <c r="V9" s="659"/>
      <c r="W9" s="256"/>
      <c r="X9" s="255"/>
      <c r="Y9" s="255"/>
      <c r="Z9" s="255"/>
      <c r="AA9" s="255"/>
    </row>
    <row r="10" spans="1:28" s="259" customFormat="1" ht="15" customHeight="1" x14ac:dyDescent="0.2">
      <c r="A10" s="1101">
        <v>1</v>
      </c>
      <c r="B10" s="1438" t="s">
        <v>220</v>
      </c>
      <c r="C10" s="281" t="s">
        <v>221</v>
      </c>
      <c r="D10" s="257">
        <v>4</v>
      </c>
      <c r="E10" s="237">
        <v>1218</v>
      </c>
      <c r="F10" s="298">
        <v>1</v>
      </c>
      <c r="G10" s="277">
        <v>4376</v>
      </c>
      <c r="H10" s="299">
        <v>4</v>
      </c>
      <c r="I10" s="287">
        <v>1142</v>
      </c>
      <c r="J10" s="298">
        <v>1</v>
      </c>
      <c r="K10" s="278">
        <v>2292</v>
      </c>
      <c r="L10" s="299">
        <v>2</v>
      </c>
      <c r="M10" s="287">
        <v>9815</v>
      </c>
      <c r="N10" s="298">
        <v>1</v>
      </c>
      <c r="O10" s="278">
        <v>8270</v>
      </c>
      <c r="P10" s="299">
        <v>5</v>
      </c>
      <c r="Q10" s="287">
        <v>4040</v>
      </c>
      <c r="R10" s="298">
        <v>3</v>
      </c>
      <c r="S10" s="278">
        <v>5210</v>
      </c>
      <c r="T10" s="487">
        <f t="shared" ref="T10:T22" si="0">IF(ISNUMBER(D10)=TRUE(),SUM(D10,F10,H10,J10,L10,N10,P10,R10),"")</f>
        <v>21</v>
      </c>
      <c r="U10" s="489">
        <f t="shared" ref="U10:U22" si="1">IF(ISNUMBER(E10)=TRUE(),SUM(E10,G10,I10,K10,M10,O10,Q10,S10),"")</f>
        <v>36363</v>
      </c>
      <c r="V10" s="495">
        <v>1</v>
      </c>
      <c r="W10" s="259">
        <f t="shared" ref="W10:W40" si="2">IF(ISNUMBER(V10)=TRUE(),1,"")</f>
        <v>1</v>
      </c>
      <c r="X10" s="259">
        <f t="shared" ref="X10:X40" si="3">IF(ISNUMBER(T10)=TRUE(),T10,"")</f>
        <v>21</v>
      </c>
      <c r="Y10" s="259">
        <f t="shared" ref="Y10:Y40" si="4">IF(ISNUMBER(U10)=TRUE(),U10,"")</f>
        <v>36363</v>
      </c>
      <c r="Z10" s="260">
        <f t="shared" ref="Z10:Z40" si="5">MAX(E10,G10,I10,K10,M10,O10,Q10,S10)</f>
        <v>9815</v>
      </c>
      <c r="AA10" s="259">
        <f t="shared" ref="AA10:AA40" si="6">IF(ISNUMBER(X10)=TRUE(),X10-Y10/100000-Z10/1000000000,"")</f>
        <v>20.636360185000001</v>
      </c>
      <c r="AB10" s="259">
        <f t="shared" ref="AB10:AB41" si="7">IF(ISNUMBER(AA10)=TRUE(),RANK(AA10,$AA$10:$AA$92,1),"")</f>
        <v>1</v>
      </c>
    </row>
    <row r="11" spans="1:28" s="259" customFormat="1" ht="15" customHeight="1" x14ac:dyDescent="0.2">
      <c r="A11" s="1102">
        <v>2</v>
      </c>
      <c r="B11" s="1438" t="s">
        <v>226</v>
      </c>
      <c r="C11" s="281" t="s">
        <v>214</v>
      </c>
      <c r="D11" s="301">
        <v>1</v>
      </c>
      <c r="E11" s="289">
        <v>2222</v>
      </c>
      <c r="F11" s="261">
        <v>7</v>
      </c>
      <c r="G11" s="239">
        <v>2293</v>
      </c>
      <c r="H11" s="262">
        <v>5</v>
      </c>
      <c r="I11" s="228">
        <v>775</v>
      </c>
      <c r="J11" s="263">
        <v>1</v>
      </c>
      <c r="K11" s="239">
        <v>4405</v>
      </c>
      <c r="L11" s="262">
        <v>1</v>
      </c>
      <c r="M11" s="228">
        <v>12340</v>
      </c>
      <c r="N11" s="263">
        <v>3</v>
      </c>
      <c r="O11" s="239">
        <v>4640</v>
      </c>
      <c r="P11" s="262">
        <v>3</v>
      </c>
      <c r="Q11" s="228">
        <v>5650</v>
      </c>
      <c r="R11" s="263">
        <v>1</v>
      </c>
      <c r="S11" s="239">
        <v>8695</v>
      </c>
      <c r="T11" s="487">
        <f t="shared" si="0"/>
        <v>22</v>
      </c>
      <c r="U11" s="489">
        <f t="shared" si="1"/>
        <v>41020</v>
      </c>
      <c r="V11" s="496">
        <v>2</v>
      </c>
      <c r="W11" s="259">
        <f t="shared" si="2"/>
        <v>1</v>
      </c>
      <c r="X11" s="259">
        <f t="shared" si="3"/>
        <v>22</v>
      </c>
      <c r="Y11" s="259">
        <f t="shared" si="4"/>
        <v>41020</v>
      </c>
      <c r="Z11" s="260">
        <f t="shared" si="5"/>
        <v>12340</v>
      </c>
      <c r="AA11" s="259">
        <f t="shared" si="6"/>
        <v>21.589787659999999</v>
      </c>
      <c r="AB11" s="259">
        <f t="shared" si="7"/>
        <v>2</v>
      </c>
    </row>
    <row r="12" spans="1:28" s="259" customFormat="1" ht="15" customHeight="1" x14ac:dyDescent="0.2">
      <c r="A12" s="1102">
        <v>3</v>
      </c>
      <c r="B12" s="1438" t="s">
        <v>872</v>
      </c>
      <c r="C12" s="281" t="s">
        <v>221</v>
      </c>
      <c r="D12" s="262">
        <v>3</v>
      </c>
      <c r="E12" s="228">
        <v>1643</v>
      </c>
      <c r="F12" s="261">
        <v>1</v>
      </c>
      <c r="G12" s="239">
        <v>5014</v>
      </c>
      <c r="H12" s="262">
        <v>2</v>
      </c>
      <c r="I12" s="228">
        <v>1023</v>
      </c>
      <c r="J12" s="263">
        <v>6</v>
      </c>
      <c r="K12" s="239">
        <v>2435</v>
      </c>
      <c r="L12" s="262">
        <v>8</v>
      </c>
      <c r="M12" s="228">
        <v>470</v>
      </c>
      <c r="N12" s="263">
        <v>1</v>
      </c>
      <c r="O12" s="239">
        <v>8840</v>
      </c>
      <c r="P12" s="262">
        <v>2</v>
      </c>
      <c r="Q12" s="228">
        <v>6060</v>
      </c>
      <c r="R12" s="263">
        <v>1</v>
      </c>
      <c r="S12" s="239">
        <v>11700</v>
      </c>
      <c r="T12" s="487">
        <f t="shared" si="0"/>
        <v>24</v>
      </c>
      <c r="U12" s="489">
        <f t="shared" si="1"/>
        <v>37185</v>
      </c>
      <c r="V12" s="496">
        <v>3</v>
      </c>
      <c r="W12" s="259">
        <f t="shared" si="2"/>
        <v>1</v>
      </c>
      <c r="X12" s="259">
        <f t="shared" si="3"/>
        <v>24</v>
      </c>
      <c r="Y12" s="259">
        <f t="shared" si="4"/>
        <v>37185</v>
      </c>
      <c r="Z12" s="260">
        <f t="shared" si="5"/>
        <v>11700</v>
      </c>
      <c r="AA12" s="259">
        <f t="shared" si="6"/>
        <v>23.6281383</v>
      </c>
      <c r="AB12" s="259">
        <f t="shared" si="7"/>
        <v>3</v>
      </c>
    </row>
    <row r="13" spans="1:28" s="259" customFormat="1" ht="15" customHeight="1" x14ac:dyDescent="0.2">
      <c r="A13" s="1102">
        <v>5</v>
      </c>
      <c r="B13" s="1438" t="s">
        <v>488</v>
      </c>
      <c r="C13" s="283" t="s">
        <v>483</v>
      </c>
      <c r="D13" s="257">
        <v>4</v>
      </c>
      <c r="E13" s="237">
        <v>1298</v>
      </c>
      <c r="F13" s="298">
        <v>8</v>
      </c>
      <c r="G13" s="277">
        <v>1290</v>
      </c>
      <c r="H13" s="301">
        <v>1</v>
      </c>
      <c r="I13" s="289">
        <v>1858</v>
      </c>
      <c r="J13" s="300">
        <v>7</v>
      </c>
      <c r="K13" s="288">
        <v>1384</v>
      </c>
      <c r="L13" s="301">
        <v>3</v>
      </c>
      <c r="M13" s="289">
        <v>6930</v>
      </c>
      <c r="N13" s="300">
        <v>2</v>
      </c>
      <c r="O13" s="288">
        <v>2935</v>
      </c>
      <c r="P13" s="301">
        <v>1</v>
      </c>
      <c r="Q13" s="289">
        <v>10590</v>
      </c>
      <c r="R13" s="300">
        <v>1</v>
      </c>
      <c r="S13" s="288">
        <v>8250</v>
      </c>
      <c r="T13" s="487">
        <f t="shared" si="0"/>
        <v>27</v>
      </c>
      <c r="U13" s="489">
        <f t="shared" si="1"/>
        <v>34535</v>
      </c>
      <c r="V13" s="496">
        <v>5</v>
      </c>
      <c r="W13" s="259">
        <f t="shared" si="2"/>
        <v>1</v>
      </c>
      <c r="X13" s="259">
        <f t="shared" si="3"/>
        <v>27</v>
      </c>
      <c r="Y13" s="259">
        <f t="shared" si="4"/>
        <v>34535</v>
      </c>
      <c r="Z13" s="260">
        <f t="shared" si="5"/>
        <v>10590</v>
      </c>
      <c r="AA13" s="259">
        <f t="shared" si="6"/>
        <v>26.654639410000001</v>
      </c>
      <c r="AB13" s="259">
        <f t="shared" si="7"/>
        <v>4</v>
      </c>
    </row>
    <row r="14" spans="1:28" s="259" customFormat="1" ht="15" customHeight="1" x14ac:dyDescent="0.2">
      <c r="A14" s="1102">
        <v>6</v>
      </c>
      <c r="B14" s="1438" t="s">
        <v>229</v>
      </c>
      <c r="C14" s="283" t="s">
        <v>219</v>
      </c>
      <c r="D14" s="301">
        <v>5</v>
      </c>
      <c r="E14" s="289">
        <v>857</v>
      </c>
      <c r="F14" s="264">
        <v>2</v>
      </c>
      <c r="G14" s="235">
        <v>3843</v>
      </c>
      <c r="H14" s="262">
        <v>2</v>
      </c>
      <c r="I14" s="228">
        <v>1110</v>
      </c>
      <c r="J14" s="263">
        <v>2</v>
      </c>
      <c r="K14" s="239">
        <v>2209</v>
      </c>
      <c r="L14" s="262">
        <v>4</v>
      </c>
      <c r="M14" s="228">
        <v>2520</v>
      </c>
      <c r="N14" s="263">
        <v>4</v>
      </c>
      <c r="O14" s="239">
        <v>4015</v>
      </c>
      <c r="P14" s="262">
        <v>8</v>
      </c>
      <c r="Q14" s="228">
        <v>2190</v>
      </c>
      <c r="R14" s="263">
        <v>6</v>
      </c>
      <c r="S14" s="239">
        <v>4060</v>
      </c>
      <c r="T14" s="487">
        <f t="shared" si="0"/>
        <v>33</v>
      </c>
      <c r="U14" s="489">
        <f t="shared" si="1"/>
        <v>20804</v>
      </c>
      <c r="V14" s="496">
        <v>6</v>
      </c>
      <c r="W14" s="259">
        <f t="shared" si="2"/>
        <v>1</v>
      </c>
      <c r="X14" s="259">
        <f t="shared" si="3"/>
        <v>33</v>
      </c>
      <c r="Y14" s="259">
        <f t="shared" si="4"/>
        <v>20804</v>
      </c>
      <c r="Z14" s="260">
        <f t="shared" si="5"/>
        <v>4060</v>
      </c>
      <c r="AA14" s="259">
        <f t="shared" si="6"/>
        <v>32.791955940000001</v>
      </c>
      <c r="AB14" s="259">
        <f t="shared" si="7"/>
        <v>5</v>
      </c>
    </row>
    <row r="15" spans="1:28" s="259" customFormat="1" ht="15" customHeight="1" x14ac:dyDescent="0.2">
      <c r="A15" s="1101">
        <v>7</v>
      </c>
      <c r="B15" s="1438" t="s">
        <v>222</v>
      </c>
      <c r="C15" s="283" t="s">
        <v>221</v>
      </c>
      <c r="D15" s="301">
        <v>6</v>
      </c>
      <c r="E15" s="289">
        <v>1016</v>
      </c>
      <c r="F15" s="300">
        <v>1</v>
      </c>
      <c r="G15" s="288">
        <v>3907</v>
      </c>
      <c r="H15" s="301">
        <v>5</v>
      </c>
      <c r="I15" s="289">
        <v>986</v>
      </c>
      <c r="J15" s="300">
        <v>2</v>
      </c>
      <c r="K15" s="288">
        <v>2238</v>
      </c>
      <c r="L15" s="301">
        <v>2</v>
      </c>
      <c r="M15" s="289">
        <v>9380</v>
      </c>
      <c r="N15" s="300">
        <v>8</v>
      </c>
      <c r="O15" s="288">
        <v>1465</v>
      </c>
      <c r="P15" s="301">
        <v>3</v>
      </c>
      <c r="Q15" s="289">
        <v>4890</v>
      </c>
      <c r="R15" s="300">
        <v>7</v>
      </c>
      <c r="S15" s="288">
        <v>3515</v>
      </c>
      <c r="T15" s="487">
        <f t="shared" si="0"/>
        <v>34</v>
      </c>
      <c r="U15" s="489">
        <f t="shared" si="1"/>
        <v>27397</v>
      </c>
      <c r="V15" s="495">
        <v>7</v>
      </c>
      <c r="W15" s="259">
        <f t="shared" si="2"/>
        <v>1</v>
      </c>
      <c r="X15" s="259">
        <f t="shared" si="3"/>
        <v>34</v>
      </c>
      <c r="Y15" s="259">
        <f t="shared" si="4"/>
        <v>27397</v>
      </c>
      <c r="Z15" s="260">
        <f t="shared" si="5"/>
        <v>9380</v>
      </c>
      <c r="AA15" s="259">
        <f t="shared" si="6"/>
        <v>33.72602062</v>
      </c>
      <c r="AB15" s="259">
        <f t="shared" si="7"/>
        <v>6</v>
      </c>
    </row>
    <row r="16" spans="1:28" s="259" customFormat="1" ht="15" customHeight="1" x14ac:dyDescent="0.2">
      <c r="A16" s="1102">
        <v>9</v>
      </c>
      <c r="B16" s="1438" t="s">
        <v>130</v>
      </c>
      <c r="C16" s="283" t="s">
        <v>483</v>
      </c>
      <c r="D16" s="257">
        <v>7</v>
      </c>
      <c r="E16" s="237">
        <v>838</v>
      </c>
      <c r="F16" s="264">
        <v>3</v>
      </c>
      <c r="G16" s="235">
        <v>3462</v>
      </c>
      <c r="H16" s="262">
        <v>3</v>
      </c>
      <c r="I16" s="228">
        <v>1005</v>
      </c>
      <c r="J16" s="263">
        <v>3</v>
      </c>
      <c r="K16" s="239">
        <v>2929</v>
      </c>
      <c r="L16" s="262">
        <v>8</v>
      </c>
      <c r="M16" s="228">
        <v>3290</v>
      </c>
      <c r="N16" s="263">
        <v>7</v>
      </c>
      <c r="O16" s="239">
        <v>2610</v>
      </c>
      <c r="P16" s="262">
        <v>2</v>
      </c>
      <c r="Q16" s="228">
        <v>4900</v>
      </c>
      <c r="R16" s="263">
        <v>2</v>
      </c>
      <c r="S16" s="239">
        <v>8355</v>
      </c>
      <c r="T16" s="487">
        <f t="shared" si="0"/>
        <v>35</v>
      </c>
      <c r="U16" s="489">
        <f t="shared" si="1"/>
        <v>27389</v>
      </c>
      <c r="V16" s="496">
        <v>9</v>
      </c>
      <c r="W16" s="259">
        <f t="shared" si="2"/>
        <v>1</v>
      </c>
      <c r="X16" s="259">
        <f t="shared" si="3"/>
        <v>35</v>
      </c>
      <c r="Y16" s="259">
        <f t="shared" si="4"/>
        <v>27389</v>
      </c>
      <c r="Z16" s="260">
        <f t="shared" si="5"/>
        <v>8355</v>
      </c>
      <c r="AA16" s="259">
        <f t="shared" si="6"/>
        <v>34.726101645</v>
      </c>
      <c r="AB16" s="259">
        <f t="shared" si="7"/>
        <v>7</v>
      </c>
    </row>
    <row r="17" spans="1:28" s="259" customFormat="1" ht="15" customHeight="1" x14ac:dyDescent="0.2">
      <c r="A17" s="1101">
        <v>10</v>
      </c>
      <c r="B17" s="1438" t="s">
        <v>234</v>
      </c>
      <c r="C17" s="88" t="s">
        <v>218</v>
      </c>
      <c r="D17" s="257">
        <v>1</v>
      </c>
      <c r="E17" s="237">
        <v>2547</v>
      </c>
      <c r="F17" s="264">
        <v>9</v>
      </c>
      <c r="G17" s="235"/>
      <c r="H17" s="262">
        <v>6</v>
      </c>
      <c r="I17" s="228">
        <v>780</v>
      </c>
      <c r="J17" s="263">
        <v>2</v>
      </c>
      <c r="K17" s="239">
        <v>4190</v>
      </c>
      <c r="L17" s="262">
        <v>5</v>
      </c>
      <c r="M17" s="228">
        <v>6155</v>
      </c>
      <c r="N17" s="263">
        <v>1</v>
      </c>
      <c r="O17" s="239">
        <v>3065</v>
      </c>
      <c r="P17" s="262">
        <v>5</v>
      </c>
      <c r="Q17" s="265">
        <v>2700</v>
      </c>
      <c r="R17" s="263">
        <v>8</v>
      </c>
      <c r="S17" s="239">
        <v>2055</v>
      </c>
      <c r="T17" s="487">
        <f t="shared" si="0"/>
        <v>37</v>
      </c>
      <c r="U17" s="751">
        <f t="shared" si="1"/>
        <v>21492</v>
      </c>
      <c r="V17" s="495">
        <v>10</v>
      </c>
      <c r="W17" s="259">
        <f t="shared" si="2"/>
        <v>1</v>
      </c>
      <c r="X17" s="259">
        <f t="shared" si="3"/>
        <v>37</v>
      </c>
      <c r="Y17" s="259">
        <f t="shared" si="4"/>
        <v>21492</v>
      </c>
      <c r="Z17" s="260">
        <f t="shared" si="5"/>
        <v>6155</v>
      </c>
      <c r="AA17" s="259">
        <f t="shared" si="6"/>
        <v>36.785073844999999</v>
      </c>
      <c r="AB17" s="259">
        <f t="shared" si="7"/>
        <v>8</v>
      </c>
    </row>
    <row r="18" spans="1:28" s="259" customFormat="1" ht="15" customHeight="1" x14ac:dyDescent="0.2">
      <c r="A18" s="1102">
        <v>11</v>
      </c>
      <c r="B18" s="1438" t="s">
        <v>235</v>
      </c>
      <c r="C18" s="88" t="s">
        <v>218</v>
      </c>
      <c r="D18" s="262">
        <v>4</v>
      </c>
      <c r="E18" s="228">
        <v>1100</v>
      </c>
      <c r="F18" s="264">
        <v>3</v>
      </c>
      <c r="G18" s="235">
        <v>3049</v>
      </c>
      <c r="H18" s="262">
        <v>6</v>
      </c>
      <c r="I18" s="228">
        <v>662</v>
      </c>
      <c r="J18" s="263">
        <v>3</v>
      </c>
      <c r="K18" s="239">
        <v>2147</v>
      </c>
      <c r="L18" s="262">
        <v>5</v>
      </c>
      <c r="M18" s="228">
        <v>1635</v>
      </c>
      <c r="N18" s="263">
        <v>8</v>
      </c>
      <c r="O18" s="239">
        <v>250</v>
      </c>
      <c r="P18" s="262">
        <v>4</v>
      </c>
      <c r="Q18" s="228">
        <v>4530</v>
      </c>
      <c r="R18" s="263">
        <v>4</v>
      </c>
      <c r="S18" s="239">
        <v>2970</v>
      </c>
      <c r="T18" s="487">
        <f t="shared" si="0"/>
        <v>37</v>
      </c>
      <c r="U18" s="489">
        <f t="shared" si="1"/>
        <v>16343</v>
      </c>
      <c r="V18" s="496">
        <v>11</v>
      </c>
      <c r="W18" s="259">
        <f t="shared" si="2"/>
        <v>1</v>
      </c>
      <c r="X18" s="259">
        <f t="shared" si="3"/>
        <v>37</v>
      </c>
      <c r="Y18" s="259">
        <f t="shared" si="4"/>
        <v>16343</v>
      </c>
      <c r="Z18" s="260">
        <f t="shared" si="5"/>
        <v>4530</v>
      </c>
      <c r="AA18" s="259">
        <f t="shared" si="6"/>
        <v>36.836565470000004</v>
      </c>
      <c r="AB18" s="259">
        <f t="shared" si="7"/>
        <v>9</v>
      </c>
    </row>
    <row r="19" spans="1:28" s="259" customFormat="1" ht="15" customHeight="1" x14ac:dyDescent="0.2">
      <c r="A19" s="1102">
        <v>12</v>
      </c>
      <c r="B19" s="1438" t="s">
        <v>225</v>
      </c>
      <c r="C19" s="88" t="s">
        <v>215</v>
      </c>
      <c r="D19" s="257">
        <v>3</v>
      </c>
      <c r="E19" s="237">
        <v>1293</v>
      </c>
      <c r="F19" s="264">
        <v>6</v>
      </c>
      <c r="G19" s="235">
        <v>2301</v>
      </c>
      <c r="H19" s="262">
        <v>8</v>
      </c>
      <c r="I19" s="228">
        <v>578</v>
      </c>
      <c r="J19" s="263">
        <v>1</v>
      </c>
      <c r="K19" s="239">
        <v>2300</v>
      </c>
      <c r="L19" s="262">
        <v>6</v>
      </c>
      <c r="M19" s="228">
        <v>5470</v>
      </c>
      <c r="N19" s="263">
        <v>6</v>
      </c>
      <c r="O19" s="239">
        <v>2210</v>
      </c>
      <c r="P19" s="262">
        <v>3</v>
      </c>
      <c r="Q19" s="228">
        <v>5310</v>
      </c>
      <c r="R19" s="263">
        <v>7</v>
      </c>
      <c r="S19" s="239">
        <v>2755</v>
      </c>
      <c r="T19" s="487">
        <f t="shared" si="0"/>
        <v>40</v>
      </c>
      <c r="U19" s="489">
        <f t="shared" si="1"/>
        <v>22217</v>
      </c>
      <c r="V19" s="496">
        <v>12</v>
      </c>
      <c r="W19" s="259">
        <f t="shared" si="2"/>
        <v>1</v>
      </c>
      <c r="X19" s="259">
        <f t="shared" si="3"/>
        <v>40</v>
      </c>
      <c r="Y19" s="259">
        <f t="shared" si="4"/>
        <v>22217</v>
      </c>
      <c r="Z19" s="260">
        <f t="shared" si="5"/>
        <v>5470</v>
      </c>
      <c r="AA19" s="259">
        <f t="shared" si="6"/>
        <v>39.777824530000004</v>
      </c>
      <c r="AB19" s="259">
        <f t="shared" si="7"/>
        <v>10</v>
      </c>
    </row>
    <row r="20" spans="1:28" ht="15" customHeight="1" x14ac:dyDescent="0.2">
      <c r="A20" s="1101">
        <v>13</v>
      </c>
      <c r="B20" s="1438" t="s">
        <v>481</v>
      </c>
      <c r="C20" s="283" t="s">
        <v>217</v>
      </c>
      <c r="D20" s="257">
        <v>8</v>
      </c>
      <c r="E20" s="237">
        <v>604</v>
      </c>
      <c r="F20" s="261">
        <v>4</v>
      </c>
      <c r="G20" s="239">
        <v>3344</v>
      </c>
      <c r="H20" s="262">
        <v>3</v>
      </c>
      <c r="I20" s="228">
        <v>1098</v>
      </c>
      <c r="J20" s="263">
        <v>4</v>
      </c>
      <c r="K20" s="239">
        <v>1529</v>
      </c>
      <c r="L20" s="262">
        <v>5</v>
      </c>
      <c r="M20" s="228">
        <v>5810</v>
      </c>
      <c r="N20" s="263">
        <v>5</v>
      </c>
      <c r="O20" s="239">
        <v>2675</v>
      </c>
      <c r="P20" s="262">
        <v>7</v>
      </c>
      <c r="Q20" s="228">
        <v>1590</v>
      </c>
      <c r="R20" s="263">
        <v>4</v>
      </c>
      <c r="S20" s="239">
        <v>3620</v>
      </c>
      <c r="T20" s="487">
        <f t="shared" si="0"/>
        <v>40</v>
      </c>
      <c r="U20" s="489">
        <f t="shared" si="1"/>
        <v>20270</v>
      </c>
      <c r="V20" s="495">
        <v>13</v>
      </c>
      <c r="W20" s="259">
        <f t="shared" si="2"/>
        <v>1</v>
      </c>
      <c r="X20" s="259">
        <f t="shared" si="3"/>
        <v>40</v>
      </c>
      <c r="Y20" s="259">
        <f t="shared" si="4"/>
        <v>20270</v>
      </c>
      <c r="Z20" s="260">
        <f t="shared" si="5"/>
        <v>5810</v>
      </c>
      <c r="AA20" s="259">
        <f t="shared" si="6"/>
        <v>39.797294190000002</v>
      </c>
      <c r="AB20" s="259">
        <f t="shared" si="7"/>
        <v>11</v>
      </c>
    </row>
    <row r="21" spans="1:28" ht="15.75" customHeight="1" x14ac:dyDescent="0.2">
      <c r="A21" s="1102">
        <v>14</v>
      </c>
      <c r="B21" s="1438" t="s">
        <v>230</v>
      </c>
      <c r="C21" s="140" t="s">
        <v>219</v>
      </c>
      <c r="D21" s="257">
        <v>3</v>
      </c>
      <c r="E21" s="237">
        <v>1420</v>
      </c>
      <c r="F21" s="264">
        <v>5</v>
      </c>
      <c r="G21" s="235">
        <v>3248</v>
      </c>
      <c r="H21" s="262">
        <v>6</v>
      </c>
      <c r="I21" s="228">
        <v>914</v>
      </c>
      <c r="J21" s="263">
        <v>3</v>
      </c>
      <c r="K21" s="239">
        <v>1791</v>
      </c>
      <c r="L21" s="262">
        <v>7</v>
      </c>
      <c r="M21" s="228">
        <v>4135</v>
      </c>
      <c r="N21" s="263">
        <v>7</v>
      </c>
      <c r="O21" s="239">
        <v>1020</v>
      </c>
      <c r="P21" s="262">
        <v>4</v>
      </c>
      <c r="Q21" s="228">
        <v>2730</v>
      </c>
      <c r="R21" s="263">
        <v>6</v>
      </c>
      <c r="S21" s="239">
        <v>3215</v>
      </c>
      <c r="T21" s="487">
        <f t="shared" si="0"/>
        <v>41</v>
      </c>
      <c r="U21" s="489">
        <f t="shared" si="1"/>
        <v>18473</v>
      </c>
      <c r="V21" s="496">
        <v>14</v>
      </c>
      <c r="W21" s="259">
        <f t="shared" si="2"/>
        <v>1</v>
      </c>
      <c r="X21" s="259">
        <f t="shared" si="3"/>
        <v>41</v>
      </c>
      <c r="Y21" s="259">
        <f t="shared" si="4"/>
        <v>18473</v>
      </c>
      <c r="Z21" s="260">
        <f t="shared" si="5"/>
        <v>4135</v>
      </c>
      <c r="AA21" s="259">
        <f t="shared" si="6"/>
        <v>40.815265865000001</v>
      </c>
      <c r="AB21" s="259">
        <f t="shared" si="7"/>
        <v>12</v>
      </c>
    </row>
    <row r="22" spans="1:28" ht="15.75" x14ac:dyDescent="0.2">
      <c r="A22" s="1102">
        <v>15</v>
      </c>
      <c r="B22" s="1438" t="s">
        <v>227</v>
      </c>
      <c r="C22" s="88" t="s">
        <v>214</v>
      </c>
      <c r="D22" s="257">
        <v>2</v>
      </c>
      <c r="E22" s="237">
        <v>1689</v>
      </c>
      <c r="F22" s="264">
        <v>8</v>
      </c>
      <c r="G22" s="235">
        <v>1487</v>
      </c>
      <c r="H22" s="262">
        <v>7</v>
      </c>
      <c r="I22" s="228">
        <v>672</v>
      </c>
      <c r="J22" s="263">
        <v>5</v>
      </c>
      <c r="K22" s="239">
        <v>1932</v>
      </c>
      <c r="L22" s="262">
        <v>7</v>
      </c>
      <c r="M22" s="228">
        <v>1520</v>
      </c>
      <c r="N22" s="263">
        <v>4</v>
      </c>
      <c r="O22" s="239">
        <v>2885</v>
      </c>
      <c r="P22" s="262">
        <v>7</v>
      </c>
      <c r="Q22" s="228">
        <v>2860</v>
      </c>
      <c r="R22" s="263">
        <v>2</v>
      </c>
      <c r="S22" s="239">
        <v>5350</v>
      </c>
      <c r="T22" s="487">
        <f t="shared" si="0"/>
        <v>42</v>
      </c>
      <c r="U22" s="489">
        <f t="shared" si="1"/>
        <v>18395</v>
      </c>
      <c r="V22" s="496">
        <v>15</v>
      </c>
      <c r="W22" s="259">
        <f t="shared" si="2"/>
        <v>1</v>
      </c>
      <c r="X22" s="259">
        <f t="shared" si="3"/>
        <v>42</v>
      </c>
      <c r="Y22" s="259">
        <f t="shared" si="4"/>
        <v>18395</v>
      </c>
      <c r="Z22" s="260">
        <f t="shared" si="5"/>
        <v>5350</v>
      </c>
      <c r="AA22" s="259">
        <f t="shared" si="6"/>
        <v>41.816044649999995</v>
      </c>
      <c r="AB22" s="259">
        <f t="shared" si="7"/>
        <v>13</v>
      </c>
    </row>
    <row r="23" spans="1:28" ht="15.75" x14ac:dyDescent="0.2">
      <c r="A23" s="1101">
        <v>16</v>
      </c>
      <c r="B23" s="1438" t="s">
        <v>566</v>
      </c>
      <c r="C23" s="88" t="s">
        <v>482</v>
      </c>
      <c r="D23" s="257">
        <v>9</v>
      </c>
      <c r="E23" s="237"/>
      <c r="F23" s="264">
        <v>9</v>
      </c>
      <c r="G23" s="235"/>
      <c r="H23" s="262">
        <v>4</v>
      </c>
      <c r="I23" s="228">
        <v>1085</v>
      </c>
      <c r="J23" s="263">
        <v>5</v>
      </c>
      <c r="K23" s="239">
        <v>1507</v>
      </c>
      <c r="L23" s="262">
        <v>4</v>
      </c>
      <c r="M23" s="228">
        <v>6655</v>
      </c>
      <c r="N23" s="263">
        <v>2</v>
      </c>
      <c r="O23" s="239">
        <v>6765</v>
      </c>
      <c r="P23" s="262">
        <v>5</v>
      </c>
      <c r="Q23" s="228">
        <v>3330</v>
      </c>
      <c r="R23" s="263">
        <v>4</v>
      </c>
      <c r="S23" s="239">
        <v>4710</v>
      </c>
      <c r="T23" s="487">
        <f t="shared" ref="T23:T40" si="8">IF(ISNUMBER(D23)=TRUE(),SUM(D23,F23,H23,J23,L23,N23,P23,R23),"")</f>
        <v>42</v>
      </c>
      <c r="U23" s="489">
        <v>16012</v>
      </c>
      <c r="V23" s="495">
        <v>16</v>
      </c>
      <c r="W23" s="259">
        <f t="shared" si="2"/>
        <v>1</v>
      </c>
      <c r="X23" s="259">
        <f t="shared" si="3"/>
        <v>42</v>
      </c>
      <c r="Y23" s="259">
        <f t="shared" si="4"/>
        <v>16012</v>
      </c>
      <c r="Z23" s="260">
        <f t="shared" si="5"/>
        <v>6765</v>
      </c>
      <c r="AA23" s="259">
        <f t="shared" si="6"/>
        <v>41.839873234999999</v>
      </c>
      <c r="AB23" s="259">
        <f t="shared" si="7"/>
        <v>14</v>
      </c>
    </row>
    <row r="24" spans="1:28" ht="15.75" x14ac:dyDescent="0.2">
      <c r="A24" s="1102">
        <v>17</v>
      </c>
      <c r="B24" s="1438" t="s">
        <v>228</v>
      </c>
      <c r="C24" s="283" t="s">
        <v>219</v>
      </c>
      <c r="D24" s="257">
        <v>5</v>
      </c>
      <c r="E24" s="237">
        <v>1070</v>
      </c>
      <c r="F24" s="264">
        <v>5</v>
      </c>
      <c r="G24" s="235">
        <v>2770</v>
      </c>
      <c r="H24" s="262">
        <v>1</v>
      </c>
      <c r="I24" s="228">
        <v>1198</v>
      </c>
      <c r="J24" s="263">
        <v>7</v>
      </c>
      <c r="K24" s="239">
        <v>1522</v>
      </c>
      <c r="L24" s="262">
        <v>7</v>
      </c>
      <c r="M24" s="228">
        <v>5440</v>
      </c>
      <c r="N24" s="263">
        <v>7</v>
      </c>
      <c r="O24" s="239">
        <v>1840</v>
      </c>
      <c r="P24" s="262">
        <v>8</v>
      </c>
      <c r="Q24" s="228">
        <v>90</v>
      </c>
      <c r="R24" s="263">
        <v>3</v>
      </c>
      <c r="S24" s="239">
        <v>4505</v>
      </c>
      <c r="T24" s="487">
        <f t="shared" si="8"/>
        <v>43</v>
      </c>
      <c r="U24" s="489">
        <f>IF(ISNUMBER(E24)=TRUE(),SUM(E24,G24,I24,K24,M24,O24,Q24,S24),"")</f>
        <v>18435</v>
      </c>
      <c r="V24" s="496">
        <v>17</v>
      </c>
      <c r="W24" s="259">
        <f t="shared" si="2"/>
        <v>1</v>
      </c>
      <c r="X24" s="259">
        <f t="shared" si="3"/>
        <v>43</v>
      </c>
      <c r="Y24" s="259">
        <f t="shared" si="4"/>
        <v>18435</v>
      </c>
      <c r="Z24" s="260">
        <f t="shared" si="5"/>
        <v>5440</v>
      </c>
      <c r="AA24" s="259">
        <f t="shared" si="6"/>
        <v>42.815644559999996</v>
      </c>
      <c r="AB24" s="259">
        <f t="shared" si="7"/>
        <v>15</v>
      </c>
    </row>
    <row r="25" spans="1:28" ht="15.75" x14ac:dyDescent="0.2">
      <c r="A25" s="1102">
        <v>18</v>
      </c>
      <c r="B25" s="1438" t="s">
        <v>564</v>
      </c>
      <c r="C25" s="140" t="s">
        <v>483</v>
      </c>
      <c r="D25" s="257">
        <v>9</v>
      </c>
      <c r="E25" s="237"/>
      <c r="F25" s="264">
        <v>9</v>
      </c>
      <c r="G25" s="235"/>
      <c r="H25" s="262">
        <v>8</v>
      </c>
      <c r="I25" s="228">
        <v>783</v>
      </c>
      <c r="J25" s="263">
        <v>4</v>
      </c>
      <c r="K25" s="239">
        <v>1992</v>
      </c>
      <c r="L25" s="262">
        <v>3</v>
      </c>
      <c r="M25" s="228">
        <v>6810</v>
      </c>
      <c r="N25" s="263">
        <v>3</v>
      </c>
      <c r="O25" s="239">
        <v>6230</v>
      </c>
      <c r="P25" s="262">
        <v>2</v>
      </c>
      <c r="Q25" s="289">
        <v>5660</v>
      </c>
      <c r="R25" s="263">
        <v>5</v>
      </c>
      <c r="S25" s="239">
        <v>2790</v>
      </c>
      <c r="T25" s="487">
        <f t="shared" si="8"/>
        <v>43</v>
      </c>
      <c r="U25" s="489">
        <v>15815</v>
      </c>
      <c r="V25" s="496">
        <v>18</v>
      </c>
      <c r="W25" s="259">
        <f t="shared" si="2"/>
        <v>1</v>
      </c>
      <c r="X25" s="259">
        <f t="shared" si="3"/>
        <v>43</v>
      </c>
      <c r="Y25" s="259">
        <f t="shared" si="4"/>
        <v>15815</v>
      </c>
      <c r="Z25" s="260">
        <f t="shared" si="5"/>
        <v>6810</v>
      </c>
      <c r="AA25" s="259">
        <f t="shared" si="6"/>
        <v>42.841843189999999</v>
      </c>
      <c r="AB25" s="259">
        <f t="shared" si="7"/>
        <v>16</v>
      </c>
    </row>
    <row r="26" spans="1:28" ht="15.75" x14ac:dyDescent="0.2">
      <c r="A26" s="1101">
        <v>19</v>
      </c>
      <c r="B26" s="1439" t="s">
        <v>224</v>
      </c>
      <c r="C26" s="281" t="s">
        <v>215</v>
      </c>
      <c r="D26" s="299">
        <v>7</v>
      </c>
      <c r="E26" s="287">
        <v>854</v>
      </c>
      <c r="F26" s="300">
        <v>5</v>
      </c>
      <c r="G26" s="288">
        <v>2591</v>
      </c>
      <c r="H26" s="262">
        <v>1</v>
      </c>
      <c r="I26" s="228">
        <v>2079</v>
      </c>
      <c r="J26" s="263">
        <v>5</v>
      </c>
      <c r="K26" s="239">
        <v>2503</v>
      </c>
      <c r="L26" s="262">
        <v>6</v>
      </c>
      <c r="M26" s="228">
        <v>1570</v>
      </c>
      <c r="N26" s="263">
        <v>6</v>
      </c>
      <c r="O26" s="239">
        <v>2180</v>
      </c>
      <c r="P26" s="262">
        <v>7</v>
      </c>
      <c r="Q26" s="289">
        <v>1350</v>
      </c>
      <c r="R26" s="263">
        <v>7</v>
      </c>
      <c r="S26" s="239">
        <v>1445</v>
      </c>
      <c r="T26" s="487">
        <f t="shared" si="8"/>
        <v>44</v>
      </c>
      <c r="U26" s="489">
        <f>IF(ISNUMBER(E26)=TRUE(),SUM(E26,G26,I26,K26,M26,O26,Q26,S26),"")</f>
        <v>14572</v>
      </c>
      <c r="V26" s="495">
        <v>19</v>
      </c>
      <c r="W26" s="259">
        <f t="shared" si="2"/>
        <v>1</v>
      </c>
      <c r="X26" s="259">
        <f t="shared" si="3"/>
        <v>44</v>
      </c>
      <c r="Y26" s="259">
        <f t="shared" si="4"/>
        <v>14572</v>
      </c>
      <c r="Z26" s="260">
        <f t="shared" si="5"/>
        <v>2591</v>
      </c>
      <c r="AA26" s="259">
        <f t="shared" si="6"/>
        <v>43.854277409000005</v>
      </c>
      <c r="AB26" s="259">
        <f t="shared" si="7"/>
        <v>17</v>
      </c>
    </row>
    <row r="27" spans="1:28" ht="15.75" x14ac:dyDescent="0.2">
      <c r="A27" s="1102">
        <v>20</v>
      </c>
      <c r="B27" s="1438" t="s">
        <v>231</v>
      </c>
      <c r="C27" s="283" t="s">
        <v>217</v>
      </c>
      <c r="D27" s="301">
        <v>8</v>
      </c>
      <c r="E27" s="289">
        <v>599</v>
      </c>
      <c r="F27" s="300">
        <v>3</v>
      </c>
      <c r="G27" s="288">
        <v>3050</v>
      </c>
      <c r="H27" s="301">
        <v>9</v>
      </c>
      <c r="I27" s="289"/>
      <c r="J27" s="300">
        <v>9</v>
      </c>
      <c r="K27" s="288"/>
      <c r="L27" s="301">
        <v>1</v>
      </c>
      <c r="M27" s="289">
        <v>9435</v>
      </c>
      <c r="N27" s="300">
        <v>8</v>
      </c>
      <c r="O27" s="288">
        <v>1635</v>
      </c>
      <c r="P27" s="301">
        <v>1</v>
      </c>
      <c r="Q27" s="289">
        <v>7550</v>
      </c>
      <c r="R27" s="300">
        <v>6</v>
      </c>
      <c r="S27" s="288">
        <v>2170</v>
      </c>
      <c r="T27" s="487">
        <f t="shared" si="8"/>
        <v>45</v>
      </c>
      <c r="U27" s="489">
        <f>IF(ISNUMBER(E27)=TRUE(),SUM(E27,G27,I27,K27,M27,O27,Q27,S27),"")</f>
        <v>24439</v>
      </c>
      <c r="V27" s="496">
        <v>20</v>
      </c>
      <c r="W27" s="259">
        <f t="shared" si="2"/>
        <v>1</v>
      </c>
      <c r="X27" s="259">
        <f t="shared" si="3"/>
        <v>45</v>
      </c>
      <c r="Y27" s="259">
        <f t="shared" si="4"/>
        <v>24439</v>
      </c>
      <c r="Z27" s="260">
        <f t="shared" si="5"/>
        <v>9435</v>
      </c>
      <c r="AA27" s="259">
        <f t="shared" si="6"/>
        <v>44.755600564999995</v>
      </c>
      <c r="AB27" s="259">
        <f t="shared" si="7"/>
        <v>18</v>
      </c>
    </row>
    <row r="28" spans="1:28" ht="15.75" x14ac:dyDescent="0.2">
      <c r="A28" s="1101">
        <v>22</v>
      </c>
      <c r="B28" s="1438" t="s">
        <v>486</v>
      </c>
      <c r="C28" s="140" t="s">
        <v>482</v>
      </c>
      <c r="D28" s="262">
        <v>5</v>
      </c>
      <c r="E28" s="228">
        <v>1157</v>
      </c>
      <c r="F28" s="263">
        <v>2</v>
      </c>
      <c r="G28" s="239">
        <v>3232</v>
      </c>
      <c r="H28" s="262">
        <v>9</v>
      </c>
      <c r="I28" s="228"/>
      <c r="J28" s="263">
        <v>9</v>
      </c>
      <c r="K28" s="239"/>
      <c r="L28" s="262">
        <v>3</v>
      </c>
      <c r="M28" s="228">
        <v>6560</v>
      </c>
      <c r="N28" s="263">
        <v>3</v>
      </c>
      <c r="O28" s="239">
        <v>2930</v>
      </c>
      <c r="P28" s="262">
        <v>6</v>
      </c>
      <c r="Q28" s="228">
        <v>3340</v>
      </c>
      <c r="R28" s="263">
        <v>8</v>
      </c>
      <c r="S28" s="239">
        <v>1440</v>
      </c>
      <c r="T28" s="487">
        <f t="shared" si="8"/>
        <v>45</v>
      </c>
      <c r="U28" s="489">
        <f>IF(ISNUMBER(E28)=TRUE(),SUM(E28,G28,I28,K28,M28,O28,Q28,S28),"")</f>
        <v>18659</v>
      </c>
      <c r="V28" s="495">
        <v>22</v>
      </c>
      <c r="W28" s="259">
        <f t="shared" si="2"/>
        <v>1</v>
      </c>
      <c r="X28" s="259">
        <f t="shared" si="3"/>
        <v>45</v>
      </c>
      <c r="Y28" s="259">
        <f t="shared" si="4"/>
        <v>18659</v>
      </c>
      <c r="Z28" s="260">
        <f t="shared" si="5"/>
        <v>6560</v>
      </c>
      <c r="AA28" s="259">
        <f t="shared" si="6"/>
        <v>44.813403439999995</v>
      </c>
      <c r="AB28" s="259">
        <f t="shared" si="7"/>
        <v>19</v>
      </c>
    </row>
    <row r="29" spans="1:28" ht="15.75" x14ac:dyDescent="0.2">
      <c r="A29" s="1102">
        <v>23</v>
      </c>
      <c r="B29" s="1438" t="s">
        <v>236</v>
      </c>
      <c r="C29" s="140" t="s">
        <v>218</v>
      </c>
      <c r="D29" s="257">
        <v>6</v>
      </c>
      <c r="E29" s="237">
        <v>835</v>
      </c>
      <c r="F29" s="264">
        <v>7</v>
      </c>
      <c r="G29" s="235">
        <v>2490</v>
      </c>
      <c r="H29" s="262">
        <v>5</v>
      </c>
      <c r="I29" s="228">
        <v>987</v>
      </c>
      <c r="J29" s="263">
        <v>6</v>
      </c>
      <c r="K29" s="239">
        <v>1480</v>
      </c>
      <c r="L29" s="262">
        <v>6</v>
      </c>
      <c r="M29" s="228">
        <v>5300</v>
      </c>
      <c r="N29" s="263">
        <v>2</v>
      </c>
      <c r="O29" s="239">
        <v>5730</v>
      </c>
      <c r="P29" s="262">
        <v>6</v>
      </c>
      <c r="Q29" s="228">
        <v>2600</v>
      </c>
      <c r="R29" s="263">
        <v>8</v>
      </c>
      <c r="S29" s="239">
        <v>3205</v>
      </c>
      <c r="T29" s="487">
        <f t="shared" si="8"/>
        <v>46</v>
      </c>
      <c r="U29" s="489">
        <f>IF(ISNUMBER(E29)=TRUE(),SUM(E29,G29,I29,K29,M29,O29,Q29,S29),"")</f>
        <v>22627</v>
      </c>
      <c r="V29" s="496">
        <v>23</v>
      </c>
      <c r="W29" s="259">
        <f t="shared" si="2"/>
        <v>1</v>
      </c>
      <c r="X29" s="259">
        <f t="shared" si="3"/>
        <v>46</v>
      </c>
      <c r="Y29" s="259">
        <f t="shared" si="4"/>
        <v>22627</v>
      </c>
      <c r="Z29" s="260">
        <f t="shared" si="5"/>
        <v>5730</v>
      </c>
      <c r="AA29" s="259">
        <f t="shared" si="6"/>
        <v>45.773724270000002</v>
      </c>
      <c r="AB29" s="259">
        <f t="shared" si="7"/>
        <v>20</v>
      </c>
    </row>
    <row r="30" spans="1:28" ht="15.75" x14ac:dyDescent="0.2">
      <c r="A30" s="1102">
        <v>24</v>
      </c>
      <c r="B30" s="1438" t="s">
        <v>223</v>
      </c>
      <c r="C30" s="283" t="s">
        <v>215</v>
      </c>
      <c r="D30" s="301">
        <v>8</v>
      </c>
      <c r="E30" s="289">
        <v>765</v>
      </c>
      <c r="F30" s="300">
        <v>6</v>
      </c>
      <c r="G30" s="288">
        <v>2745</v>
      </c>
      <c r="H30" s="262">
        <v>4</v>
      </c>
      <c r="I30" s="228">
        <v>813</v>
      </c>
      <c r="J30" s="263">
        <v>9</v>
      </c>
      <c r="K30" s="239"/>
      <c r="L30" s="262">
        <v>4</v>
      </c>
      <c r="M30" s="228">
        <v>5840</v>
      </c>
      <c r="N30" s="263">
        <v>6</v>
      </c>
      <c r="O30" s="239">
        <v>2735</v>
      </c>
      <c r="P30" s="262">
        <v>6</v>
      </c>
      <c r="Q30" s="289">
        <v>2400</v>
      </c>
      <c r="R30" s="263">
        <v>3</v>
      </c>
      <c r="S30" s="239">
        <v>6160</v>
      </c>
      <c r="T30" s="487">
        <f t="shared" si="8"/>
        <v>46</v>
      </c>
      <c r="U30" s="489">
        <f>IF(ISNUMBER(E30)=TRUE(),SUM(E30,G30,I30,K30,M30,O30,Q30,S30),"")</f>
        <v>21458</v>
      </c>
      <c r="V30" s="496">
        <v>24</v>
      </c>
      <c r="W30" s="259">
        <f t="shared" si="2"/>
        <v>1</v>
      </c>
      <c r="X30" s="259">
        <f t="shared" si="3"/>
        <v>46</v>
      </c>
      <c r="Y30" s="259">
        <f t="shared" si="4"/>
        <v>21458</v>
      </c>
      <c r="Z30" s="260">
        <f t="shared" si="5"/>
        <v>6160</v>
      </c>
      <c r="AA30" s="259">
        <f t="shared" si="6"/>
        <v>45.785413840000004</v>
      </c>
      <c r="AB30" s="259">
        <f t="shared" si="7"/>
        <v>21</v>
      </c>
    </row>
    <row r="31" spans="1:28" ht="15.75" x14ac:dyDescent="0.2">
      <c r="A31" s="1101">
        <v>25</v>
      </c>
      <c r="B31" s="1438" t="s">
        <v>233</v>
      </c>
      <c r="C31" s="283" t="s">
        <v>217</v>
      </c>
      <c r="D31" s="262">
        <v>9</v>
      </c>
      <c r="E31" s="228"/>
      <c r="F31" s="300">
        <v>9</v>
      </c>
      <c r="G31" s="288"/>
      <c r="H31" s="262">
        <v>9</v>
      </c>
      <c r="I31" s="228"/>
      <c r="J31" s="263">
        <v>8</v>
      </c>
      <c r="K31" s="239">
        <v>1101</v>
      </c>
      <c r="L31" s="262">
        <v>1</v>
      </c>
      <c r="M31" s="228">
        <v>10730</v>
      </c>
      <c r="N31" s="263">
        <v>4</v>
      </c>
      <c r="O31" s="239">
        <v>5285</v>
      </c>
      <c r="P31" s="262">
        <v>1</v>
      </c>
      <c r="Q31" s="228">
        <v>6390</v>
      </c>
      <c r="R31" s="263">
        <v>5</v>
      </c>
      <c r="S31" s="239">
        <v>4395</v>
      </c>
      <c r="T31" s="487">
        <f t="shared" si="8"/>
        <v>46</v>
      </c>
      <c r="U31" s="489">
        <v>17116</v>
      </c>
      <c r="V31" s="495">
        <v>25</v>
      </c>
      <c r="W31" s="259">
        <f t="shared" si="2"/>
        <v>1</v>
      </c>
      <c r="X31" s="259">
        <f t="shared" si="3"/>
        <v>46</v>
      </c>
      <c r="Y31" s="259">
        <f t="shared" si="4"/>
        <v>17116</v>
      </c>
      <c r="Z31" s="260">
        <f t="shared" si="5"/>
        <v>10730</v>
      </c>
      <c r="AA31" s="259">
        <f t="shared" si="6"/>
        <v>45.82882927</v>
      </c>
      <c r="AB31" s="259">
        <f t="shared" si="7"/>
        <v>22</v>
      </c>
    </row>
    <row r="32" spans="1:28" ht="15.75" x14ac:dyDescent="0.2">
      <c r="A32" s="1102">
        <v>26</v>
      </c>
      <c r="B32" s="1438" t="s">
        <v>593</v>
      </c>
      <c r="C32" s="283" t="s">
        <v>214</v>
      </c>
      <c r="D32" s="262">
        <v>9</v>
      </c>
      <c r="E32" s="228"/>
      <c r="F32" s="263">
        <v>9</v>
      </c>
      <c r="G32" s="239"/>
      <c r="H32" s="262">
        <v>9</v>
      </c>
      <c r="I32" s="228"/>
      <c r="J32" s="263">
        <v>9</v>
      </c>
      <c r="K32" s="239"/>
      <c r="L32" s="262"/>
      <c r="M32" s="228"/>
      <c r="N32" s="263">
        <v>5</v>
      </c>
      <c r="O32" s="239">
        <v>2200</v>
      </c>
      <c r="P32" s="262">
        <v>4</v>
      </c>
      <c r="Q32" s="228">
        <v>3760</v>
      </c>
      <c r="R32" s="263">
        <v>2</v>
      </c>
      <c r="S32" s="239">
        <v>7280</v>
      </c>
      <c r="T32" s="487">
        <f t="shared" si="8"/>
        <v>47</v>
      </c>
      <c r="U32" s="489">
        <v>2200</v>
      </c>
      <c r="V32" s="496">
        <v>26</v>
      </c>
      <c r="W32" s="259">
        <f t="shared" si="2"/>
        <v>1</v>
      </c>
      <c r="X32" s="259">
        <f t="shared" si="3"/>
        <v>47</v>
      </c>
      <c r="Y32" s="259">
        <f t="shared" si="4"/>
        <v>2200</v>
      </c>
      <c r="Z32" s="260">
        <f t="shared" si="5"/>
        <v>7280</v>
      </c>
      <c r="AA32" s="259">
        <f t="shared" si="6"/>
        <v>46.977992720000003</v>
      </c>
      <c r="AB32" s="259">
        <f t="shared" si="7"/>
        <v>23</v>
      </c>
    </row>
    <row r="33" spans="1:28" ht="15.75" x14ac:dyDescent="0.2">
      <c r="A33" s="1102">
        <v>27</v>
      </c>
      <c r="B33" s="1438" t="s">
        <v>485</v>
      </c>
      <c r="C33" s="283" t="s">
        <v>482</v>
      </c>
      <c r="D33" s="262">
        <v>6</v>
      </c>
      <c r="E33" s="228">
        <v>944</v>
      </c>
      <c r="F33" s="263">
        <v>9</v>
      </c>
      <c r="G33" s="239"/>
      <c r="H33" s="262">
        <v>8</v>
      </c>
      <c r="I33" s="228">
        <v>799.2</v>
      </c>
      <c r="J33" s="263">
        <v>7</v>
      </c>
      <c r="K33" s="239">
        <v>1738</v>
      </c>
      <c r="L33" s="262">
        <v>2</v>
      </c>
      <c r="M33" s="228">
        <v>8820</v>
      </c>
      <c r="N33" s="263">
        <v>5</v>
      </c>
      <c r="O33" s="239">
        <v>3955</v>
      </c>
      <c r="P33" s="262">
        <v>8</v>
      </c>
      <c r="Q33" s="228">
        <v>0</v>
      </c>
      <c r="R33" s="263">
        <v>5</v>
      </c>
      <c r="S33" s="239">
        <v>3405</v>
      </c>
      <c r="T33" s="487">
        <f t="shared" si="8"/>
        <v>50</v>
      </c>
      <c r="U33" s="489">
        <f>IF(ISNUMBER(E33)=TRUE(),SUM(E33,G33,I33,K33,M33,O33,Q33,S33),"")</f>
        <v>19661.2</v>
      </c>
      <c r="V33" s="496">
        <v>27</v>
      </c>
      <c r="W33" s="259">
        <f t="shared" si="2"/>
        <v>1</v>
      </c>
      <c r="X33" s="259">
        <f t="shared" si="3"/>
        <v>50</v>
      </c>
      <c r="Y33" s="259">
        <f t="shared" si="4"/>
        <v>19661.2</v>
      </c>
      <c r="Z33" s="260">
        <f t="shared" si="5"/>
        <v>8820</v>
      </c>
      <c r="AA33" s="259">
        <f t="shared" si="6"/>
        <v>49.80337918</v>
      </c>
      <c r="AB33" s="259">
        <f t="shared" si="7"/>
        <v>24</v>
      </c>
    </row>
    <row r="34" spans="1:28" ht="15.75" x14ac:dyDescent="0.2">
      <c r="A34" s="1101">
        <v>28</v>
      </c>
      <c r="B34" s="1438" t="s">
        <v>480</v>
      </c>
      <c r="C34" s="283" t="s">
        <v>214</v>
      </c>
      <c r="D34" s="262">
        <v>1</v>
      </c>
      <c r="E34" s="228">
        <v>1646</v>
      </c>
      <c r="F34" s="263">
        <v>4</v>
      </c>
      <c r="G34" s="239">
        <v>3031</v>
      </c>
      <c r="H34" s="262">
        <v>2</v>
      </c>
      <c r="I34" s="228">
        <v>2034</v>
      </c>
      <c r="J34" s="263">
        <v>8</v>
      </c>
      <c r="K34" s="239">
        <v>1272</v>
      </c>
      <c r="L34" s="262">
        <v>8</v>
      </c>
      <c r="M34" s="228">
        <v>4300</v>
      </c>
      <c r="N34" s="263">
        <v>9</v>
      </c>
      <c r="O34" s="239"/>
      <c r="P34" s="262">
        <v>9</v>
      </c>
      <c r="Q34" s="289"/>
      <c r="R34" s="263">
        <v>9</v>
      </c>
      <c r="S34" s="239"/>
      <c r="T34" s="487">
        <f t="shared" si="8"/>
        <v>50</v>
      </c>
      <c r="U34" s="489">
        <f>IF(ISNUMBER(E34)=TRUE(),SUM(E34,G34,I34,K34,M34,O34,Q34,S34),"")</f>
        <v>12283</v>
      </c>
      <c r="V34" s="495">
        <v>28</v>
      </c>
      <c r="W34" s="259">
        <f t="shared" si="2"/>
        <v>1</v>
      </c>
      <c r="X34" s="259">
        <f t="shared" si="3"/>
        <v>50</v>
      </c>
      <c r="Y34" s="259">
        <f t="shared" si="4"/>
        <v>12283</v>
      </c>
      <c r="Z34" s="260">
        <f t="shared" si="5"/>
        <v>4300</v>
      </c>
      <c r="AA34" s="259">
        <f t="shared" si="6"/>
        <v>49.877165699999999</v>
      </c>
      <c r="AB34" s="259">
        <f t="shared" si="7"/>
        <v>25</v>
      </c>
    </row>
    <row r="35" spans="1:28" ht="15.75" x14ac:dyDescent="0.2">
      <c r="A35" s="1102">
        <v>29</v>
      </c>
      <c r="B35" s="1438" t="s">
        <v>232</v>
      </c>
      <c r="C35" s="283" t="s">
        <v>217</v>
      </c>
      <c r="D35" s="262">
        <v>2</v>
      </c>
      <c r="E35" s="228">
        <v>1685</v>
      </c>
      <c r="F35" s="263">
        <v>4</v>
      </c>
      <c r="G35" s="239">
        <v>2852</v>
      </c>
      <c r="H35" s="262">
        <v>7</v>
      </c>
      <c r="I35" s="228">
        <v>612</v>
      </c>
      <c r="J35" s="263">
        <v>6</v>
      </c>
      <c r="K35" s="239">
        <v>1872</v>
      </c>
      <c r="L35" s="262">
        <v>9</v>
      </c>
      <c r="M35" s="228"/>
      <c r="N35" s="263">
        <v>9</v>
      </c>
      <c r="O35" s="239"/>
      <c r="P35" s="262">
        <v>9</v>
      </c>
      <c r="Q35" s="228"/>
      <c r="R35" s="263">
        <v>9</v>
      </c>
      <c r="S35" s="239"/>
      <c r="T35" s="487">
        <f t="shared" si="8"/>
        <v>55</v>
      </c>
      <c r="U35" s="489">
        <f>IF(ISNUMBER(E35)=TRUE(),SUM(E35,G35,I35,K35,M35,O35,Q35,S35),"")</f>
        <v>7021</v>
      </c>
      <c r="V35" s="496">
        <v>29</v>
      </c>
      <c r="W35" s="259">
        <f t="shared" si="2"/>
        <v>1</v>
      </c>
      <c r="X35" s="259">
        <f t="shared" si="3"/>
        <v>55</v>
      </c>
      <c r="Y35" s="259">
        <f t="shared" si="4"/>
        <v>7021</v>
      </c>
      <c r="Z35" s="260">
        <f t="shared" si="5"/>
        <v>2852</v>
      </c>
      <c r="AA35" s="259">
        <f t="shared" si="6"/>
        <v>54.929787147999996</v>
      </c>
      <c r="AB35" s="259">
        <f t="shared" si="7"/>
        <v>26</v>
      </c>
    </row>
    <row r="36" spans="1:28" ht="15.75" x14ac:dyDescent="0.2">
      <c r="A36" s="1102">
        <v>30</v>
      </c>
      <c r="B36" s="1438" t="s">
        <v>484</v>
      </c>
      <c r="C36" s="283" t="s">
        <v>482</v>
      </c>
      <c r="D36" s="262">
        <v>2</v>
      </c>
      <c r="E36" s="228">
        <v>1591</v>
      </c>
      <c r="F36" s="300">
        <v>7</v>
      </c>
      <c r="G36" s="288">
        <v>2179</v>
      </c>
      <c r="H36" s="262">
        <v>8</v>
      </c>
      <c r="I36" s="228">
        <v>564</v>
      </c>
      <c r="J36" s="263">
        <v>4</v>
      </c>
      <c r="K36" s="239">
        <v>2509</v>
      </c>
      <c r="L36" s="262">
        <v>9</v>
      </c>
      <c r="M36" s="228"/>
      <c r="N36" s="263">
        <v>9</v>
      </c>
      <c r="O36" s="239"/>
      <c r="P36" s="262">
        <v>9</v>
      </c>
      <c r="Q36" s="228"/>
      <c r="R36" s="263">
        <v>9</v>
      </c>
      <c r="S36" s="239"/>
      <c r="T36" s="487">
        <f t="shared" si="8"/>
        <v>57</v>
      </c>
      <c r="U36" s="489">
        <f>IF(ISNUMBER(E36)=TRUE(),SUM(E36,G36,I36,K36,M36,O36,Q36,S36),"")</f>
        <v>6843</v>
      </c>
      <c r="V36" s="496">
        <v>30</v>
      </c>
      <c r="W36" s="259">
        <f t="shared" si="2"/>
        <v>1</v>
      </c>
      <c r="X36" s="259">
        <f t="shared" si="3"/>
        <v>57</v>
      </c>
      <c r="Y36" s="259">
        <f t="shared" si="4"/>
        <v>6843</v>
      </c>
      <c r="Z36" s="260">
        <f t="shared" si="5"/>
        <v>2509</v>
      </c>
      <c r="AA36" s="259">
        <f t="shared" si="6"/>
        <v>56.931567491000003</v>
      </c>
      <c r="AB36" s="259">
        <f t="shared" si="7"/>
        <v>27</v>
      </c>
    </row>
    <row r="37" spans="1:28" ht="15.75" x14ac:dyDescent="0.2">
      <c r="A37" s="1101">
        <v>31</v>
      </c>
      <c r="B37" s="1438" t="s">
        <v>241</v>
      </c>
      <c r="C37" s="283" t="s">
        <v>218</v>
      </c>
      <c r="D37" s="262">
        <v>9</v>
      </c>
      <c r="E37" s="228"/>
      <c r="F37" s="263">
        <v>2</v>
      </c>
      <c r="G37" s="239">
        <v>3560</v>
      </c>
      <c r="H37" s="262">
        <v>9</v>
      </c>
      <c r="I37" s="228"/>
      <c r="J37" s="263">
        <v>9</v>
      </c>
      <c r="K37" s="239"/>
      <c r="L37" s="262">
        <v>9</v>
      </c>
      <c r="M37" s="228"/>
      <c r="N37" s="263">
        <v>9</v>
      </c>
      <c r="O37" s="239"/>
      <c r="P37" s="262">
        <v>9</v>
      </c>
      <c r="Q37" s="228"/>
      <c r="R37" s="263">
        <v>9</v>
      </c>
      <c r="S37" s="239"/>
      <c r="T37" s="487">
        <f t="shared" si="8"/>
        <v>65</v>
      </c>
      <c r="U37" s="489">
        <v>3560</v>
      </c>
      <c r="V37" s="495">
        <v>31</v>
      </c>
      <c r="W37" s="259">
        <f t="shared" si="2"/>
        <v>1</v>
      </c>
      <c r="X37" s="259">
        <f t="shared" si="3"/>
        <v>65</v>
      </c>
      <c r="Y37" s="259">
        <f t="shared" si="4"/>
        <v>3560</v>
      </c>
      <c r="Z37" s="260">
        <f t="shared" si="5"/>
        <v>3560</v>
      </c>
      <c r="AA37" s="259">
        <f t="shared" si="6"/>
        <v>64.964396440000002</v>
      </c>
      <c r="AB37" s="259">
        <f t="shared" si="7"/>
        <v>28</v>
      </c>
    </row>
    <row r="38" spans="1:28" ht="15.75" x14ac:dyDescent="0.2">
      <c r="A38" s="1102">
        <v>32</v>
      </c>
      <c r="B38" s="1438" t="s">
        <v>565</v>
      </c>
      <c r="C38" s="283" t="s">
        <v>217</v>
      </c>
      <c r="D38" s="262">
        <v>9</v>
      </c>
      <c r="E38" s="228"/>
      <c r="F38" s="263">
        <v>9</v>
      </c>
      <c r="G38" s="239"/>
      <c r="H38" s="262">
        <v>3</v>
      </c>
      <c r="I38" s="228">
        <v>1571</v>
      </c>
      <c r="J38" s="263">
        <v>9</v>
      </c>
      <c r="K38" s="239"/>
      <c r="L38" s="262">
        <v>9</v>
      </c>
      <c r="M38" s="228"/>
      <c r="N38" s="263">
        <v>9</v>
      </c>
      <c r="O38" s="239"/>
      <c r="P38" s="262">
        <v>9</v>
      </c>
      <c r="Q38" s="228"/>
      <c r="R38" s="263">
        <v>9</v>
      </c>
      <c r="S38" s="239"/>
      <c r="T38" s="487">
        <f t="shared" si="8"/>
        <v>66</v>
      </c>
      <c r="U38" s="489">
        <v>1571</v>
      </c>
      <c r="V38" s="496">
        <v>32</v>
      </c>
      <c r="W38" s="259">
        <f t="shared" si="2"/>
        <v>1</v>
      </c>
      <c r="X38" s="259">
        <f t="shared" si="3"/>
        <v>66</v>
      </c>
      <c r="Y38" s="259">
        <f t="shared" si="4"/>
        <v>1571</v>
      </c>
      <c r="Z38" s="260">
        <f t="shared" si="5"/>
        <v>1571</v>
      </c>
      <c r="AA38" s="259">
        <f t="shared" si="6"/>
        <v>65.984288429000003</v>
      </c>
      <c r="AB38" s="259">
        <f t="shared" si="7"/>
        <v>29</v>
      </c>
    </row>
    <row r="39" spans="1:28" ht="15.75" x14ac:dyDescent="0.2">
      <c r="A39" s="1102">
        <v>33</v>
      </c>
      <c r="B39" s="1438" t="s">
        <v>487</v>
      </c>
      <c r="C39" s="283" t="s">
        <v>483</v>
      </c>
      <c r="D39" s="262">
        <v>7</v>
      </c>
      <c r="E39" s="228">
        <v>615</v>
      </c>
      <c r="F39" s="263">
        <v>6</v>
      </c>
      <c r="G39" s="239">
        <v>2507</v>
      </c>
      <c r="H39" s="262">
        <v>9</v>
      </c>
      <c r="I39" s="228"/>
      <c r="J39" s="263">
        <v>9</v>
      </c>
      <c r="K39" s="239"/>
      <c r="L39" s="262">
        <v>9</v>
      </c>
      <c r="M39" s="228"/>
      <c r="N39" s="263">
        <v>9</v>
      </c>
      <c r="O39" s="239"/>
      <c r="P39" s="262">
        <v>9</v>
      </c>
      <c r="Q39" s="228"/>
      <c r="R39" s="263">
        <v>9</v>
      </c>
      <c r="S39" s="239"/>
      <c r="T39" s="487">
        <f t="shared" si="8"/>
        <v>67</v>
      </c>
      <c r="U39" s="489">
        <f>IF(ISNUMBER(E39)=TRUE(),SUM(E39,G39,I39,K39,M39,O39,Q39,S39),"")</f>
        <v>3122</v>
      </c>
      <c r="V39" s="496">
        <v>33</v>
      </c>
      <c r="W39" s="259">
        <f t="shared" si="2"/>
        <v>1</v>
      </c>
      <c r="X39" s="259">
        <f t="shared" si="3"/>
        <v>67</v>
      </c>
      <c r="Y39" s="259">
        <f t="shared" si="4"/>
        <v>3122</v>
      </c>
      <c r="Z39" s="260">
        <f t="shared" si="5"/>
        <v>2507</v>
      </c>
      <c r="AA39" s="259">
        <f t="shared" si="6"/>
        <v>66.96877749299999</v>
      </c>
      <c r="AB39" s="259">
        <f t="shared" si="7"/>
        <v>30</v>
      </c>
    </row>
    <row r="40" spans="1:28" ht="16.5" thickBot="1" x14ac:dyDescent="0.25">
      <c r="A40" s="1305">
        <v>34</v>
      </c>
      <c r="B40" s="1440" t="s">
        <v>489</v>
      </c>
      <c r="C40" s="1295" t="s">
        <v>482</v>
      </c>
      <c r="D40" s="1296">
        <v>9</v>
      </c>
      <c r="E40" s="1297"/>
      <c r="F40" s="1298">
        <v>8</v>
      </c>
      <c r="G40" s="1299">
        <v>2083</v>
      </c>
      <c r="H40" s="1296">
        <v>9</v>
      </c>
      <c r="I40" s="1297"/>
      <c r="J40" s="1298">
        <v>9</v>
      </c>
      <c r="K40" s="1299"/>
      <c r="L40" s="1296">
        <v>9</v>
      </c>
      <c r="M40" s="1297"/>
      <c r="N40" s="1298">
        <v>9</v>
      </c>
      <c r="O40" s="1299"/>
      <c r="P40" s="1296">
        <v>9</v>
      </c>
      <c r="Q40" s="1297"/>
      <c r="R40" s="1298">
        <v>9</v>
      </c>
      <c r="S40" s="1299"/>
      <c r="T40" s="1300">
        <f t="shared" si="8"/>
        <v>71</v>
      </c>
      <c r="U40" s="1301">
        <v>2083</v>
      </c>
      <c r="V40" s="1302">
        <v>34</v>
      </c>
      <c r="W40" s="259">
        <f t="shared" si="2"/>
        <v>1</v>
      </c>
      <c r="X40" s="259">
        <f t="shared" si="3"/>
        <v>71</v>
      </c>
      <c r="Y40" s="259">
        <f t="shared" si="4"/>
        <v>2083</v>
      </c>
      <c r="Z40" s="260">
        <f t="shared" si="5"/>
        <v>2083</v>
      </c>
      <c r="AA40" s="259">
        <f t="shared" si="6"/>
        <v>70.979167916999998</v>
      </c>
      <c r="AB40" s="259">
        <f t="shared" si="7"/>
        <v>31</v>
      </c>
    </row>
    <row r="41" spans="1:28" ht="16.5" x14ac:dyDescent="0.2">
      <c r="A41" s="1306"/>
      <c r="B41" s="94"/>
      <c r="C41" s="95"/>
      <c r="D41" s="97"/>
      <c r="E41" s="59"/>
      <c r="F41" s="97"/>
      <c r="G41" s="59"/>
      <c r="H41" s="97"/>
      <c r="I41" s="59"/>
      <c r="J41" s="97"/>
      <c r="K41" s="59"/>
      <c r="L41" s="97"/>
      <c r="M41" s="59"/>
      <c r="N41" s="97"/>
      <c r="O41" s="59"/>
      <c r="P41" s="97"/>
      <c r="Q41" s="59"/>
      <c r="R41" s="97"/>
      <c r="S41" s="59"/>
      <c r="T41" s="96" t="str">
        <f t="shared" ref="T41" si="9">IF(ISNUMBER(D41)=TRUE(),SUM(D41,F41,H41,J41,L41,N41,P41,R41),"")</f>
        <v/>
      </c>
      <c r="U41" s="59" t="str">
        <f t="shared" ref="U41" si="10">IF(ISNUMBER(E41)=TRUE(),SUM(E41,G41,I41,K41,M41,O41,Q41,S41),"")</f>
        <v/>
      </c>
      <c r="V41" s="57" t="str">
        <f t="shared" ref="V41:V72" si="11">IF(ISNUMBER(AB41)=TRUE(),AB41,"")</f>
        <v/>
      </c>
      <c r="W41" s="259" t="str">
        <f t="shared" ref="W41:W72" si="12">IF(ISNUMBER(V41)=TRUE(),1,"")</f>
        <v/>
      </c>
      <c r="X41" s="259" t="str">
        <f t="shared" ref="X41:X72" si="13">IF(ISNUMBER(T41)=TRUE(),T41,"")</f>
        <v/>
      </c>
      <c r="Y41" s="259" t="str">
        <f t="shared" ref="Y41:Y72" si="14">IF(ISNUMBER(U41)=TRUE(),U41,"")</f>
        <v/>
      </c>
      <c r="Z41" s="260">
        <f t="shared" ref="Z41:Z72" si="15">MAX(E41,G41,I41,K41,M41,O41,Q41,S41)</f>
        <v>0</v>
      </c>
      <c r="AA41" s="259" t="str">
        <f t="shared" ref="AA41:AA72" si="16">IF(ISNUMBER(X41)=TRUE(),X41-Y41/100000-Z41/1000000000,"")</f>
        <v/>
      </c>
      <c r="AB41" s="259" t="str">
        <f t="shared" si="7"/>
        <v/>
      </c>
    </row>
    <row r="42" spans="1:28" ht="16.5" x14ac:dyDescent="0.2">
      <c r="A42" s="1306"/>
      <c r="B42" s="94"/>
      <c r="C42" s="95"/>
      <c r="D42" s="97"/>
      <c r="E42" s="59"/>
      <c r="F42" s="97"/>
      <c r="G42" s="59"/>
      <c r="H42" s="97"/>
      <c r="I42" s="59"/>
      <c r="J42" s="97"/>
      <c r="K42" s="59"/>
      <c r="L42" s="97"/>
      <c r="M42" s="59"/>
      <c r="N42" s="97"/>
      <c r="O42" s="59"/>
      <c r="P42" s="97"/>
      <c r="Q42" s="59"/>
      <c r="R42" s="97"/>
      <c r="S42" s="59"/>
      <c r="T42" s="96" t="str">
        <f t="shared" ref="T42:T72" si="17">IF(ISNUMBER(D42)=TRUE(),SUM(D42,F42,H42,J42,L42,N42,P42,R42),"")</f>
        <v/>
      </c>
      <c r="U42" s="59" t="str">
        <f t="shared" ref="U42:U72" si="18">IF(ISNUMBER(E42)=TRUE(),SUM(E42,G42,I42,K42,M42,O42,Q42,S42),"")</f>
        <v/>
      </c>
      <c r="V42" s="57" t="str">
        <f t="shared" si="11"/>
        <v/>
      </c>
      <c r="W42" s="259" t="str">
        <f t="shared" si="12"/>
        <v/>
      </c>
      <c r="X42" s="259" t="str">
        <f t="shared" si="13"/>
        <v/>
      </c>
      <c r="Y42" s="259" t="str">
        <f t="shared" si="14"/>
        <v/>
      </c>
      <c r="Z42" s="260">
        <f t="shared" si="15"/>
        <v>0</v>
      </c>
      <c r="AA42" s="259" t="str">
        <f t="shared" si="16"/>
        <v/>
      </c>
      <c r="AB42" s="259" t="str">
        <f t="shared" ref="AB42:AB73" si="19">IF(ISNUMBER(AA42)=TRUE(),RANK(AA42,$AA$10:$AA$92,1),"")</f>
        <v/>
      </c>
    </row>
    <row r="43" spans="1:28" ht="16.5" x14ac:dyDescent="0.2">
      <c r="A43" s="50"/>
      <c r="B43" s="94"/>
      <c r="C43" s="95"/>
      <c r="D43" s="97"/>
      <c r="E43" s="59"/>
      <c r="F43" s="97"/>
      <c r="G43" s="59"/>
      <c r="H43" s="97"/>
      <c r="I43" s="59"/>
      <c r="J43" s="97"/>
      <c r="K43" s="59"/>
      <c r="L43" s="97"/>
      <c r="M43" s="59"/>
      <c r="N43" s="97"/>
      <c r="O43" s="59"/>
      <c r="P43" s="97"/>
      <c r="Q43" s="59"/>
      <c r="R43" s="97"/>
      <c r="S43" s="59"/>
      <c r="T43" s="96" t="str">
        <f t="shared" si="17"/>
        <v/>
      </c>
      <c r="U43" s="59" t="str">
        <f t="shared" si="18"/>
        <v/>
      </c>
      <c r="V43" s="57" t="str">
        <f t="shared" si="11"/>
        <v/>
      </c>
      <c r="W43" s="259" t="str">
        <f t="shared" si="12"/>
        <v/>
      </c>
      <c r="X43" s="259" t="str">
        <f t="shared" si="13"/>
        <v/>
      </c>
      <c r="Y43" s="259" t="str">
        <f t="shared" si="14"/>
        <v/>
      </c>
      <c r="Z43" s="260">
        <f t="shared" si="15"/>
        <v>0</v>
      </c>
      <c r="AA43" s="259" t="str">
        <f t="shared" si="16"/>
        <v/>
      </c>
      <c r="AB43" s="259" t="str">
        <f t="shared" si="19"/>
        <v/>
      </c>
    </row>
    <row r="44" spans="1:28" ht="16.5" x14ac:dyDescent="0.2">
      <c r="A44" s="50"/>
      <c r="B44" s="94"/>
      <c r="C44" s="95"/>
      <c r="D44" s="97"/>
      <c r="E44" s="59"/>
      <c r="F44" s="97"/>
      <c r="G44" s="59"/>
      <c r="H44" s="97"/>
      <c r="I44" s="59"/>
      <c r="J44" s="97"/>
      <c r="K44" s="59"/>
      <c r="L44" s="97"/>
      <c r="M44" s="59"/>
      <c r="N44" s="97"/>
      <c r="O44" s="59"/>
      <c r="P44" s="97"/>
      <c r="Q44" s="59"/>
      <c r="R44" s="97"/>
      <c r="S44" s="59"/>
      <c r="T44" s="96" t="str">
        <f t="shared" si="17"/>
        <v/>
      </c>
      <c r="U44" s="59" t="str">
        <f t="shared" si="18"/>
        <v/>
      </c>
      <c r="V44" s="57" t="str">
        <f t="shared" si="11"/>
        <v/>
      </c>
      <c r="W44" s="259" t="str">
        <f t="shared" si="12"/>
        <v/>
      </c>
      <c r="X44" s="259" t="str">
        <f t="shared" si="13"/>
        <v/>
      </c>
      <c r="Y44" s="259" t="str">
        <f t="shared" si="14"/>
        <v/>
      </c>
      <c r="Z44" s="260">
        <f t="shared" si="15"/>
        <v>0</v>
      </c>
      <c r="AA44" s="259" t="str">
        <f t="shared" si="16"/>
        <v/>
      </c>
      <c r="AB44" s="259" t="str">
        <f t="shared" si="19"/>
        <v/>
      </c>
    </row>
    <row r="45" spans="1:28" ht="16.5" x14ac:dyDescent="0.2">
      <c r="A45" s="50"/>
      <c r="B45" s="94"/>
      <c r="C45" s="95"/>
      <c r="D45" s="97"/>
      <c r="E45" s="59"/>
      <c r="F45" s="97"/>
      <c r="G45" s="59"/>
      <c r="H45" s="97"/>
      <c r="I45" s="59"/>
      <c r="J45" s="97"/>
      <c r="K45" s="59"/>
      <c r="L45" s="97"/>
      <c r="M45" s="59"/>
      <c r="N45" s="97"/>
      <c r="O45" s="59"/>
      <c r="P45" s="97"/>
      <c r="Q45" s="59"/>
      <c r="R45" s="97"/>
      <c r="S45" s="59"/>
      <c r="T45" s="96" t="str">
        <f t="shared" si="17"/>
        <v/>
      </c>
      <c r="U45" s="59" t="str">
        <f t="shared" si="18"/>
        <v/>
      </c>
      <c r="V45" s="57" t="str">
        <f t="shared" si="11"/>
        <v/>
      </c>
      <c r="W45" s="259" t="str">
        <f t="shared" si="12"/>
        <v/>
      </c>
      <c r="X45" s="259" t="str">
        <f t="shared" si="13"/>
        <v/>
      </c>
      <c r="Y45" s="259" t="str">
        <f t="shared" si="14"/>
        <v/>
      </c>
      <c r="Z45" s="260">
        <f t="shared" si="15"/>
        <v>0</v>
      </c>
      <c r="AA45" s="259" t="str">
        <f t="shared" si="16"/>
        <v/>
      </c>
      <c r="AB45" s="259" t="str">
        <f t="shared" si="19"/>
        <v/>
      </c>
    </row>
    <row r="46" spans="1:28" ht="16.5" x14ac:dyDescent="0.2">
      <c r="A46" s="50"/>
      <c r="B46" s="94"/>
      <c r="C46" s="95"/>
      <c r="D46" s="97"/>
      <c r="E46" s="59"/>
      <c r="F46" s="97"/>
      <c r="G46" s="59"/>
      <c r="H46" s="97"/>
      <c r="I46" s="59"/>
      <c r="J46" s="97"/>
      <c r="K46" s="59"/>
      <c r="L46" s="97"/>
      <c r="M46" s="59"/>
      <c r="N46" s="97"/>
      <c r="O46" s="59"/>
      <c r="P46" s="97"/>
      <c r="Q46" s="59"/>
      <c r="R46" s="97"/>
      <c r="S46" s="59"/>
      <c r="T46" s="96" t="str">
        <f t="shared" si="17"/>
        <v/>
      </c>
      <c r="U46" s="59" t="str">
        <f t="shared" si="18"/>
        <v/>
      </c>
      <c r="V46" s="57" t="str">
        <f t="shared" si="11"/>
        <v/>
      </c>
      <c r="W46" s="259" t="str">
        <f t="shared" si="12"/>
        <v/>
      </c>
      <c r="X46" s="259" t="str">
        <f t="shared" si="13"/>
        <v/>
      </c>
      <c r="Y46" s="259" t="str">
        <f t="shared" si="14"/>
        <v/>
      </c>
      <c r="Z46" s="260">
        <f t="shared" si="15"/>
        <v>0</v>
      </c>
      <c r="AA46" s="259" t="str">
        <f t="shared" si="16"/>
        <v/>
      </c>
      <c r="AB46" s="259" t="str">
        <f t="shared" si="19"/>
        <v/>
      </c>
    </row>
    <row r="47" spans="1:28" ht="16.5" x14ac:dyDescent="0.2">
      <c r="A47" s="50"/>
      <c r="B47" s="94"/>
      <c r="C47" s="95"/>
      <c r="D47" s="97"/>
      <c r="E47" s="59"/>
      <c r="F47" s="97"/>
      <c r="G47" s="59"/>
      <c r="H47" s="97"/>
      <c r="I47" s="59"/>
      <c r="J47" s="97"/>
      <c r="K47" s="59"/>
      <c r="L47" s="97"/>
      <c r="M47" s="59"/>
      <c r="N47" s="97"/>
      <c r="O47" s="59"/>
      <c r="P47" s="97"/>
      <c r="Q47" s="59"/>
      <c r="R47" s="97"/>
      <c r="S47" s="59"/>
      <c r="T47" s="96" t="str">
        <f t="shared" si="17"/>
        <v/>
      </c>
      <c r="U47" s="59" t="str">
        <f t="shared" si="18"/>
        <v/>
      </c>
      <c r="V47" s="57" t="str">
        <f t="shared" si="11"/>
        <v/>
      </c>
      <c r="W47" s="259" t="str">
        <f t="shared" si="12"/>
        <v/>
      </c>
      <c r="X47" s="259" t="str">
        <f t="shared" si="13"/>
        <v/>
      </c>
      <c r="Y47" s="259" t="str">
        <f t="shared" si="14"/>
        <v/>
      </c>
      <c r="Z47" s="260">
        <f t="shared" si="15"/>
        <v>0</v>
      </c>
      <c r="AA47" s="259" t="str">
        <f t="shared" si="16"/>
        <v/>
      </c>
      <c r="AB47" s="259" t="str">
        <f t="shared" si="19"/>
        <v/>
      </c>
    </row>
    <row r="48" spans="1:28" ht="16.5" x14ac:dyDescent="0.2">
      <c r="A48" s="50"/>
      <c r="B48" s="94"/>
      <c r="C48" s="95"/>
      <c r="D48" s="97"/>
      <c r="E48" s="59"/>
      <c r="F48" s="97"/>
      <c r="G48" s="59"/>
      <c r="H48" s="97"/>
      <c r="I48" s="59"/>
      <c r="J48" s="97"/>
      <c r="K48" s="59"/>
      <c r="L48" s="97"/>
      <c r="M48" s="59"/>
      <c r="N48" s="97"/>
      <c r="O48" s="59"/>
      <c r="P48" s="97"/>
      <c r="Q48" s="59"/>
      <c r="R48" s="97"/>
      <c r="S48" s="59"/>
      <c r="T48" s="96" t="str">
        <f t="shared" si="17"/>
        <v/>
      </c>
      <c r="U48" s="59" t="str">
        <f t="shared" si="18"/>
        <v/>
      </c>
      <c r="V48" s="57" t="str">
        <f t="shared" si="11"/>
        <v/>
      </c>
      <c r="W48" s="259" t="str">
        <f t="shared" si="12"/>
        <v/>
      </c>
      <c r="X48" s="259" t="str">
        <f t="shared" si="13"/>
        <v/>
      </c>
      <c r="Y48" s="259" t="str">
        <f t="shared" si="14"/>
        <v/>
      </c>
      <c r="Z48" s="260">
        <f t="shared" si="15"/>
        <v>0</v>
      </c>
      <c r="AA48" s="259" t="str">
        <f t="shared" si="16"/>
        <v/>
      </c>
      <c r="AB48" s="259" t="str">
        <f t="shared" si="19"/>
        <v/>
      </c>
    </row>
    <row r="49" spans="1:28" ht="16.5" x14ac:dyDescent="0.2">
      <c r="A49" s="50"/>
      <c r="B49" s="94"/>
      <c r="C49" s="95"/>
      <c r="D49" s="97"/>
      <c r="E49" s="59"/>
      <c r="F49" s="97"/>
      <c r="G49" s="59"/>
      <c r="H49" s="97"/>
      <c r="I49" s="59"/>
      <c r="J49" s="97"/>
      <c r="K49" s="59"/>
      <c r="L49" s="97"/>
      <c r="M49" s="59"/>
      <c r="N49" s="97"/>
      <c r="O49" s="59"/>
      <c r="P49" s="97"/>
      <c r="Q49" s="59"/>
      <c r="R49" s="97"/>
      <c r="S49" s="59"/>
      <c r="T49" s="96" t="str">
        <f t="shared" si="17"/>
        <v/>
      </c>
      <c r="U49" s="59" t="str">
        <f t="shared" si="18"/>
        <v/>
      </c>
      <c r="V49" s="57" t="str">
        <f t="shared" si="11"/>
        <v/>
      </c>
      <c r="W49" s="259" t="str">
        <f t="shared" si="12"/>
        <v/>
      </c>
      <c r="X49" s="259" t="str">
        <f t="shared" si="13"/>
        <v/>
      </c>
      <c r="Y49" s="259" t="str">
        <f t="shared" si="14"/>
        <v/>
      </c>
      <c r="Z49" s="260">
        <f t="shared" si="15"/>
        <v>0</v>
      </c>
      <c r="AA49" s="259" t="str">
        <f t="shared" si="16"/>
        <v/>
      </c>
      <c r="AB49" s="259" t="str">
        <f t="shared" si="19"/>
        <v/>
      </c>
    </row>
    <row r="50" spans="1:28" ht="16.5" x14ac:dyDescent="0.2">
      <c r="A50" s="50"/>
      <c r="B50" s="94"/>
      <c r="C50" s="95"/>
      <c r="D50" s="97"/>
      <c r="E50" s="59"/>
      <c r="F50" s="97"/>
      <c r="G50" s="59"/>
      <c r="H50" s="97"/>
      <c r="I50" s="59"/>
      <c r="J50" s="97"/>
      <c r="K50" s="59"/>
      <c r="L50" s="97"/>
      <c r="M50" s="59"/>
      <c r="N50" s="97"/>
      <c r="O50" s="59"/>
      <c r="P50" s="97"/>
      <c r="Q50" s="59"/>
      <c r="R50" s="97"/>
      <c r="S50" s="59"/>
      <c r="T50" s="96" t="str">
        <f t="shared" si="17"/>
        <v/>
      </c>
      <c r="U50" s="59" t="str">
        <f t="shared" si="18"/>
        <v/>
      </c>
      <c r="V50" s="57" t="str">
        <f t="shared" si="11"/>
        <v/>
      </c>
      <c r="W50" s="259" t="str">
        <f t="shared" si="12"/>
        <v/>
      </c>
      <c r="X50" s="259" t="str">
        <f t="shared" si="13"/>
        <v/>
      </c>
      <c r="Y50" s="259" t="str">
        <f t="shared" si="14"/>
        <v/>
      </c>
      <c r="Z50" s="260">
        <f t="shared" si="15"/>
        <v>0</v>
      </c>
      <c r="AA50" s="259" t="str">
        <f t="shared" si="16"/>
        <v/>
      </c>
      <c r="AB50" s="259" t="str">
        <f t="shared" si="19"/>
        <v/>
      </c>
    </row>
    <row r="51" spans="1:28" ht="16.5" x14ac:dyDescent="0.2">
      <c r="A51" s="50"/>
      <c r="B51" s="94"/>
      <c r="C51" s="95"/>
      <c r="D51" s="97"/>
      <c r="E51" s="59"/>
      <c r="F51" s="97"/>
      <c r="G51" s="59"/>
      <c r="H51" s="97"/>
      <c r="I51" s="59"/>
      <c r="J51" s="97"/>
      <c r="K51" s="59"/>
      <c r="L51" s="97"/>
      <c r="M51" s="59"/>
      <c r="N51" s="97"/>
      <c r="O51" s="59"/>
      <c r="P51" s="97"/>
      <c r="Q51" s="59"/>
      <c r="R51" s="97"/>
      <c r="S51" s="59"/>
      <c r="T51" s="96" t="str">
        <f t="shared" si="17"/>
        <v/>
      </c>
      <c r="U51" s="59" t="str">
        <f t="shared" si="18"/>
        <v/>
      </c>
      <c r="V51" s="57" t="str">
        <f t="shared" si="11"/>
        <v/>
      </c>
      <c r="W51" s="259" t="str">
        <f t="shared" si="12"/>
        <v/>
      </c>
      <c r="X51" s="259" t="str">
        <f t="shared" si="13"/>
        <v/>
      </c>
      <c r="Y51" s="259" t="str">
        <f t="shared" si="14"/>
        <v/>
      </c>
      <c r="Z51" s="260">
        <f t="shared" si="15"/>
        <v>0</v>
      </c>
      <c r="AA51" s="259" t="str">
        <f t="shared" si="16"/>
        <v/>
      </c>
      <c r="AB51" s="259" t="str">
        <f t="shared" si="19"/>
        <v/>
      </c>
    </row>
    <row r="52" spans="1:28" ht="16.5" x14ac:dyDescent="0.2">
      <c r="A52" s="50"/>
      <c r="B52" s="94"/>
      <c r="C52" s="95"/>
      <c r="D52" s="97"/>
      <c r="E52" s="59"/>
      <c r="F52" s="97"/>
      <c r="G52" s="59"/>
      <c r="H52" s="97"/>
      <c r="I52" s="59"/>
      <c r="J52" s="97"/>
      <c r="K52" s="59"/>
      <c r="L52" s="97"/>
      <c r="M52" s="59"/>
      <c r="N52" s="97"/>
      <c r="O52" s="59"/>
      <c r="P52" s="97"/>
      <c r="Q52" s="59"/>
      <c r="R52" s="97"/>
      <c r="S52" s="59"/>
      <c r="T52" s="96" t="str">
        <f t="shared" si="17"/>
        <v/>
      </c>
      <c r="U52" s="59" t="str">
        <f t="shared" si="18"/>
        <v/>
      </c>
      <c r="V52" s="57" t="str">
        <f t="shared" si="11"/>
        <v/>
      </c>
      <c r="W52" s="259" t="str">
        <f t="shared" si="12"/>
        <v/>
      </c>
      <c r="X52" s="259" t="str">
        <f t="shared" si="13"/>
        <v/>
      </c>
      <c r="Y52" s="259" t="str">
        <f t="shared" si="14"/>
        <v/>
      </c>
      <c r="Z52" s="260">
        <f t="shared" si="15"/>
        <v>0</v>
      </c>
      <c r="AA52" s="259" t="str">
        <f t="shared" si="16"/>
        <v/>
      </c>
      <c r="AB52" s="259" t="str">
        <f t="shared" si="19"/>
        <v/>
      </c>
    </row>
    <row r="53" spans="1:28" ht="16.5" x14ac:dyDescent="0.2">
      <c r="A53" s="50"/>
      <c r="B53" s="94"/>
      <c r="C53" s="95"/>
      <c r="D53" s="97"/>
      <c r="E53" s="59"/>
      <c r="F53" s="97"/>
      <c r="G53" s="59"/>
      <c r="H53" s="97"/>
      <c r="I53" s="59"/>
      <c r="J53" s="97"/>
      <c r="K53" s="59"/>
      <c r="L53" s="97"/>
      <c r="M53" s="59"/>
      <c r="N53" s="97"/>
      <c r="O53" s="59"/>
      <c r="P53" s="97"/>
      <c r="Q53" s="59"/>
      <c r="R53" s="97"/>
      <c r="S53" s="59"/>
      <c r="T53" s="96" t="str">
        <f t="shared" si="17"/>
        <v/>
      </c>
      <c r="U53" s="59" t="str">
        <f t="shared" si="18"/>
        <v/>
      </c>
      <c r="V53" s="57" t="str">
        <f t="shared" si="11"/>
        <v/>
      </c>
      <c r="W53" s="259" t="str">
        <f t="shared" si="12"/>
        <v/>
      </c>
      <c r="X53" s="259" t="str">
        <f t="shared" si="13"/>
        <v/>
      </c>
      <c r="Y53" s="259" t="str">
        <f t="shared" si="14"/>
        <v/>
      </c>
      <c r="Z53" s="260">
        <f t="shared" si="15"/>
        <v>0</v>
      </c>
      <c r="AA53" s="259" t="str">
        <f t="shared" si="16"/>
        <v/>
      </c>
      <c r="AB53" s="259" t="str">
        <f t="shared" si="19"/>
        <v/>
      </c>
    </row>
    <row r="54" spans="1:28" ht="16.5" x14ac:dyDescent="0.2">
      <c r="A54" s="50"/>
      <c r="B54" s="94"/>
      <c r="C54" s="95"/>
      <c r="D54" s="97"/>
      <c r="E54" s="59"/>
      <c r="F54" s="97"/>
      <c r="G54" s="59"/>
      <c r="H54" s="97"/>
      <c r="I54" s="59"/>
      <c r="J54" s="97"/>
      <c r="K54" s="59"/>
      <c r="L54" s="97"/>
      <c r="M54" s="59"/>
      <c r="N54" s="97"/>
      <c r="O54" s="59"/>
      <c r="P54" s="97"/>
      <c r="Q54" s="59"/>
      <c r="R54" s="97"/>
      <c r="S54" s="59"/>
      <c r="T54" s="96" t="str">
        <f t="shared" si="17"/>
        <v/>
      </c>
      <c r="U54" s="59" t="str">
        <f t="shared" si="18"/>
        <v/>
      </c>
      <c r="V54" s="57" t="str">
        <f t="shared" si="11"/>
        <v/>
      </c>
      <c r="W54" s="259" t="str">
        <f t="shared" si="12"/>
        <v/>
      </c>
      <c r="X54" s="259" t="str">
        <f t="shared" si="13"/>
        <v/>
      </c>
      <c r="Y54" s="259" t="str">
        <f t="shared" si="14"/>
        <v/>
      </c>
      <c r="Z54" s="260">
        <f t="shared" si="15"/>
        <v>0</v>
      </c>
      <c r="AA54" s="259" t="str">
        <f t="shared" si="16"/>
        <v/>
      </c>
      <c r="AB54" s="259" t="str">
        <f t="shared" si="19"/>
        <v/>
      </c>
    </row>
    <row r="55" spans="1:28" ht="16.5" x14ac:dyDescent="0.2">
      <c r="A55" s="50"/>
      <c r="B55" s="94"/>
      <c r="C55" s="95"/>
      <c r="D55" s="97"/>
      <c r="E55" s="59"/>
      <c r="F55" s="97"/>
      <c r="G55" s="59"/>
      <c r="H55" s="97"/>
      <c r="I55" s="59"/>
      <c r="J55" s="97"/>
      <c r="K55" s="59"/>
      <c r="L55" s="97"/>
      <c r="M55" s="59"/>
      <c r="N55" s="97"/>
      <c r="O55" s="59"/>
      <c r="P55" s="97"/>
      <c r="Q55" s="59"/>
      <c r="R55" s="97"/>
      <c r="S55" s="59"/>
      <c r="T55" s="96" t="str">
        <f t="shared" si="17"/>
        <v/>
      </c>
      <c r="U55" s="59" t="str">
        <f t="shared" si="18"/>
        <v/>
      </c>
      <c r="V55" s="57" t="str">
        <f t="shared" si="11"/>
        <v/>
      </c>
      <c r="W55" s="259" t="str">
        <f t="shared" si="12"/>
        <v/>
      </c>
      <c r="X55" s="259" t="str">
        <f t="shared" si="13"/>
        <v/>
      </c>
      <c r="Y55" s="259" t="str">
        <f t="shared" si="14"/>
        <v/>
      </c>
      <c r="Z55" s="260">
        <f t="shared" si="15"/>
        <v>0</v>
      </c>
      <c r="AA55" s="259" t="str">
        <f t="shared" si="16"/>
        <v/>
      </c>
      <c r="AB55" s="259" t="str">
        <f t="shared" si="19"/>
        <v/>
      </c>
    </row>
    <row r="56" spans="1:28" ht="16.5" x14ac:dyDescent="0.2">
      <c r="A56" s="50"/>
      <c r="B56" s="94"/>
      <c r="C56" s="95"/>
      <c r="D56" s="97"/>
      <c r="E56" s="59"/>
      <c r="F56" s="97"/>
      <c r="G56" s="59"/>
      <c r="H56" s="97"/>
      <c r="I56" s="59"/>
      <c r="J56" s="97"/>
      <c r="K56" s="59"/>
      <c r="L56" s="97"/>
      <c r="M56" s="59"/>
      <c r="N56" s="97"/>
      <c r="O56" s="59"/>
      <c r="P56" s="97"/>
      <c r="Q56" s="59"/>
      <c r="R56" s="97"/>
      <c r="S56" s="59"/>
      <c r="T56" s="96" t="str">
        <f t="shared" si="17"/>
        <v/>
      </c>
      <c r="U56" s="59" t="str">
        <f t="shared" si="18"/>
        <v/>
      </c>
      <c r="V56" s="57" t="str">
        <f t="shared" si="11"/>
        <v/>
      </c>
      <c r="W56" s="259" t="str">
        <f t="shared" si="12"/>
        <v/>
      </c>
      <c r="X56" s="259" t="str">
        <f t="shared" si="13"/>
        <v/>
      </c>
      <c r="Y56" s="259" t="str">
        <f t="shared" si="14"/>
        <v/>
      </c>
      <c r="Z56" s="260">
        <f t="shared" si="15"/>
        <v>0</v>
      </c>
      <c r="AA56" s="259" t="str">
        <f t="shared" si="16"/>
        <v/>
      </c>
      <c r="AB56" s="259" t="str">
        <f t="shared" si="19"/>
        <v/>
      </c>
    </row>
    <row r="57" spans="1:28" ht="16.5" x14ac:dyDescent="0.2">
      <c r="A57" s="50"/>
      <c r="B57" s="94"/>
      <c r="C57" s="95"/>
      <c r="D57" s="97"/>
      <c r="E57" s="59"/>
      <c r="F57" s="97"/>
      <c r="G57" s="59"/>
      <c r="H57" s="97"/>
      <c r="I57" s="59"/>
      <c r="J57" s="97"/>
      <c r="K57" s="59"/>
      <c r="L57" s="97"/>
      <c r="M57" s="59"/>
      <c r="N57" s="97"/>
      <c r="O57" s="59"/>
      <c r="P57" s="97"/>
      <c r="Q57" s="59"/>
      <c r="R57" s="97"/>
      <c r="S57" s="59"/>
      <c r="T57" s="96" t="str">
        <f t="shared" si="17"/>
        <v/>
      </c>
      <c r="U57" s="59" t="str">
        <f t="shared" si="18"/>
        <v/>
      </c>
      <c r="V57" s="57" t="str">
        <f t="shared" si="11"/>
        <v/>
      </c>
      <c r="W57" s="259" t="str">
        <f t="shared" si="12"/>
        <v/>
      </c>
      <c r="X57" s="259" t="str">
        <f t="shared" si="13"/>
        <v/>
      </c>
      <c r="Y57" s="259" t="str">
        <f t="shared" si="14"/>
        <v/>
      </c>
      <c r="Z57" s="260">
        <f t="shared" si="15"/>
        <v>0</v>
      </c>
      <c r="AA57" s="259" t="str">
        <f t="shared" si="16"/>
        <v/>
      </c>
      <c r="AB57" s="259" t="str">
        <f t="shared" si="19"/>
        <v/>
      </c>
    </row>
    <row r="58" spans="1:28" ht="16.5" x14ac:dyDescent="0.2">
      <c r="A58" s="50"/>
      <c r="B58" s="94"/>
      <c r="C58" s="95"/>
      <c r="D58" s="97"/>
      <c r="E58" s="59"/>
      <c r="F58" s="97"/>
      <c r="G58" s="59"/>
      <c r="H58" s="97"/>
      <c r="I58" s="59"/>
      <c r="J58" s="97"/>
      <c r="K58" s="59"/>
      <c r="L58" s="97"/>
      <c r="M58" s="59"/>
      <c r="N58" s="97"/>
      <c r="O58" s="59"/>
      <c r="P58" s="97"/>
      <c r="Q58" s="59"/>
      <c r="R58" s="97"/>
      <c r="S58" s="59"/>
      <c r="T58" s="96" t="str">
        <f t="shared" si="17"/>
        <v/>
      </c>
      <c r="U58" s="59" t="str">
        <f t="shared" si="18"/>
        <v/>
      </c>
      <c r="V58" s="57" t="str">
        <f t="shared" si="11"/>
        <v/>
      </c>
      <c r="W58" s="259" t="str">
        <f t="shared" si="12"/>
        <v/>
      </c>
      <c r="X58" s="259" t="str">
        <f t="shared" si="13"/>
        <v/>
      </c>
      <c r="Y58" s="259" t="str">
        <f t="shared" si="14"/>
        <v/>
      </c>
      <c r="Z58" s="260">
        <f t="shared" si="15"/>
        <v>0</v>
      </c>
      <c r="AA58" s="259" t="str">
        <f t="shared" si="16"/>
        <v/>
      </c>
      <c r="AB58" s="259" t="str">
        <f t="shared" si="19"/>
        <v/>
      </c>
    </row>
    <row r="59" spans="1:28" ht="16.5" x14ac:dyDescent="0.2">
      <c r="A59" s="50"/>
      <c r="B59" s="94"/>
      <c r="C59" s="95"/>
      <c r="D59" s="97"/>
      <c r="E59" s="59"/>
      <c r="F59" s="97"/>
      <c r="G59" s="59"/>
      <c r="H59" s="97"/>
      <c r="I59" s="59"/>
      <c r="J59" s="97"/>
      <c r="K59" s="59"/>
      <c r="L59" s="97"/>
      <c r="M59" s="59"/>
      <c r="N59" s="97"/>
      <c r="O59" s="59"/>
      <c r="P59" s="97"/>
      <c r="Q59" s="59"/>
      <c r="R59" s="97"/>
      <c r="S59" s="59"/>
      <c r="T59" s="96" t="str">
        <f t="shared" si="17"/>
        <v/>
      </c>
      <c r="U59" s="59" t="str">
        <f t="shared" si="18"/>
        <v/>
      </c>
      <c r="V59" s="57" t="str">
        <f t="shared" si="11"/>
        <v/>
      </c>
      <c r="W59" s="259" t="str">
        <f t="shared" si="12"/>
        <v/>
      </c>
      <c r="X59" s="259" t="str">
        <f t="shared" si="13"/>
        <v/>
      </c>
      <c r="Y59" s="259" t="str">
        <f t="shared" si="14"/>
        <v/>
      </c>
      <c r="Z59" s="260">
        <f t="shared" si="15"/>
        <v>0</v>
      </c>
      <c r="AA59" s="259" t="str">
        <f t="shared" si="16"/>
        <v/>
      </c>
      <c r="AB59" s="259" t="str">
        <f t="shared" si="19"/>
        <v/>
      </c>
    </row>
    <row r="60" spans="1:28" ht="16.5" x14ac:dyDescent="0.2">
      <c r="A60" s="50"/>
      <c r="B60" s="94"/>
      <c r="C60" s="95"/>
      <c r="D60" s="97"/>
      <c r="E60" s="59"/>
      <c r="F60" s="97"/>
      <c r="G60" s="59"/>
      <c r="H60" s="97"/>
      <c r="I60" s="59"/>
      <c r="J60" s="97"/>
      <c r="K60" s="59"/>
      <c r="L60" s="97"/>
      <c r="M60" s="59"/>
      <c r="N60" s="97"/>
      <c r="O60" s="59"/>
      <c r="P60" s="97"/>
      <c r="Q60" s="59"/>
      <c r="R60" s="97"/>
      <c r="S60" s="59"/>
      <c r="T60" s="96" t="str">
        <f t="shared" si="17"/>
        <v/>
      </c>
      <c r="U60" s="59" t="str">
        <f t="shared" si="18"/>
        <v/>
      </c>
      <c r="V60" s="57" t="str">
        <f t="shared" si="11"/>
        <v/>
      </c>
      <c r="W60" s="259" t="str">
        <f t="shared" si="12"/>
        <v/>
      </c>
      <c r="X60" s="259" t="str">
        <f t="shared" si="13"/>
        <v/>
      </c>
      <c r="Y60" s="259" t="str">
        <f t="shared" si="14"/>
        <v/>
      </c>
      <c r="Z60" s="260">
        <f t="shared" si="15"/>
        <v>0</v>
      </c>
      <c r="AA60" s="259" t="str">
        <f t="shared" si="16"/>
        <v/>
      </c>
      <c r="AB60" s="259" t="str">
        <f t="shared" si="19"/>
        <v/>
      </c>
    </row>
    <row r="61" spans="1:28" ht="16.5" x14ac:dyDescent="0.2">
      <c r="A61" s="50"/>
      <c r="B61" s="94"/>
      <c r="C61" s="95"/>
      <c r="D61" s="97"/>
      <c r="E61" s="59"/>
      <c r="F61" s="97"/>
      <c r="G61" s="59"/>
      <c r="H61" s="97"/>
      <c r="I61" s="59"/>
      <c r="J61" s="97"/>
      <c r="K61" s="59"/>
      <c r="L61" s="97"/>
      <c r="M61" s="59"/>
      <c r="N61" s="97"/>
      <c r="O61" s="59"/>
      <c r="P61" s="97"/>
      <c r="Q61" s="59"/>
      <c r="R61" s="97"/>
      <c r="S61" s="59"/>
      <c r="T61" s="96" t="str">
        <f t="shared" si="17"/>
        <v/>
      </c>
      <c r="U61" s="59" t="str">
        <f t="shared" si="18"/>
        <v/>
      </c>
      <c r="V61" s="57" t="str">
        <f t="shared" si="11"/>
        <v/>
      </c>
      <c r="W61" s="259" t="str">
        <f t="shared" si="12"/>
        <v/>
      </c>
      <c r="X61" s="259" t="str">
        <f t="shared" si="13"/>
        <v/>
      </c>
      <c r="Y61" s="259" t="str">
        <f t="shared" si="14"/>
        <v/>
      </c>
      <c r="Z61" s="260">
        <f t="shared" si="15"/>
        <v>0</v>
      </c>
      <c r="AA61" s="259" t="str">
        <f t="shared" si="16"/>
        <v/>
      </c>
      <c r="AB61" s="259" t="str">
        <f t="shared" si="19"/>
        <v/>
      </c>
    </row>
    <row r="62" spans="1:28" ht="16.5" x14ac:dyDescent="0.2">
      <c r="A62" s="50"/>
      <c r="B62" s="94"/>
      <c r="C62" s="95"/>
      <c r="D62" s="97"/>
      <c r="E62" s="59"/>
      <c r="F62" s="97"/>
      <c r="G62" s="59"/>
      <c r="H62" s="97"/>
      <c r="I62" s="59"/>
      <c r="J62" s="97"/>
      <c r="K62" s="59"/>
      <c r="L62" s="97"/>
      <c r="M62" s="59"/>
      <c r="N62" s="97"/>
      <c r="O62" s="59"/>
      <c r="P62" s="97"/>
      <c r="Q62" s="59"/>
      <c r="R62" s="97"/>
      <c r="S62" s="59"/>
      <c r="T62" s="96" t="str">
        <f t="shared" si="17"/>
        <v/>
      </c>
      <c r="U62" s="59" t="str">
        <f t="shared" si="18"/>
        <v/>
      </c>
      <c r="V62" s="57" t="str">
        <f t="shared" si="11"/>
        <v/>
      </c>
      <c r="W62" s="259" t="str">
        <f t="shared" si="12"/>
        <v/>
      </c>
      <c r="X62" s="259" t="str">
        <f t="shared" si="13"/>
        <v/>
      </c>
      <c r="Y62" s="259" t="str">
        <f t="shared" si="14"/>
        <v/>
      </c>
      <c r="Z62" s="260">
        <f t="shared" si="15"/>
        <v>0</v>
      </c>
      <c r="AA62" s="259" t="str">
        <f t="shared" si="16"/>
        <v/>
      </c>
      <c r="AB62" s="259" t="str">
        <f t="shared" si="19"/>
        <v/>
      </c>
    </row>
    <row r="63" spans="1:28" ht="16.5" x14ac:dyDescent="0.2">
      <c r="A63" s="50"/>
      <c r="B63" s="94"/>
      <c r="C63" s="95"/>
      <c r="D63" s="97"/>
      <c r="E63" s="59"/>
      <c r="F63" s="97"/>
      <c r="G63" s="59"/>
      <c r="H63" s="97"/>
      <c r="I63" s="59"/>
      <c r="J63" s="97"/>
      <c r="K63" s="59"/>
      <c r="L63" s="97"/>
      <c r="M63" s="59"/>
      <c r="N63" s="97"/>
      <c r="O63" s="59"/>
      <c r="P63" s="97"/>
      <c r="Q63" s="59"/>
      <c r="R63" s="97"/>
      <c r="S63" s="59"/>
      <c r="T63" s="96" t="str">
        <f t="shared" si="17"/>
        <v/>
      </c>
      <c r="U63" s="59" t="str">
        <f t="shared" si="18"/>
        <v/>
      </c>
      <c r="V63" s="57" t="str">
        <f t="shared" si="11"/>
        <v/>
      </c>
      <c r="W63" s="259" t="str">
        <f t="shared" si="12"/>
        <v/>
      </c>
      <c r="X63" s="259" t="str">
        <f t="shared" si="13"/>
        <v/>
      </c>
      <c r="Y63" s="259" t="str">
        <f t="shared" si="14"/>
        <v/>
      </c>
      <c r="Z63" s="260">
        <f t="shared" si="15"/>
        <v>0</v>
      </c>
      <c r="AA63" s="259" t="str">
        <f t="shared" si="16"/>
        <v/>
      </c>
      <c r="AB63" s="259" t="str">
        <f t="shared" si="19"/>
        <v/>
      </c>
    </row>
    <row r="64" spans="1:28" ht="16.5" x14ac:dyDescent="0.2">
      <c r="A64" s="50"/>
      <c r="B64" s="94"/>
      <c r="C64" s="95"/>
      <c r="D64" s="97"/>
      <c r="E64" s="59"/>
      <c r="F64" s="97"/>
      <c r="G64" s="59"/>
      <c r="H64" s="97"/>
      <c r="I64" s="59"/>
      <c r="J64" s="97"/>
      <c r="K64" s="59"/>
      <c r="L64" s="97"/>
      <c r="M64" s="59"/>
      <c r="N64" s="97"/>
      <c r="O64" s="59"/>
      <c r="P64" s="97"/>
      <c r="Q64" s="59"/>
      <c r="R64" s="97"/>
      <c r="S64" s="59"/>
      <c r="T64" s="96" t="str">
        <f t="shared" si="17"/>
        <v/>
      </c>
      <c r="U64" s="59" t="str">
        <f t="shared" si="18"/>
        <v/>
      </c>
      <c r="V64" s="57" t="str">
        <f t="shared" si="11"/>
        <v/>
      </c>
      <c r="W64" s="259" t="str">
        <f t="shared" si="12"/>
        <v/>
      </c>
      <c r="X64" s="259" t="str">
        <f t="shared" si="13"/>
        <v/>
      </c>
      <c r="Y64" s="259" t="str">
        <f t="shared" si="14"/>
        <v/>
      </c>
      <c r="Z64" s="260">
        <f t="shared" si="15"/>
        <v>0</v>
      </c>
      <c r="AA64" s="259" t="str">
        <f t="shared" si="16"/>
        <v/>
      </c>
      <c r="AB64" s="259" t="str">
        <f t="shared" si="19"/>
        <v/>
      </c>
    </row>
    <row r="65" spans="1:28" ht="16.5" x14ac:dyDescent="0.2">
      <c r="A65" s="50"/>
      <c r="B65" s="94"/>
      <c r="C65" s="95"/>
      <c r="D65" s="97"/>
      <c r="E65" s="59"/>
      <c r="F65" s="97"/>
      <c r="G65" s="59"/>
      <c r="H65" s="97"/>
      <c r="I65" s="59"/>
      <c r="J65" s="97"/>
      <c r="K65" s="59"/>
      <c r="L65" s="97"/>
      <c r="M65" s="59"/>
      <c r="N65" s="97"/>
      <c r="O65" s="59"/>
      <c r="P65" s="97"/>
      <c r="Q65" s="59"/>
      <c r="R65" s="97"/>
      <c r="S65" s="59"/>
      <c r="T65" s="96" t="str">
        <f t="shared" si="17"/>
        <v/>
      </c>
      <c r="U65" s="59" t="str">
        <f t="shared" si="18"/>
        <v/>
      </c>
      <c r="V65" s="57" t="str">
        <f t="shared" si="11"/>
        <v/>
      </c>
      <c r="W65" s="259" t="str">
        <f t="shared" si="12"/>
        <v/>
      </c>
      <c r="X65" s="259" t="str">
        <f t="shared" si="13"/>
        <v/>
      </c>
      <c r="Y65" s="259" t="str">
        <f t="shared" si="14"/>
        <v/>
      </c>
      <c r="Z65" s="260">
        <f t="shared" si="15"/>
        <v>0</v>
      </c>
      <c r="AA65" s="259" t="str">
        <f t="shared" si="16"/>
        <v/>
      </c>
      <c r="AB65" s="259" t="str">
        <f t="shared" si="19"/>
        <v/>
      </c>
    </row>
    <row r="66" spans="1:28" ht="16.5" x14ac:dyDescent="0.2">
      <c r="A66" s="50"/>
      <c r="B66" s="94"/>
      <c r="C66" s="95"/>
      <c r="D66" s="97"/>
      <c r="E66" s="59"/>
      <c r="F66" s="97"/>
      <c r="G66" s="59"/>
      <c r="H66" s="97"/>
      <c r="I66" s="59"/>
      <c r="J66" s="97"/>
      <c r="K66" s="59"/>
      <c r="L66" s="97"/>
      <c r="M66" s="59"/>
      <c r="N66" s="97"/>
      <c r="O66" s="59"/>
      <c r="P66" s="97"/>
      <c r="Q66" s="59"/>
      <c r="R66" s="97"/>
      <c r="S66" s="59"/>
      <c r="T66" s="96" t="str">
        <f t="shared" si="17"/>
        <v/>
      </c>
      <c r="U66" s="59" t="str">
        <f t="shared" si="18"/>
        <v/>
      </c>
      <c r="V66" s="57" t="str">
        <f t="shared" si="11"/>
        <v/>
      </c>
      <c r="W66" s="259" t="str">
        <f t="shared" si="12"/>
        <v/>
      </c>
      <c r="X66" s="259" t="str">
        <f t="shared" si="13"/>
        <v/>
      </c>
      <c r="Y66" s="259" t="str">
        <f t="shared" si="14"/>
        <v/>
      </c>
      <c r="Z66" s="260">
        <f t="shared" si="15"/>
        <v>0</v>
      </c>
      <c r="AA66" s="259" t="str">
        <f t="shared" si="16"/>
        <v/>
      </c>
      <c r="AB66" s="259" t="str">
        <f t="shared" si="19"/>
        <v/>
      </c>
    </row>
    <row r="67" spans="1:28" ht="16.5" x14ac:dyDescent="0.2">
      <c r="A67" s="50"/>
      <c r="B67" s="94"/>
      <c r="C67" s="95"/>
      <c r="D67" s="97"/>
      <c r="E67" s="59"/>
      <c r="F67" s="97"/>
      <c r="G67" s="59"/>
      <c r="H67" s="97"/>
      <c r="I67" s="59"/>
      <c r="J67" s="97"/>
      <c r="K67" s="59"/>
      <c r="L67" s="97"/>
      <c r="M67" s="59"/>
      <c r="N67" s="97"/>
      <c r="O67" s="59"/>
      <c r="P67" s="97"/>
      <c r="Q67" s="59"/>
      <c r="R67" s="97"/>
      <c r="S67" s="59"/>
      <c r="T67" s="96" t="str">
        <f t="shared" si="17"/>
        <v/>
      </c>
      <c r="U67" s="59" t="str">
        <f t="shared" si="18"/>
        <v/>
      </c>
      <c r="V67" s="57" t="str">
        <f t="shared" si="11"/>
        <v/>
      </c>
      <c r="W67" s="259" t="str">
        <f t="shared" si="12"/>
        <v/>
      </c>
      <c r="X67" s="259" t="str">
        <f t="shared" si="13"/>
        <v/>
      </c>
      <c r="Y67" s="259" t="str">
        <f t="shared" si="14"/>
        <v/>
      </c>
      <c r="Z67" s="260">
        <f t="shared" si="15"/>
        <v>0</v>
      </c>
      <c r="AA67" s="259" t="str">
        <f t="shared" si="16"/>
        <v/>
      </c>
      <c r="AB67" s="259" t="str">
        <f t="shared" si="19"/>
        <v/>
      </c>
    </row>
    <row r="68" spans="1:28" ht="16.5" x14ac:dyDescent="0.2">
      <c r="A68" s="50"/>
      <c r="B68" s="94"/>
      <c r="C68" s="95"/>
      <c r="D68" s="97"/>
      <c r="E68" s="59"/>
      <c r="F68" s="97"/>
      <c r="G68" s="59"/>
      <c r="H68" s="97"/>
      <c r="I68" s="59"/>
      <c r="J68" s="97"/>
      <c r="K68" s="59"/>
      <c r="L68" s="97"/>
      <c r="M68" s="59"/>
      <c r="N68" s="97"/>
      <c r="O68" s="59"/>
      <c r="P68" s="97"/>
      <c r="Q68" s="59"/>
      <c r="R68" s="97"/>
      <c r="S68" s="59"/>
      <c r="T68" s="96" t="str">
        <f t="shared" si="17"/>
        <v/>
      </c>
      <c r="U68" s="59" t="str">
        <f t="shared" si="18"/>
        <v/>
      </c>
      <c r="V68" s="57" t="str">
        <f t="shared" si="11"/>
        <v/>
      </c>
      <c r="W68" s="259" t="str">
        <f t="shared" si="12"/>
        <v/>
      </c>
      <c r="X68" s="259" t="str">
        <f t="shared" si="13"/>
        <v/>
      </c>
      <c r="Y68" s="259" t="str">
        <f t="shared" si="14"/>
        <v/>
      </c>
      <c r="Z68" s="260">
        <f t="shared" si="15"/>
        <v>0</v>
      </c>
      <c r="AA68" s="259" t="str">
        <f t="shared" si="16"/>
        <v/>
      </c>
      <c r="AB68" s="259" t="str">
        <f t="shared" si="19"/>
        <v/>
      </c>
    </row>
    <row r="69" spans="1:28" ht="16.5" x14ac:dyDescent="0.2">
      <c r="A69" s="50"/>
      <c r="B69" s="94"/>
      <c r="C69" s="95"/>
      <c r="D69" s="97"/>
      <c r="E69" s="59"/>
      <c r="F69" s="97"/>
      <c r="G69" s="59"/>
      <c r="H69" s="97"/>
      <c r="I69" s="59"/>
      <c r="J69" s="97"/>
      <c r="K69" s="59"/>
      <c r="L69" s="97"/>
      <c r="M69" s="59"/>
      <c r="N69" s="97"/>
      <c r="O69" s="59"/>
      <c r="P69" s="97"/>
      <c r="Q69" s="59"/>
      <c r="R69" s="97"/>
      <c r="S69" s="59"/>
      <c r="T69" s="96" t="str">
        <f t="shared" si="17"/>
        <v/>
      </c>
      <c r="U69" s="59" t="str">
        <f t="shared" si="18"/>
        <v/>
      </c>
      <c r="V69" s="57" t="str">
        <f t="shared" si="11"/>
        <v/>
      </c>
      <c r="W69" s="259" t="str">
        <f t="shared" si="12"/>
        <v/>
      </c>
      <c r="X69" s="259" t="str">
        <f t="shared" si="13"/>
        <v/>
      </c>
      <c r="Y69" s="259" t="str">
        <f t="shared" si="14"/>
        <v/>
      </c>
      <c r="Z69" s="260">
        <f t="shared" si="15"/>
        <v>0</v>
      </c>
      <c r="AA69" s="259" t="str">
        <f t="shared" si="16"/>
        <v/>
      </c>
      <c r="AB69" s="259" t="str">
        <f t="shared" si="19"/>
        <v/>
      </c>
    </row>
    <row r="70" spans="1:28" ht="16.5" x14ac:dyDescent="0.2">
      <c r="A70" s="50"/>
      <c r="B70" s="94"/>
      <c r="C70" s="95"/>
      <c r="D70" s="97"/>
      <c r="E70" s="59"/>
      <c r="F70" s="97"/>
      <c r="G70" s="59"/>
      <c r="H70" s="97"/>
      <c r="I70" s="59"/>
      <c r="J70" s="97"/>
      <c r="K70" s="59"/>
      <c r="L70" s="97"/>
      <c r="M70" s="59"/>
      <c r="N70" s="97"/>
      <c r="O70" s="59"/>
      <c r="P70" s="97"/>
      <c r="Q70" s="59"/>
      <c r="R70" s="97"/>
      <c r="S70" s="59"/>
      <c r="T70" s="96" t="str">
        <f t="shared" si="17"/>
        <v/>
      </c>
      <c r="U70" s="59" t="str">
        <f t="shared" si="18"/>
        <v/>
      </c>
      <c r="V70" s="57" t="str">
        <f t="shared" si="11"/>
        <v/>
      </c>
      <c r="W70" s="259" t="str">
        <f t="shared" si="12"/>
        <v/>
      </c>
      <c r="X70" s="259" t="str">
        <f t="shared" si="13"/>
        <v/>
      </c>
      <c r="Y70" s="259" t="str">
        <f t="shared" si="14"/>
        <v/>
      </c>
      <c r="Z70" s="260">
        <f t="shared" si="15"/>
        <v>0</v>
      </c>
      <c r="AA70" s="259" t="str">
        <f t="shared" si="16"/>
        <v/>
      </c>
      <c r="AB70" s="259" t="str">
        <f t="shared" si="19"/>
        <v/>
      </c>
    </row>
    <row r="71" spans="1:28" ht="16.5" x14ac:dyDescent="0.2">
      <c r="A71" s="50"/>
      <c r="B71" s="94"/>
      <c r="C71" s="95"/>
      <c r="D71" s="97"/>
      <c r="E71" s="59"/>
      <c r="F71" s="97"/>
      <c r="G71" s="59"/>
      <c r="H71" s="97"/>
      <c r="I71" s="59"/>
      <c r="J71" s="97"/>
      <c r="K71" s="59"/>
      <c r="L71" s="97"/>
      <c r="M71" s="59"/>
      <c r="N71" s="97"/>
      <c r="O71" s="59"/>
      <c r="P71" s="97"/>
      <c r="Q71" s="59"/>
      <c r="R71" s="97"/>
      <c r="S71" s="59"/>
      <c r="T71" s="96" t="str">
        <f t="shared" si="17"/>
        <v/>
      </c>
      <c r="U71" s="59" t="str">
        <f t="shared" si="18"/>
        <v/>
      </c>
      <c r="V71" s="57" t="str">
        <f t="shared" si="11"/>
        <v/>
      </c>
      <c r="W71" s="259" t="str">
        <f t="shared" si="12"/>
        <v/>
      </c>
      <c r="X71" s="259" t="str">
        <f t="shared" si="13"/>
        <v/>
      </c>
      <c r="Y71" s="259" t="str">
        <f t="shared" si="14"/>
        <v/>
      </c>
      <c r="Z71" s="260">
        <f t="shared" si="15"/>
        <v>0</v>
      </c>
      <c r="AA71" s="259" t="str">
        <f t="shared" si="16"/>
        <v/>
      </c>
      <c r="AB71" s="259" t="str">
        <f t="shared" si="19"/>
        <v/>
      </c>
    </row>
    <row r="72" spans="1:28" ht="16.5" x14ac:dyDescent="0.2">
      <c r="A72" s="50"/>
      <c r="B72" s="94"/>
      <c r="C72" s="95"/>
      <c r="D72" s="97"/>
      <c r="E72" s="59"/>
      <c r="F72" s="97"/>
      <c r="G72" s="59"/>
      <c r="H72" s="97"/>
      <c r="I72" s="59"/>
      <c r="J72" s="97"/>
      <c r="K72" s="59"/>
      <c r="L72" s="97"/>
      <c r="M72" s="59"/>
      <c r="N72" s="97"/>
      <c r="O72" s="59"/>
      <c r="P72" s="97"/>
      <c r="Q72" s="59"/>
      <c r="R72" s="97"/>
      <c r="S72" s="59"/>
      <c r="T72" s="96" t="str">
        <f t="shared" si="17"/>
        <v/>
      </c>
      <c r="U72" s="59" t="str">
        <f t="shared" si="18"/>
        <v/>
      </c>
      <c r="V72" s="57" t="str">
        <f t="shared" si="11"/>
        <v/>
      </c>
      <c r="W72" s="259" t="str">
        <f t="shared" si="12"/>
        <v/>
      </c>
      <c r="X72" s="259" t="str">
        <f t="shared" si="13"/>
        <v/>
      </c>
      <c r="Y72" s="259" t="str">
        <f t="shared" si="14"/>
        <v/>
      </c>
      <c r="Z72" s="260">
        <f t="shared" si="15"/>
        <v>0</v>
      </c>
      <c r="AA72" s="259" t="str">
        <f t="shared" si="16"/>
        <v/>
      </c>
      <c r="AB72" s="259" t="str">
        <f t="shared" si="19"/>
        <v/>
      </c>
    </row>
    <row r="73" spans="1:28" ht="16.5" x14ac:dyDescent="0.2">
      <c r="A73" s="50"/>
      <c r="B73" s="94"/>
      <c r="C73" s="95"/>
      <c r="D73" s="97"/>
      <c r="E73" s="59"/>
      <c r="F73" s="97"/>
      <c r="G73" s="59"/>
      <c r="H73" s="97"/>
      <c r="I73" s="59"/>
      <c r="J73" s="97"/>
      <c r="K73" s="59"/>
      <c r="L73" s="97"/>
      <c r="M73" s="59"/>
      <c r="N73" s="97"/>
      <c r="O73" s="59"/>
      <c r="P73" s="97"/>
      <c r="Q73" s="59"/>
      <c r="R73" s="97"/>
      <c r="S73" s="59"/>
      <c r="T73" s="96" t="str">
        <f t="shared" ref="T73:T92" si="20">IF(ISNUMBER(D73)=TRUE(),SUM(D73,F73,H73,J73,L73,N73,P73,R73),"")</f>
        <v/>
      </c>
      <c r="U73" s="59" t="str">
        <f t="shared" ref="U73:U92" si="21">IF(ISNUMBER(E73)=TRUE(),SUM(E73,G73,I73,K73,M73,O73,Q73,S73),"")</f>
        <v/>
      </c>
      <c r="V73" s="57" t="str">
        <f t="shared" ref="V73:V92" si="22">IF(ISNUMBER(AB73)=TRUE(),AB73,"")</f>
        <v/>
      </c>
      <c r="W73" s="259" t="str">
        <f t="shared" ref="W73:W92" si="23">IF(ISNUMBER(V73)=TRUE(),1,"")</f>
        <v/>
      </c>
      <c r="X73" s="259" t="str">
        <f t="shared" ref="X73:X92" si="24">IF(ISNUMBER(T73)=TRUE(),T73,"")</f>
        <v/>
      </c>
      <c r="Y73" s="259" t="str">
        <f t="shared" ref="Y73:Y92" si="25">IF(ISNUMBER(U73)=TRUE(),U73,"")</f>
        <v/>
      </c>
      <c r="Z73" s="260">
        <f t="shared" ref="Z73:Z92" si="26">MAX(E73,G73,I73,K73,M73,O73,Q73,S73)</f>
        <v>0</v>
      </c>
      <c r="AA73" s="259" t="str">
        <f t="shared" ref="AA73:AA92" si="27">IF(ISNUMBER(X73)=TRUE(),X73-Y73/100000-Z73/1000000000,"")</f>
        <v/>
      </c>
      <c r="AB73" s="259" t="str">
        <f t="shared" si="19"/>
        <v/>
      </c>
    </row>
    <row r="74" spans="1:28" ht="16.5" x14ac:dyDescent="0.2">
      <c r="A74" s="50"/>
      <c r="B74" s="94"/>
      <c r="C74" s="95"/>
      <c r="D74" s="97"/>
      <c r="E74" s="59"/>
      <c r="F74" s="97"/>
      <c r="G74" s="59"/>
      <c r="H74" s="97"/>
      <c r="I74" s="59"/>
      <c r="J74" s="97"/>
      <c r="K74" s="59"/>
      <c r="L74" s="97"/>
      <c r="M74" s="59"/>
      <c r="N74" s="97"/>
      <c r="O74" s="59"/>
      <c r="P74" s="97"/>
      <c r="Q74" s="59"/>
      <c r="R74" s="97"/>
      <c r="S74" s="59"/>
      <c r="T74" s="96" t="str">
        <f t="shared" si="20"/>
        <v/>
      </c>
      <c r="U74" s="59" t="str">
        <f t="shared" si="21"/>
        <v/>
      </c>
      <c r="V74" s="57" t="str">
        <f t="shared" si="22"/>
        <v/>
      </c>
      <c r="W74" s="259" t="str">
        <f t="shared" si="23"/>
        <v/>
      </c>
      <c r="X74" s="259" t="str">
        <f t="shared" si="24"/>
        <v/>
      </c>
      <c r="Y74" s="259" t="str">
        <f t="shared" si="25"/>
        <v/>
      </c>
      <c r="Z74" s="260">
        <f t="shared" si="26"/>
        <v>0</v>
      </c>
      <c r="AA74" s="259" t="str">
        <f t="shared" si="27"/>
        <v/>
      </c>
      <c r="AB74" s="259" t="str">
        <f t="shared" ref="AB74:AB92" si="28">IF(ISNUMBER(AA74)=TRUE(),RANK(AA74,$AA$10:$AA$92,1),"")</f>
        <v/>
      </c>
    </row>
    <row r="75" spans="1:28" ht="16.5" x14ac:dyDescent="0.2">
      <c r="A75" s="50"/>
      <c r="B75" s="94"/>
      <c r="C75" s="95"/>
      <c r="D75" s="97"/>
      <c r="E75" s="59"/>
      <c r="F75" s="97"/>
      <c r="G75" s="59"/>
      <c r="H75" s="97"/>
      <c r="I75" s="59"/>
      <c r="J75" s="97"/>
      <c r="K75" s="59"/>
      <c r="L75" s="97"/>
      <c r="M75" s="59"/>
      <c r="N75" s="97"/>
      <c r="O75" s="59"/>
      <c r="P75" s="97"/>
      <c r="Q75" s="59"/>
      <c r="R75" s="97"/>
      <c r="S75" s="59"/>
      <c r="T75" s="96" t="str">
        <f t="shared" si="20"/>
        <v/>
      </c>
      <c r="U75" s="59" t="str">
        <f t="shared" si="21"/>
        <v/>
      </c>
      <c r="V75" s="57" t="str">
        <f t="shared" si="22"/>
        <v/>
      </c>
      <c r="W75" s="259" t="str">
        <f t="shared" si="23"/>
        <v/>
      </c>
      <c r="X75" s="259" t="str">
        <f t="shared" si="24"/>
        <v/>
      </c>
      <c r="Y75" s="259" t="str">
        <f t="shared" si="25"/>
        <v/>
      </c>
      <c r="Z75" s="260">
        <f t="shared" si="26"/>
        <v>0</v>
      </c>
      <c r="AA75" s="259" t="str">
        <f t="shared" si="27"/>
        <v/>
      </c>
      <c r="AB75" s="259" t="str">
        <f t="shared" si="28"/>
        <v/>
      </c>
    </row>
    <row r="76" spans="1:28" ht="16.5" x14ac:dyDescent="0.2">
      <c r="A76" s="50"/>
      <c r="B76" s="94"/>
      <c r="C76" s="95"/>
      <c r="D76" s="97"/>
      <c r="E76" s="59"/>
      <c r="F76" s="97"/>
      <c r="G76" s="59"/>
      <c r="H76" s="97"/>
      <c r="I76" s="59"/>
      <c r="J76" s="97"/>
      <c r="K76" s="59"/>
      <c r="L76" s="97"/>
      <c r="M76" s="59"/>
      <c r="N76" s="97"/>
      <c r="O76" s="59"/>
      <c r="P76" s="97"/>
      <c r="Q76" s="59"/>
      <c r="R76" s="97"/>
      <c r="S76" s="59"/>
      <c r="T76" s="96" t="str">
        <f t="shared" si="20"/>
        <v/>
      </c>
      <c r="U76" s="59" t="str">
        <f t="shared" si="21"/>
        <v/>
      </c>
      <c r="V76" s="57" t="str">
        <f t="shared" si="22"/>
        <v/>
      </c>
      <c r="W76" s="259" t="str">
        <f t="shared" si="23"/>
        <v/>
      </c>
      <c r="X76" s="259" t="str">
        <f t="shared" si="24"/>
        <v/>
      </c>
      <c r="Y76" s="259" t="str">
        <f t="shared" si="25"/>
        <v/>
      </c>
      <c r="Z76" s="260">
        <f t="shared" si="26"/>
        <v>0</v>
      </c>
      <c r="AA76" s="259" t="str">
        <f t="shared" si="27"/>
        <v/>
      </c>
      <c r="AB76" s="259" t="str">
        <f t="shared" si="28"/>
        <v/>
      </c>
    </row>
    <row r="77" spans="1:28" ht="16.5" x14ac:dyDescent="0.2">
      <c r="A77" s="50"/>
      <c r="B77" s="94"/>
      <c r="C77" s="95"/>
      <c r="D77" s="97"/>
      <c r="E77" s="59"/>
      <c r="F77" s="97"/>
      <c r="G77" s="59"/>
      <c r="H77" s="97"/>
      <c r="I77" s="59"/>
      <c r="J77" s="97"/>
      <c r="K77" s="59"/>
      <c r="L77" s="97"/>
      <c r="M77" s="59"/>
      <c r="N77" s="97"/>
      <c r="O77" s="59"/>
      <c r="P77" s="97"/>
      <c r="Q77" s="59"/>
      <c r="R77" s="97"/>
      <c r="S77" s="59"/>
      <c r="T77" s="96" t="str">
        <f t="shared" si="20"/>
        <v/>
      </c>
      <c r="U77" s="59" t="str">
        <f t="shared" si="21"/>
        <v/>
      </c>
      <c r="V77" s="57" t="str">
        <f t="shared" si="22"/>
        <v/>
      </c>
      <c r="W77" s="259" t="str">
        <f t="shared" si="23"/>
        <v/>
      </c>
      <c r="X77" s="259" t="str">
        <f t="shared" si="24"/>
        <v/>
      </c>
      <c r="Y77" s="259" t="str">
        <f t="shared" si="25"/>
        <v/>
      </c>
      <c r="Z77" s="260">
        <f t="shared" si="26"/>
        <v>0</v>
      </c>
      <c r="AA77" s="259" t="str">
        <f t="shared" si="27"/>
        <v/>
      </c>
      <c r="AB77" s="259" t="str">
        <f t="shared" si="28"/>
        <v/>
      </c>
    </row>
    <row r="78" spans="1:28" ht="16.5" x14ac:dyDescent="0.2">
      <c r="A78" s="50"/>
      <c r="B78" s="94"/>
      <c r="C78" s="95"/>
      <c r="D78" s="97"/>
      <c r="E78" s="59"/>
      <c r="F78" s="97"/>
      <c r="G78" s="59"/>
      <c r="H78" s="97"/>
      <c r="I78" s="59"/>
      <c r="J78" s="97"/>
      <c r="K78" s="59"/>
      <c r="L78" s="97"/>
      <c r="M78" s="59"/>
      <c r="N78" s="97"/>
      <c r="O78" s="59"/>
      <c r="P78" s="97"/>
      <c r="Q78" s="59"/>
      <c r="R78" s="97"/>
      <c r="S78" s="59"/>
      <c r="T78" s="96" t="str">
        <f t="shared" si="20"/>
        <v/>
      </c>
      <c r="U78" s="59" t="str">
        <f t="shared" si="21"/>
        <v/>
      </c>
      <c r="V78" s="57" t="str">
        <f t="shared" si="22"/>
        <v/>
      </c>
      <c r="W78" s="259" t="str">
        <f t="shared" si="23"/>
        <v/>
      </c>
      <c r="X78" s="259" t="str">
        <f t="shared" si="24"/>
        <v/>
      </c>
      <c r="Y78" s="259" t="str">
        <f t="shared" si="25"/>
        <v/>
      </c>
      <c r="Z78" s="260">
        <f t="shared" si="26"/>
        <v>0</v>
      </c>
      <c r="AA78" s="259" t="str">
        <f t="shared" si="27"/>
        <v/>
      </c>
      <c r="AB78" s="259" t="str">
        <f t="shared" si="28"/>
        <v/>
      </c>
    </row>
    <row r="79" spans="1:28" ht="16.5" x14ac:dyDescent="0.2">
      <c r="A79" s="50"/>
      <c r="B79" s="94"/>
      <c r="C79" s="95"/>
      <c r="D79" s="97"/>
      <c r="E79" s="59"/>
      <c r="F79" s="97"/>
      <c r="G79" s="59"/>
      <c r="H79" s="97"/>
      <c r="I79" s="59"/>
      <c r="J79" s="97"/>
      <c r="K79" s="59"/>
      <c r="L79" s="97"/>
      <c r="M79" s="59"/>
      <c r="N79" s="97"/>
      <c r="O79" s="59"/>
      <c r="P79" s="97"/>
      <c r="Q79" s="59"/>
      <c r="R79" s="97"/>
      <c r="S79" s="59"/>
      <c r="T79" s="96" t="str">
        <f t="shared" si="20"/>
        <v/>
      </c>
      <c r="U79" s="59" t="str">
        <f t="shared" si="21"/>
        <v/>
      </c>
      <c r="V79" s="57" t="str">
        <f t="shared" si="22"/>
        <v/>
      </c>
      <c r="W79" s="259" t="str">
        <f t="shared" si="23"/>
        <v/>
      </c>
      <c r="X79" s="259" t="str">
        <f t="shared" si="24"/>
        <v/>
      </c>
      <c r="Y79" s="259" t="str">
        <f t="shared" si="25"/>
        <v/>
      </c>
      <c r="Z79" s="260">
        <f t="shared" si="26"/>
        <v>0</v>
      </c>
      <c r="AA79" s="259" t="str">
        <f t="shared" si="27"/>
        <v/>
      </c>
      <c r="AB79" s="259" t="str">
        <f t="shared" si="28"/>
        <v/>
      </c>
    </row>
    <row r="80" spans="1:28" ht="16.5" x14ac:dyDescent="0.2">
      <c r="A80" s="50"/>
      <c r="B80" s="94"/>
      <c r="C80" s="95"/>
      <c r="D80" s="97"/>
      <c r="E80" s="59"/>
      <c r="F80" s="97"/>
      <c r="G80" s="59"/>
      <c r="H80" s="97"/>
      <c r="I80" s="59"/>
      <c r="J80" s="97"/>
      <c r="K80" s="59"/>
      <c r="L80" s="97"/>
      <c r="M80" s="59"/>
      <c r="N80" s="97"/>
      <c r="O80" s="59"/>
      <c r="P80" s="97"/>
      <c r="Q80" s="59"/>
      <c r="R80" s="97"/>
      <c r="S80" s="59"/>
      <c r="T80" s="96" t="str">
        <f t="shared" si="20"/>
        <v/>
      </c>
      <c r="U80" s="59" t="str">
        <f t="shared" si="21"/>
        <v/>
      </c>
      <c r="V80" s="57" t="str">
        <f t="shared" si="22"/>
        <v/>
      </c>
      <c r="W80" s="259" t="str">
        <f t="shared" si="23"/>
        <v/>
      </c>
      <c r="X80" s="259" t="str">
        <f t="shared" si="24"/>
        <v/>
      </c>
      <c r="Y80" s="259" t="str">
        <f t="shared" si="25"/>
        <v/>
      </c>
      <c r="Z80" s="260">
        <f t="shared" si="26"/>
        <v>0</v>
      </c>
      <c r="AA80" s="259" t="str">
        <f t="shared" si="27"/>
        <v/>
      </c>
      <c r="AB80" s="259" t="str">
        <f t="shared" si="28"/>
        <v/>
      </c>
    </row>
    <row r="81" spans="1:28" ht="16.5" x14ac:dyDescent="0.2">
      <c r="A81" s="50"/>
      <c r="B81" s="94"/>
      <c r="C81" s="95"/>
      <c r="D81" s="97"/>
      <c r="E81" s="59"/>
      <c r="F81" s="97"/>
      <c r="G81" s="59"/>
      <c r="H81" s="97"/>
      <c r="I81" s="59"/>
      <c r="J81" s="97"/>
      <c r="K81" s="59"/>
      <c r="L81" s="97"/>
      <c r="M81" s="59"/>
      <c r="N81" s="97"/>
      <c r="O81" s="59"/>
      <c r="P81" s="97"/>
      <c r="Q81" s="59"/>
      <c r="R81" s="97"/>
      <c r="S81" s="59"/>
      <c r="T81" s="96" t="str">
        <f t="shared" si="20"/>
        <v/>
      </c>
      <c r="U81" s="59" t="str">
        <f t="shared" si="21"/>
        <v/>
      </c>
      <c r="V81" s="57" t="str">
        <f t="shared" si="22"/>
        <v/>
      </c>
      <c r="W81" s="259" t="str">
        <f t="shared" si="23"/>
        <v/>
      </c>
      <c r="X81" s="259" t="str">
        <f t="shared" si="24"/>
        <v/>
      </c>
      <c r="Y81" s="259" t="str">
        <f t="shared" si="25"/>
        <v/>
      </c>
      <c r="Z81" s="260">
        <f t="shared" si="26"/>
        <v>0</v>
      </c>
      <c r="AA81" s="259" t="str">
        <f t="shared" si="27"/>
        <v/>
      </c>
      <c r="AB81" s="259" t="str">
        <f t="shared" si="28"/>
        <v/>
      </c>
    </row>
    <row r="82" spans="1:28" ht="16.5" x14ac:dyDescent="0.2">
      <c r="A82" s="50"/>
      <c r="B82" s="94"/>
      <c r="C82" s="95"/>
      <c r="D82" s="97"/>
      <c r="E82" s="59"/>
      <c r="F82" s="97"/>
      <c r="G82" s="59"/>
      <c r="H82" s="97"/>
      <c r="I82" s="59"/>
      <c r="J82" s="97"/>
      <c r="K82" s="59"/>
      <c r="L82" s="97"/>
      <c r="M82" s="59"/>
      <c r="N82" s="97"/>
      <c r="O82" s="59"/>
      <c r="P82" s="97"/>
      <c r="Q82" s="59"/>
      <c r="R82" s="97"/>
      <c r="S82" s="59"/>
      <c r="T82" s="96" t="str">
        <f t="shared" si="20"/>
        <v/>
      </c>
      <c r="U82" s="59" t="str">
        <f t="shared" si="21"/>
        <v/>
      </c>
      <c r="V82" s="57" t="str">
        <f t="shared" si="22"/>
        <v/>
      </c>
      <c r="W82" s="259" t="str">
        <f t="shared" si="23"/>
        <v/>
      </c>
      <c r="X82" s="259" t="str">
        <f t="shared" si="24"/>
        <v/>
      </c>
      <c r="Y82" s="259" t="str">
        <f t="shared" si="25"/>
        <v/>
      </c>
      <c r="Z82" s="260">
        <f t="shared" si="26"/>
        <v>0</v>
      </c>
      <c r="AA82" s="259" t="str">
        <f t="shared" si="27"/>
        <v/>
      </c>
      <c r="AB82" s="259" t="str">
        <f t="shared" si="28"/>
        <v/>
      </c>
    </row>
    <row r="83" spans="1:28" ht="16.5" x14ac:dyDescent="0.2">
      <c r="A83" s="50"/>
      <c r="B83" s="94"/>
      <c r="C83" s="95"/>
      <c r="D83" s="97"/>
      <c r="E83" s="59"/>
      <c r="F83" s="97"/>
      <c r="G83" s="59"/>
      <c r="H83" s="97"/>
      <c r="I83" s="59"/>
      <c r="J83" s="97"/>
      <c r="K83" s="59"/>
      <c r="L83" s="97"/>
      <c r="M83" s="59"/>
      <c r="N83" s="97"/>
      <c r="O83" s="59"/>
      <c r="P83" s="97"/>
      <c r="Q83" s="59"/>
      <c r="R83" s="97"/>
      <c r="S83" s="59"/>
      <c r="T83" s="96" t="str">
        <f t="shared" si="20"/>
        <v/>
      </c>
      <c r="U83" s="59" t="str">
        <f t="shared" si="21"/>
        <v/>
      </c>
      <c r="V83" s="57" t="str">
        <f t="shared" si="22"/>
        <v/>
      </c>
      <c r="W83" s="259" t="str">
        <f t="shared" si="23"/>
        <v/>
      </c>
      <c r="X83" s="259" t="str">
        <f t="shared" si="24"/>
        <v/>
      </c>
      <c r="Y83" s="259" t="str">
        <f t="shared" si="25"/>
        <v/>
      </c>
      <c r="Z83" s="260">
        <f t="shared" si="26"/>
        <v>0</v>
      </c>
      <c r="AA83" s="259" t="str">
        <f t="shared" si="27"/>
        <v/>
      </c>
      <c r="AB83" s="259" t="str">
        <f t="shared" si="28"/>
        <v/>
      </c>
    </row>
    <row r="84" spans="1:28" ht="16.5" x14ac:dyDescent="0.2">
      <c r="A84" s="50"/>
      <c r="B84" s="94"/>
      <c r="C84" s="95"/>
      <c r="D84" s="97"/>
      <c r="E84" s="59"/>
      <c r="F84" s="97"/>
      <c r="G84" s="59"/>
      <c r="H84" s="97"/>
      <c r="I84" s="59"/>
      <c r="J84" s="97"/>
      <c r="K84" s="59"/>
      <c r="L84" s="97"/>
      <c r="M84" s="59"/>
      <c r="N84" s="97"/>
      <c r="O84" s="59"/>
      <c r="P84" s="97"/>
      <c r="Q84" s="59"/>
      <c r="R84" s="97"/>
      <c r="S84" s="59"/>
      <c r="T84" s="96" t="str">
        <f t="shared" si="20"/>
        <v/>
      </c>
      <c r="U84" s="59" t="str">
        <f t="shared" si="21"/>
        <v/>
      </c>
      <c r="V84" s="57" t="str">
        <f t="shared" si="22"/>
        <v/>
      </c>
      <c r="W84" s="259" t="str">
        <f t="shared" si="23"/>
        <v/>
      </c>
      <c r="X84" s="259" t="str">
        <f t="shared" si="24"/>
        <v/>
      </c>
      <c r="Y84" s="259" t="str">
        <f t="shared" si="25"/>
        <v/>
      </c>
      <c r="Z84" s="260">
        <f t="shared" si="26"/>
        <v>0</v>
      </c>
      <c r="AA84" s="259" t="str">
        <f t="shared" si="27"/>
        <v/>
      </c>
      <c r="AB84" s="259" t="str">
        <f t="shared" si="28"/>
        <v/>
      </c>
    </row>
    <row r="85" spans="1:28" ht="16.5" x14ac:dyDescent="0.2">
      <c r="A85" s="50"/>
      <c r="B85" s="94"/>
      <c r="C85" s="95"/>
      <c r="D85" s="97"/>
      <c r="E85" s="59"/>
      <c r="F85" s="97"/>
      <c r="G85" s="59"/>
      <c r="H85" s="97"/>
      <c r="I85" s="59"/>
      <c r="J85" s="97"/>
      <c r="K85" s="59"/>
      <c r="L85" s="97"/>
      <c r="M85" s="59"/>
      <c r="N85" s="97"/>
      <c r="O85" s="59"/>
      <c r="P85" s="97"/>
      <c r="Q85" s="59"/>
      <c r="R85" s="97"/>
      <c r="S85" s="59"/>
      <c r="T85" s="96" t="str">
        <f t="shared" si="20"/>
        <v/>
      </c>
      <c r="U85" s="59" t="str">
        <f t="shared" si="21"/>
        <v/>
      </c>
      <c r="V85" s="57" t="str">
        <f t="shared" si="22"/>
        <v/>
      </c>
      <c r="W85" s="259" t="str">
        <f t="shared" si="23"/>
        <v/>
      </c>
      <c r="X85" s="259" t="str">
        <f t="shared" si="24"/>
        <v/>
      </c>
      <c r="Y85" s="259" t="str">
        <f t="shared" si="25"/>
        <v/>
      </c>
      <c r="Z85" s="260">
        <f t="shared" si="26"/>
        <v>0</v>
      </c>
      <c r="AA85" s="259" t="str">
        <f t="shared" si="27"/>
        <v/>
      </c>
      <c r="AB85" s="259" t="str">
        <f t="shared" si="28"/>
        <v/>
      </c>
    </row>
    <row r="86" spans="1:28" ht="16.5" x14ac:dyDescent="0.2">
      <c r="A86" s="50"/>
      <c r="B86" s="94"/>
      <c r="C86" s="95"/>
      <c r="D86" s="97"/>
      <c r="E86" s="59"/>
      <c r="F86" s="97"/>
      <c r="G86" s="59"/>
      <c r="H86" s="97"/>
      <c r="I86" s="59"/>
      <c r="J86" s="97"/>
      <c r="K86" s="59"/>
      <c r="L86" s="97"/>
      <c r="M86" s="59"/>
      <c r="N86" s="97"/>
      <c r="O86" s="59"/>
      <c r="P86" s="97"/>
      <c r="Q86" s="59"/>
      <c r="R86" s="97"/>
      <c r="S86" s="59"/>
      <c r="T86" s="96" t="str">
        <f t="shared" si="20"/>
        <v/>
      </c>
      <c r="U86" s="59" t="str">
        <f t="shared" si="21"/>
        <v/>
      </c>
      <c r="V86" s="57" t="str">
        <f t="shared" si="22"/>
        <v/>
      </c>
      <c r="W86" s="259" t="str">
        <f t="shared" si="23"/>
        <v/>
      </c>
      <c r="X86" s="259" t="str">
        <f t="shared" si="24"/>
        <v/>
      </c>
      <c r="Y86" s="259" t="str">
        <f t="shared" si="25"/>
        <v/>
      </c>
      <c r="Z86" s="260">
        <f t="shared" si="26"/>
        <v>0</v>
      </c>
      <c r="AA86" s="259" t="str">
        <f t="shared" si="27"/>
        <v/>
      </c>
      <c r="AB86" s="259" t="str">
        <f t="shared" si="28"/>
        <v/>
      </c>
    </row>
    <row r="87" spans="1:28" ht="16.5" x14ac:dyDescent="0.2">
      <c r="A87" s="50"/>
      <c r="B87" s="94"/>
      <c r="C87" s="95"/>
      <c r="D87" s="97"/>
      <c r="E87" s="59"/>
      <c r="F87" s="97"/>
      <c r="G87" s="59"/>
      <c r="H87" s="97"/>
      <c r="I87" s="59"/>
      <c r="J87" s="97"/>
      <c r="K87" s="59"/>
      <c r="L87" s="97"/>
      <c r="M87" s="59"/>
      <c r="N87" s="97"/>
      <c r="O87" s="59"/>
      <c r="P87" s="97"/>
      <c r="Q87" s="59"/>
      <c r="R87" s="97"/>
      <c r="S87" s="59"/>
      <c r="T87" s="96" t="str">
        <f t="shared" si="20"/>
        <v/>
      </c>
      <c r="U87" s="59" t="str">
        <f t="shared" si="21"/>
        <v/>
      </c>
      <c r="V87" s="57" t="str">
        <f t="shared" si="22"/>
        <v/>
      </c>
      <c r="W87" s="259" t="str">
        <f t="shared" si="23"/>
        <v/>
      </c>
      <c r="X87" s="259" t="str">
        <f t="shared" si="24"/>
        <v/>
      </c>
      <c r="Y87" s="259" t="str">
        <f t="shared" si="25"/>
        <v/>
      </c>
      <c r="Z87" s="260">
        <f t="shared" si="26"/>
        <v>0</v>
      </c>
      <c r="AA87" s="259" t="str">
        <f t="shared" si="27"/>
        <v/>
      </c>
      <c r="AB87" s="259" t="str">
        <f t="shared" si="28"/>
        <v/>
      </c>
    </row>
    <row r="88" spans="1:28" ht="16.5" x14ac:dyDescent="0.2">
      <c r="A88" s="50"/>
      <c r="B88" s="94"/>
      <c r="C88" s="95"/>
      <c r="D88" s="97"/>
      <c r="E88" s="59"/>
      <c r="F88" s="97"/>
      <c r="G88" s="59"/>
      <c r="H88" s="97"/>
      <c r="I88" s="59"/>
      <c r="J88" s="97"/>
      <c r="K88" s="59"/>
      <c r="L88" s="97"/>
      <c r="M88" s="59"/>
      <c r="N88" s="97"/>
      <c r="O88" s="59"/>
      <c r="P88" s="97"/>
      <c r="Q88" s="59"/>
      <c r="R88" s="97"/>
      <c r="S88" s="59"/>
      <c r="T88" s="96" t="str">
        <f t="shared" si="20"/>
        <v/>
      </c>
      <c r="U88" s="59" t="str">
        <f t="shared" si="21"/>
        <v/>
      </c>
      <c r="V88" s="57" t="str">
        <f t="shared" si="22"/>
        <v/>
      </c>
      <c r="W88" s="259" t="str">
        <f t="shared" si="23"/>
        <v/>
      </c>
      <c r="X88" s="259" t="str">
        <f t="shared" si="24"/>
        <v/>
      </c>
      <c r="Y88" s="259" t="str">
        <f t="shared" si="25"/>
        <v/>
      </c>
      <c r="Z88" s="260">
        <f t="shared" si="26"/>
        <v>0</v>
      </c>
      <c r="AA88" s="259" t="str">
        <f t="shared" si="27"/>
        <v/>
      </c>
      <c r="AB88" s="259" t="str">
        <f t="shared" si="28"/>
        <v/>
      </c>
    </row>
    <row r="89" spans="1:28" ht="16.5" x14ac:dyDescent="0.2">
      <c r="A89" s="50"/>
      <c r="B89" s="94"/>
      <c r="C89" s="95"/>
      <c r="D89" s="97"/>
      <c r="E89" s="59"/>
      <c r="F89" s="97"/>
      <c r="G89" s="59"/>
      <c r="H89" s="97"/>
      <c r="I89" s="59"/>
      <c r="J89" s="97"/>
      <c r="K89" s="59"/>
      <c r="L89" s="97"/>
      <c r="M89" s="59"/>
      <c r="N89" s="97"/>
      <c r="O89" s="59"/>
      <c r="P89" s="97"/>
      <c r="Q89" s="59"/>
      <c r="R89" s="97"/>
      <c r="S89" s="59"/>
      <c r="T89" s="96" t="str">
        <f t="shared" si="20"/>
        <v/>
      </c>
      <c r="U89" s="59" t="str">
        <f t="shared" si="21"/>
        <v/>
      </c>
      <c r="V89" s="57" t="str">
        <f t="shared" si="22"/>
        <v/>
      </c>
      <c r="W89" s="259" t="str">
        <f t="shared" si="23"/>
        <v/>
      </c>
      <c r="X89" s="259" t="str">
        <f t="shared" si="24"/>
        <v/>
      </c>
      <c r="Y89" s="259" t="str">
        <f t="shared" si="25"/>
        <v/>
      </c>
      <c r="Z89" s="260">
        <f t="shared" si="26"/>
        <v>0</v>
      </c>
      <c r="AA89" s="259" t="str">
        <f t="shared" si="27"/>
        <v/>
      </c>
      <c r="AB89" s="259" t="str">
        <f t="shared" si="28"/>
        <v/>
      </c>
    </row>
    <row r="90" spans="1:28" ht="16.5" x14ac:dyDescent="0.2">
      <c r="A90" s="50"/>
      <c r="B90" s="94"/>
      <c r="C90" s="95"/>
      <c r="D90" s="97"/>
      <c r="E90" s="59"/>
      <c r="F90" s="97"/>
      <c r="G90" s="59"/>
      <c r="H90" s="97"/>
      <c r="I90" s="59"/>
      <c r="J90" s="97"/>
      <c r="K90" s="59"/>
      <c r="L90" s="97"/>
      <c r="M90" s="59"/>
      <c r="N90" s="97"/>
      <c r="O90" s="59"/>
      <c r="P90" s="97"/>
      <c r="Q90" s="59"/>
      <c r="R90" s="97"/>
      <c r="S90" s="59"/>
      <c r="T90" s="96" t="str">
        <f t="shared" si="20"/>
        <v/>
      </c>
      <c r="U90" s="59" t="str">
        <f t="shared" si="21"/>
        <v/>
      </c>
      <c r="V90" s="57" t="str">
        <f t="shared" si="22"/>
        <v/>
      </c>
      <c r="W90" s="259" t="str">
        <f t="shared" si="23"/>
        <v/>
      </c>
      <c r="X90" s="259" t="str">
        <f t="shared" si="24"/>
        <v/>
      </c>
      <c r="Y90" s="259" t="str">
        <f t="shared" si="25"/>
        <v/>
      </c>
      <c r="Z90" s="260">
        <f t="shared" si="26"/>
        <v>0</v>
      </c>
      <c r="AA90" s="259" t="str">
        <f t="shared" si="27"/>
        <v/>
      </c>
      <c r="AB90" s="259" t="str">
        <f t="shared" si="28"/>
        <v/>
      </c>
    </row>
    <row r="91" spans="1:28" ht="16.5" x14ac:dyDescent="0.2">
      <c r="A91" s="50"/>
      <c r="B91" s="94"/>
      <c r="C91" s="95"/>
      <c r="D91" s="97"/>
      <c r="E91" s="59"/>
      <c r="F91" s="97"/>
      <c r="G91" s="59"/>
      <c r="H91" s="97"/>
      <c r="I91" s="59"/>
      <c r="J91" s="97"/>
      <c r="K91" s="59"/>
      <c r="L91" s="97"/>
      <c r="M91" s="59"/>
      <c r="N91" s="97"/>
      <c r="O91" s="59"/>
      <c r="P91" s="97"/>
      <c r="Q91" s="59"/>
      <c r="R91" s="97"/>
      <c r="S91" s="59"/>
      <c r="T91" s="96" t="str">
        <f t="shared" si="20"/>
        <v/>
      </c>
      <c r="U91" s="59" t="str">
        <f t="shared" si="21"/>
        <v/>
      </c>
      <c r="V91" s="57" t="str">
        <f t="shared" si="22"/>
        <v/>
      </c>
      <c r="W91" s="259" t="str">
        <f t="shared" si="23"/>
        <v/>
      </c>
      <c r="X91" s="259" t="str">
        <f t="shared" si="24"/>
        <v/>
      </c>
      <c r="Y91" s="259" t="str">
        <f t="shared" si="25"/>
        <v/>
      </c>
      <c r="Z91" s="260">
        <f t="shared" si="26"/>
        <v>0</v>
      </c>
      <c r="AA91" s="259" t="str">
        <f t="shared" si="27"/>
        <v/>
      </c>
      <c r="AB91" s="259" t="str">
        <f t="shared" si="28"/>
        <v/>
      </c>
    </row>
    <row r="92" spans="1:28" ht="16.5" x14ac:dyDescent="0.2">
      <c r="A92" s="50"/>
      <c r="B92" s="94"/>
      <c r="C92" s="95"/>
      <c r="D92" s="97"/>
      <c r="E92" s="59"/>
      <c r="F92" s="97"/>
      <c r="G92" s="59"/>
      <c r="H92" s="97"/>
      <c r="I92" s="59"/>
      <c r="J92" s="97"/>
      <c r="K92" s="59"/>
      <c r="L92" s="97"/>
      <c r="M92" s="59"/>
      <c r="N92" s="97"/>
      <c r="O92" s="59"/>
      <c r="P92" s="97"/>
      <c r="Q92" s="59"/>
      <c r="R92" s="97"/>
      <c r="S92" s="59"/>
      <c r="T92" s="96" t="str">
        <f t="shared" si="20"/>
        <v/>
      </c>
      <c r="U92" s="59" t="str">
        <f t="shared" si="21"/>
        <v/>
      </c>
      <c r="V92" s="57" t="str">
        <f t="shared" si="22"/>
        <v/>
      </c>
      <c r="W92" s="259" t="str">
        <f t="shared" si="23"/>
        <v/>
      </c>
      <c r="X92" s="259" t="str">
        <f t="shared" si="24"/>
        <v/>
      </c>
      <c r="Y92" s="259" t="str">
        <f t="shared" si="25"/>
        <v/>
      </c>
      <c r="Z92" s="260">
        <f t="shared" si="26"/>
        <v>0</v>
      </c>
      <c r="AA92" s="259" t="str">
        <f t="shared" si="27"/>
        <v/>
      </c>
      <c r="AB92" s="259" t="str">
        <f t="shared" si="28"/>
        <v/>
      </c>
    </row>
    <row r="93" spans="1:28" x14ac:dyDescent="0.2">
      <c r="C93" s="253"/>
      <c r="D93" s="253"/>
      <c r="F93" s="253"/>
      <c r="H93" s="253"/>
      <c r="J93" s="253"/>
      <c r="L93" s="253"/>
      <c r="N93" s="253"/>
      <c r="P93" s="253"/>
      <c r="R93" s="253"/>
      <c r="T93" s="253"/>
      <c r="V93" s="253"/>
    </row>
  </sheetData>
  <sortState ref="B10:U40">
    <sortCondition ref="T10:T40"/>
    <sortCondition descending="1" ref="U10:U40"/>
  </sortState>
  <mergeCells count="22">
    <mergeCell ref="L5:M5"/>
    <mergeCell ref="B1:C1"/>
    <mergeCell ref="B2:C2"/>
    <mergeCell ref="A5:A7"/>
    <mergeCell ref="B5:B7"/>
    <mergeCell ref="C5:C7"/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92" xr:uid="{00000000-0002-0000-0B00-000000000000}">
      <formula1>IF(ISNUMBER(IZ10)=TRUE(),SUM(IZ10,JB10,JD10,JF10,JH10,JJ10,JL10,JN10),"")</formula1>
      <formula2>0</formula2>
    </dataValidation>
  </dataValidations>
  <printOptions horizontalCentered="1"/>
  <pageMargins left="0.78749999999999998" right="0.78749999999999998" top="2.9131944444444402" bottom="0.39374999999999999" header="2.9131944444444402" footer="0.23611111111111099"/>
  <pageSetup paperSize="9" firstPageNumber="0" orientation="portrait" horizontalDpi="4294967293" verticalDpi="4294967293" r:id="rId1"/>
  <headerFooter>
    <oddFooter>&amp;L&amp;YPojedinačni plasman lige&amp;R&amp;YStranica &amp;P</oddFooter>
  </headerFooter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7">
    <tabColor rgb="FF00CCFF"/>
  </sheetPr>
  <dimension ref="A2:IW27"/>
  <sheetViews>
    <sheetView zoomScaleNormal="100" workbookViewId="0">
      <selection activeCell="V1" sqref="V1"/>
    </sheetView>
  </sheetViews>
  <sheetFormatPr defaultRowHeight="12.75" x14ac:dyDescent="0.2"/>
  <cols>
    <col min="1" max="1" width="4.5703125" style="217"/>
    <col min="2" max="2" width="17.140625" style="218"/>
    <col min="3" max="3" width="5.7109375" style="218"/>
    <col min="4" max="4" width="9.42578125" style="218"/>
    <col min="5" max="5" width="5.7109375" style="218"/>
    <col min="6" max="6" width="9.42578125" style="218"/>
    <col min="7" max="7" width="5.7109375" style="218"/>
    <col min="8" max="8" width="9.42578125" style="218"/>
    <col min="9" max="9" width="5.7109375" style="218"/>
    <col min="10" max="10" width="9.42578125" style="218"/>
    <col min="11" max="11" width="5.7109375" style="218"/>
    <col min="12" max="12" width="9.42578125" style="218"/>
    <col min="13" max="13" width="5.85546875" style="218"/>
    <col min="14" max="14" width="9.42578125" style="218"/>
    <col min="15" max="15" width="5.7109375" style="218"/>
    <col min="16" max="16" width="9.42578125" style="218"/>
    <col min="17" max="17" width="5.7109375" style="218"/>
    <col min="18" max="18" width="9.42578125" style="218"/>
    <col min="19" max="19" width="6.28515625" style="218"/>
    <col min="20" max="20" width="11" style="218"/>
    <col min="21" max="21" width="10" style="218"/>
    <col min="22" max="22" width="9.140625" style="218"/>
    <col min="23" max="27" width="0" style="218" hidden="1"/>
    <col min="28" max="257" width="9.140625" style="218"/>
  </cols>
  <sheetData>
    <row r="2" spans="1:27" x14ac:dyDescent="0.2"/>
    <row r="4" spans="1:27" ht="23.25" x14ac:dyDescent="0.35">
      <c r="C4" s="219" t="s">
        <v>0</v>
      </c>
      <c r="D4" s="220"/>
      <c r="K4" s="221" t="s">
        <v>1</v>
      </c>
    </row>
    <row r="5" spans="1:27" ht="23.25" x14ac:dyDescent="0.35">
      <c r="C5" s="222" t="s">
        <v>2</v>
      </c>
      <c r="F5" s="272"/>
      <c r="G5" s="272"/>
      <c r="H5" s="272"/>
      <c r="I5" s="272"/>
      <c r="J5" s="272"/>
      <c r="K5" s="223" t="s">
        <v>450</v>
      </c>
      <c r="L5" s="272"/>
      <c r="M5" s="272">
        <v>18</v>
      </c>
      <c r="N5" s="272" t="s">
        <v>242</v>
      </c>
      <c r="O5" s="272"/>
      <c r="P5" s="272"/>
      <c r="Q5" s="272"/>
    </row>
    <row r="6" spans="1:27" ht="23.25" x14ac:dyDescent="0.2">
      <c r="K6" s="224" t="s">
        <v>3</v>
      </c>
    </row>
    <row r="8" spans="1:27" s="225" customFormat="1" ht="20.25" customHeight="1" thickTop="1" thickBot="1" x14ac:dyDescent="0.25">
      <c r="A8" s="1710" t="s">
        <v>4</v>
      </c>
      <c r="B8" s="1711" t="s">
        <v>5</v>
      </c>
      <c r="C8" s="1708" t="s">
        <v>6</v>
      </c>
      <c r="D8" s="1708"/>
      <c r="E8" s="1707" t="s">
        <v>7</v>
      </c>
      <c r="F8" s="1707"/>
      <c r="G8" s="1708" t="s">
        <v>8</v>
      </c>
      <c r="H8" s="1708"/>
      <c r="I8" s="1707" t="s">
        <v>9</v>
      </c>
      <c r="J8" s="1707"/>
      <c r="K8" s="1708" t="s">
        <v>10</v>
      </c>
      <c r="L8" s="1708"/>
      <c r="M8" s="1707" t="s">
        <v>11</v>
      </c>
      <c r="N8" s="1707"/>
      <c r="O8" s="1708" t="s">
        <v>12</v>
      </c>
      <c r="P8" s="1708"/>
      <c r="Q8" s="1707" t="s">
        <v>13</v>
      </c>
      <c r="R8" s="1707"/>
      <c r="S8" s="1752" t="s">
        <v>18</v>
      </c>
      <c r="T8" s="1752"/>
      <c r="U8" s="1752"/>
    </row>
    <row r="9" spans="1:27" s="225" customFormat="1" ht="27.75" customHeight="1" thickTop="1" thickBot="1" x14ac:dyDescent="0.25">
      <c r="A9" s="1710"/>
      <c r="B9" s="1711"/>
      <c r="C9" s="1705" t="s">
        <v>441</v>
      </c>
      <c r="D9" s="1705"/>
      <c r="E9" s="1705" t="s">
        <v>442</v>
      </c>
      <c r="F9" s="1705"/>
      <c r="G9" s="1749" t="s">
        <v>443</v>
      </c>
      <c r="H9" s="1749"/>
      <c r="I9" s="1749" t="s">
        <v>444</v>
      </c>
      <c r="J9" s="1749"/>
      <c r="K9" s="1749" t="s">
        <v>445</v>
      </c>
      <c r="L9" s="1749"/>
      <c r="M9" s="1749" t="s">
        <v>446</v>
      </c>
      <c r="N9" s="1749"/>
      <c r="O9" s="1748" t="s">
        <v>447</v>
      </c>
      <c r="P9" s="1748"/>
      <c r="Q9" s="1753" t="s">
        <v>448</v>
      </c>
      <c r="R9" s="1753"/>
      <c r="S9" s="1752"/>
      <c r="T9" s="1752"/>
      <c r="U9" s="1752"/>
    </row>
    <row r="10" spans="1:27" s="225" customFormat="1" ht="13.5" thickTop="1" x14ac:dyDescent="0.2">
      <c r="A10" s="1710"/>
      <c r="B10" s="1711"/>
      <c r="C10" s="646"/>
      <c r="D10" s="647"/>
      <c r="E10" s="648"/>
      <c r="F10" s="649"/>
      <c r="G10" s="650"/>
      <c r="H10" s="651"/>
      <c r="I10" s="648"/>
      <c r="J10" s="649"/>
      <c r="K10" s="650"/>
      <c r="L10" s="651"/>
      <c r="M10" s="648"/>
      <c r="N10" s="649"/>
      <c r="O10" s="650"/>
      <c r="P10" s="651"/>
      <c r="Q10" s="648"/>
      <c r="R10" s="651"/>
      <c r="S10" s="650"/>
      <c r="T10" s="652"/>
      <c r="U10" s="500"/>
    </row>
    <row r="11" spans="1:27" s="225" customFormat="1" ht="15.75" x14ac:dyDescent="0.2">
      <c r="A11" s="623"/>
      <c r="B11" s="624"/>
      <c r="C11" s="646" t="s">
        <v>19</v>
      </c>
      <c r="D11" s="647" t="s">
        <v>20</v>
      </c>
      <c r="E11" s="627" t="s">
        <v>19</v>
      </c>
      <c r="F11" s="628" t="s">
        <v>20</v>
      </c>
      <c r="G11" s="646" t="s">
        <v>19</v>
      </c>
      <c r="H11" s="647" t="s">
        <v>20</v>
      </c>
      <c r="I11" s="627" t="s">
        <v>19</v>
      </c>
      <c r="J11" s="628" t="s">
        <v>20</v>
      </c>
      <c r="K11" s="646" t="s">
        <v>19</v>
      </c>
      <c r="L11" s="647" t="s">
        <v>20</v>
      </c>
      <c r="M11" s="627" t="s">
        <v>19</v>
      </c>
      <c r="N11" s="628" t="s">
        <v>20</v>
      </c>
      <c r="O11" s="646" t="s">
        <v>19</v>
      </c>
      <c r="P11" s="647" t="s">
        <v>20</v>
      </c>
      <c r="Q11" s="627" t="s">
        <v>19</v>
      </c>
      <c r="R11" s="647" t="s">
        <v>20</v>
      </c>
      <c r="S11" s="646" t="s">
        <v>19</v>
      </c>
      <c r="T11" s="629" t="s">
        <v>21</v>
      </c>
      <c r="U11" s="630" t="s">
        <v>22</v>
      </c>
    </row>
    <row r="12" spans="1:27" s="225" customFormat="1" ht="15.75" x14ac:dyDescent="0.2">
      <c r="A12" s="653"/>
      <c r="B12" s="654"/>
      <c r="C12" s="655"/>
      <c r="D12" s="656"/>
      <c r="E12" s="655"/>
      <c r="F12" s="657"/>
      <c r="G12" s="655"/>
      <c r="H12" s="656"/>
      <c r="I12" s="655"/>
      <c r="J12" s="657"/>
      <c r="K12" s="655"/>
      <c r="L12" s="656"/>
      <c r="M12" s="655"/>
      <c r="N12" s="657"/>
      <c r="O12" s="655"/>
      <c r="P12" s="656"/>
      <c r="Q12" s="655"/>
      <c r="R12" s="656"/>
      <c r="S12" s="655"/>
      <c r="T12" s="658"/>
      <c r="U12" s="659"/>
    </row>
    <row r="13" spans="1:27" s="231" customFormat="1" ht="42.75" customHeight="1" x14ac:dyDescent="0.2">
      <c r="A13" s="226">
        <v>1</v>
      </c>
      <c r="B13" s="1078" t="s">
        <v>245</v>
      </c>
      <c r="C13" s="300">
        <v>4</v>
      </c>
      <c r="D13" s="288">
        <v>16420</v>
      </c>
      <c r="E13" s="301">
        <v>1</v>
      </c>
      <c r="F13" s="289">
        <v>28090</v>
      </c>
      <c r="G13" s="300">
        <v>6</v>
      </c>
      <c r="H13" s="288">
        <v>4880</v>
      </c>
      <c r="I13" s="301">
        <v>5</v>
      </c>
      <c r="J13" s="289">
        <v>8229</v>
      </c>
      <c r="K13" s="300">
        <v>2</v>
      </c>
      <c r="L13" s="288">
        <v>5896</v>
      </c>
      <c r="M13" s="301">
        <v>4</v>
      </c>
      <c r="N13" s="289">
        <v>7631</v>
      </c>
      <c r="O13" s="300">
        <v>3</v>
      </c>
      <c r="P13" s="288">
        <v>33650</v>
      </c>
      <c r="Q13" s="301">
        <v>6</v>
      </c>
      <c r="R13" s="289">
        <v>3975</v>
      </c>
      <c r="S13" s="488">
        <f t="shared" ref="S13:S22" si="0">IF(ISNUMBER(C13)=TRUE(),SUM(C13,E13,G13,I13,K13,M13,O13,Q13),"")</f>
        <v>31</v>
      </c>
      <c r="T13" s="489">
        <f t="shared" ref="T13:T22" si="1">IF(ISNUMBER(D13)=TRUE(),SUM(D13,F13,H13,J13,L13,N13,P13,R13),"")</f>
        <v>108771</v>
      </c>
      <c r="U13" s="1099">
        <v>1</v>
      </c>
      <c r="W13" s="231">
        <f t="shared" ref="W13:W21" si="2">IF(ISNUMBER(S13)=TRUE(),S13,"")</f>
        <v>31</v>
      </c>
      <c r="X13" s="231">
        <f t="shared" ref="X13:X21" si="3">IF(ISNUMBER(T13)=TRUE(),T13,"")</f>
        <v>108771</v>
      </c>
      <c r="Y13" s="232">
        <f t="shared" ref="Y13:Y22" si="4">MAX(D13,F13,H13,J13,L13,N13,P13,R13)</f>
        <v>33650</v>
      </c>
      <c r="Z13" s="231">
        <f t="shared" ref="Z13:Z21" si="5">IF(ISNUMBER(W13)=TRUE(),W13-X13/100000-Y13/1000000000,"")</f>
        <v>29.91225635</v>
      </c>
      <c r="AA13" s="231">
        <f t="shared" ref="AA13:AA21" si="6">IF(ISNUMBER(Z13)=TRUE(),RANK(Z13,$Z$13:$Z$21,1),"")</f>
        <v>1</v>
      </c>
    </row>
    <row r="14" spans="1:27" s="231" customFormat="1" ht="42.75" customHeight="1" x14ac:dyDescent="0.2">
      <c r="A14" s="233">
        <v>2</v>
      </c>
      <c r="B14" s="1078" t="s">
        <v>246</v>
      </c>
      <c r="C14" s="238">
        <v>5</v>
      </c>
      <c r="D14" s="239">
        <v>17610</v>
      </c>
      <c r="E14" s="227">
        <v>2</v>
      </c>
      <c r="F14" s="228">
        <v>27140</v>
      </c>
      <c r="G14" s="238">
        <v>10</v>
      </c>
      <c r="H14" s="239">
        <v>3331</v>
      </c>
      <c r="I14" s="227">
        <v>3</v>
      </c>
      <c r="J14" s="228">
        <v>8750</v>
      </c>
      <c r="K14" s="238">
        <v>1</v>
      </c>
      <c r="L14" s="239">
        <v>8761</v>
      </c>
      <c r="M14" s="227">
        <v>1</v>
      </c>
      <c r="N14" s="228">
        <v>9551</v>
      </c>
      <c r="O14" s="238">
        <v>2</v>
      </c>
      <c r="P14" s="239">
        <v>20210</v>
      </c>
      <c r="Q14" s="227">
        <v>7</v>
      </c>
      <c r="R14" s="228">
        <v>3485</v>
      </c>
      <c r="S14" s="490">
        <f t="shared" si="0"/>
        <v>31</v>
      </c>
      <c r="T14" s="491">
        <f t="shared" si="1"/>
        <v>98838</v>
      </c>
      <c r="U14" s="1099">
        <v>2</v>
      </c>
      <c r="W14" s="231">
        <f t="shared" si="2"/>
        <v>31</v>
      </c>
      <c r="X14" s="231">
        <f t="shared" si="3"/>
        <v>98838</v>
      </c>
      <c r="Y14" s="232">
        <f t="shared" si="4"/>
        <v>27140</v>
      </c>
      <c r="Z14" s="231">
        <f t="shared" si="5"/>
        <v>30.01159286</v>
      </c>
      <c r="AA14" s="231">
        <f t="shared" si="6"/>
        <v>2</v>
      </c>
    </row>
    <row r="15" spans="1:27" s="231" customFormat="1" ht="42.75" customHeight="1" x14ac:dyDescent="0.2">
      <c r="A15" s="233">
        <v>3</v>
      </c>
      <c r="B15" s="1078" t="s">
        <v>438</v>
      </c>
      <c r="C15" s="300">
        <v>8</v>
      </c>
      <c r="D15" s="288">
        <v>14840</v>
      </c>
      <c r="E15" s="301">
        <v>5</v>
      </c>
      <c r="F15" s="289">
        <v>16890</v>
      </c>
      <c r="G15" s="300">
        <v>5</v>
      </c>
      <c r="H15" s="288">
        <v>5097</v>
      </c>
      <c r="I15" s="301">
        <v>2</v>
      </c>
      <c r="J15" s="289">
        <v>9376</v>
      </c>
      <c r="K15" s="300">
        <v>8</v>
      </c>
      <c r="L15" s="288">
        <v>3132</v>
      </c>
      <c r="M15" s="301">
        <v>2</v>
      </c>
      <c r="N15" s="289">
        <v>7427</v>
      </c>
      <c r="O15" s="300">
        <v>1</v>
      </c>
      <c r="P15" s="288">
        <v>22005</v>
      </c>
      <c r="Q15" s="301">
        <v>1</v>
      </c>
      <c r="R15" s="289">
        <v>8540</v>
      </c>
      <c r="S15" s="490">
        <f t="shared" si="0"/>
        <v>32</v>
      </c>
      <c r="T15" s="492">
        <f t="shared" si="1"/>
        <v>87307</v>
      </c>
      <c r="U15" s="1105">
        <v>3</v>
      </c>
      <c r="W15" s="231">
        <f t="shared" si="2"/>
        <v>32</v>
      </c>
      <c r="X15" s="231">
        <f t="shared" si="3"/>
        <v>87307</v>
      </c>
      <c r="Y15" s="232">
        <f t="shared" si="4"/>
        <v>22005</v>
      </c>
      <c r="Z15" s="231">
        <f t="shared" si="5"/>
        <v>31.126907995</v>
      </c>
      <c r="AA15" s="231">
        <f t="shared" si="6"/>
        <v>3</v>
      </c>
    </row>
    <row r="16" spans="1:27" s="231" customFormat="1" ht="42.75" customHeight="1" x14ac:dyDescent="0.2">
      <c r="A16" s="233">
        <v>4</v>
      </c>
      <c r="B16" s="1103" t="s">
        <v>460</v>
      </c>
      <c r="C16" s="809">
        <v>1</v>
      </c>
      <c r="D16" s="239">
        <v>30530</v>
      </c>
      <c r="E16" s="810">
        <v>9</v>
      </c>
      <c r="F16" s="807">
        <v>11260</v>
      </c>
      <c r="G16" s="809">
        <v>1</v>
      </c>
      <c r="H16" s="808">
        <v>5859</v>
      </c>
      <c r="I16" s="810">
        <v>1</v>
      </c>
      <c r="J16" s="807">
        <v>13500</v>
      </c>
      <c r="K16" s="809">
        <v>4</v>
      </c>
      <c r="L16" s="808">
        <v>4919</v>
      </c>
      <c r="M16" s="810">
        <v>7</v>
      </c>
      <c r="N16" s="807">
        <v>4245</v>
      </c>
      <c r="O16" s="809">
        <v>8</v>
      </c>
      <c r="P16" s="1065">
        <v>8820</v>
      </c>
      <c r="Q16" s="810">
        <v>4</v>
      </c>
      <c r="R16" s="807">
        <v>5120</v>
      </c>
      <c r="S16" s="1291">
        <f t="shared" si="0"/>
        <v>35</v>
      </c>
      <c r="T16" s="1292">
        <f t="shared" si="1"/>
        <v>84253</v>
      </c>
      <c r="U16" s="1099">
        <v>4</v>
      </c>
      <c r="W16" s="231">
        <f t="shared" si="2"/>
        <v>35</v>
      </c>
      <c r="X16" s="231">
        <f t="shared" si="3"/>
        <v>84253</v>
      </c>
      <c r="Y16" s="232">
        <f t="shared" si="4"/>
        <v>30530</v>
      </c>
      <c r="Z16" s="231">
        <f t="shared" si="5"/>
        <v>34.157439470000007</v>
      </c>
      <c r="AA16" s="231">
        <f t="shared" si="6"/>
        <v>4</v>
      </c>
    </row>
    <row r="17" spans="1:34" s="231" customFormat="1" ht="42.75" customHeight="1" x14ac:dyDescent="0.2">
      <c r="A17" s="233">
        <v>5</v>
      </c>
      <c r="B17" s="1077" t="s">
        <v>439</v>
      </c>
      <c r="C17" s="298">
        <v>3</v>
      </c>
      <c r="D17" s="278">
        <v>21200</v>
      </c>
      <c r="E17" s="299">
        <v>8</v>
      </c>
      <c r="F17" s="287">
        <v>13486</v>
      </c>
      <c r="G17" s="298">
        <v>7</v>
      </c>
      <c r="H17" s="278">
        <v>4760</v>
      </c>
      <c r="I17" s="299">
        <v>6</v>
      </c>
      <c r="J17" s="287">
        <v>6442</v>
      </c>
      <c r="K17" s="298">
        <v>3</v>
      </c>
      <c r="L17" s="278">
        <v>4841</v>
      </c>
      <c r="M17" s="299">
        <v>6</v>
      </c>
      <c r="N17" s="287">
        <v>5170</v>
      </c>
      <c r="O17" s="298">
        <v>10</v>
      </c>
      <c r="P17" s="278">
        <v>1430</v>
      </c>
      <c r="Q17" s="299">
        <v>2</v>
      </c>
      <c r="R17" s="287">
        <v>5650</v>
      </c>
      <c r="S17" s="488">
        <f t="shared" si="0"/>
        <v>45</v>
      </c>
      <c r="T17" s="489">
        <f t="shared" si="1"/>
        <v>62979</v>
      </c>
      <c r="U17" s="1099">
        <v>5</v>
      </c>
      <c r="W17" s="231">
        <f t="shared" si="2"/>
        <v>45</v>
      </c>
      <c r="X17" s="231">
        <f t="shared" si="3"/>
        <v>62979</v>
      </c>
      <c r="Y17" s="232">
        <f t="shared" si="4"/>
        <v>21200</v>
      </c>
      <c r="Z17" s="231">
        <f t="shared" si="5"/>
        <v>44.370188800000001</v>
      </c>
      <c r="AA17" s="231">
        <f t="shared" si="6"/>
        <v>5</v>
      </c>
    </row>
    <row r="18" spans="1:34" s="231" customFormat="1" ht="42.75" customHeight="1" x14ac:dyDescent="0.2">
      <c r="A18" s="233">
        <v>6</v>
      </c>
      <c r="B18" s="1078" t="s">
        <v>248</v>
      </c>
      <c r="C18" s="300">
        <v>7</v>
      </c>
      <c r="D18" s="288">
        <v>14710</v>
      </c>
      <c r="E18" s="301">
        <v>6</v>
      </c>
      <c r="F18" s="289">
        <v>20900</v>
      </c>
      <c r="G18" s="300">
        <v>2</v>
      </c>
      <c r="H18" s="288">
        <v>8654</v>
      </c>
      <c r="I18" s="301">
        <v>7</v>
      </c>
      <c r="J18" s="289">
        <v>6721</v>
      </c>
      <c r="K18" s="300">
        <v>9</v>
      </c>
      <c r="L18" s="288">
        <v>2308</v>
      </c>
      <c r="M18" s="301">
        <v>9</v>
      </c>
      <c r="N18" s="289">
        <v>3681</v>
      </c>
      <c r="O18" s="300">
        <v>5</v>
      </c>
      <c r="P18" s="288">
        <v>12110</v>
      </c>
      <c r="Q18" s="301">
        <v>5</v>
      </c>
      <c r="R18" s="289">
        <v>4580</v>
      </c>
      <c r="S18" s="490">
        <f t="shared" si="0"/>
        <v>50</v>
      </c>
      <c r="T18" s="492">
        <f t="shared" si="1"/>
        <v>73664</v>
      </c>
      <c r="U18" s="1099">
        <v>6</v>
      </c>
      <c r="W18" s="231">
        <f t="shared" si="2"/>
        <v>50</v>
      </c>
      <c r="X18" s="231">
        <f t="shared" si="3"/>
        <v>73664</v>
      </c>
      <c r="Y18" s="232">
        <f t="shared" si="4"/>
        <v>20900</v>
      </c>
      <c r="Z18" s="231">
        <f t="shared" si="5"/>
        <v>49.263339099999996</v>
      </c>
      <c r="AA18" s="231">
        <f t="shared" si="6"/>
        <v>6</v>
      </c>
    </row>
    <row r="19" spans="1:34" s="231" customFormat="1" ht="42.75" customHeight="1" x14ac:dyDescent="0.2">
      <c r="A19" s="233">
        <v>7</v>
      </c>
      <c r="B19" s="1078" t="s">
        <v>244</v>
      </c>
      <c r="C19" s="300">
        <v>2</v>
      </c>
      <c r="D19" s="288">
        <v>23110</v>
      </c>
      <c r="E19" s="301">
        <v>7</v>
      </c>
      <c r="F19" s="289">
        <v>16100</v>
      </c>
      <c r="G19" s="300">
        <v>9</v>
      </c>
      <c r="H19" s="288">
        <v>2912</v>
      </c>
      <c r="I19" s="301">
        <v>10</v>
      </c>
      <c r="J19" s="289">
        <v>32747</v>
      </c>
      <c r="K19" s="300">
        <v>6</v>
      </c>
      <c r="L19" s="288">
        <v>5982</v>
      </c>
      <c r="M19" s="301">
        <v>8</v>
      </c>
      <c r="N19" s="289">
        <v>4158</v>
      </c>
      <c r="O19" s="300">
        <v>6</v>
      </c>
      <c r="P19" s="288">
        <v>11105</v>
      </c>
      <c r="Q19" s="301">
        <v>3</v>
      </c>
      <c r="R19" s="289">
        <v>7965</v>
      </c>
      <c r="S19" s="488">
        <f t="shared" si="0"/>
        <v>51</v>
      </c>
      <c r="T19" s="489">
        <f t="shared" si="1"/>
        <v>104079</v>
      </c>
      <c r="U19" s="1099">
        <v>7</v>
      </c>
      <c r="W19" s="231">
        <f t="shared" si="2"/>
        <v>51</v>
      </c>
      <c r="X19" s="231">
        <f t="shared" si="3"/>
        <v>104079</v>
      </c>
      <c r="Y19" s="232">
        <f t="shared" si="4"/>
        <v>32747</v>
      </c>
      <c r="Z19" s="231">
        <f t="shared" si="5"/>
        <v>49.959177253</v>
      </c>
      <c r="AA19" s="231">
        <f t="shared" si="6"/>
        <v>7</v>
      </c>
    </row>
    <row r="20" spans="1:34" s="231" customFormat="1" ht="42.75" customHeight="1" x14ac:dyDescent="0.2">
      <c r="A20" s="279">
        <v>8</v>
      </c>
      <c r="B20" s="1078" t="s">
        <v>247</v>
      </c>
      <c r="C20" s="300">
        <v>6</v>
      </c>
      <c r="D20" s="288">
        <v>14260</v>
      </c>
      <c r="E20" s="301">
        <v>4</v>
      </c>
      <c r="F20" s="288">
        <v>21880</v>
      </c>
      <c r="G20" s="300">
        <v>4</v>
      </c>
      <c r="H20" s="288">
        <v>9190</v>
      </c>
      <c r="I20" s="301">
        <v>9</v>
      </c>
      <c r="J20" s="289">
        <v>6522</v>
      </c>
      <c r="K20" s="300">
        <v>10</v>
      </c>
      <c r="L20" s="288">
        <v>3500</v>
      </c>
      <c r="M20" s="300">
        <v>3</v>
      </c>
      <c r="N20" s="289">
        <v>10887</v>
      </c>
      <c r="O20" s="300">
        <v>7</v>
      </c>
      <c r="P20" s="288">
        <v>10510</v>
      </c>
      <c r="Q20" s="301">
        <v>8</v>
      </c>
      <c r="R20" s="289">
        <v>3920</v>
      </c>
      <c r="S20" s="490">
        <f t="shared" si="0"/>
        <v>51</v>
      </c>
      <c r="T20" s="492">
        <f t="shared" si="1"/>
        <v>80669</v>
      </c>
      <c r="U20" s="1106">
        <v>8</v>
      </c>
      <c r="W20" s="231">
        <f t="shared" si="2"/>
        <v>51</v>
      </c>
      <c r="X20" s="231">
        <f t="shared" si="3"/>
        <v>80669</v>
      </c>
      <c r="Y20" s="232">
        <f t="shared" si="4"/>
        <v>21880</v>
      </c>
      <c r="Z20" s="231">
        <f t="shared" si="5"/>
        <v>50.193288119999998</v>
      </c>
      <c r="AA20" s="231">
        <f t="shared" si="6"/>
        <v>8</v>
      </c>
      <c r="AH20" s="797"/>
    </row>
    <row r="21" spans="1:34" s="231" customFormat="1" ht="42.75" customHeight="1" x14ac:dyDescent="0.2">
      <c r="A21" s="796">
        <v>9</v>
      </c>
      <c r="B21" s="1104" t="s">
        <v>440</v>
      </c>
      <c r="C21" s="299">
        <v>9</v>
      </c>
      <c r="D21" s="278">
        <v>14690</v>
      </c>
      <c r="E21" s="299">
        <v>3</v>
      </c>
      <c r="F21" s="278">
        <v>19260</v>
      </c>
      <c r="G21" s="299">
        <v>3</v>
      </c>
      <c r="H21" s="278">
        <v>6427</v>
      </c>
      <c r="I21" s="299">
        <v>8</v>
      </c>
      <c r="J21" s="278">
        <v>5794</v>
      </c>
      <c r="K21" s="299">
        <v>7</v>
      </c>
      <c r="L21" s="278">
        <v>4548</v>
      </c>
      <c r="M21" s="299">
        <v>10</v>
      </c>
      <c r="N21" s="278">
        <v>3387</v>
      </c>
      <c r="O21" s="299">
        <v>4</v>
      </c>
      <c r="P21" s="278">
        <v>10915</v>
      </c>
      <c r="Q21" s="299">
        <v>9</v>
      </c>
      <c r="R21" s="278">
        <v>3905</v>
      </c>
      <c r="S21" s="487">
        <f t="shared" si="0"/>
        <v>53</v>
      </c>
      <c r="T21" s="489">
        <f t="shared" si="1"/>
        <v>68926</v>
      </c>
      <c r="U21" s="1099">
        <v>9</v>
      </c>
      <c r="V21" s="273"/>
      <c r="W21" s="231">
        <f t="shared" si="2"/>
        <v>53</v>
      </c>
      <c r="X21" s="231">
        <f t="shared" si="3"/>
        <v>68926</v>
      </c>
      <c r="Y21" s="232">
        <f t="shared" si="4"/>
        <v>19260</v>
      </c>
      <c r="Z21" s="231">
        <f t="shared" si="5"/>
        <v>52.310720740000001</v>
      </c>
      <c r="AA21" s="231">
        <f t="shared" si="6"/>
        <v>9</v>
      </c>
    </row>
    <row r="22" spans="1:34" ht="33" customHeight="1" thickBot="1" x14ac:dyDescent="0.3">
      <c r="A22" s="795">
        <v>10</v>
      </c>
      <c r="B22" s="1098" t="s">
        <v>249</v>
      </c>
      <c r="C22" s="804">
        <v>10</v>
      </c>
      <c r="D22" s="286">
        <v>7660</v>
      </c>
      <c r="E22" s="804">
        <v>10</v>
      </c>
      <c r="F22" s="28">
        <v>8910</v>
      </c>
      <c r="G22" s="804">
        <v>8</v>
      </c>
      <c r="H22" s="28">
        <v>5944</v>
      </c>
      <c r="I22" s="804">
        <v>4</v>
      </c>
      <c r="J22" s="28">
        <v>15649</v>
      </c>
      <c r="K22" s="804">
        <v>5</v>
      </c>
      <c r="L22" s="28">
        <v>4855</v>
      </c>
      <c r="M22" s="804">
        <v>5</v>
      </c>
      <c r="N22" s="28">
        <v>5930</v>
      </c>
      <c r="O22" s="804">
        <v>9</v>
      </c>
      <c r="P22" s="28">
        <v>4400</v>
      </c>
      <c r="Q22" s="804">
        <v>10</v>
      </c>
      <c r="R22" s="28">
        <v>2215</v>
      </c>
      <c r="S22" s="805">
        <f t="shared" si="0"/>
        <v>61</v>
      </c>
      <c r="T22" s="806">
        <f t="shared" si="1"/>
        <v>55563</v>
      </c>
      <c r="U22" s="1107">
        <v>10</v>
      </c>
      <c r="Y22" s="218">
        <f t="shared" si="4"/>
        <v>15649</v>
      </c>
    </row>
    <row r="23" spans="1:34" ht="13.5" thickTop="1" x14ac:dyDescent="0.2">
      <c r="U23" s="1108"/>
    </row>
    <row r="25" spans="1:34" ht="23.25" x14ac:dyDescent="0.35">
      <c r="B25" s="1376" t="s">
        <v>891</v>
      </c>
    </row>
    <row r="27" spans="1:34" x14ac:dyDescent="0.2">
      <c r="I27" s="297"/>
    </row>
  </sheetData>
  <sortState ref="B13:T22">
    <sortCondition ref="S13:S22"/>
    <sortCondition descending="1" ref="T13:T22"/>
  </sortState>
  <mergeCells count="19">
    <mergeCell ref="A8:A10"/>
    <mergeCell ref="B8:B10"/>
    <mergeCell ref="C8:D8"/>
    <mergeCell ref="E8:F8"/>
    <mergeCell ref="G8:H8"/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</mergeCells>
  <printOptions horizontalCentered="1"/>
  <pageMargins left="0.78749999999999998" right="0.78749999999999998" top="2.9527777777777802" bottom="0.59027777777777801" header="2.9527777777777802" footer="0.51180555555555496"/>
  <pageSetup paperSize="9" firstPageNumber="0" orientation="portrait" horizontalDpi="4294967293" verticalDpi="4294967293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8">
    <tabColor rgb="FF0066CC"/>
  </sheetPr>
  <dimension ref="A1:IW83"/>
  <sheetViews>
    <sheetView zoomScale="82" zoomScaleNormal="82" workbookViewId="0">
      <selection activeCell="AC10" sqref="AC10"/>
    </sheetView>
  </sheetViews>
  <sheetFormatPr defaultRowHeight="15" x14ac:dyDescent="0.2"/>
  <cols>
    <col min="1" max="1" width="5.140625" style="244"/>
    <col min="2" max="2" width="21.85546875" style="245"/>
    <col min="3" max="3" width="19.85546875" style="246"/>
    <col min="4" max="4" width="5.7109375" style="246"/>
    <col min="5" max="5" width="9.28515625" style="247"/>
    <col min="6" max="6" width="5.7109375" style="246"/>
    <col min="7" max="7" width="9.28515625" style="247"/>
    <col min="8" max="8" width="5.7109375" style="246"/>
    <col min="9" max="9" width="9.28515625" style="247"/>
    <col min="10" max="10" width="5.7109375" style="246"/>
    <col min="11" max="11" width="9.28515625" style="247"/>
    <col min="12" max="12" width="5.7109375" style="246"/>
    <col min="13" max="13" width="9.28515625" style="247"/>
    <col min="14" max="14" width="5.7109375" style="246"/>
    <col min="15" max="15" width="9.28515625" style="247"/>
    <col min="16" max="16" width="5.7109375" style="246"/>
    <col min="17" max="17" width="9.28515625" style="247"/>
    <col min="18" max="18" width="5.7109375" style="246"/>
    <col min="19" max="19" width="9.28515625" style="247"/>
    <col min="20" max="20" width="6.7109375" style="246"/>
    <col min="21" max="21" width="10" style="247"/>
    <col min="22" max="22" width="10.5703125" style="246"/>
    <col min="23" max="28" width="0" style="246" hidden="1"/>
    <col min="29" max="257" width="9.140625" style="246"/>
  </cols>
  <sheetData>
    <row r="1" spans="1:34" ht="23.25" x14ac:dyDescent="0.35">
      <c r="B1" s="1679" t="s">
        <v>0</v>
      </c>
      <c r="C1" s="1679"/>
      <c r="K1" s="248" t="s">
        <v>1</v>
      </c>
      <c r="Q1" s="246"/>
    </row>
    <row r="2" spans="1:34" ht="25.5" x14ac:dyDescent="0.35">
      <c r="B2" s="1680" t="s">
        <v>2</v>
      </c>
      <c r="C2" s="1680"/>
      <c r="K2" s="248" t="s">
        <v>250</v>
      </c>
      <c r="M2" s="274" t="s">
        <v>449</v>
      </c>
      <c r="Y2" s="249"/>
    </row>
    <row r="3" spans="1:34" ht="23.25" x14ac:dyDescent="0.35">
      <c r="K3" s="248" t="s">
        <v>30</v>
      </c>
    </row>
    <row r="4" spans="1:34" x14ac:dyDescent="0.2">
      <c r="B4" s="250"/>
      <c r="D4" s="251"/>
      <c r="E4" s="252"/>
      <c r="H4" s="251"/>
      <c r="I4" s="252"/>
      <c r="L4" s="251"/>
      <c r="M4" s="252"/>
      <c r="P4" s="251"/>
      <c r="Q4" s="252"/>
    </row>
    <row r="5" spans="1:34" s="253" customFormat="1" ht="20.25" customHeight="1" x14ac:dyDescent="0.2">
      <c r="A5" s="1710" t="s">
        <v>4</v>
      </c>
      <c r="B5" s="1750" t="s">
        <v>31</v>
      </c>
      <c r="C5" s="1751" t="s">
        <v>5</v>
      </c>
      <c r="D5" s="1707" t="s">
        <v>6</v>
      </c>
      <c r="E5" s="1707"/>
      <c r="F5" s="1708" t="s">
        <v>7</v>
      </c>
      <c r="G5" s="1708"/>
      <c r="H5" s="1707" t="s">
        <v>8</v>
      </c>
      <c r="I5" s="1707"/>
      <c r="J5" s="1708" t="s">
        <v>9</v>
      </c>
      <c r="K5" s="1708"/>
      <c r="L5" s="1707" t="s">
        <v>10</v>
      </c>
      <c r="M5" s="1707"/>
      <c r="N5" s="1708" t="s">
        <v>11</v>
      </c>
      <c r="O5" s="1708"/>
      <c r="P5" s="1707" t="s">
        <v>12</v>
      </c>
      <c r="Q5" s="1707"/>
      <c r="R5" s="1754" t="s">
        <v>13</v>
      </c>
      <c r="S5" s="1754"/>
      <c r="T5" s="1752" t="s">
        <v>18</v>
      </c>
      <c r="U5" s="1752"/>
      <c r="V5" s="1752"/>
    </row>
    <row r="6" spans="1:34" s="253" customFormat="1" ht="27.75" customHeight="1" x14ac:dyDescent="0.2">
      <c r="A6" s="1710"/>
      <c r="B6" s="1750"/>
      <c r="C6" s="1751"/>
      <c r="D6" s="1705" t="s">
        <v>441</v>
      </c>
      <c r="E6" s="1705"/>
      <c r="F6" s="1705" t="s">
        <v>442</v>
      </c>
      <c r="G6" s="1705"/>
      <c r="H6" s="1749" t="s">
        <v>443</v>
      </c>
      <c r="I6" s="1749"/>
      <c r="J6" s="1749" t="s">
        <v>444</v>
      </c>
      <c r="K6" s="1749"/>
      <c r="L6" s="1749" t="s">
        <v>445</v>
      </c>
      <c r="M6" s="1749"/>
      <c r="N6" s="1749" t="s">
        <v>446</v>
      </c>
      <c r="O6" s="1749"/>
      <c r="P6" s="1748" t="s">
        <v>447</v>
      </c>
      <c r="Q6" s="1748"/>
      <c r="R6" s="1753" t="s">
        <v>448</v>
      </c>
      <c r="S6" s="1753"/>
      <c r="T6" s="1752"/>
      <c r="U6" s="1752"/>
      <c r="V6" s="1752"/>
    </row>
    <row r="7" spans="1:34" s="253" customFormat="1" ht="12.75" customHeight="1" x14ac:dyDescent="0.2">
      <c r="A7" s="1710"/>
      <c r="B7" s="1750"/>
      <c r="C7" s="1751"/>
      <c r="D7" s="660"/>
      <c r="E7" s="661"/>
      <c r="F7" s="660"/>
      <c r="G7" s="662"/>
      <c r="H7" s="663"/>
      <c r="I7" s="661"/>
      <c r="J7" s="660"/>
      <c r="K7" s="662"/>
      <c r="L7" s="663"/>
      <c r="M7" s="661"/>
      <c r="N7" s="660"/>
      <c r="O7" s="664"/>
      <c r="P7" s="663"/>
      <c r="Q7" s="661"/>
      <c r="R7" s="660"/>
      <c r="S7" s="662"/>
      <c r="T7" s="663"/>
      <c r="U7" s="665"/>
      <c r="V7" s="666"/>
      <c r="W7" s="254"/>
      <c r="X7" s="255"/>
      <c r="Y7" s="255"/>
      <c r="Z7" s="255"/>
      <c r="AA7" s="255"/>
    </row>
    <row r="8" spans="1:34" s="253" customFormat="1" ht="12.75" customHeight="1" x14ac:dyDescent="0.2">
      <c r="A8" s="623"/>
      <c r="B8" s="667"/>
      <c r="C8" s="668"/>
      <c r="D8" s="669" t="s">
        <v>19</v>
      </c>
      <c r="E8" s="670" t="s">
        <v>20</v>
      </c>
      <c r="F8" s="669" t="s">
        <v>19</v>
      </c>
      <c r="G8" s="671" t="s">
        <v>20</v>
      </c>
      <c r="H8" s="672" t="s">
        <v>19</v>
      </c>
      <c r="I8" s="670" t="s">
        <v>20</v>
      </c>
      <c r="J8" s="669" t="s">
        <v>19</v>
      </c>
      <c r="K8" s="671" t="s">
        <v>20</v>
      </c>
      <c r="L8" s="672" t="s">
        <v>19</v>
      </c>
      <c r="M8" s="670" t="s">
        <v>20</v>
      </c>
      <c r="N8" s="669" t="s">
        <v>19</v>
      </c>
      <c r="O8" s="673" t="s">
        <v>20</v>
      </c>
      <c r="P8" s="672" t="s">
        <v>19</v>
      </c>
      <c r="Q8" s="670" t="s">
        <v>20</v>
      </c>
      <c r="R8" s="669" t="s">
        <v>19</v>
      </c>
      <c r="S8" s="671" t="s">
        <v>20</v>
      </c>
      <c r="T8" s="672" t="s">
        <v>19</v>
      </c>
      <c r="U8" s="674" t="s">
        <v>21</v>
      </c>
      <c r="V8" s="675" t="s">
        <v>22</v>
      </c>
      <c r="W8" s="256"/>
      <c r="X8" s="255"/>
      <c r="Y8" s="255"/>
      <c r="Z8" s="255"/>
      <c r="AA8" s="255"/>
    </row>
    <row r="9" spans="1:34" s="253" customFormat="1" ht="12.75" customHeight="1" x14ac:dyDescent="0.2">
      <c r="A9" s="653"/>
      <c r="B9" s="676"/>
      <c r="C9" s="677"/>
      <c r="D9" s="499"/>
      <c r="E9" s="678"/>
      <c r="F9" s="499"/>
      <c r="G9" s="679"/>
      <c r="H9" s="499"/>
      <c r="I9" s="678"/>
      <c r="J9" s="499"/>
      <c r="K9" s="679"/>
      <c r="L9" s="499"/>
      <c r="M9" s="678"/>
      <c r="N9" s="499"/>
      <c r="O9" s="679"/>
      <c r="P9" s="499"/>
      <c r="Q9" s="678"/>
      <c r="R9" s="499"/>
      <c r="S9" s="679"/>
      <c r="T9" s="499"/>
      <c r="U9" s="680"/>
      <c r="V9" s="659"/>
      <c r="W9" s="256"/>
      <c r="X9" s="255"/>
      <c r="Y9" s="255"/>
      <c r="Z9" s="255"/>
      <c r="AA9" s="255"/>
    </row>
    <row r="10" spans="1:34" s="259" customFormat="1" ht="15" customHeight="1" x14ac:dyDescent="0.2">
      <c r="A10" s="226">
        <v>1</v>
      </c>
      <c r="B10" s="1441" t="s">
        <v>456</v>
      </c>
      <c r="C10" s="88" t="s">
        <v>453</v>
      </c>
      <c r="D10" s="262">
        <v>7</v>
      </c>
      <c r="E10" s="228">
        <v>7020</v>
      </c>
      <c r="F10" s="263">
        <v>2</v>
      </c>
      <c r="G10" s="239">
        <v>7460</v>
      </c>
      <c r="H10" s="262">
        <v>3</v>
      </c>
      <c r="I10" s="228">
        <v>2097</v>
      </c>
      <c r="J10" s="263">
        <v>5</v>
      </c>
      <c r="K10" s="239">
        <v>2482</v>
      </c>
      <c r="L10" s="262">
        <v>4</v>
      </c>
      <c r="M10" s="228">
        <v>1076</v>
      </c>
      <c r="N10" s="263">
        <v>5</v>
      </c>
      <c r="O10" s="239">
        <v>1994</v>
      </c>
      <c r="P10" s="262">
        <v>1</v>
      </c>
      <c r="Q10" s="228">
        <v>9510</v>
      </c>
      <c r="R10" s="263">
        <v>2</v>
      </c>
      <c r="S10" s="239">
        <v>1855</v>
      </c>
      <c r="T10" s="487">
        <f t="shared" ref="T10:T27" si="0">IF(ISNUMBER(D10)=TRUE(),SUM(D10,F10,H10,J10,L10,N10,P10,R10),"")</f>
        <v>29</v>
      </c>
      <c r="U10" s="489">
        <f t="shared" ref="U10:U27" si="1">IF(ISNUMBER(E10)=TRUE(),SUM(E10,G10,I10,K10,M10,O10,Q10,S10),"")</f>
        <v>33494</v>
      </c>
      <c r="V10" s="495">
        <v>1</v>
      </c>
      <c r="W10" s="259">
        <f t="shared" ref="W10:W38" si="2">IF(ISNUMBER(V10)=TRUE(),1,"")</f>
        <v>1</v>
      </c>
      <c r="X10" s="259">
        <f t="shared" ref="X10:X38" si="3">IF(ISNUMBER(T10)=TRUE(),T10,"")</f>
        <v>29</v>
      </c>
      <c r="Y10" s="259">
        <f t="shared" ref="Y10:Y38" si="4">IF(ISNUMBER(U10)=TRUE(),U10,"")</f>
        <v>33494</v>
      </c>
      <c r="Z10" s="260">
        <f t="shared" ref="Z10:Z38" si="5">MAX(E10,G10,I10,K10,M10,O10,Q10,S10)</f>
        <v>9510</v>
      </c>
      <c r="AA10" s="259">
        <f t="shared" ref="AA10:AA38" si="6">IF(ISNUMBER(X10)=TRUE(),X10-Y10/100000-Z10/1000000000,"")</f>
        <v>28.665050489999999</v>
      </c>
      <c r="AB10" s="259">
        <f t="shared" ref="AB10:AB41" si="7">IF(ISNUMBER(AA10)=TRUE(),RANK(AA10,$AA$10:$AA$82,1),"")</f>
        <v>1</v>
      </c>
    </row>
    <row r="11" spans="1:34" s="259" customFormat="1" ht="15" customHeight="1" x14ac:dyDescent="0.2">
      <c r="A11" s="233">
        <v>2</v>
      </c>
      <c r="B11" s="1441" t="s">
        <v>464</v>
      </c>
      <c r="C11" s="88" t="s">
        <v>260</v>
      </c>
      <c r="D11" s="262">
        <v>2</v>
      </c>
      <c r="E11" s="228">
        <v>6160</v>
      </c>
      <c r="F11" s="263">
        <v>4</v>
      </c>
      <c r="G11" s="239">
        <v>9750</v>
      </c>
      <c r="H11" s="262">
        <v>7</v>
      </c>
      <c r="I11" s="228">
        <v>1472</v>
      </c>
      <c r="J11" s="263">
        <v>9</v>
      </c>
      <c r="K11" s="239">
        <v>1555</v>
      </c>
      <c r="L11" s="262">
        <v>3</v>
      </c>
      <c r="M11" s="228">
        <v>3388</v>
      </c>
      <c r="N11" s="263">
        <v>1</v>
      </c>
      <c r="O11" s="239">
        <v>4209</v>
      </c>
      <c r="P11" s="262">
        <v>1</v>
      </c>
      <c r="Q11" s="228">
        <v>27910</v>
      </c>
      <c r="R11" s="263">
        <v>3</v>
      </c>
      <c r="S11" s="239">
        <v>1740</v>
      </c>
      <c r="T11" s="487">
        <f t="shared" si="0"/>
        <v>30</v>
      </c>
      <c r="U11" s="489">
        <f t="shared" si="1"/>
        <v>56184</v>
      </c>
      <c r="V11" s="496">
        <v>2</v>
      </c>
      <c r="W11" s="259">
        <f t="shared" si="2"/>
        <v>1</v>
      </c>
      <c r="X11" s="259">
        <f t="shared" si="3"/>
        <v>30</v>
      </c>
      <c r="Y11" s="259">
        <f t="shared" si="4"/>
        <v>56184</v>
      </c>
      <c r="Z11" s="260">
        <f t="shared" si="5"/>
        <v>27910</v>
      </c>
      <c r="AA11" s="259">
        <f t="shared" si="6"/>
        <v>29.43813209</v>
      </c>
      <c r="AB11" s="259">
        <f t="shared" si="7"/>
        <v>2</v>
      </c>
      <c r="AH11" s="275"/>
    </row>
    <row r="12" spans="1:34" s="259" customFormat="1" ht="15" customHeight="1" x14ac:dyDescent="0.2">
      <c r="A12" s="233">
        <v>3</v>
      </c>
      <c r="B12" s="1441" t="s">
        <v>461</v>
      </c>
      <c r="C12" s="283" t="s">
        <v>460</v>
      </c>
      <c r="D12" s="301">
        <v>1</v>
      </c>
      <c r="E12" s="289">
        <v>17030</v>
      </c>
      <c r="F12" s="300">
        <v>5</v>
      </c>
      <c r="G12" s="288">
        <v>5140</v>
      </c>
      <c r="H12" s="301">
        <v>3</v>
      </c>
      <c r="I12" s="289">
        <v>1989</v>
      </c>
      <c r="J12" s="300">
        <v>1</v>
      </c>
      <c r="K12" s="288">
        <v>7075</v>
      </c>
      <c r="L12" s="301">
        <v>5</v>
      </c>
      <c r="M12" s="289">
        <v>1347</v>
      </c>
      <c r="N12" s="300">
        <v>6</v>
      </c>
      <c r="O12" s="288">
        <v>892</v>
      </c>
      <c r="P12" s="301">
        <v>5</v>
      </c>
      <c r="Q12" s="289">
        <v>5090</v>
      </c>
      <c r="R12" s="300">
        <v>4</v>
      </c>
      <c r="S12" s="288">
        <v>1470</v>
      </c>
      <c r="T12" s="487">
        <f t="shared" si="0"/>
        <v>30</v>
      </c>
      <c r="U12" s="489">
        <f t="shared" si="1"/>
        <v>40033</v>
      </c>
      <c r="V12" s="496">
        <v>3</v>
      </c>
      <c r="W12" s="259">
        <f t="shared" si="2"/>
        <v>1</v>
      </c>
      <c r="X12" s="259">
        <f t="shared" si="3"/>
        <v>30</v>
      </c>
      <c r="Y12" s="259">
        <f t="shared" si="4"/>
        <v>40033</v>
      </c>
      <c r="Z12" s="260">
        <f t="shared" si="5"/>
        <v>17030</v>
      </c>
      <c r="AA12" s="259">
        <f t="shared" si="6"/>
        <v>29.599652970000001</v>
      </c>
      <c r="AB12" s="259">
        <f t="shared" si="7"/>
        <v>3</v>
      </c>
      <c r="AH12" s="275"/>
    </row>
    <row r="13" spans="1:34" s="259" customFormat="1" ht="15" customHeight="1" x14ac:dyDescent="0.2">
      <c r="A13" s="233">
        <v>4</v>
      </c>
      <c r="B13" s="1441" t="s">
        <v>259</v>
      </c>
      <c r="C13" s="283" t="s">
        <v>260</v>
      </c>
      <c r="D13" s="262">
        <v>3</v>
      </c>
      <c r="E13" s="228">
        <v>8400</v>
      </c>
      <c r="F13" s="263">
        <v>3</v>
      </c>
      <c r="G13" s="239">
        <v>7020</v>
      </c>
      <c r="H13" s="262">
        <v>2</v>
      </c>
      <c r="I13" s="228">
        <v>2433</v>
      </c>
      <c r="J13" s="263">
        <v>2</v>
      </c>
      <c r="K13" s="239">
        <v>3724</v>
      </c>
      <c r="L13" s="262">
        <v>8</v>
      </c>
      <c r="M13" s="228">
        <v>892</v>
      </c>
      <c r="N13" s="263">
        <v>4</v>
      </c>
      <c r="O13" s="239">
        <v>2625</v>
      </c>
      <c r="P13" s="262">
        <v>3</v>
      </c>
      <c r="Q13" s="228">
        <v>5740</v>
      </c>
      <c r="R13" s="263">
        <v>5</v>
      </c>
      <c r="S13" s="239">
        <v>1415</v>
      </c>
      <c r="T13" s="487">
        <f t="shared" si="0"/>
        <v>30</v>
      </c>
      <c r="U13" s="489">
        <f t="shared" si="1"/>
        <v>32249</v>
      </c>
      <c r="V13" s="496">
        <v>4</v>
      </c>
      <c r="W13" s="259">
        <f t="shared" si="2"/>
        <v>1</v>
      </c>
      <c r="X13" s="259">
        <f t="shared" si="3"/>
        <v>30</v>
      </c>
      <c r="Y13" s="259">
        <f t="shared" si="4"/>
        <v>32249</v>
      </c>
      <c r="Z13" s="260">
        <f t="shared" si="5"/>
        <v>8400</v>
      </c>
      <c r="AA13" s="259">
        <f t="shared" si="6"/>
        <v>29.677501600000003</v>
      </c>
      <c r="AB13" s="259">
        <f t="shared" si="7"/>
        <v>4</v>
      </c>
    </row>
    <row r="14" spans="1:34" s="259" customFormat="1" ht="15" customHeight="1" x14ac:dyDescent="0.2">
      <c r="A14" s="233">
        <v>5</v>
      </c>
      <c r="B14" s="1441" t="s">
        <v>258</v>
      </c>
      <c r="C14" s="88" t="s">
        <v>246</v>
      </c>
      <c r="D14" s="262">
        <v>8</v>
      </c>
      <c r="E14" s="228">
        <v>6050</v>
      </c>
      <c r="F14" s="263">
        <v>4</v>
      </c>
      <c r="G14" s="239">
        <v>6840</v>
      </c>
      <c r="H14" s="262">
        <v>10</v>
      </c>
      <c r="I14" s="228">
        <v>1030</v>
      </c>
      <c r="J14" s="263">
        <v>2</v>
      </c>
      <c r="K14" s="239">
        <v>3591</v>
      </c>
      <c r="L14" s="262">
        <v>1</v>
      </c>
      <c r="M14" s="228">
        <v>2973</v>
      </c>
      <c r="N14" s="263">
        <v>2</v>
      </c>
      <c r="O14" s="239">
        <v>3754</v>
      </c>
      <c r="P14" s="262">
        <v>2</v>
      </c>
      <c r="Q14" s="228">
        <v>15480</v>
      </c>
      <c r="R14" s="263">
        <v>3</v>
      </c>
      <c r="S14" s="239">
        <v>1810</v>
      </c>
      <c r="T14" s="487">
        <f t="shared" si="0"/>
        <v>32</v>
      </c>
      <c r="U14" s="489">
        <f t="shared" si="1"/>
        <v>41528</v>
      </c>
      <c r="V14" s="496">
        <v>5</v>
      </c>
      <c r="W14" s="259">
        <f t="shared" si="2"/>
        <v>1</v>
      </c>
      <c r="X14" s="259">
        <f t="shared" si="3"/>
        <v>32</v>
      </c>
      <c r="Y14" s="259">
        <f t="shared" si="4"/>
        <v>41528</v>
      </c>
      <c r="Z14" s="260">
        <f t="shared" si="5"/>
        <v>15480</v>
      </c>
      <c r="AA14" s="259">
        <f t="shared" si="6"/>
        <v>31.584704520000003</v>
      </c>
      <c r="AB14" s="259">
        <f t="shared" si="7"/>
        <v>5</v>
      </c>
    </row>
    <row r="15" spans="1:34" s="259" customFormat="1" ht="15" customHeight="1" x14ac:dyDescent="0.2">
      <c r="A15" s="226">
        <v>6</v>
      </c>
      <c r="B15" s="1441" t="s">
        <v>454</v>
      </c>
      <c r="C15" s="283" t="s">
        <v>453</v>
      </c>
      <c r="D15" s="262">
        <v>5</v>
      </c>
      <c r="E15" s="228">
        <v>5920</v>
      </c>
      <c r="F15" s="263">
        <v>10</v>
      </c>
      <c r="G15" s="239">
        <v>1600</v>
      </c>
      <c r="H15" s="262">
        <v>3</v>
      </c>
      <c r="I15" s="228">
        <v>1855</v>
      </c>
      <c r="J15" s="263">
        <v>1</v>
      </c>
      <c r="K15" s="239">
        <v>3958</v>
      </c>
      <c r="L15" s="262">
        <v>7</v>
      </c>
      <c r="M15" s="228">
        <v>1783</v>
      </c>
      <c r="N15" s="263">
        <v>3</v>
      </c>
      <c r="O15" s="239">
        <v>1530</v>
      </c>
      <c r="P15" s="262">
        <v>3</v>
      </c>
      <c r="Q15" s="228">
        <v>9270</v>
      </c>
      <c r="R15" s="263">
        <v>1</v>
      </c>
      <c r="S15" s="239">
        <v>3130</v>
      </c>
      <c r="T15" s="487">
        <f t="shared" si="0"/>
        <v>33</v>
      </c>
      <c r="U15" s="489">
        <f t="shared" si="1"/>
        <v>29046</v>
      </c>
      <c r="V15" s="495">
        <v>6</v>
      </c>
      <c r="W15" s="259">
        <f t="shared" si="2"/>
        <v>1</v>
      </c>
      <c r="X15" s="259">
        <f t="shared" si="3"/>
        <v>33</v>
      </c>
      <c r="Y15" s="259">
        <f t="shared" si="4"/>
        <v>29046</v>
      </c>
      <c r="Z15" s="260">
        <f t="shared" si="5"/>
        <v>9270</v>
      </c>
      <c r="AA15" s="259">
        <f t="shared" si="6"/>
        <v>32.709530729999997</v>
      </c>
      <c r="AB15" s="259">
        <f t="shared" si="7"/>
        <v>6</v>
      </c>
      <c r="AC15" s="246"/>
    </row>
    <row r="16" spans="1:34" s="259" customFormat="1" ht="15" customHeight="1" x14ac:dyDescent="0.2">
      <c r="A16" s="233">
        <v>7</v>
      </c>
      <c r="B16" s="1441" t="s">
        <v>462</v>
      </c>
      <c r="C16" s="88" t="s">
        <v>460</v>
      </c>
      <c r="D16" s="262">
        <v>3</v>
      </c>
      <c r="E16" s="228">
        <v>2940</v>
      </c>
      <c r="F16" s="263">
        <v>7</v>
      </c>
      <c r="G16" s="239">
        <v>3770</v>
      </c>
      <c r="H16" s="262">
        <v>4</v>
      </c>
      <c r="I16" s="228">
        <v>2042</v>
      </c>
      <c r="J16" s="263">
        <v>4</v>
      </c>
      <c r="K16" s="239">
        <v>2855</v>
      </c>
      <c r="L16" s="262">
        <v>2</v>
      </c>
      <c r="M16" s="228">
        <v>2571</v>
      </c>
      <c r="N16" s="263">
        <v>4</v>
      </c>
      <c r="O16" s="239">
        <v>2240</v>
      </c>
      <c r="P16" s="262">
        <v>6</v>
      </c>
      <c r="Q16" s="228">
        <v>2910</v>
      </c>
      <c r="R16" s="263">
        <v>4</v>
      </c>
      <c r="S16" s="239">
        <v>1660</v>
      </c>
      <c r="T16" s="487">
        <f t="shared" si="0"/>
        <v>34</v>
      </c>
      <c r="U16" s="489">
        <f t="shared" si="1"/>
        <v>20988</v>
      </c>
      <c r="V16" s="496">
        <v>7</v>
      </c>
      <c r="W16" s="259">
        <f t="shared" si="2"/>
        <v>1</v>
      </c>
      <c r="X16" s="259">
        <f t="shared" si="3"/>
        <v>34</v>
      </c>
      <c r="Y16" s="259">
        <f t="shared" si="4"/>
        <v>20988</v>
      </c>
      <c r="Z16" s="260">
        <f t="shared" si="5"/>
        <v>3770</v>
      </c>
      <c r="AA16" s="259">
        <f t="shared" si="6"/>
        <v>33.790116230000002</v>
      </c>
      <c r="AB16" s="259">
        <f t="shared" si="7"/>
        <v>7</v>
      </c>
    </row>
    <row r="17" spans="1:32" s="259" customFormat="1" ht="15" customHeight="1" x14ac:dyDescent="0.2">
      <c r="A17" s="233">
        <v>8</v>
      </c>
      <c r="B17" s="1441" t="s">
        <v>273</v>
      </c>
      <c r="C17" s="88" t="s">
        <v>246</v>
      </c>
      <c r="D17" s="262">
        <v>6</v>
      </c>
      <c r="E17" s="228">
        <v>2310</v>
      </c>
      <c r="F17" s="263">
        <v>3</v>
      </c>
      <c r="G17" s="239">
        <v>9900</v>
      </c>
      <c r="H17" s="262">
        <v>7</v>
      </c>
      <c r="I17" s="228">
        <v>1409</v>
      </c>
      <c r="J17" s="263">
        <v>3</v>
      </c>
      <c r="K17" s="239">
        <v>3079</v>
      </c>
      <c r="L17" s="262">
        <v>2</v>
      </c>
      <c r="M17" s="228">
        <v>3796</v>
      </c>
      <c r="N17" s="263">
        <v>2</v>
      </c>
      <c r="O17" s="239">
        <v>3838</v>
      </c>
      <c r="P17" s="262">
        <v>3</v>
      </c>
      <c r="Q17" s="228">
        <v>4325</v>
      </c>
      <c r="R17" s="263">
        <v>9</v>
      </c>
      <c r="S17" s="239">
        <v>1105</v>
      </c>
      <c r="T17" s="487">
        <f t="shared" si="0"/>
        <v>35</v>
      </c>
      <c r="U17" s="489">
        <f t="shared" si="1"/>
        <v>29762</v>
      </c>
      <c r="V17" s="496">
        <v>8</v>
      </c>
      <c r="W17" s="259">
        <f t="shared" si="2"/>
        <v>1</v>
      </c>
      <c r="X17" s="259">
        <f t="shared" si="3"/>
        <v>35</v>
      </c>
      <c r="Y17" s="259">
        <f t="shared" si="4"/>
        <v>29762</v>
      </c>
      <c r="Z17" s="260">
        <f t="shared" si="5"/>
        <v>9900</v>
      </c>
      <c r="AA17" s="259">
        <f t="shared" si="6"/>
        <v>34.702370099999996</v>
      </c>
      <c r="AB17" s="259">
        <f t="shared" si="7"/>
        <v>8</v>
      </c>
      <c r="AE17" s="259" t="s">
        <v>33</v>
      </c>
    </row>
    <row r="18" spans="1:32" s="259" customFormat="1" ht="15" customHeight="1" x14ac:dyDescent="0.2">
      <c r="A18" s="233">
        <v>9</v>
      </c>
      <c r="B18" s="1441" t="s">
        <v>251</v>
      </c>
      <c r="C18" s="283" t="s">
        <v>248</v>
      </c>
      <c r="D18" s="262">
        <v>9</v>
      </c>
      <c r="E18" s="228">
        <v>4300</v>
      </c>
      <c r="F18" s="263">
        <v>1</v>
      </c>
      <c r="G18" s="239">
        <v>15260</v>
      </c>
      <c r="H18" s="262">
        <v>3</v>
      </c>
      <c r="I18" s="228">
        <v>5369</v>
      </c>
      <c r="J18" s="263">
        <v>8</v>
      </c>
      <c r="K18" s="239">
        <v>1111</v>
      </c>
      <c r="L18" s="262">
        <v>6</v>
      </c>
      <c r="M18" s="228">
        <v>1291</v>
      </c>
      <c r="N18" s="263">
        <v>4</v>
      </c>
      <c r="O18" s="239">
        <v>1307</v>
      </c>
      <c r="P18" s="262">
        <v>2</v>
      </c>
      <c r="Q18" s="228">
        <v>4655</v>
      </c>
      <c r="R18" s="263">
        <v>6</v>
      </c>
      <c r="S18" s="239">
        <v>1390</v>
      </c>
      <c r="T18" s="487">
        <f t="shared" si="0"/>
        <v>39</v>
      </c>
      <c r="U18" s="489">
        <f t="shared" si="1"/>
        <v>34683</v>
      </c>
      <c r="V18" s="496">
        <v>9</v>
      </c>
      <c r="W18" s="259">
        <f t="shared" si="2"/>
        <v>1</v>
      </c>
      <c r="X18" s="259">
        <f t="shared" si="3"/>
        <v>39</v>
      </c>
      <c r="Y18" s="259">
        <f t="shared" si="4"/>
        <v>34683</v>
      </c>
      <c r="Z18" s="260">
        <f t="shared" si="5"/>
        <v>15260</v>
      </c>
      <c r="AA18" s="259">
        <f t="shared" si="6"/>
        <v>38.653154740000005</v>
      </c>
      <c r="AB18" s="259">
        <f t="shared" si="7"/>
        <v>9</v>
      </c>
      <c r="AC18" s="246"/>
    </row>
    <row r="19" spans="1:32" ht="15" customHeight="1" x14ac:dyDescent="0.2">
      <c r="A19" s="226">
        <v>10</v>
      </c>
      <c r="B19" s="1441" t="s">
        <v>254</v>
      </c>
      <c r="C19" s="283" t="s">
        <v>247</v>
      </c>
      <c r="D19" s="262">
        <v>4</v>
      </c>
      <c r="E19" s="228">
        <v>2780</v>
      </c>
      <c r="F19" s="263">
        <v>2</v>
      </c>
      <c r="G19" s="239">
        <v>14500</v>
      </c>
      <c r="H19" s="262">
        <v>1</v>
      </c>
      <c r="I19" s="228">
        <v>6834</v>
      </c>
      <c r="J19" s="263">
        <v>10</v>
      </c>
      <c r="K19" s="239">
        <v>1371</v>
      </c>
      <c r="L19" s="262">
        <v>7</v>
      </c>
      <c r="M19" s="228">
        <v>1154</v>
      </c>
      <c r="N19" s="263">
        <v>6</v>
      </c>
      <c r="O19" s="239">
        <v>1799</v>
      </c>
      <c r="P19" s="262">
        <v>4</v>
      </c>
      <c r="Q19" s="228">
        <v>5195</v>
      </c>
      <c r="R19" s="263">
        <v>7</v>
      </c>
      <c r="S19" s="239">
        <v>1505</v>
      </c>
      <c r="T19" s="487">
        <f t="shared" si="0"/>
        <v>41</v>
      </c>
      <c r="U19" s="489">
        <f t="shared" si="1"/>
        <v>35138</v>
      </c>
      <c r="V19" s="495">
        <v>10</v>
      </c>
      <c r="W19" s="259">
        <f t="shared" si="2"/>
        <v>1</v>
      </c>
      <c r="X19" s="259">
        <f t="shared" si="3"/>
        <v>41</v>
      </c>
      <c r="Y19" s="259">
        <f t="shared" si="4"/>
        <v>35138</v>
      </c>
      <c r="Z19" s="260">
        <f t="shared" si="5"/>
        <v>14500</v>
      </c>
      <c r="AA19" s="259">
        <f t="shared" si="6"/>
        <v>40.648605500000002</v>
      </c>
      <c r="AB19" s="259">
        <f t="shared" si="7"/>
        <v>10</v>
      </c>
    </row>
    <row r="20" spans="1:32" ht="15.75" customHeight="1" x14ac:dyDescent="0.2">
      <c r="A20" s="233">
        <v>11</v>
      </c>
      <c r="B20" s="1441" t="s">
        <v>459</v>
      </c>
      <c r="C20" s="283" t="s">
        <v>263</v>
      </c>
      <c r="D20" s="262">
        <v>6</v>
      </c>
      <c r="E20" s="228">
        <v>5630</v>
      </c>
      <c r="F20" s="263">
        <v>5</v>
      </c>
      <c r="G20" s="239">
        <v>4580</v>
      </c>
      <c r="H20" s="262">
        <v>4</v>
      </c>
      <c r="I20" s="228">
        <v>1801</v>
      </c>
      <c r="J20" s="263">
        <v>8</v>
      </c>
      <c r="K20" s="239">
        <v>1702</v>
      </c>
      <c r="L20" s="262">
        <v>1</v>
      </c>
      <c r="M20" s="228">
        <v>4531</v>
      </c>
      <c r="N20" s="263">
        <v>7</v>
      </c>
      <c r="O20" s="239">
        <v>1604</v>
      </c>
      <c r="P20" s="262">
        <v>9</v>
      </c>
      <c r="Q20" s="228">
        <v>855</v>
      </c>
      <c r="R20" s="263">
        <v>1</v>
      </c>
      <c r="S20" s="239">
        <v>4025</v>
      </c>
      <c r="T20" s="487">
        <f t="shared" si="0"/>
        <v>41</v>
      </c>
      <c r="U20" s="489">
        <f t="shared" si="1"/>
        <v>24728</v>
      </c>
      <c r="V20" s="496">
        <v>11</v>
      </c>
      <c r="W20" s="259">
        <f t="shared" si="2"/>
        <v>1</v>
      </c>
      <c r="X20" s="259">
        <f t="shared" si="3"/>
        <v>41</v>
      </c>
      <c r="Y20" s="259">
        <f t="shared" si="4"/>
        <v>24728</v>
      </c>
      <c r="Z20" s="260">
        <f t="shared" si="5"/>
        <v>5630</v>
      </c>
      <c r="AA20" s="259">
        <f t="shared" si="6"/>
        <v>40.75271437</v>
      </c>
      <c r="AB20" s="259">
        <f t="shared" si="7"/>
        <v>11</v>
      </c>
      <c r="AC20" s="259"/>
    </row>
    <row r="21" spans="1:32" ht="15.75" x14ac:dyDescent="0.2">
      <c r="A21" s="226">
        <v>12</v>
      </c>
      <c r="B21" s="1441" t="s">
        <v>290</v>
      </c>
      <c r="C21" s="283" t="s">
        <v>439</v>
      </c>
      <c r="D21" s="301">
        <v>5.5</v>
      </c>
      <c r="E21" s="289">
        <v>7140</v>
      </c>
      <c r="F21" s="300">
        <v>3</v>
      </c>
      <c r="G21" s="288">
        <v>7110</v>
      </c>
      <c r="H21" s="301">
        <v>6</v>
      </c>
      <c r="I21" s="289">
        <v>1482</v>
      </c>
      <c r="J21" s="300">
        <v>7</v>
      </c>
      <c r="K21" s="288">
        <v>1541</v>
      </c>
      <c r="L21" s="301">
        <v>5.5</v>
      </c>
      <c r="M21" s="289">
        <v>902</v>
      </c>
      <c r="N21" s="300">
        <v>3</v>
      </c>
      <c r="O21" s="288">
        <v>2778</v>
      </c>
      <c r="P21" s="301">
        <v>8</v>
      </c>
      <c r="Q21" s="289">
        <v>50</v>
      </c>
      <c r="R21" s="300">
        <v>3</v>
      </c>
      <c r="S21" s="288">
        <v>2485</v>
      </c>
      <c r="T21" s="487">
        <f t="shared" si="0"/>
        <v>41</v>
      </c>
      <c r="U21" s="489">
        <f t="shared" si="1"/>
        <v>23488</v>
      </c>
      <c r="V21" s="495">
        <v>12</v>
      </c>
      <c r="W21" s="259">
        <f t="shared" si="2"/>
        <v>1</v>
      </c>
      <c r="X21" s="259">
        <f t="shared" si="3"/>
        <v>41</v>
      </c>
      <c r="Y21" s="259">
        <f t="shared" si="4"/>
        <v>23488</v>
      </c>
      <c r="Z21" s="260">
        <f t="shared" si="5"/>
        <v>7140</v>
      </c>
      <c r="AA21" s="259">
        <f t="shared" si="6"/>
        <v>40.765112860000002</v>
      </c>
      <c r="AB21" s="259">
        <f t="shared" si="7"/>
        <v>12</v>
      </c>
      <c r="AC21" s="259"/>
    </row>
    <row r="22" spans="1:32" ht="15.75" x14ac:dyDescent="0.2">
      <c r="A22" s="233">
        <v>13</v>
      </c>
      <c r="B22" s="1441" t="s">
        <v>257</v>
      </c>
      <c r="C22" s="283" t="s">
        <v>246</v>
      </c>
      <c r="D22" s="262">
        <v>3</v>
      </c>
      <c r="E22" s="228">
        <v>9250</v>
      </c>
      <c r="F22" s="263">
        <v>1</v>
      </c>
      <c r="G22" s="239">
        <v>10400</v>
      </c>
      <c r="H22" s="262">
        <v>8</v>
      </c>
      <c r="I22" s="228">
        <v>892</v>
      </c>
      <c r="J22" s="263">
        <v>6</v>
      </c>
      <c r="K22" s="239">
        <v>2080</v>
      </c>
      <c r="L22" s="262">
        <v>3</v>
      </c>
      <c r="M22" s="228">
        <v>1992</v>
      </c>
      <c r="N22" s="263">
        <v>5</v>
      </c>
      <c r="O22" s="239">
        <v>1959</v>
      </c>
      <c r="P22" s="262">
        <v>7</v>
      </c>
      <c r="Q22" s="228">
        <v>405</v>
      </c>
      <c r="R22" s="263">
        <v>9</v>
      </c>
      <c r="S22" s="239">
        <v>570</v>
      </c>
      <c r="T22" s="487">
        <f t="shared" si="0"/>
        <v>42</v>
      </c>
      <c r="U22" s="489">
        <f t="shared" si="1"/>
        <v>27548</v>
      </c>
      <c r="V22" s="496">
        <v>13</v>
      </c>
      <c r="W22" s="259">
        <f t="shared" si="2"/>
        <v>1</v>
      </c>
      <c r="X22" s="259">
        <f t="shared" si="3"/>
        <v>42</v>
      </c>
      <c r="Y22" s="259">
        <f t="shared" si="4"/>
        <v>27548</v>
      </c>
      <c r="Z22" s="260">
        <f t="shared" si="5"/>
        <v>10400</v>
      </c>
      <c r="AA22" s="259">
        <f t="shared" si="6"/>
        <v>41.724509599999998</v>
      </c>
      <c r="AB22" s="259">
        <f t="shared" si="7"/>
        <v>13</v>
      </c>
    </row>
    <row r="23" spans="1:32" ht="15.75" x14ac:dyDescent="0.2">
      <c r="A23" s="233">
        <v>14</v>
      </c>
      <c r="B23" s="1441" t="s">
        <v>465</v>
      </c>
      <c r="C23" s="88" t="s">
        <v>89</v>
      </c>
      <c r="D23" s="262">
        <v>7</v>
      </c>
      <c r="E23" s="228">
        <v>5110</v>
      </c>
      <c r="F23" s="263">
        <v>7</v>
      </c>
      <c r="G23" s="239">
        <v>5200</v>
      </c>
      <c r="H23" s="262">
        <v>2</v>
      </c>
      <c r="I23" s="228">
        <v>2777</v>
      </c>
      <c r="J23" s="263">
        <v>9</v>
      </c>
      <c r="K23" s="239">
        <v>659</v>
      </c>
      <c r="L23" s="262">
        <v>1</v>
      </c>
      <c r="M23" s="228">
        <v>2940</v>
      </c>
      <c r="N23" s="263">
        <v>8</v>
      </c>
      <c r="O23" s="239">
        <v>1788</v>
      </c>
      <c r="P23" s="262">
        <v>2</v>
      </c>
      <c r="Q23" s="228">
        <v>6420</v>
      </c>
      <c r="R23" s="263">
        <v>8</v>
      </c>
      <c r="S23" s="239">
        <v>1100</v>
      </c>
      <c r="T23" s="487">
        <f t="shared" si="0"/>
        <v>44</v>
      </c>
      <c r="U23" s="489">
        <f t="shared" si="1"/>
        <v>25994</v>
      </c>
      <c r="V23" s="496">
        <v>14</v>
      </c>
      <c r="W23" s="259">
        <f t="shared" si="2"/>
        <v>1</v>
      </c>
      <c r="X23" s="259">
        <f t="shared" si="3"/>
        <v>44</v>
      </c>
      <c r="Y23" s="259">
        <f t="shared" si="4"/>
        <v>25994</v>
      </c>
      <c r="Z23" s="260">
        <f t="shared" si="5"/>
        <v>6420</v>
      </c>
      <c r="AA23" s="259">
        <f t="shared" si="6"/>
        <v>43.740053580000001</v>
      </c>
      <c r="AB23" s="259">
        <f t="shared" si="7"/>
        <v>14</v>
      </c>
    </row>
    <row r="24" spans="1:32" ht="15.75" x14ac:dyDescent="0.2">
      <c r="A24" s="226">
        <v>15</v>
      </c>
      <c r="B24" s="1441" t="s">
        <v>455</v>
      </c>
      <c r="C24" s="283" t="s">
        <v>453</v>
      </c>
      <c r="D24" s="262">
        <v>8</v>
      </c>
      <c r="E24" s="228">
        <v>1900</v>
      </c>
      <c r="F24" s="263">
        <v>5</v>
      </c>
      <c r="G24" s="239">
        <v>7830</v>
      </c>
      <c r="H24" s="262">
        <v>9</v>
      </c>
      <c r="I24" s="228">
        <v>1145</v>
      </c>
      <c r="J24" s="263">
        <v>5</v>
      </c>
      <c r="K24" s="239">
        <v>2936</v>
      </c>
      <c r="L24" s="262">
        <v>10</v>
      </c>
      <c r="M24" s="228">
        <v>273</v>
      </c>
      <c r="N24" s="263">
        <v>1</v>
      </c>
      <c r="O24" s="239">
        <v>3903</v>
      </c>
      <c r="P24" s="262">
        <v>5</v>
      </c>
      <c r="Q24" s="228">
        <v>3225</v>
      </c>
      <c r="R24" s="263">
        <v>1</v>
      </c>
      <c r="S24" s="239">
        <v>3555</v>
      </c>
      <c r="T24" s="487">
        <f t="shared" si="0"/>
        <v>44</v>
      </c>
      <c r="U24" s="489">
        <f t="shared" si="1"/>
        <v>24767</v>
      </c>
      <c r="V24" s="495">
        <v>15</v>
      </c>
      <c r="W24" s="259">
        <f t="shared" si="2"/>
        <v>1</v>
      </c>
      <c r="X24" s="259">
        <f t="shared" si="3"/>
        <v>44</v>
      </c>
      <c r="Y24" s="259">
        <f t="shared" si="4"/>
        <v>24767</v>
      </c>
      <c r="Z24" s="260">
        <f t="shared" si="5"/>
        <v>7830</v>
      </c>
      <c r="AA24" s="259">
        <f t="shared" si="6"/>
        <v>43.752322169999999</v>
      </c>
      <c r="AB24" s="259">
        <f t="shared" si="7"/>
        <v>15</v>
      </c>
    </row>
    <row r="25" spans="1:32" ht="15.75" x14ac:dyDescent="0.2">
      <c r="A25" s="233">
        <v>16</v>
      </c>
      <c r="B25" s="1441" t="s">
        <v>457</v>
      </c>
      <c r="C25" s="283" t="s">
        <v>439</v>
      </c>
      <c r="D25" s="262">
        <v>2</v>
      </c>
      <c r="E25" s="228">
        <v>12050</v>
      </c>
      <c r="F25" s="263">
        <v>10</v>
      </c>
      <c r="G25" s="239">
        <v>2286</v>
      </c>
      <c r="H25" s="262">
        <v>6</v>
      </c>
      <c r="I25" s="228">
        <v>1496</v>
      </c>
      <c r="J25" s="263">
        <v>3</v>
      </c>
      <c r="K25" s="239">
        <v>2999</v>
      </c>
      <c r="L25" s="262">
        <v>5</v>
      </c>
      <c r="M25" s="228">
        <v>2527</v>
      </c>
      <c r="N25" s="263">
        <v>6</v>
      </c>
      <c r="O25" s="239">
        <v>1704</v>
      </c>
      <c r="P25" s="262">
        <v>7</v>
      </c>
      <c r="Q25" s="228">
        <v>1380</v>
      </c>
      <c r="R25" s="263">
        <v>6</v>
      </c>
      <c r="S25" s="239">
        <v>1280</v>
      </c>
      <c r="T25" s="487">
        <f t="shared" si="0"/>
        <v>45</v>
      </c>
      <c r="U25" s="489">
        <f t="shared" si="1"/>
        <v>25722</v>
      </c>
      <c r="V25" s="496">
        <v>16</v>
      </c>
      <c r="W25" s="259">
        <f t="shared" si="2"/>
        <v>1</v>
      </c>
      <c r="X25" s="259">
        <f t="shared" si="3"/>
        <v>45</v>
      </c>
      <c r="Y25" s="259">
        <f t="shared" si="4"/>
        <v>25722</v>
      </c>
      <c r="Z25" s="260">
        <f t="shared" si="5"/>
        <v>12050</v>
      </c>
      <c r="AA25" s="259">
        <f t="shared" si="6"/>
        <v>44.742767950000001</v>
      </c>
      <c r="AB25" s="259">
        <f t="shared" si="7"/>
        <v>16</v>
      </c>
    </row>
    <row r="26" spans="1:32" ht="15.75" x14ac:dyDescent="0.2">
      <c r="A26" s="233">
        <v>17</v>
      </c>
      <c r="B26" s="1441" t="s">
        <v>252</v>
      </c>
      <c r="C26" s="283" t="s">
        <v>248</v>
      </c>
      <c r="D26" s="301">
        <v>4</v>
      </c>
      <c r="E26" s="289">
        <v>7930</v>
      </c>
      <c r="F26" s="300">
        <v>9</v>
      </c>
      <c r="G26" s="288">
        <v>3320</v>
      </c>
      <c r="H26" s="301">
        <v>1</v>
      </c>
      <c r="I26" s="289">
        <v>2522</v>
      </c>
      <c r="J26" s="300">
        <v>4</v>
      </c>
      <c r="K26" s="288">
        <v>2711</v>
      </c>
      <c r="L26" s="301">
        <v>5.5</v>
      </c>
      <c r="M26" s="289">
        <v>902</v>
      </c>
      <c r="N26" s="300">
        <v>9</v>
      </c>
      <c r="O26" s="288">
        <v>1370</v>
      </c>
      <c r="P26" s="301">
        <v>9.5</v>
      </c>
      <c r="Q26" s="289">
        <v>0</v>
      </c>
      <c r="R26" s="300">
        <v>5</v>
      </c>
      <c r="S26" s="288">
        <v>1440</v>
      </c>
      <c r="T26" s="487">
        <f t="shared" si="0"/>
        <v>47</v>
      </c>
      <c r="U26" s="489">
        <f t="shared" si="1"/>
        <v>20195</v>
      </c>
      <c r="V26" s="496">
        <v>17</v>
      </c>
      <c r="W26" s="259">
        <f t="shared" si="2"/>
        <v>1</v>
      </c>
      <c r="X26" s="259">
        <f t="shared" si="3"/>
        <v>47</v>
      </c>
      <c r="Y26" s="259">
        <f t="shared" si="4"/>
        <v>20195</v>
      </c>
      <c r="Z26" s="260">
        <f t="shared" si="5"/>
        <v>7930</v>
      </c>
      <c r="AA26" s="259">
        <f t="shared" si="6"/>
        <v>46.798042070000001</v>
      </c>
      <c r="AB26" s="259">
        <f t="shared" si="7"/>
        <v>17</v>
      </c>
      <c r="AF26" s="246" t="s">
        <v>33</v>
      </c>
    </row>
    <row r="27" spans="1:32" ht="15.75" x14ac:dyDescent="0.2">
      <c r="A27" s="233">
        <v>18</v>
      </c>
      <c r="B27" s="1441" t="s">
        <v>265</v>
      </c>
      <c r="C27" s="88" t="s">
        <v>263</v>
      </c>
      <c r="D27" s="262">
        <v>1</v>
      </c>
      <c r="E27" s="228">
        <v>7880</v>
      </c>
      <c r="F27" s="263">
        <v>8</v>
      </c>
      <c r="G27" s="239">
        <v>4080</v>
      </c>
      <c r="H27" s="262">
        <v>10</v>
      </c>
      <c r="I27" s="228">
        <v>460</v>
      </c>
      <c r="J27" s="263">
        <v>10</v>
      </c>
      <c r="K27" s="239">
        <v>1255</v>
      </c>
      <c r="L27" s="262">
        <v>9</v>
      </c>
      <c r="M27" s="228">
        <v>742</v>
      </c>
      <c r="N27" s="263">
        <v>7</v>
      </c>
      <c r="O27" s="239">
        <v>1794</v>
      </c>
      <c r="P27" s="262">
        <v>1</v>
      </c>
      <c r="Q27" s="228">
        <v>5285</v>
      </c>
      <c r="R27" s="263">
        <v>2</v>
      </c>
      <c r="S27" s="239">
        <v>3055</v>
      </c>
      <c r="T27" s="487">
        <f t="shared" si="0"/>
        <v>48</v>
      </c>
      <c r="U27" s="489">
        <f t="shared" si="1"/>
        <v>24551</v>
      </c>
      <c r="V27" s="496">
        <v>18</v>
      </c>
      <c r="W27" s="259">
        <f t="shared" si="2"/>
        <v>1</v>
      </c>
      <c r="X27" s="259">
        <f t="shared" si="3"/>
        <v>48</v>
      </c>
      <c r="Y27" s="259">
        <f t="shared" si="4"/>
        <v>24551</v>
      </c>
      <c r="Z27" s="260">
        <f t="shared" si="5"/>
        <v>7880</v>
      </c>
      <c r="AA27" s="259">
        <f t="shared" si="6"/>
        <v>47.754482119999999</v>
      </c>
      <c r="AB27" s="259">
        <f t="shared" si="7"/>
        <v>18</v>
      </c>
    </row>
    <row r="28" spans="1:32" ht="15.75" x14ac:dyDescent="0.2">
      <c r="A28" s="226">
        <v>19</v>
      </c>
      <c r="B28" s="1441" t="s">
        <v>267</v>
      </c>
      <c r="C28" s="283" t="s">
        <v>249</v>
      </c>
      <c r="D28" s="262">
        <v>11</v>
      </c>
      <c r="E28" s="228"/>
      <c r="F28" s="263">
        <v>11</v>
      </c>
      <c r="G28" s="239"/>
      <c r="H28" s="262">
        <v>1</v>
      </c>
      <c r="I28" s="228">
        <v>3803</v>
      </c>
      <c r="J28" s="263">
        <v>1</v>
      </c>
      <c r="K28" s="239">
        <v>10783</v>
      </c>
      <c r="L28" s="262">
        <v>4</v>
      </c>
      <c r="M28" s="228">
        <v>2627</v>
      </c>
      <c r="N28" s="263">
        <v>2</v>
      </c>
      <c r="O28" s="239">
        <v>3717</v>
      </c>
      <c r="P28" s="262">
        <v>9.5</v>
      </c>
      <c r="Q28" s="228">
        <v>0</v>
      </c>
      <c r="R28" s="263">
        <v>11</v>
      </c>
      <c r="S28" s="239"/>
      <c r="T28" s="487">
        <f t="shared" ref="T28:T50" si="8">IF(ISNUMBER(D28)=TRUE(),SUM(D28,F28,H28,J28,L28,N28,P28,R28),"")</f>
        <v>50.5</v>
      </c>
      <c r="U28" s="489">
        <v>20930</v>
      </c>
      <c r="V28" s="495">
        <v>19</v>
      </c>
      <c r="W28" s="259">
        <f t="shared" si="2"/>
        <v>1</v>
      </c>
      <c r="X28" s="259">
        <f t="shared" si="3"/>
        <v>50.5</v>
      </c>
      <c r="Y28" s="259">
        <f t="shared" si="4"/>
        <v>20930</v>
      </c>
      <c r="Z28" s="260">
        <f t="shared" si="5"/>
        <v>10783</v>
      </c>
      <c r="AA28" s="259">
        <f t="shared" si="6"/>
        <v>50.290689217000001</v>
      </c>
      <c r="AB28" s="259">
        <f t="shared" si="7"/>
        <v>19</v>
      </c>
    </row>
    <row r="29" spans="1:32" ht="15.75" x14ac:dyDescent="0.2">
      <c r="A29" s="226">
        <v>20</v>
      </c>
      <c r="B29" s="1441" t="s">
        <v>256</v>
      </c>
      <c r="C29" s="283" t="s">
        <v>247</v>
      </c>
      <c r="D29" s="262">
        <v>5.5</v>
      </c>
      <c r="E29" s="228">
        <v>7140</v>
      </c>
      <c r="F29" s="263">
        <v>4</v>
      </c>
      <c r="G29" s="239">
        <v>5090</v>
      </c>
      <c r="H29" s="262">
        <v>11</v>
      </c>
      <c r="I29" s="228"/>
      <c r="J29" s="263">
        <v>3</v>
      </c>
      <c r="K29" s="239">
        <v>3311</v>
      </c>
      <c r="L29" s="262">
        <v>6</v>
      </c>
      <c r="M29" s="228">
        <v>2050</v>
      </c>
      <c r="N29" s="263">
        <v>3</v>
      </c>
      <c r="O29" s="239">
        <v>3070</v>
      </c>
      <c r="P29" s="262">
        <v>11</v>
      </c>
      <c r="Q29" s="228"/>
      <c r="R29" s="263">
        <v>7.5</v>
      </c>
      <c r="S29" s="239">
        <v>1080</v>
      </c>
      <c r="T29" s="487">
        <f t="shared" si="8"/>
        <v>51</v>
      </c>
      <c r="U29" s="489">
        <f>IF(ISNUMBER(E29)=TRUE(),SUM(E29,G29,I29,K29,M29,O29,Q29,S29),"")</f>
        <v>21741</v>
      </c>
      <c r="V29" s="495">
        <v>20</v>
      </c>
      <c r="W29" s="259">
        <f t="shared" si="2"/>
        <v>1</v>
      </c>
      <c r="X29" s="259">
        <f t="shared" si="3"/>
        <v>51</v>
      </c>
      <c r="Y29" s="259">
        <f t="shared" si="4"/>
        <v>21741</v>
      </c>
      <c r="Z29" s="260">
        <f t="shared" si="5"/>
        <v>7140</v>
      </c>
      <c r="AA29" s="259">
        <f t="shared" si="6"/>
        <v>50.782582859999998</v>
      </c>
      <c r="AB29" s="259">
        <f t="shared" si="7"/>
        <v>20</v>
      </c>
    </row>
    <row r="30" spans="1:32" ht="15.75" x14ac:dyDescent="0.2">
      <c r="A30" s="233">
        <v>21</v>
      </c>
      <c r="B30" s="1441" t="s">
        <v>261</v>
      </c>
      <c r="C30" s="283" t="s">
        <v>260</v>
      </c>
      <c r="D30" s="262">
        <v>10</v>
      </c>
      <c r="E30" s="228">
        <v>1860</v>
      </c>
      <c r="F30" s="263">
        <v>1</v>
      </c>
      <c r="G30" s="239">
        <v>11320</v>
      </c>
      <c r="H30" s="262">
        <v>7</v>
      </c>
      <c r="I30" s="228">
        <v>975</v>
      </c>
      <c r="J30" s="263">
        <v>4</v>
      </c>
      <c r="K30" s="239">
        <v>2950</v>
      </c>
      <c r="L30" s="262">
        <v>3</v>
      </c>
      <c r="M30" s="228">
        <v>1616</v>
      </c>
      <c r="N30" s="263">
        <v>7</v>
      </c>
      <c r="O30" s="239">
        <v>797</v>
      </c>
      <c r="P30" s="262">
        <v>10</v>
      </c>
      <c r="Q30" s="228">
        <v>0</v>
      </c>
      <c r="R30" s="263">
        <v>10</v>
      </c>
      <c r="S30" s="239">
        <v>820</v>
      </c>
      <c r="T30" s="487">
        <f t="shared" si="8"/>
        <v>52</v>
      </c>
      <c r="U30" s="489">
        <f>IF(ISNUMBER(E30)=TRUE(),SUM(E30,G30,I30,K30,M30,O30,Q30,S30),"")</f>
        <v>20338</v>
      </c>
      <c r="V30" s="496">
        <v>21</v>
      </c>
      <c r="W30" s="259">
        <f t="shared" si="2"/>
        <v>1</v>
      </c>
      <c r="X30" s="259">
        <f t="shared" si="3"/>
        <v>52</v>
      </c>
      <c r="Y30" s="259">
        <f t="shared" si="4"/>
        <v>20338</v>
      </c>
      <c r="Z30" s="260">
        <f t="shared" si="5"/>
        <v>11320</v>
      </c>
      <c r="AA30" s="259">
        <f t="shared" si="6"/>
        <v>51.796608679999999</v>
      </c>
      <c r="AB30" s="259">
        <f t="shared" si="7"/>
        <v>21</v>
      </c>
    </row>
    <row r="31" spans="1:32" ht="15.75" x14ac:dyDescent="0.2">
      <c r="A31" s="233">
        <v>22</v>
      </c>
      <c r="B31" s="1441" t="s">
        <v>463</v>
      </c>
      <c r="C31" s="281" t="s">
        <v>460</v>
      </c>
      <c r="D31" s="262">
        <v>1</v>
      </c>
      <c r="E31" s="228">
        <v>10560</v>
      </c>
      <c r="F31" s="263">
        <v>9</v>
      </c>
      <c r="G31" s="239">
        <v>2350</v>
      </c>
      <c r="H31" s="262">
        <v>4</v>
      </c>
      <c r="I31" s="228">
        <v>1828</v>
      </c>
      <c r="J31" s="263">
        <v>2</v>
      </c>
      <c r="K31" s="239">
        <v>3570</v>
      </c>
      <c r="L31" s="262">
        <v>9</v>
      </c>
      <c r="M31" s="228">
        <v>1001</v>
      </c>
      <c r="N31" s="263">
        <v>8</v>
      </c>
      <c r="O31" s="239">
        <v>113</v>
      </c>
      <c r="P31" s="262">
        <v>8</v>
      </c>
      <c r="Q31" s="228">
        <v>820</v>
      </c>
      <c r="R31" s="263">
        <v>11</v>
      </c>
      <c r="S31" s="239"/>
      <c r="T31" s="487">
        <f t="shared" si="8"/>
        <v>52</v>
      </c>
      <c r="U31" s="489">
        <f>IF(ISNUMBER(E31)=TRUE(),SUM(E31,G31,I31,K31,M31,O31,Q31,S31),"")</f>
        <v>20242</v>
      </c>
      <c r="V31" s="496">
        <v>22</v>
      </c>
      <c r="W31" s="259">
        <f t="shared" si="2"/>
        <v>1</v>
      </c>
      <c r="X31" s="259">
        <f t="shared" si="3"/>
        <v>52</v>
      </c>
      <c r="Y31" s="259">
        <f t="shared" si="4"/>
        <v>20242</v>
      </c>
      <c r="Z31" s="260">
        <f t="shared" si="5"/>
        <v>10560</v>
      </c>
      <c r="AA31" s="259">
        <f t="shared" si="6"/>
        <v>51.797569440000004</v>
      </c>
      <c r="AB31" s="259">
        <f t="shared" si="7"/>
        <v>22</v>
      </c>
    </row>
    <row r="32" spans="1:32" ht="15.75" x14ac:dyDescent="0.2">
      <c r="A32" s="226">
        <v>23</v>
      </c>
      <c r="B32" s="1441" t="s">
        <v>458</v>
      </c>
      <c r="C32" s="88" t="s">
        <v>439</v>
      </c>
      <c r="D32" s="262">
        <v>7</v>
      </c>
      <c r="E32" s="228">
        <v>2010</v>
      </c>
      <c r="F32" s="263">
        <v>8</v>
      </c>
      <c r="G32" s="239">
        <v>4090</v>
      </c>
      <c r="H32" s="262">
        <v>5</v>
      </c>
      <c r="I32" s="228">
        <v>1782</v>
      </c>
      <c r="J32" s="263">
        <v>7</v>
      </c>
      <c r="K32" s="239">
        <v>1902</v>
      </c>
      <c r="L32" s="262">
        <v>4</v>
      </c>
      <c r="M32" s="228">
        <v>1412</v>
      </c>
      <c r="N32" s="263">
        <v>9</v>
      </c>
      <c r="O32" s="239">
        <v>688</v>
      </c>
      <c r="P32" s="262">
        <v>10</v>
      </c>
      <c r="Q32" s="228">
        <v>0</v>
      </c>
      <c r="R32" s="263">
        <v>2</v>
      </c>
      <c r="S32" s="239">
        <v>1885</v>
      </c>
      <c r="T32" s="487">
        <f t="shared" si="8"/>
        <v>52</v>
      </c>
      <c r="U32" s="489">
        <f>IF(ISNUMBER(E32)=TRUE(),SUM(E32,G32,I32,K32,M32,O32,Q32,S32),"")</f>
        <v>13769</v>
      </c>
      <c r="V32" s="495">
        <v>23</v>
      </c>
      <c r="W32" s="259">
        <f t="shared" si="2"/>
        <v>1</v>
      </c>
      <c r="X32" s="259">
        <f t="shared" si="3"/>
        <v>52</v>
      </c>
      <c r="Y32" s="259">
        <f t="shared" si="4"/>
        <v>13769</v>
      </c>
      <c r="Z32" s="260">
        <f t="shared" si="5"/>
        <v>4090</v>
      </c>
      <c r="AA32" s="259">
        <f t="shared" si="6"/>
        <v>51.862305910000003</v>
      </c>
      <c r="AB32" s="259">
        <f t="shared" si="7"/>
        <v>23</v>
      </c>
    </row>
    <row r="33" spans="1:28" ht="15.75" x14ac:dyDescent="0.2">
      <c r="A33" s="226">
        <v>24</v>
      </c>
      <c r="B33" s="1441" t="s">
        <v>339</v>
      </c>
      <c r="C33" s="283" t="s">
        <v>89</v>
      </c>
      <c r="D33" s="301">
        <v>11</v>
      </c>
      <c r="E33" s="289"/>
      <c r="F33" s="300">
        <v>2</v>
      </c>
      <c r="G33" s="288">
        <v>9550</v>
      </c>
      <c r="H33" s="301">
        <v>5</v>
      </c>
      <c r="I33" s="289">
        <v>1916</v>
      </c>
      <c r="J33" s="300">
        <v>5</v>
      </c>
      <c r="K33" s="288">
        <v>2201</v>
      </c>
      <c r="L33" s="301">
        <v>8</v>
      </c>
      <c r="M33" s="289">
        <v>1182</v>
      </c>
      <c r="N33" s="300">
        <v>10</v>
      </c>
      <c r="O33" s="288">
        <v>950</v>
      </c>
      <c r="P33" s="301">
        <v>8</v>
      </c>
      <c r="Q33" s="289">
        <v>1110</v>
      </c>
      <c r="R33" s="300">
        <v>9</v>
      </c>
      <c r="S33" s="288"/>
      <c r="T33" s="487">
        <f t="shared" si="8"/>
        <v>58</v>
      </c>
      <c r="U33" s="489">
        <v>16909</v>
      </c>
      <c r="V33" s="495">
        <v>24</v>
      </c>
      <c r="W33" s="259">
        <f t="shared" si="2"/>
        <v>1</v>
      </c>
      <c r="X33" s="259">
        <f t="shared" si="3"/>
        <v>58</v>
      </c>
      <c r="Y33" s="259">
        <f t="shared" si="4"/>
        <v>16909</v>
      </c>
      <c r="Z33" s="260">
        <f t="shared" si="5"/>
        <v>9550</v>
      </c>
      <c r="AA33" s="259">
        <f t="shared" si="6"/>
        <v>57.830900450000001</v>
      </c>
      <c r="AB33" s="259">
        <f t="shared" si="7"/>
        <v>24</v>
      </c>
    </row>
    <row r="34" spans="1:28" ht="15.75" x14ac:dyDescent="0.2">
      <c r="A34" s="233">
        <v>25</v>
      </c>
      <c r="B34" s="1441" t="s">
        <v>253</v>
      </c>
      <c r="C34" s="88" t="s">
        <v>248</v>
      </c>
      <c r="D34" s="262">
        <v>5</v>
      </c>
      <c r="E34" s="228">
        <v>2480</v>
      </c>
      <c r="F34" s="263">
        <v>9</v>
      </c>
      <c r="G34" s="239">
        <v>2320</v>
      </c>
      <c r="H34" s="262">
        <v>9</v>
      </c>
      <c r="I34" s="228">
        <v>763</v>
      </c>
      <c r="J34" s="263">
        <v>11</v>
      </c>
      <c r="K34" s="239"/>
      <c r="L34" s="262">
        <v>10</v>
      </c>
      <c r="M34" s="228">
        <v>115</v>
      </c>
      <c r="N34" s="263">
        <v>9</v>
      </c>
      <c r="O34" s="239">
        <v>1004</v>
      </c>
      <c r="P34" s="262">
        <v>4</v>
      </c>
      <c r="Q34" s="228">
        <v>7455</v>
      </c>
      <c r="R34" s="263">
        <v>5</v>
      </c>
      <c r="S34" s="239">
        <v>1750</v>
      </c>
      <c r="T34" s="487">
        <f t="shared" si="8"/>
        <v>62</v>
      </c>
      <c r="U34" s="489">
        <f>IF(ISNUMBER(E34)=TRUE(),SUM(E34,G34,I34,K34,M34,O34,Q34,S34),"")</f>
        <v>15887</v>
      </c>
      <c r="V34" s="496">
        <v>25</v>
      </c>
      <c r="W34" s="259">
        <f t="shared" si="2"/>
        <v>1</v>
      </c>
      <c r="X34" s="259">
        <f t="shared" si="3"/>
        <v>62</v>
      </c>
      <c r="Y34" s="259">
        <f t="shared" si="4"/>
        <v>15887</v>
      </c>
      <c r="Z34" s="260">
        <f t="shared" si="5"/>
        <v>7455</v>
      </c>
      <c r="AA34" s="259">
        <f t="shared" si="6"/>
        <v>61.841122544999998</v>
      </c>
      <c r="AB34" s="259">
        <f t="shared" si="7"/>
        <v>25</v>
      </c>
    </row>
    <row r="35" spans="1:28" ht="15.75" x14ac:dyDescent="0.2">
      <c r="A35" s="226">
        <v>26</v>
      </c>
      <c r="B35" s="1441" t="s">
        <v>255</v>
      </c>
      <c r="C35" s="283" t="s">
        <v>247</v>
      </c>
      <c r="D35" s="262">
        <v>8</v>
      </c>
      <c r="E35" s="228">
        <v>4340</v>
      </c>
      <c r="F35" s="263">
        <v>10</v>
      </c>
      <c r="G35" s="239">
        <v>2290</v>
      </c>
      <c r="H35" s="262">
        <v>11</v>
      </c>
      <c r="I35" s="228"/>
      <c r="J35" s="263">
        <v>11</v>
      </c>
      <c r="K35" s="239"/>
      <c r="L35" s="262">
        <v>9</v>
      </c>
      <c r="M35" s="228">
        <v>296</v>
      </c>
      <c r="N35" s="263">
        <v>1</v>
      </c>
      <c r="O35" s="239">
        <v>6018</v>
      </c>
      <c r="P35" s="262">
        <v>6</v>
      </c>
      <c r="Q35" s="228">
        <v>3135</v>
      </c>
      <c r="R35" s="263">
        <v>7</v>
      </c>
      <c r="S35" s="239">
        <v>1335</v>
      </c>
      <c r="T35" s="487">
        <f t="shared" si="8"/>
        <v>63</v>
      </c>
      <c r="U35" s="489">
        <f>IF(ISNUMBER(E35)=TRUE(),SUM(E35,G35,I35,K35,M35,O35,Q35,S35),"")</f>
        <v>17414</v>
      </c>
      <c r="V35" s="495">
        <v>26</v>
      </c>
      <c r="W35" s="259">
        <f t="shared" si="2"/>
        <v>1</v>
      </c>
      <c r="X35" s="259">
        <f t="shared" si="3"/>
        <v>63</v>
      </c>
      <c r="Y35" s="259">
        <f t="shared" si="4"/>
        <v>17414</v>
      </c>
      <c r="Z35" s="260">
        <f t="shared" si="5"/>
        <v>6018</v>
      </c>
      <c r="AA35" s="259">
        <f t="shared" si="6"/>
        <v>62.825853981999998</v>
      </c>
      <c r="AB35" s="259">
        <f t="shared" si="7"/>
        <v>26</v>
      </c>
    </row>
    <row r="36" spans="1:28" ht="15.75" x14ac:dyDescent="0.2">
      <c r="A36" s="233">
        <v>27</v>
      </c>
      <c r="B36" s="1441" t="s">
        <v>269</v>
      </c>
      <c r="C36" s="283" t="s">
        <v>249</v>
      </c>
      <c r="D36" s="301">
        <v>9</v>
      </c>
      <c r="E36" s="289">
        <v>3970</v>
      </c>
      <c r="F36" s="300">
        <v>7</v>
      </c>
      <c r="G36" s="288">
        <v>4160</v>
      </c>
      <c r="H36" s="301">
        <v>11</v>
      </c>
      <c r="I36" s="289"/>
      <c r="J36" s="300">
        <v>11</v>
      </c>
      <c r="K36" s="288"/>
      <c r="L36" s="301">
        <v>2</v>
      </c>
      <c r="M36" s="289">
        <v>2015</v>
      </c>
      <c r="N36" s="300">
        <v>10</v>
      </c>
      <c r="O36" s="288">
        <v>943</v>
      </c>
      <c r="P36" s="301">
        <v>5</v>
      </c>
      <c r="Q36" s="289">
        <v>4015</v>
      </c>
      <c r="R36" s="300">
        <v>11</v>
      </c>
      <c r="S36" s="288"/>
      <c r="T36" s="487">
        <f t="shared" si="8"/>
        <v>66</v>
      </c>
      <c r="U36" s="489">
        <f>IF(ISNUMBER(E36)=TRUE(),SUM(E36,G36,I36,K36,M36,O36,Q36,S36),"")</f>
        <v>15103</v>
      </c>
      <c r="V36" s="496">
        <v>27</v>
      </c>
      <c r="W36" s="259">
        <f t="shared" si="2"/>
        <v>1</v>
      </c>
      <c r="X36" s="259">
        <f t="shared" si="3"/>
        <v>66</v>
      </c>
      <c r="Y36" s="259">
        <f t="shared" si="4"/>
        <v>15103</v>
      </c>
      <c r="Z36" s="260">
        <f t="shared" si="5"/>
        <v>4160</v>
      </c>
      <c r="AA36" s="259">
        <f t="shared" si="6"/>
        <v>65.848965839999991</v>
      </c>
      <c r="AB36" s="259">
        <f t="shared" si="7"/>
        <v>27</v>
      </c>
    </row>
    <row r="37" spans="1:28" ht="15.75" x14ac:dyDescent="0.2">
      <c r="A37" s="233">
        <v>28</v>
      </c>
      <c r="B37" s="1441" t="s">
        <v>466</v>
      </c>
      <c r="C37" s="283" t="s">
        <v>89</v>
      </c>
      <c r="D37" s="262">
        <v>10</v>
      </c>
      <c r="E37" s="228">
        <v>1460</v>
      </c>
      <c r="F37" s="263">
        <v>11</v>
      </c>
      <c r="G37" s="239"/>
      <c r="H37" s="262">
        <v>5</v>
      </c>
      <c r="I37" s="228">
        <v>1734</v>
      </c>
      <c r="J37" s="263">
        <v>6</v>
      </c>
      <c r="K37" s="239">
        <v>2934</v>
      </c>
      <c r="L37" s="262">
        <v>8</v>
      </c>
      <c r="M37" s="228">
        <v>426</v>
      </c>
      <c r="N37" s="263">
        <v>10</v>
      </c>
      <c r="O37" s="239">
        <v>649</v>
      </c>
      <c r="P37" s="262">
        <v>11</v>
      </c>
      <c r="Q37" s="228"/>
      <c r="R37" s="263">
        <v>9</v>
      </c>
      <c r="S37" s="239"/>
      <c r="T37" s="487">
        <f t="shared" si="8"/>
        <v>70</v>
      </c>
      <c r="U37" s="489">
        <f>IF(ISNUMBER(E37)=TRUE(),SUM(E37,G37,I37,K37,M37,O37,Q37,S37),"")</f>
        <v>7203</v>
      </c>
      <c r="V37" s="496">
        <v>28</v>
      </c>
      <c r="W37" s="259">
        <f t="shared" si="2"/>
        <v>1</v>
      </c>
      <c r="X37" s="259">
        <f t="shared" si="3"/>
        <v>70</v>
      </c>
      <c r="Y37" s="259">
        <f t="shared" si="4"/>
        <v>7203</v>
      </c>
      <c r="Z37" s="260">
        <f t="shared" si="5"/>
        <v>2934</v>
      </c>
      <c r="AA37" s="259">
        <f t="shared" si="6"/>
        <v>69.927967066000008</v>
      </c>
      <c r="AB37" s="259">
        <f t="shared" si="7"/>
        <v>28</v>
      </c>
    </row>
    <row r="38" spans="1:28" ht="15.75" x14ac:dyDescent="0.2">
      <c r="A38" s="226">
        <v>29</v>
      </c>
      <c r="B38" s="1441" t="s">
        <v>467</v>
      </c>
      <c r="C38" s="283" t="s">
        <v>89</v>
      </c>
      <c r="D38" s="262">
        <v>4</v>
      </c>
      <c r="E38" s="228">
        <v>8120</v>
      </c>
      <c r="F38" s="263">
        <v>6</v>
      </c>
      <c r="G38" s="239">
        <v>4510</v>
      </c>
      <c r="H38" s="262">
        <v>11</v>
      </c>
      <c r="I38" s="228"/>
      <c r="J38" s="263">
        <v>11</v>
      </c>
      <c r="K38" s="239"/>
      <c r="L38" s="262">
        <v>11</v>
      </c>
      <c r="M38" s="228"/>
      <c r="N38" s="263">
        <v>11</v>
      </c>
      <c r="O38" s="239"/>
      <c r="P38" s="262">
        <v>11</v>
      </c>
      <c r="Q38" s="228"/>
      <c r="R38" s="263">
        <v>6</v>
      </c>
      <c r="S38" s="239">
        <v>1725</v>
      </c>
      <c r="T38" s="487">
        <f t="shared" si="8"/>
        <v>71</v>
      </c>
      <c r="U38" s="492">
        <f>IF(ISNUMBER(E38)=TRUE(),SUM(E38,G38,I38,K38,M38,O38,Q38,S38),"")</f>
        <v>14355</v>
      </c>
      <c r="V38" s="495">
        <v>29</v>
      </c>
      <c r="W38" s="259">
        <f t="shared" si="2"/>
        <v>1</v>
      </c>
      <c r="X38" s="259">
        <f t="shared" si="3"/>
        <v>71</v>
      </c>
      <c r="Y38" s="259">
        <f t="shared" si="4"/>
        <v>14355</v>
      </c>
      <c r="Z38" s="260">
        <f t="shared" si="5"/>
        <v>8120</v>
      </c>
      <c r="AA38" s="259">
        <f t="shared" si="6"/>
        <v>70.856441879999991</v>
      </c>
      <c r="AB38" s="259">
        <f t="shared" si="7"/>
        <v>29</v>
      </c>
    </row>
    <row r="39" spans="1:28" ht="15.75" x14ac:dyDescent="0.2">
      <c r="A39" s="233">
        <v>30</v>
      </c>
      <c r="B39" s="1442" t="s">
        <v>264</v>
      </c>
      <c r="C39" s="281" t="s">
        <v>263</v>
      </c>
      <c r="D39" s="299">
        <v>11</v>
      </c>
      <c r="E39" s="287"/>
      <c r="F39" s="298">
        <v>11</v>
      </c>
      <c r="G39" s="278"/>
      <c r="H39" s="299">
        <v>10</v>
      </c>
      <c r="I39" s="287">
        <v>651</v>
      </c>
      <c r="J39" s="298">
        <v>10</v>
      </c>
      <c r="K39" s="278">
        <v>317</v>
      </c>
      <c r="L39" s="299">
        <v>7</v>
      </c>
      <c r="M39" s="287">
        <v>709</v>
      </c>
      <c r="N39" s="298">
        <v>8</v>
      </c>
      <c r="O39" s="278">
        <v>760</v>
      </c>
      <c r="P39" s="299">
        <v>6</v>
      </c>
      <c r="Q39" s="287">
        <v>4965</v>
      </c>
      <c r="R39" s="298">
        <v>9</v>
      </c>
      <c r="S39" s="278">
        <v>885</v>
      </c>
      <c r="T39" s="487">
        <f t="shared" si="8"/>
        <v>72</v>
      </c>
      <c r="U39" s="489">
        <v>7402</v>
      </c>
      <c r="V39" s="496">
        <v>30</v>
      </c>
      <c r="W39" s="259">
        <f t="shared" ref="W39:W68" si="9">IF(ISNUMBER(V39)=TRUE(),1,"")</f>
        <v>1</v>
      </c>
      <c r="X39" s="259">
        <f t="shared" ref="X39:X68" si="10">IF(ISNUMBER(T39)=TRUE(),T39,"")</f>
        <v>72</v>
      </c>
      <c r="Y39" s="259">
        <f t="shared" ref="Y39:Y68" si="11">IF(ISNUMBER(U39)=TRUE(),U39,"")</f>
        <v>7402</v>
      </c>
      <c r="Z39" s="260">
        <f t="shared" ref="Z39:Z68" si="12">MAX(E39,G39,I39,K39,M39,O39,Q39,S39)</f>
        <v>4965</v>
      </c>
      <c r="AA39" s="259">
        <f t="shared" ref="AA39:AA68" si="13">IF(ISNUMBER(X39)=TRUE(),X39-Y39/100000-Z39/1000000000,"")</f>
        <v>71.925975034999993</v>
      </c>
      <c r="AB39" s="259">
        <f t="shared" si="7"/>
        <v>30</v>
      </c>
    </row>
    <row r="40" spans="1:28" ht="15.75" x14ac:dyDescent="0.2">
      <c r="A40" s="233">
        <v>31</v>
      </c>
      <c r="B40" s="1441" t="s">
        <v>262</v>
      </c>
      <c r="C40" s="281" t="s">
        <v>263</v>
      </c>
      <c r="D40" s="262">
        <v>2</v>
      </c>
      <c r="E40" s="228">
        <v>9600</v>
      </c>
      <c r="F40" s="263">
        <v>6</v>
      </c>
      <c r="G40" s="239">
        <v>7440</v>
      </c>
      <c r="H40" s="262">
        <v>11</v>
      </c>
      <c r="I40" s="228"/>
      <c r="J40" s="263">
        <v>11</v>
      </c>
      <c r="K40" s="239"/>
      <c r="L40" s="262">
        <v>11</v>
      </c>
      <c r="M40" s="228"/>
      <c r="N40" s="263">
        <v>11</v>
      </c>
      <c r="O40" s="239"/>
      <c r="P40" s="262">
        <v>11</v>
      </c>
      <c r="Q40" s="228"/>
      <c r="R40" s="263">
        <v>11</v>
      </c>
      <c r="S40" s="239"/>
      <c r="T40" s="487">
        <f t="shared" si="8"/>
        <v>74</v>
      </c>
      <c r="U40" s="489">
        <f>IF(ISNUMBER(E40)=TRUE(),SUM(E40,G40,I40,K40,M40,O40,Q40,S40),"")</f>
        <v>17040</v>
      </c>
      <c r="V40" s="496">
        <v>31</v>
      </c>
      <c r="W40" s="259">
        <f t="shared" si="9"/>
        <v>1</v>
      </c>
      <c r="X40" s="259">
        <f t="shared" si="10"/>
        <v>74</v>
      </c>
      <c r="Y40" s="259">
        <f t="shared" si="11"/>
        <v>17040</v>
      </c>
      <c r="Z40" s="260">
        <f t="shared" si="12"/>
        <v>9600</v>
      </c>
      <c r="AA40" s="259">
        <f t="shared" si="13"/>
        <v>73.829590400000001</v>
      </c>
      <c r="AB40" s="259">
        <f t="shared" si="7"/>
        <v>31</v>
      </c>
    </row>
    <row r="41" spans="1:28" ht="15.75" x14ac:dyDescent="0.2">
      <c r="A41" s="233">
        <v>32</v>
      </c>
      <c r="B41" s="1441" t="s">
        <v>266</v>
      </c>
      <c r="C41" s="283" t="s">
        <v>249</v>
      </c>
      <c r="D41" s="262">
        <v>9</v>
      </c>
      <c r="E41" s="228">
        <v>1630</v>
      </c>
      <c r="F41" s="263">
        <v>11</v>
      </c>
      <c r="G41" s="239"/>
      <c r="H41" s="262">
        <v>8</v>
      </c>
      <c r="I41" s="228">
        <v>1279</v>
      </c>
      <c r="J41" s="263">
        <v>8</v>
      </c>
      <c r="K41" s="239">
        <v>2800</v>
      </c>
      <c r="L41" s="262">
        <v>11</v>
      </c>
      <c r="M41" s="228"/>
      <c r="N41" s="263">
        <v>5</v>
      </c>
      <c r="O41" s="239">
        <v>1270</v>
      </c>
      <c r="P41" s="262">
        <v>11</v>
      </c>
      <c r="Q41" s="228"/>
      <c r="R41" s="263">
        <v>11</v>
      </c>
      <c r="S41" s="239"/>
      <c r="T41" s="487">
        <f t="shared" si="8"/>
        <v>74</v>
      </c>
      <c r="U41" s="489">
        <f>IF(ISNUMBER(E41)=TRUE(),SUM(E41,G41,I41,K41,M41,O41,Q41,S41),"")</f>
        <v>6979</v>
      </c>
      <c r="V41" s="496">
        <v>32</v>
      </c>
      <c r="W41" s="259">
        <f t="shared" si="9"/>
        <v>1</v>
      </c>
      <c r="X41" s="259">
        <f t="shared" si="10"/>
        <v>74</v>
      </c>
      <c r="Y41" s="259">
        <f t="shared" si="11"/>
        <v>6979</v>
      </c>
      <c r="Z41" s="260">
        <f t="shared" si="12"/>
        <v>2800</v>
      </c>
      <c r="AA41" s="259">
        <f t="shared" si="13"/>
        <v>73.930207199999998</v>
      </c>
      <c r="AB41" s="259">
        <f t="shared" si="7"/>
        <v>32</v>
      </c>
    </row>
    <row r="42" spans="1:28" ht="15.75" x14ac:dyDescent="0.2">
      <c r="A42" s="233">
        <v>33</v>
      </c>
      <c r="B42" s="1441" t="s">
        <v>268</v>
      </c>
      <c r="C42" s="281" t="s">
        <v>249</v>
      </c>
      <c r="D42" s="262">
        <v>10</v>
      </c>
      <c r="E42" s="228">
        <v>2060</v>
      </c>
      <c r="F42" s="263">
        <v>6</v>
      </c>
      <c r="G42" s="239">
        <v>3840</v>
      </c>
      <c r="H42" s="262">
        <v>11</v>
      </c>
      <c r="I42" s="228"/>
      <c r="J42" s="263">
        <v>11</v>
      </c>
      <c r="K42" s="239"/>
      <c r="L42" s="262">
        <v>10</v>
      </c>
      <c r="M42" s="228">
        <v>213</v>
      </c>
      <c r="N42" s="263">
        <v>11</v>
      </c>
      <c r="O42" s="239"/>
      <c r="P42" s="262">
        <v>9</v>
      </c>
      <c r="Q42" s="228">
        <v>385</v>
      </c>
      <c r="R42" s="263">
        <v>8</v>
      </c>
      <c r="S42" s="239">
        <v>1130</v>
      </c>
      <c r="T42" s="487">
        <f t="shared" si="8"/>
        <v>76</v>
      </c>
      <c r="U42" s="489">
        <f>IF(ISNUMBER(E42)=TRUE(),SUM(E42,G42,I42,K42,M42,O42,Q42,S42),"")</f>
        <v>7628</v>
      </c>
      <c r="V42" s="496">
        <v>33</v>
      </c>
      <c r="W42" s="259">
        <f t="shared" si="9"/>
        <v>1</v>
      </c>
      <c r="X42" s="259">
        <f t="shared" si="10"/>
        <v>76</v>
      </c>
      <c r="Y42" s="259">
        <f t="shared" si="11"/>
        <v>7628</v>
      </c>
      <c r="Z42" s="260">
        <f t="shared" si="12"/>
        <v>3840</v>
      </c>
      <c r="AA42" s="259">
        <f t="shared" si="13"/>
        <v>75.923716159999998</v>
      </c>
      <c r="AB42" s="259">
        <f t="shared" ref="AB42:AB73" si="14">IF(ISNUMBER(AA42)=TRUE(),RANK(AA42,$AA$10:$AA$82,1),"")</f>
        <v>33</v>
      </c>
    </row>
    <row r="43" spans="1:28" ht="15.75" x14ac:dyDescent="0.2">
      <c r="A43" s="226">
        <v>34</v>
      </c>
      <c r="B43" s="1441" t="s">
        <v>775</v>
      </c>
      <c r="C43" s="88" t="s">
        <v>89</v>
      </c>
      <c r="D43" s="262">
        <v>11</v>
      </c>
      <c r="E43" s="228"/>
      <c r="F43" s="263">
        <v>11</v>
      </c>
      <c r="G43" s="239"/>
      <c r="H43" s="262">
        <v>11</v>
      </c>
      <c r="I43" s="228"/>
      <c r="J43" s="263">
        <v>11</v>
      </c>
      <c r="K43" s="239"/>
      <c r="L43" s="262">
        <v>11</v>
      </c>
      <c r="M43" s="228"/>
      <c r="N43" s="263">
        <v>11</v>
      </c>
      <c r="O43" s="239"/>
      <c r="P43" s="262">
        <v>4</v>
      </c>
      <c r="Q43" s="228">
        <v>3385</v>
      </c>
      <c r="R43" s="263">
        <v>7.5</v>
      </c>
      <c r="S43" s="239">
        <v>1080</v>
      </c>
      <c r="T43" s="487">
        <f t="shared" si="8"/>
        <v>77.5</v>
      </c>
      <c r="U43" s="489">
        <v>3385</v>
      </c>
      <c r="V43" s="495">
        <v>34</v>
      </c>
      <c r="W43" s="259">
        <f t="shared" si="9"/>
        <v>1</v>
      </c>
      <c r="X43" s="259">
        <f t="shared" si="10"/>
        <v>77.5</v>
      </c>
      <c r="Y43" s="259">
        <f t="shared" si="11"/>
        <v>3385</v>
      </c>
      <c r="Z43" s="260">
        <f t="shared" si="12"/>
        <v>3385</v>
      </c>
      <c r="AA43" s="259">
        <f t="shared" si="13"/>
        <v>77.466146615</v>
      </c>
      <c r="AB43" s="259">
        <f t="shared" si="14"/>
        <v>34</v>
      </c>
    </row>
    <row r="44" spans="1:28" ht="15.75" x14ac:dyDescent="0.2">
      <c r="A44" s="233">
        <v>35</v>
      </c>
      <c r="B44" s="1441" t="s">
        <v>63</v>
      </c>
      <c r="C44" s="283" t="s">
        <v>247</v>
      </c>
      <c r="D44" s="262">
        <v>11</v>
      </c>
      <c r="E44" s="228"/>
      <c r="F44" s="263">
        <v>11</v>
      </c>
      <c r="G44" s="239"/>
      <c r="H44" s="262">
        <v>8</v>
      </c>
      <c r="I44" s="228">
        <v>1235</v>
      </c>
      <c r="J44" s="263">
        <v>9</v>
      </c>
      <c r="K44" s="239">
        <v>1840</v>
      </c>
      <c r="L44" s="262">
        <v>11</v>
      </c>
      <c r="M44" s="228"/>
      <c r="N44" s="263">
        <v>11</v>
      </c>
      <c r="O44" s="239"/>
      <c r="P44" s="262">
        <v>7</v>
      </c>
      <c r="Q44" s="228">
        <v>2180</v>
      </c>
      <c r="R44" s="263">
        <v>11</v>
      </c>
      <c r="S44" s="239"/>
      <c r="T44" s="487">
        <f t="shared" si="8"/>
        <v>79</v>
      </c>
      <c r="U44" s="489">
        <v>5255</v>
      </c>
      <c r="V44" s="496">
        <v>35</v>
      </c>
      <c r="W44" s="259">
        <f t="shared" si="9"/>
        <v>1</v>
      </c>
      <c r="X44" s="259">
        <f t="shared" si="10"/>
        <v>79</v>
      </c>
      <c r="Y44" s="259">
        <f t="shared" si="11"/>
        <v>5255</v>
      </c>
      <c r="Z44" s="260">
        <f t="shared" si="12"/>
        <v>2180</v>
      </c>
      <c r="AA44" s="259">
        <f t="shared" si="13"/>
        <v>78.947447820000008</v>
      </c>
      <c r="AB44" s="259">
        <f t="shared" si="14"/>
        <v>35</v>
      </c>
    </row>
    <row r="45" spans="1:28" ht="15.75" x14ac:dyDescent="0.2">
      <c r="A45" s="233">
        <v>36</v>
      </c>
      <c r="B45" s="1441" t="s">
        <v>270</v>
      </c>
      <c r="C45" s="283" t="s">
        <v>249</v>
      </c>
      <c r="D45" s="262">
        <v>11</v>
      </c>
      <c r="E45" s="228"/>
      <c r="F45" s="263">
        <v>11</v>
      </c>
      <c r="G45" s="239"/>
      <c r="H45" s="262">
        <v>9</v>
      </c>
      <c r="I45" s="228">
        <v>862</v>
      </c>
      <c r="J45" s="263">
        <v>6</v>
      </c>
      <c r="K45" s="239">
        <v>2066</v>
      </c>
      <c r="L45" s="262">
        <v>11</v>
      </c>
      <c r="M45" s="228"/>
      <c r="N45" s="263">
        <v>11</v>
      </c>
      <c r="O45" s="239"/>
      <c r="P45" s="262">
        <v>11</v>
      </c>
      <c r="Q45" s="228"/>
      <c r="R45" s="263">
        <v>11</v>
      </c>
      <c r="S45" s="239"/>
      <c r="T45" s="487">
        <f t="shared" si="8"/>
        <v>81</v>
      </c>
      <c r="U45" s="489">
        <v>2928</v>
      </c>
      <c r="V45" s="496">
        <v>36</v>
      </c>
      <c r="W45" s="259">
        <f t="shared" si="9"/>
        <v>1</v>
      </c>
      <c r="X45" s="259">
        <f t="shared" si="10"/>
        <v>81</v>
      </c>
      <c r="Y45" s="259">
        <f t="shared" si="11"/>
        <v>2928</v>
      </c>
      <c r="Z45" s="260">
        <f t="shared" si="12"/>
        <v>2066</v>
      </c>
      <c r="AA45" s="259">
        <f t="shared" si="13"/>
        <v>80.970717934000007</v>
      </c>
      <c r="AB45" s="259">
        <f t="shared" si="14"/>
        <v>36</v>
      </c>
    </row>
    <row r="46" spans="1:28" ht="15.75" x14ac:dyDescent="0.2">
      <c r="A46" s="226">
        <v>37</v>
      </c>
      <c r="B46" s="1441" t="s">
        <v>874</v>
      </c>
      <c r="C46" s="283" t="s">
        <v>460</v>
      </c>
      <c r="D46" s="262">
        <v>11</v>
      </c>
      <c r="E46" s="228"/>
      <c r="F46" s="263">
        <v>11</v>
      </c>
      <c r="G46" s="239"/>
      <c r="H46" s="262">
        <v>11</v>
      </c>
      <c r="I46" s="228"/>
      <c r="J46" s="263">
        <v>11</v>
      </c>
      <c r="K46" s="239"/>
      <c r="L46" s="262">
        <v>11</v>
      </c>
      <c r="M46" s="228"/>
      <c r="N46" s="263">
        <v>11</v>
      </c>
      <c r="O46" s="239"/>
      <c r="P46" s="262">
        <v>11</v>
      </c>
      <c r="Q46" s="228"/>
      <c r="R46" s="263">
        <v>4</v>
      </c>
      <c r="S46" s="239">
        <v>1990</v>
      </c>
      <c r="T46" s="487">
        <f t="shared" si="8"/>
        <v>81</v>
      </c>
      <c r="U46" s="489">
        <v>1990</v>
      </c>
      <c r="V46" s="495">
        <v>37</v>
      </c>
      <c r="W46" s="259">
        <f t="shared" si="9"/>
        <v>1</v>
      </c>
      <c r="X46" s="259">
        <f t="shared" si="10"/>
        <v>81</v>
      </c>
      <c r="Y46" s="259">
        <f t="shared" si="11"/>
        <v>1990</v>
      </c>
      <c r="Z46" s="260">
        <f t="shared" si="12"/>
        <v>1990</v>
      </c>
      <c r="AA46" s="259">
        <f t="shared" si="13"/>
        <v>80.980098009999992</v>
      </c>
      <c r="AB46" s="259">
        <f t="shared" si="14"/>
        <v>37</v>
      </c>
    </row>
    <row r="47" spans="1:28" ht="15.75" x14ac:dyDescent="0.2">
      <c r="A47" s="233">
        <v>38</v>
      </c>
      <c r="B47" s="1441" t="s">
        <v>571</v>
      </c>
      <c r="C47" s="281" t="s">
        <v>247</v>
      </c>
      <c r="D47" s="262">
        <v>11</v>
      </c>
      <c r="E47" s="228"/>
      <c r="F47" s="263">
        <v>11</v>
      </c>
      <c r="G47" s="239"/>
      <c r="H47" s="262">
        <v>6</v>
      </c>
      <c r="I47" s="228">
        <v>1121</v>
      </c>
      <c r="J47" s="263">
        <v>11</v>
      </c>
      <c r="K47" s="239"/>
      <c r="L47" s="262">
        <v>11</v>
      </c>
      <c r="M47" s="228"/>
      <c r="N47" s="263">
        <v>11</v>
      </c>
      <c r="O47" s="239"/>
      <c r="P47" s="262">
        <v>11</v>
      </c>
      <c r="Q47" s="228"/>
      <c r="R47" s="263">
        <v>11</v>
      </c>
      <c r="S47" s="239"/>
      <c r="T47" s="487">
        <f t="shared" si="8"/>
        <v>83</v>
      </c>
      <c r="U47" s="489">
        <v>1121</v>
      </c>
      <c r="V47" s="496">
        <v>38</v>
      </c>
      <c r="W47" s="259">
        <f t="shared" si="9"/>
        <v>1</v>
      </c>
      <c r="X47" s="259">
        <f t="shared" si="10"/>
        <v>83</v>
      </c>
      <c r="Y47" s="259">
        <f t="shared" si="11"/>
        <v>1121</v>
      </c>
      <c r="Z47" s="260">
        <f t="shared" si="12"/>
        <v>1121</v>
      </c>
      <c r="AA47" s="259">
        <f t="shared" si="13"/>
        <v>82.988788878999998</v>
      </c>
      <c r="AB47" s="259">
        <f t="shared" si="14"/>
        <v>38</v>
      </c>
    </row>
    <row r="48" spans="1:28" ht="15.75" x14ac:dyDescent="0.2">
      <c r="A48" s="226">
        <v>39</v>
      </c>
      <c r="B48" s="1441" t="s">
        <v>346</v>
      </c>
      <c r="C48" s="281" t="s">
        <v>248</v>
      </c>
      <c r="D48" s="301">
        <v>11</v>
      </c>
      <c r="E48" s="289"/>
      <c r="F48" s="300">
        <v>11</v>
      </c>
      <c r="G48" s="288"/>
      <c r="H48" s="301">
        <v>11</v>
      </c>
      <c r="I48" s="289"/>
      <c r="J48" s="300">
        <v>7</v>
      </c>
      <c r="K48" s="288">
        <v>2899</v>
      </c>
      <c r="L48" s="301">
        <v>11</v>
      </c>
      <c r="M48" s="289"/>
      <c r="N48" s="300">
        <v>11</v>
      </c>
      <c r="O48" s="288"/>
      <c r="P48" s="301">
        <v>11</v>
      </c>
      <c r="Q48" s="289"/>
      <c r="R48" s="300">
        <v>11</v>
      </c>
      <c r="S48" s="288"/>
      <c r="T48" s="487">
        <f t="shared" si="8"/>
        <v>84</v>
      </c>
      <c r="U48" s="489">
        <v>2899</v>
      </c>
      <c r="V48" s="496">
        <v>39</v>
      </c>
      <c r="W48" s="259">
        <f t="shared" si="9"/>
        <v>1</v>
      </c>
      <c r="X48" s="259">
        <f t="shared" si="10"/>
        <v>84</v>
      </c>
      <c r="Y48" s="259">
        <f t="shared" si="11"/>
        <v>2899</v>
      </c>
      <c r="Z48" s="260">
        <f t="shared" si="12"/>
        <v>2899</v>
      </c>
      <c r="AA48" s="259">
        <f t="shared" si="13"/>
        <v>83.971007101000012</v>
      </c>
      <c r="AB48" s="259">
        <f t="shared" si="14"/>
        <v>39</v>
      </c>
    </row>
    <row r="49" spans="1:28" ht="15.75" x14ac:dyDescent="0.2">
      <c r="A49" s="233">
        <v>40</v>
      </c>
      <c r="B49" s="1441" t="s">
        <v>272</v>
      </c>
      <c r="C49" s="281" t="s">
        <v>249</v>
      </c>
      <c r="D49" s="301">
        <v>11</v>
      </c>
      <c r="E49" s="289"/>
      <c r="F49" s="300">
        <v>10</v>
      </c>
      <c r="G49" s="288">
        <v>910</v>
      </c>
      <c r="H49" s="301">
        <v>11</v>
      </c>
      <c r="I49" s="289"/>
      <c r="J49" s="300">
        <v>11</v>
      </c>
      <c r="K49" s="288"/>
      <c r="L49" s="301">
        <v>11</v>
      </c>
      <c r="M49" s="289"/>
      <c r="N49" s="300">
        <v>11</v>
      </c>
      <c r="O49" s="288"/>
      <c r="P49" s="301">
        <v>11</v>
      </c>
      <c r="Q49" s="289"/>
      <c r="R49" s="300">
        <v>10</v>
      </c>
      <c r="S49" s="288">
        <v>460</v>
      </c>
      <c r="T49" s="487">
        <f t="shared" si="8"/>
        <v>86</v>
      </c>
      <c r="U49" s="489">
        <v>910</v>
      </c>
      <c r="V49" s="496">
        <v>40</v>
      </c>
      <c r="W49" s="259">
        <f t="shared" si="9"/>
        <v>1</v>
      </c>
      <c r="X49" s="259">
        <f t="shared" si="10"/>
        <v>86</v>
      </c>
      <c r="Y49" s="259">
        <f t="shared" si="11"/>
        <v>910</v>
      </c>
      <c r="Z49" s="260">
        <f t="shared" si="12"/>
        <v>910</v>
      </c>
      <c r="AA49" s="259">
        <f t="shared" si="13"/>
        <v>85.990899089999999</v>
      </c>
      <c r="AB49" s="259">
        <f t="shared" si="14"/>
        <v>40</v>
      </c>
    </row>
    <row r="50" spans="1:28" ht="16.5" thickBot="1" x14ac:dyDescent="0.25">
      <c r="A50" s="1293">
        <v>41</v>
      </c>
      <c r="B50" s="1443" t="s">
        <v>873</v>
      </c>
      <c r="C50" s="1295" t="s">
        <v>249</v>
      </c>
      <c r="D50" s="1296">
        <v>11</v>
      </c>
      <c r="E50" s="1297"/>
      <c r="F50" s="1298">
        <v>11</v>
      </c>
      <c r="G50" s="1299"/>
      <c r="H50" s="1296">
        <v>11</v>
      </c>
      <c r="I50" s="1297"/>
      <c r="J50" s="1298">
        <v>11</v>
      </c>
      <c r="K50" s="1299"/>
      <c r="L50" s="1296">
        <v>11</v>
      </c>
      <c r="M50" s="1297"/>
      <c r="N50" s="1298">
        <v>11</v>
      </c>
      <c r="O50" s="1299"/>
      <c r="P50" s="1296">
        <v>11</v>
      </c>
      <c r="Q50" s="1297"/>
      <c r="R50" s="1298">
        <v>10</v>
      </c>
      <c r="S50" s="1299">
        <v>625</v>
      </c>
      <c r="T50" s="1300">
        <f t="shared" si="8"/>
        <v>87</v>
      </c>
      <c r="U50" s="1301">
        <v>625</v>
      </c>
      <c r="V50" s="1302">
        <v>41</v>
      </c>
      <c r="W50" s="259">
        <f t="shared" si="9"/>
        <v>1</v>
      </c>
      <c r="X50" s="259">
        <f t="shared" si="10"/>
        <v>87</v>
      </c>
      <c r="Y50" s="259">
        <f t="shared" si="11"/>
        <v>625</v>
      </c>
      <c r="Z50" s="260">
        <f t="shared" si="12"/>
        <v>625</v>
      </c>
      <c r="AA50" s="259">
        <f t="shared" si="13"/>
        <v>86.993749375000007</v>
      </c>
      <c r="AB50" s="259">
        <f t="shared" si="14"/>
        <v>41</v>
      </c>
    </row>
    <row r="51" spans="1:28" ht="15.75" x14ac:dyDescent="0.2">
      <c r="A51" s="226"/>
      <c r="B51" s="280"/>
      <c r="C51" s="281"/>
      <c r="D51" s="299"/>
      <c r="E51" s="287"/>
      <c r="F51" s="298"/>
      <c r="G51" s="278"/>
      <c r="H51" s="299"/>
      <c r="I51" s="287"/>
      <c r="J51" s="298"/>
      <c r="K51" s="278"/>
      <c r="L51" s="299"/>
      <c r="M51" s="287"/>
      <c r="N51" s="298"/>
      <c r="O51" s="278"/>
      <c r="P51" s="299"/>
      <c r="Q51" s="287"/>
      <c r="R51" s="298"/>
      <c r="S51" s="278"/>
      <c r="T51" s="1303"/>
      <c r="U51" s="1304" t="str">
        <f t="shared" ref="U51:U53" si="15">IF(ISNUMBER(E51)=TRUE(),SUM(E51,G51,I51,K51,M51,O51,Q51,S51),"")</f>
        <v/>
      </c>
      <c r="V51" s="1101"/>
      <c r="W51" s="259" t="str">
        <f t="shared" si="9"/>
        <v/>
      </c>
      <c r="X51" s="259" t="str">
        <f t="shared" si="10"/>
        <v/>
      </c>
      <c r="Y51" s="259" t="str">
        <f t="shared" si="11"/>
        <v/>
      </c>
      <c r="Z51" s="260">
        <f t="shared" si="12"/>
        <v>0</v>
      </c>
      <c r="AA51" s="259" t="str">
        <f t="shared" si="13"/>
        <v/>
      </c>
      <c r="AB51" s="259" t="str">
        <f t="shared" si="14"/>
        <v/>
      </c>
    </row>
    <row r="52" spans="1:28" ht="15.75" x14ac:dyDescent="0.2">
      <c r="A52" s="276"/>
      <c r="B52" s="282"/>
      <c r="C52" s="281"/>
      <c r="D52" s="301"/>
      <c r="E52" s="289"/>
      <c r="F52" s="300"/>
      <c r="G52" s="288"/>
      <c r="H52" s="301"/>
      <c r="I52" s="289"/>
      <c r="J52" s="300"/>
      <c r="K52" s="288"/>
      <c r="L52" s="301"/>
      <c r="M52" s="289"/>
      <c r="N52" s="300"/>
      <c r="O52" s="288"/>
      <c r="P52" s="301"/>
      <c r="Q52" s="289"/>
      <c r="R52" s="300"/>
      <c r="S52" s="288"/>
      <c r="T52" s="1303"/>
      <c r="U52" s="1304" t="str">
        <f t="shared" si="15"/>
        <v/>
      </c>
      <c r="V52" s="1102"/>
      <c r="W52" s="259" t="str">
        <f t="shared" si="9"/>
        <v/>
      </c>
      <c r="X52" s="259" t="str">
        <f t="shared" si="10"/>
        <v/>
      </c>
      <c r="Y52" s="259" t="str">
        <f t="shared" si="11"/>
        <v/>
      </c>
      <c r="Z52" s="260">
        <f t="shared" si="12"/>
        <v>0</v>
      </c>
      <c r="AA52" s="259" t="str">
        <f t="shared" si="13"/>
        <v/>
      </c>
      <c r="AB52" s="259" t="str">
        <f t="shared" si="14"/>
        <v/>
      </c>
    </row>
    <row r="53" spans="1:28" ht="15.75" x14ac:dyDescent="0.2">
      <c r="A53" s="276"/>
      <c r="B53" s="282"/>
      <c r="C53" s="281"/>
      <c r="D53" s="301"/>
      <c r="E53" s="289"/>
      <c r="F53" s="300"/>
      <c r="G53" s="288"/>
      <c r="H53" s="301"/>
      <c r="I53" s="289"/>
      <c r="J53" s="300"/>
      <c r="K53" s="288"/>
      <c r="L53" s="301"/>
      <c r="M53" s="289"/>
      <c r="N53" s="300"/>
      <c r="O53" s="288"/>
      <c r="P53" s="301"/>
      <c r="Q53" s="289"/>
      <c r="R53" s="300"/>
      <c r="S53" s="288"/>
      <c r="T53" s="1303"/>
      <c r="U53" s="1304" t="str">
        <f t="shared" si="15"/>
        <v/>
      </c>
      <c r="V53" s="1102"/>
      <c r="W53" s="259" t="str">
        <f t="shared" si="9"/>
        <v/>
      </c>
      <c r="X53" s="259" t="str">
        <f t="shared" si="10"/>
        <v/>
      </c>
      <c r="Y53" s="259" t="str">
        <f t="shared" si="11"/>
        <v/>
      </c>
      <c r="Z53" s="260">
        <f t="shared" si="12"/>
        <v>0</v>
      </c>
      <c r="AA53" s="259" t="str">
        <f t="shared" si="13"/>
        <v/>
      </c>
      <c r="AB53" s="259" t="str">
        <f t="shared" si="14"/>
        <v/>
      </c>
    </row>
    <row r="54" spans="1:28" ht="16.5" x14ac:dyDescent="0.2">
      <c r="A54" s="276"/>
      <c r="B54" s="87"/>
      <c r="C54" s="88"/>
      <c r="D54" s="262"/>
      <c r="E54" s="228"/>
      <c r="F54" s="263"/>
      <c r="G54" s="239"/>
      <c r="H54" s="262"/>
      <c r="I54" s="228"/>
      <c r="J54" s="263"/>
      <c r="K54" s="239"/>
      <c r="L54" s="262"/>
      <c r="M54" s="228"/>
      <c r="N54" s="263"/>
      <c r="O54" s="239"/>
      <c r="P54" s="262"/>
      <c r="Q54" s="228"/>
      <c r="R54" s="263"/>
      <c r="S54" s="239"/>
      <c r="T54" s="258" t="str">
        <f t="shared" ref="T54:T68" si="16">IF(ISNUMBER(D54)=TRUE(),SUM(D54,F54,H54,J54,L54,N54,P54,R54),"")</f>
        <v/>
      </c>
      <c r="U54" s="229" t="str">
        <f t="shared" ref="U54:U68" si="17">IF(ISNUMBER(E54)=TRUE(),SUM(E54,G54,I54,K54,M54,O54,Q54,S54),"")</f>
        <v/>
      </c>
      <c r="V54" s="230" t="str">
        <f t="shared" ref="V54:V74" si="18">IF(ISNUMBER(AB54)=TRUE(),AB54,"")</f>
        <v/>
      </c>
      <c r="W54" s="259" t="str">
        <f t="shared" si="9"/>
        <v/>
      </c>
      <c r="X54" s="259" t="str">
        <f t="shared" si="10"/>
        <v/>
      </c>
      <c r="Y54" s="259" t="str">
        <f t="shared" si="11"/>
        <v/>
      </c>
      <c r="Z54" s="260">
        <f t="shared" si="12"/>
        <v>0</v>
      </c>
      <c r="AA54" s="259" t="str">
        <f t="shared" si="13"/>
        <v/>
      </c>
      <c r="AB54" s="259" t="str">
        <f t="shared" si="14"/>
        <v/>
      </c>
    </row>
    <row r="55" spans="1:28" ht="16.5" x14ac:dyDescent="0.2">
      <c r="A55" s="276"/>
      <c r="B55" s="87"/>
      <c r="C55" s="88"/>
      <c r="D55" s="262"/>
      <c r="E55" s="228"/>
      <c r="F55" s="263"/>
      <c r="G55" s="239"/>
      <c r="H55" s="262"/>
      <c r="I55" s="228"/>
      <c r="J55" s="263"/>
      <c r="K55" s="239"/>
      <c r="L55" s="262"/>
      <c r="M55" s="228"/>
      <c r="N55" s="263"/>
      <c r="O55" s="239"/>
      <c r="P55" s="262"/>
      <c r="Q55" s="228"/>
      <c r="R55" s="263"/>
      <c r="S55" s="239"/>
      <c r="T55" s="258" t="str">
        <f t="shared" si="16"/>
        <v/>
      </c>
      <c r="U55" s="229" t="str">
        <f t="shared" si="17"/>
        <v/>
      </c>
      <c r="V55" s="230" t="str">
        <f t="shared" si="18"/>
        <v/>
      </c>
      <c r="W55" s="259" t="str">
        <f t="shared" si="9"/>
        <v/>
      </c>
      <c r="X55" s="259" t="str">
        <f t="shared" si="10"/>
        <v/>
      </c>
      <c r="Y55" s="259" t="str">
        <f t="shared" si="11"/>
        <v/>
      </c>
      <c r="Z55" s="260">
        <f t="shared" si="12"/>
        <v>0</v>
      </c>
      <c r="AA55" s="259" t="str">
        <f t="shared" si="13"/>
        <v/>
      </c>
      <c r="AB55" s="259" t="str">
        <f t="shared" si="14"/>
        <v/>
      </c>
    </row>
    <row r="56" spans="1:28" ht="16.5" x14ac:dyDescent="0.2">
      <c r="A56" s="276"/>
      <c r="B56" s="87"/>
      <c r="C56" s="88"/>
      <c r="D56" s="262"/>
      <c r="E56" s="228"/>
      <c r="F56" s="263"/>
      <c r="G56" s="239"/>
      <c r="H56" s="262"/>
      <c r="I56" s="228"/>
      <c r="J56" s="263"/>
      <c r="K56" s="239"/>
      <c r="L56" s="262"/>
      <c r="M56" s="228"/>
      <c r="N56" s="263"/>
      <c r="O56" s="239"/>
      <c r="P56" s="262"/>
      <c r="Q56" s="228"/>
      <c r="R56" s="263"/>
      <c r="S56" s="239"/>
      <c r="T56" s="258" t="str">
        <f t="shared" si="16"/>
        <v/>
      </c>
      <c r="U56" s="229" t="str">
        <f t="shared" si="17"/>
        <v/>
      </c>
      <c r="V56" s="230" t="str">
        <f t="shared" si="18"/>
        <v/>
      </c>
      <c r="W56" s="259" t="str">
        <f t="shared" si="9"/>
        <v/>
      </c>
      <c r="X56" s="259" t="str">
        <f t="shared" si="10"/>
        <v/>
      </c>
      <c r="Y56" s="259" t="str">
        <f t="shared" si="11"/>
        <v/>
      </c>
      <c r="Z56" s="260">
        <f t="shared" si="12"/>
        <v>0</v>
      </c>
      <c r="AA56" s="259" t="str">
        <f t="shared" si="13"/>
        <v/>
      </c>
      <c r="AB56" s="259" t="str">
        <f t="shared" si="14"/>
        <v/>
      </c>
    </row>
    <row r="57" spans="1:28" ht="16.5" x14ac:dyDescent="0.2">
      <c r="A57" s="276"/>
      <c r="B57" s="87"/>
      <c r="C57" s="88"/>
      <c r="D57" s="262"/>
      <c r="E57" s="228"/>
      <c r="F57" s="263"/>
      <c r="G57" s="239"/>
      <c r="H57" s="262"/>
      <c r="I57" s="228"/>
      <c r="J57" s="263"/>
      <c r="K57" s="239"/>
      <c r="L57" s="262"/>
      <c r="M57" s="228"/>
      <c r="N57" s="263"/>
      <c r="O57" s="239"/>
      <c r="P57" s="262"/>
      <c r="Q57" s="228"/>
      <c r="R57" s="263"/>
      <c r="S57" s="239"/>
      <c r="T57" s="258" t="str">
        <f t="shared" si="16"/>
        <v/>
      </c>
      <c r="U57" s="229" t="str">
        <f t="shared" si="17"/>
        <v/>
      </c>
      <c r="V57" s="230" t="str">
        <f t="shared" si="18"/>
        <v/>
      </c>
      <c r="W57" s="259" t="str">
        <f t="shared" si="9"/>
        <v/>
      </c>
      <c r="X57" s="259" t="str">
        <f t="shared" si="10"/>
        <v/>
      </c>
      <c r="Y57" s="259" t="str">
        <f t="shared" si="11"/>
        <v/>
      </c>
      <c r="Z57" s="260">
        <f t="shared" si="12"/>
        <v>0</v>
      </c>
      <c r="AA57" s="259" t="str">
        <f t="shared" si="13"/>
        <v/>
      </c>
      <c r="AB57" s="259" t="str">
        <f t="shared" si="14"/>
        <v/>
      </c>
    </row>
    <row r="58" spans="1:28" ht="16.5" x14ac:dyDescent="0.2">
      <c r="A58" s="276"/>
      <c r="B58" s="87"/>
      <c r="C58" s="88"/>
      <c r="D58" s="262"/>
      <c r="E58" s="228"/>
      <c r="F58" s="263"/>
      <c r="G58" s="239"/>
      <c r="H58" s="262"/>
      <c r="I58" s="228"/>
      <c r="J58" s="263"/>
      <c r="K58" s="239"/>
      <c r="L58" s="262"/>
      <c r="M58" s="228"/>
      <c r="N58" s="263"/>
      <c r="O58" s="239"/>
      <c r="P58" s="262"/>
      <c r="Q58" s="228"/>
      <c r="R58" s="263"/>
      <c r="S58" s="239"/>
      <c r="T58" s="258" t="str">
        <f t="shared" si="16"/>
        <v/>
      </c>
      <c r="U58" s="229" t="str">
        <f t="shared" si="17"/>
        <v/>
      </c>
      <c r="V58" s="230" t="str">
        <f t="shared" si="18"/>
        <v/>
      </c>
      <c r="W58" s="259" t="str">
        <f t="shared" si="9"/>
        <v/>
      </c>
      <c r="X58" s="259" t="str">
        <f t="shared" si="10"/>
        <v/>
      </c>
      <c r="Y58" s="259" t="str">
        <f t="shared" si="11"/>
        <v/>
      </c>
      <c r="Z58" s="260">
        <f t="shared" si="12"/>
        <v>0</v>
      </c>
      <c r="AA58" s="259" t="str">
        <f t="shared" si="13"/>
        <v/>
      </c>
      <c r="AB58" s="259" t="str">
        <f t="shared" si="14"/>
        <v/>
      </c>
    </row>
    <row r="59" spans="1:28" ht="16.5" x14ac:dyDescent="0.2">
      <c r="A59" s="276"/>
      <c r="B59" s="87"/>
      <c r="C59" s="88"/>
      <c r="D59" s="262"/>
      <c r="E59" s="228"/>
      <c r="F59" s="263"/>
      <c r="G59" s="239"/>
      <c r="H59" s="262"/>
      <c r="I59" s="228"/>
      <c r="J59" s="263"/>
      <c r="K59" s="239"/>
      <c r="L59" s="262"/>
      <c r="M59" s="228"/>
      <c r="N59" s="263"/>
      <c r="O59" s="239"/>
      <c r="P59" s="262"/>
      <c r="Q59" s="228"/>
      <c r="R59" s="263"/>
      <c r="S59" s="239"/>
      <c r="T59" s="258" t="str">
        <f t="shared" si="16"/>
        <v/>
      </c>
      <c r="U59" s="229" t="str">
        <f t="shared" si="17"/>
        <v/>
      </c>
      <c r="V59" s="230" t="str">
        <f t="shared" si="18"/>
        <v/>
      </c>
      <c r="W59" s="259" t="str">
        <f t="shared" si="9"/>
        <v/>
      </c>
      <c r="X59" s="259" t="str">
        <f t="shared" si="10"/>
        <v/>
      </c>
      <c r="Y59" s="259" t="str">
        <f t="shared" si="11"/>
        <v/>
      </c>
      <c r="Z59" s="260">
        <f t="shared" si="12"/>
        <v>0</v>
      </c>
      <c r="AA59" s="259" t="str">
        <f t="shared" si="13"/>
        <v/>
      </c>
      <c r="AB59" s="259" t="str">
        <f t="shared" si="14"/>
        <v/>
      </c>
    </row>
    <row r="60" spans="1:28" ht="16.5" x14ac:dyDescent="0.2">
      <c r="A60" s="276"/>
      <c r="B60" s="87"/>
      <c r="C60" s="88"/>
      <c r="D60" s="262"/>
      <c r="E60" s="228"/>
      <c r="F60" s="263"/>
      <c r="G60" s="239"/>
      <c r="H60" s="262"/>
      <c r="I60" s="228"/>
      <c r="J60" s="263"/>
      <c r="K60" s="239"/>
      <c r="L60" s="262"/>
      <c r="M60" s="228"/>
      <c r="N60" s="263"/>
      <c r="O60" s="239"/>
      <c r="P60" s="262"/>
      <c r="Q60" s="228"/>
      <c r="R60" s="263"/>
      <c r="S60" s="239"/>
      <c r="T60" s="258" t="str">
        <f t="shared" si="16"/>
        <v/>
      </c>
      <c r="U60" s="229" t="str">
        <f t="shared" si="17"/>
        <v/>
      </c>
      <c r="V60" s="230" t="str">
        <f t="shared" si="18"/>
        <v/>
      </c>
      <c r="W60" s="259" t="str">
        <f t="shared" si="9"/>
        <v/>
      </c>
      <c r="X60" s="259" t="str">
        <f t="shared" si="10"/>
        <v/>
      </c>
      <c r="Y60" s="259" t="str">
        <f t="shared" si="11"/>
        <v/>
      </c>
      <c r="Z60" s="260">
        <f t="shared" si="12"/>
        <v>0</v>
      </c>
      <c r="AA60" s="259" t="str">
        <f t="shared" si="13"/>
        <v/>
      </c>
      <c r="AB60" s="259" t="str">
        <f t="shared" si="14"/>
        <v/>
      </c>
    </row>
    <row r="61" spans="1:28" ht="16.5" x14ac:dyDescent="0.2">
      <c r="A61" s="276"/>
      <c r="B61" s="87"/>
      <c r="C61" s="88"/>
      <c r="D61" s="262"/>
      <c r="E61" s="228"/>
      <c r="F61" s="263"/>
      <c r="G61" s="239"/>
      <c r="H61" s="262"/>
      <c r="I61" s="228"/>
      <c r="J61" s="263"/>
      <c r="K61" s="239"/>
      <c r="L61" s="262"/>
      <c r="M61" s="228"/>
      <c r="N61" s="263"/>
      <c r="O61" s="239"/>
      <c r="P61" s="262"/>
      <c r="Q61" s="228"/>
      <c r="R61" s="263"/>
      <c r="S61" s="239"/>
      <c r="T61" s="258" t="str">
        <f t="shared" si="16"/>
        <v/>
      </c>
      <c r="U61" s="229" t="str">
        <f t="shared" si="17"/>
        <v/>
      </c>
      <c r="V61" s="230" t="str">
        <f t="shared" si="18"/>
        <v/>
      </c>
      <c r="W61" s="259" t="str">
        <f t="shared" si="9"/>
        <v/>
      </c>
      <c r="X61" s="259" t="str">
        <f t="shared" si="10"/>
        <v/>
      </c>
      <c r="Y61" s="259" t="str">
        <f t="shared" si="11"/>
        <v/>
      </c>
      <c r="Z61" s="260">
        <f t="shared" si="12"/>
        <v>0</v>
      </c>
      <c r="AA61" s="259" t="str">
        <f t="shared" si="13"/>
        <v/>
      </c>
      <c r="AB61" s="259" t="str">
        <f t="shared" si="14"/>
        <v/>
      </c>
    </row>
    <row r="62" spans="1:28" ht="16.5" x14ac:dyDescent="0.2">
      <c r="A62" s="276"/>
      <c r="B62" s="87"/>
      <c r="C62" s="88"/>
      <c r="D62" s="262"/>
      <c r="E62" s="228"/>
      <c r="F62" s="263"/>
      <c r="G62" s="239"/>
      <c r="H62" s="262"/>
      <c r="I62" s="228"/>
      <c r="J62" s="263"/>
      <c r="K62" s="239"/>
      <c r="L62" s="262"/>
      <c r="M62" s="228"/>
      <c r="N62" s="263"/>
      <c r="O62" s="239"/>
      <c r="P62" s="262"/>
      <c r="Q62" s="228"/>
      <c r="R62" s="263"/>
      <c r="S62" s="239"/>
      <c r="T62" s="258" t="str">
        <f t="shared" si="16"/>
        <v/>
      </c>
      <c r="U62" s="229" t="str">
        <f t="shared" si="17"/>
        <v/>
      </c>
      <c r="V62" s="230" t="str">
        <f t="shared" si="18"/>
        <v/>
      </c>
      <c r="W62" s="259" t="str">
        <f t="shared" si="9"/>
        <v/>
      </c>
      <c r="X62" s="259" t="str">
        <f t="shared" si="10"/>
        <v/>
      </c>
      <c r="Y62" s="259" t="str">
        <f t="shared" si="11"/>
        <v/>
      </c>
      <c r="Z62" s="260">
        <f t="shared" si="12"/>
        <v>0</v>
      </c>
      <c r="AA62" s="259" t="str">
        <f t="shared" si="13"/>
        <v/>
      </c>
      <c r="AB62" s="259" t="str">
        <f t="shared" si="14"/>
        <v/>
      </c>
    </row>
    <row r="63" spans="1:28" ht="16.5" x14ac:dyDescent="0.2">
      <c r="A63" s="276"/>
      <c r="B63" s="87"/>
      <c r="C63" s="88"/>
      <c r="D63" s="262"/>
      <c r="E63" s="228"/>
      <c r="F63" s="263"/>
      <c r="G63" s="239"/>
      <c r="H63" s="262"/>
      <c r="I63" s="228"/>
      <c r="J63" s="263"/>
      <c r="K63" s="239"/>
      <c r="L63" s="262"/>
      <c r="M63" s="228"/>
      <c r="N63" s="263"/>
      <c r="O63" s="239"/>
      <c r="P63" s="262"/>
      <c r="Q63" s="228"/>
      <c r="R63" s="263"/>
      <c r="S63" s="239"/>
      <c r="T63" s="258" t="str">
        <f t="shared" si="16"/>
        <v/>
      </c>
      <c r="U63" s="229" t="str">
        <f t="shared" si="17"/>
        <v/>
      </c>
      <c r="V63" s="230" t="str">
        <f t="shared" si="18"/>
        <v/>
      </c>
      <c r="W63" s="259" t="str">
        <f t="shared" si="9"/>
        <v/>
      </c>
      <c r="X63" s="259" t="str">
        <f t="shared" si="10"/>
        <v/>
      </c>
      <c r="Y63" s="259" t="str">
        <f t="shared" si="11"/>
        <v/>
      </c>
      <c r="Z63" s="260">
        <f t="shared" si="12"/>
        <v>0</v>
      </c>
      <c r="AA63" s="259" t="str">
        <f t="shared" si="13"/>
        <v/>
      </c>
      <c r="AB63" s="259" t="str">
        <f t="shared" si="14"/>
        <v/>
      </c>
    </row>
    <row r="64" spans="1:28" ht="16.5" x14ac:dyDescent="0.2">
      <c r="A64" s="276"/>
      <c r="B64" s="87"/>
      <c r="C64" s="88"/>
      <c r="D64" s="262"/>
      <c r="E64" s="228"/>
      <c r="F64" s="263"/>
      <c r="G64" s="239"/>
      <c r="H64" s="262"/>
      <c r="I64" s="228"/>
      <c r="J64" s="263"/>
      <c r="K64" s="239"/>
      <c r="L64" s="262"/>
      <c r="M64" s="228"/>
      <c r="N64" s="263"/>
      <c r="O64" s="239"/>
      <c r="P64" s="262"/>
      <c r="Q64" s="228"/>
      <c r="R64" s="263"/>
      <c r="S64" s="239"/>
      <c r="T64" s="258" t="str">
        <f t="shared" si="16"/>
        <v/>
      </c>
      <c r="U64" s="229" t="str">
        <f t="shared" si="17"/>
        <v/>
      </c>
      <c r="V64" s="230" t="str">
        <f t="shared" si="18"/>
        <v/>
      </c>
      <c r="W64" s="259" t="str">
        <f t="shared" si="9"/>
        <v/>
      </c>
      <c r="X64" s="259" t="str">
        <f t="shared" si="10"/>
        <v/>
      </c>
      <c r="Y64" s="259" t="str">
        <f t="shared" si="11"/>
        <v/>
      </c>
      <c r="Z64" s="260">
        <f t="shared" si="12"/>
        <v>0</v>
      </c>
      <c r="AA64" s="259" t="str">
        <f t="shared" si="13"/>
        <v/>
      </c>
      <c r="AB64" s="259" t="str">
        <f t="shared" si="14"/>
        <v/>
      </c>
    </row>
    <row r="65" spans="1:28" ht="16.5" x14ac:dyDescent="0.2">
      <c r="A65" s="276"/>
      <c r="B65" s="87"/>
      <c r="C65" s="88"/>
      <c r="D65" s="262"/>
      <c r="E65" s="228"/>
      <c r="F65" s="263"/>
      <c r="G65" s="239"/>
      <c r="H65" s="262"/>
      <c r="I65" s="228"/>
      <c r="J65" s="263"/>
      <c r="K65" s="239"/>
      <c r="L65" s="262"/>
      <c r="M65" s="228"/>
      <c r="N65" s="263"/>
      <c r="O65" s="239"/>
      <c r="P65" s="262"/>
      <c r="Q65" s="228"/>
      <c r="R65" s="263"/>
      <c r="S65" s="239"/>
      <c r="T65" s="258" t="str">
        <f t="shared" si="16"/>
        <v/>
      </c>
      <c r="U65" s="229" t="str">
        <f t="shared" si="17"/>
        <v/>
      </c>
      <c r="V65" s="230" t="str">
        <f t="shared" si="18"/>
        <v/>
      </c>
      <c r="W65" s="259" t="str">
        <f t="shared" si="9"/>
        <v/>
      </c>
      <c r="X65" s="259" t="str">
        <f t="shared" si="10"/>
        <v/>
      </c>
      <c r="Y65" s="259" t="str">
        <f t="shared" si="11"/>
        <v/>
      </c>
      <c r="Z65" s="260">
        <f t="shared" si="12"/>
        <v>0</v>
      </c>
      <c r="AA65" s="259" t="str">
        <f t="shared" si="13"/>
        <v/>
      </c>
      <c r="AB65" s="259" t="str">
        <f t="shared" si="14"/>
        <v/>
      </c>
    </row>
    <row r="66" spans="1:28" ht="16.5" x14ac:dyDescent="0.2">
      <c r="A66" s="276"/>
      <c r="B66" s="87"/>
      <c r="C66" s="88"/>
      <c r="D66" s="262"/>
      <c r="E66" s="228"/>
      <c r="F66" s="263"/>
      <c r="G66" s="239"/>
      <c r="H66" s="262"/>
      <c r="I66" s="228"/>
      <c r="J66" s="263"/>
      <c r="K66" s="239"/>
      <c r="L66" s="262"/>
      <c r="M66" s="228"/>
      <c r="N66" s="263"/>
      <c r="O66" s="239"/>
      <c r="P66" s="262"/>
      <c r="Q66" s="228"/>
      <c r="R66" s="263"/>
      <c r="S66" s="239"/>
      <c r="T66" s="258" t="str">
        <f t="shared" si="16"/>
        <v/>
      </c>
      <c r="U66" s="229" t="str">
        <f t="shared" si="17"/>
        <v/>
      </c>
      <c r="V66" s="230" t="str">
        <f t="shared" si="18"/>
        <v/>
      </c>
      <c r="W66" s="259" t="str">
        <f t="shared" si="9"/>
        <v/>
      </c>
      <c r="X66" s="259" t="str">
        <f t="shared" si="10"/>
        <v/>
      </c>
      <c r="Y66" s="259" t="str">
        <f t="shared" si="11"/>
        <v/>
      </c>
      <c r="Z66" s="260">
        <f t="shared" si="12"/>
        <v>0</v>
      </c>
      <c r="AA66" s="259" t="str">
        <f t="shared" si="13"/>
        <v/>
      </c>
      <c r="AB66" s="259" t="str">
        <f t="shared" si="14"/>
        <v/>
      </c>
    </row>
    <row r="67" spans="1:28" ht="16.5" x14ac:dyDescent="0.2">
      <c r="A67" s="276"/>
      <c r="B67" s="87"/>
      <c r="C67" s="88"/>
      <c r="D67" s="262"/>
      <c r="E67" s="228"/>
      <c r="F67" s="263"/>
      <c r="G67" s="239"/>
      <c r="H67" s="262"/>
      <c r="I67" s="228"/>
      <c r="J67" s="263"/>
      <c r="K67" s="239"/>
      <c r="L67" s="262"/>
      <c r="M67" s="228"/>
      <c r="N67" s="263"/>
      <c r="O67" s="239"/>
      <c r="P67" s="262"/>
      <c r="Q67" s="228"/>
      <c r="R67" s="263"/>
      <c r="S67" s="239"/>
      <c r="T67" s="258" t="str">
        <f t="shared" si="16"/>
        <v/>
      </c>
      <c r="U67" s="229" t="str">
        <f t="shared" si="17"/>
        <v/>
      </c>
      <c r="V67" s="230" t="str">
        <f t="shared" si="18"/>
        <v/>
      </c>
      <c r="W67" s="259" t="str">
        <f t="shared" si="9"/>
        <v/>
      </c>
      <c r="X67" s="259" t="str">
        <f t="shared" si="10"/>
        <v/>
      </c>
      <c r="Y67" s="259" t="str">
        <f t="shared" si="11"/>
        <v/>
      </c>
      <c r="Z67" s="260">
        <f t="shared" si="12"/>
        <v>0</v>
      </c>
      <c r="AA67" s="259" t="str">
        <f t="shared" si="13"/>
        <v/>
      </c>
      <c r="AB67" s="259" t="str">
        <f t="shared" si="14"/>
        <v/>
      </c>
    </row>
    <row r="68" spans="1:28" ht="16.5" x14ac:dyDescent="0.2">
      <c r="A68" s="276"/>
      <c r="B68" s="87"/>
      <c r="C68" s="88"/>
      <c r="D68" s="262"/>
      <c r="E68" s="228"/>
      <c r="F68" s="263"/>
      <c r="G68" s="239"/>
      <c r="H68" s="262"/>
      <c r="I68" s="228"/>
      <c r="J68" s="263"/>
      <c r="K68" s="239"/>
      <c r="L68" s="262"/>
      <c r="M68" s="228"/>
      <c r="N68" s="263"/>
      <c r="O68" s="239"/>
      <c r="P68" s="262"/>
      <c r="Q68" s="228"/>
      <c r="R68" s="263"/>
      <c r="S68" s="239"/>
      <c r="T68" s="258" t="str">
        <f t="shared" si="16"/>
        <v/>
      </c>
      <c r="U68" s="229" t="str">
        <f t="shared" si="17"/>
        <v/>
      </c>
      <c r="V68" s="230" t="str">
        <f t="shared" si="18"/>
        <v/>
      </c>
      <c r="W68" s="259" t="str">
        <f t="shared" si="9"/>
        <v/>
      </c>
      <c r="X68" s="259" t="str">
        <f t="shared" si="10"/>
        <v/>
      </c>
      <c r="Y68" s="259" t="str">
        <f t="shared" si="11"/>
        <v/>
      </c>
      <c r="Z68" s="260">
        <f t="shared" si="12"/>
        <v>0</v>
      </c>
      <c r="AA68" s="259" t="str">
        <f t="shared" si="13"/>
        <v/>
      </c>
      <c r="AB68" s="259" t="str">
        <f t="shared" si="14"/>
        <v/>
      </c>
    </row>
    <row r="69" spans="1:28" ht="16.5" x14ac:dyDescent="0.2">
      <c r="A69" s="276"/>
      <c r="B69" s="87"/>
      <c r="C69" s="88"/>
      <c r="D69" s="262"/>
      <c r="E69" s="228"/>
      <c r="F69" s="263"/>
      <c r="G69" s="239"/>
      <c r="H69" s="262"/>
      <c r="I69" s="228"/>
      <c r="J69" s="263"/>
      <c r="K69" s="239"/>
      <c r="L69" s="262"/>
      <c r="M69" s="228"/>
      <c r="N69" s="263"/>
      <c r="O69" s="239"/>
      <c r="P69" s="262"/>
      <c r="Q69" s="228"/>
      <c r="R69" s="263"/>
      <c r="S69" s="239"/>
      <c r="T69" s="258" t="str">
        <f t="shared" ref="T69:T74" si="19">IF(ISNUMBER(D69)=TRUE(),SUM(D69,F69,H69,J69,L69,N69,P69,R69),"")</f>
        <v/>
      </c>
      <c r="U69" s="229" t="str">
        <f t="shared" ref="U69:U74" si="20">IF(ISNUMBER(E69)=TRUE(),SUM(E69,G69,I69,K69,M69,O69,Q69,S69),"")</f>
        <v/>
      </c>
      <c r="V69" s="230" t="str">
        <f t="shared" si="18"/>
        <v/>
      </c>
      <c r="W69" s="259" t="str">
        <f t="shared" ref="W69:W82" si="21">IF(ISNUMBER(V69)=TRUE(),1,"")</f>
        <v/>
      </c>
      <c r="X69" s="259" t="str">
        <f t="shared" ref="X69:X82" si="22">IF(ISNUMBER(T69)=TRUE(),T69,"")</f>
        <v/>
      </c>
      <c r="Y69" s="259" t="str">
        <f t="shared" ref="Y69:Y82" si="23">IF(ISNUMBER(U69)=TRUE(),U69,"")</f>
        <v/>
      </c>
      <c r="Z69" s="260">
        <f t="shared" ref="Z69:Z82" si="24">MAX(E69,G69,I69,K69,M69,O69,Q69,S69)</f>
        <v>0</v>
      </c>
      <c r="AA69" s="259" t="str">
        <f t="shared" ref="AA69:AA82" si="25">IF(ISNUMBER(X69)=TRUE(),X69-Y69/100000-Z69/1000000000,"")</f>
        <v/>
      </c>
      <c r="AB69" s="259" t="str">
        <f t="shared" si="14"/>
        <v/>
      </c>
    </row>
    <row r="70" spans="1:28" ht="16.5" x14ac:dyDescent="0.2">
      <c r="A70" s="276"/>
      <c r="B70" s="87"/>
      <c r="C70" s="88"/>
      <c r="D70" s="262"/>
      <c r="E70" s="228"/>
      <c r="F70" s="263"/>
      <c r="G70" s="239"/>
      <c r="H70" s="262"/>
      <c r="I70" s="228"/>
      <c r="J70" s="263"/>
      <c r="K70" s="239"/>
      <c r="L70" s="262"/>
      <c r="M70" s="228"/>
      <c r="N70" s="263"/>
      <c r="O70" s="239"/>
      <c r="P70" s="262"/>
      <c r="Q70" s="228"/>
      <c r="R70" s="263"/>
      <c r="S70" s="239"/>
      <c r="T70" s="258" t="str">
        <f t="shared" si="19"/>
        <v/>
      </c>
      <c r="U70" s="229" t="str">
        <f t="shared" si="20"/>
        <v/>
      </c>
      <c r="V70" s="230" t="str">
        <f t="shared" si="18"/>
        <v/>
      </c>
      <c r="W70" s="259" t="str">
        <f t="shared" si="21"/>
        <v/>
      </c>
      <c r="X70" s="259" t="str">
        <f t="shared" si="22"/>
        <v/>
      </c>
      <c r="Y70" s="259" t="str">
        <f t="shared" si="23"/>
        <v/>
      </c>
      <c r="Z70" s="260">
        <f t="shared" si="24"/>
        <v>0</v>
      </c>
      <c r="AA70" s="259" t="str">
        <f t="shared" si="25"/>
        <v/>
      </c>
      <c r="AB70" s="259" t="str">
        <f t="shared" si="14"/>
        <v/>
      </c>
    </row>
    <row r="71" spans="1:28" ht="16.5" x14ac:dyDescent="0.2">
      <c r="A71" s="276"/>
      <c r="B71" s="87"/>
      <c r="C71" s="88"/>
      <c r="D71" s="262"/>
      <c r="E71" s="228"/>
      <c r="F71" s="263"/>
      <c r="G71" s="239"/>
      <c r="H71" s="262"/>
      <c r="I71" s="228"/>
      <c r="J71" s="263"/>
      <c r="K71" s="239"/>
      <c r="L71" s="262"/>
      <c r="M71" s="228"/>
      <c r="N71" s="263"/>
      <c r="O71" s="239"/>
      <c r="P71" s="262"/>
      <c r="Q71" s="228"/>
      <c r="R71" s="263"/>
      <c r="S71" s="239"/>
      <c r="T71" s="258" t="str">
        <f t="shared" si="19"/>
        <v/>
      </c>
      <c r="U71" s="229" t="str">
        <f t="shared" si="20"/>
        <v/>
      </c>
      <c r="V71" s="230" t="str">
        <f t="shared" si="18"/>
        <v/>
      </c>
      <c r="W71" s="259" t="str">
        <f t="shared" si="21"/>
        <v/>
      </c>
      <c r="X71" s="259" t="str">
        <f t="shared" si="22"/>
        <v/>
      </c>
      <c r="Y71" s="259" t="str">
        <f t="shared" si="23"/>
        <v/>
      </c>
      <c r="Z71" s="260">
        <f t="shared" si="24"/>
        <v>0</v>
      </c>
      <c r="AA71" s="259" t="str">
        <f t="shared" si="25"/>
        <v/>
      </c>
      <c r="AB71" s="259" t="str">
        <f t="shared" si="14"/>
        <v/>
      </c>
    </row>
    <row r="72" spans="1:28" ht="16.5" x14ac:dyDescent="0.2">
      <c r="A72" s="276"/>
      <c r="B72" s="87"/>
      <c r="C72" s="88"/>
      <c r="D72" s="262"/>
      <c r="E72" s="228"/>
      <c r="F72" s="263"/>
      <c r="G72" s="239"/>
      <c r="H72" s="262"/>
      <c r="I72" s="228"/>
      <c r="J72" s="263"/>
      <c r="K72" s="239"/>
      <c r="L72" s="262"/>
      <c r="M72" s="228"/>
      <c r="N72" s="263"/>
      <c r="O72" s="239"/>
      <c r="P72" s="262"/>
      <c r="Q72" s="228"/>
      <c r="R72" s="263"/>
      <c r="S72" s="239"/>
      <c r="T72" s="258" t="str">
        <f t="shared" si="19"/>
        <v/>
      </c>
      <c r="U72" s="229" t="str">
        <f t="shared" si="20"/>
        <v/>
      </c>
      <c r="V72" s="230" t="str">
        <f t="shared" si="18"/>
        <v/>
      </c>
      <c r="W72" s="259" t="str">
        <f t="shared" si="21"/>
        <v/>
      </c>
      <c r="X72" s="259" t="str">
        <f t="shared" si="22"/>
        <v/>
      </c>
      <c r="Y72" s="259" t="str">
        <f t="shared" si="23"/>
        <v/>
      </c>
      <c r="Z72" s="260">
        <f t="shared" si="24"/>
        <v>0</v>
      </c>
      <c r="AA72" s="259" t="str">
        <f t="shared" si="25"/>
        <v/>
      </c>
      <c r="AB72" s="259" t="str">
        <f t="shared" si="14"/>
        <v/>
      </c>
    </row>
    <row r="73" spans="1:28" ht="16.5" x14ac:dyDescent="0.2">
      <c r="A73" s="276"/>
      <c r="B73" s="87"/>
      <c r="C73" s="88"/>
      <c r="D73" s="262"/>
      <c r="E73" s="228"/>
      <c r="F73" s="263"/>
      <c r="G73" s="239"/>
      <c r="H73" s="262"/>
      <c r="I73" s="228"/>
      <c r="J73" s="263"/>
      <c r="K73" s="239"/>
      <c r="L73" s="262"/>
      <c r="M73" s="228"/>
      <c r="N73" s="263"/>
      <c r="O73" s="239"/>
      <c r="P73" s="262"/>
      <c r="Q73" s="228"/>
      <c r="R73" s="263"/>
      <c r="S73" s="239"/>
      <c r="T73" s="258" t="str">
        <f t="shared" si="19"/>
        <v/>
      </c>
      <c r="U73" s="229" t="str">
        <f t="shared" si="20"/>
        <v/>
      </c>
      <c r="V73" s="230" t="str">
        <f t="shared" si="18"/>
        <v/>
      </c>
      <c r="W73" s="259" t="str">
        <f t="shared" si="21"/>
        <v/>
      </c>
      <c r="X73" s="259" t="str">
        <f t="shared" si="22"/>
        <v/>
      </c>
      <c r="Y73" s="259" t="str">
        <f t="shared" si="23"/>
        <v/>
      </c>
      <c r="Z73" s="260">
        <f t="shared" si="24"/>
        <v>0</v>
      </c>
      <c r="AA73" s="259" t="str">
        <f t="shared" si="25"/>
        <v/>
      </c>
      <c r="AB73" s="259" t="str">
        <f t="shared" si="14"/>
        <v/>
      </c>
    </row>
    <row r="74" spans="1:28" ht="16.5" x14ac:dyDescent="0.2">
      <c r="A74" s="276"/>
      <c r="B74" s="87"/>
      <c r="C74" s="88"/>
      <c r="D74" s="262"/>
      <c r="E74" s="228"/>
      <c r="F74" s="263"/>
      <c r="G74" s="239"/>
      <c r="H74" s="262"/>
      <c r="I74" s="228"/>
      <c r="J74" s="263"/>
      <c r="K74" s="239"/>
      <c r="L74" s="262"/>
      <c r="M74" s="228"/>
      <c r="N74" s="263"/>
      <c r="O74" s="239"/>
      <c r="P74" s="262"/>
      <c r="Q74" s="228"/>
      <c r="R74" s="263"/>
      <c r="S74" s="239"/>
      <c r="T74" s="258" t="str">
        <f t="shared" si="19"/>
        <v/>
      </c>
      <c r="U74" s="229" t="str">
        <f t="shared" si="20"/>
        <v/>
      </c>
      <c r="V74" s="230" t="str">
        <f t="shared" si="18"/>
        <v/>
      </c>
      <c r="W74" s="259" t="str">
        <f t="shared" si="21"/>
        <v/>
      </c>
      <c r="X74" s="259" t="str">
        <f t="shared" si="22"/>
        <v/>
      </c>
      <c r="Y74" s="259" t="str">
        <f t="shared" si="23"/>
        <v/>
      </c>
      <c r="Z74" s="260">
        <f t="shared" si="24"/>
        <v>0</v>
      </c>
      <c r="AA74" s="259" t="str">
        <f t="shared" si="25"/>
        <v/>
      </c>
      <c r="AB74" s="259" t="str">
        <f t="shared" ref="AB74:AB82" si="26">IF(ISNUMBER(AA74)=TRUE(),RANK(AA74,$AA$10:$AA$82,1),"")</f>
        <v/>
      </c>
    </row>
    <row r="75" spans="1:28" ht="16.5" x14ac:dyDescent="0.2">
      <c r="A75" s="276"/>
      <c r="B75" s="87"/>
      <c r="C75" s="88"/>
      <c r="D75" s="262"/>
      <c r="E75" s="228"/>
      <c r="F75" s="263"/>
      <c r="G75" s="239"/>
      <c r="H75" s="262"/>
      <c r="I75" s="228"/>
      <c r="J75" s="263"/>
      <c r="K75" s="239"/>
      <c r="L75" s="262"/>
      <c r="M75" s="228"/>
      <c r="N75" s="263"/>
      <c r="O75" s="239"/>
      <c r="P75" s="262"/>
      <c r="Q75" s="228"/>
      <c r="R75" s="263"/>
      <c r="S75" s="239"/>
      <c r="T75" s="258"/>
      <c r="U75" s="229"/>
      <c r="V75" s="230"/>
      <c r="W75" s="259" t="str">
        <f t="shared" si="21"/>
        <v/>
      </c>
      <c r="X75" s="259" t="str">
        <f t="shared" si="22"/>
        <v/>
      </c>
      <c r="Y75" s="259" t="str">
        <f t="shared" si="23"/>
        <v/>
      </c>
      <c r="Z75" s="260">
        <f t="shared" si="24"/>
        <v>0</v>
      </c>
      <c r="AA75" s="259" t="str">
        <f t="shared" si="25"/>
        <v/>
      </c>
      <c r="AB75" s="259" t="str">
        <f t="shared" si="26"/>
        <v/>
      </c>
    </row>
    <row r="76" spans="1:28" ht="16.5" x14ac:dyDescent="0.2">
      <c r="A76" s="276"/>
      <c r="B76" s="87"/>
      <c r="C76" s="88"/>
      <c r="D76" s="262"/>
      <c r="E76" s="228"/>
      <c r="F76" s="263"/>
      <c r="G76" s="239"/>
      <c r="H76" s="262"/>
      <c r="I76" s="228"/>
      <c r="J76" s="263"/>
      <c r="K76" s="239"/>
      <c r="L76" s="262"/>
      <c r="M76" s="228"/>
      <c r="N76" s="263"/>
      <c r="O76" s="239"/>
      <c r="P76" s="262"/>
      <c r="Q76" s="228"/>
      <c r="R76" s="263"/>
      <c r="S76" s="239"/>
      <c r="T76" s="258"/>
      <c r="U76" s="229"/>
      <c r="V76" s="230"/>
      <c r="W76" s="259" t="str">
        <f t="shared" si="21"/>
        <v/>
      </c>
      <c r="X76" s="259" t="str">
        <f t="shared" si="22"/>
        <v/>
      </c>
      <c r="Y76" s="259" t="str">
        <f t="shared" si="23"/>
        <v/>
      </c>
      <c r="Z76" s="260">
        <f t="shared" si="24"/>
        <v>0</v>
      </c>
      <c r="AA76" s="259" t="str">
        <f t="shared" si="25"/>
        <v/>
      </c>
      <c r="AB76" s="259" t="str">
        <f t="shared" si="26"/>
        <v/>
      </c>
    </row>
    <row r="77" spans="1:28" ht="16.5" x14ac:dyDescent="0.2">
      <c r="A77" s="276"/>
      <c r="B77" s="87"/>
      <c r="C77" s="88"/>
      <c r="D77" s="262"/>
      <c r="E77" s="228"/>
      <c r="F77" s="263"/>
      <c r="G77" s="239"/>
      <c r="H77" s="262"/>
      <c r="I77" s="228"/>
      <c r="J77" s="263"/>
      <c r="K77" s="239"/>
      <c r="L77" s="262"/>
      <c r="M77" s="228"/>
      <c r="N77" s="263"/>
      <c r="O77" s="239"/>
      <c r="P77" s="262"/>
      <c r="Q77" s="228"/>
      <c r="R77" s="263"/>
      <c r="S77" s="239"/>
      <c r="T77" s="258"/>
      <c r="U77" s="229"/>
      <c r="V77" s="230"/>
      <c r="W77" s="259" t="str">
        <f t="shared" si="21"/>
        <v/>
      </c>
      <c r="X77" s="259" t="str">
        <f t="shared" si="22"/>
        <v/>
      </c>
      <c r="Y77" s="259" t="str">
        <f t="shared" si="23"/>
        <v/>
      </c>
      <c r="Z77" s="260">
        <f t="shared" si="24"/>
        <v>0</v>
      </c>
      <c r="AA77" s="259" t="str">
        <f t="shared" si="25"/>
        <v/>
      </c>
      <c r="AB77" s="259" t="str">
        <f t="shared" si="26"/>
        <v/>
      </c>
    </row>
    <row r="78" spans="1:28" ht="16.5" x14ac:dyDescent="0.2">
      <c r="A78" s="276"/>
      <c r="B78" s="87"/>
      <c r="C78" s="88"/>
      <c r="D78" s="262"/>
      <c r="E78" s="228"/>
      <c r="F78" s="263"/>
      <c r="G78" s="239"/>
      <c r="H78" s="262"/>
      <c r="I78" s="228"/>
      <c r="J78" s="263"/>
      <c r="K78" s="239"/>
      <c r="L78" s="262"/>
      <c r="M78" s="228"/>
      <c r="N78" s="263"/>
      <c r="O78" s="239"/>
      <c r="P78" s="262"/>
      <c r="Q78" s="228"/>
      <c r="R78" s="263"/>
      <c r="S78" s="239"/>
      <c r="T78" s="258"/>
      <c r="U78" s="229"/>
      <c r="V78" s="230"/>
      <c r="W78" s="259" t="str">
        <f t="shared" si="21"/>
        <v/>
      </c>
      <c r="X78" s="259" t="str">
        <f t="shared" si="22"/>
        <v/>
      </c>
      <c r="Y78" s="259" t="str">
        <f t="shared" si="23"/>
        <v/>
      </c>
      <c r="Z78" s="260">
        <f t="shared" si="24"/>
        <v>0</v>
      </c>
      <c r="AA78" s="259" t="str">
        <f t="shared" si="25"/>
        <v/>
      </c>
      <c r="AB78" s="259" t="str">
        <f t="shared" si="26"/>
        <v/>
      </c>
    </row>
    <row r="79" spans="1:28" ht="16.5" x14ac:dyDescent="0.2">
      <c r="A79" s="276"/>
      <c r="B79" s="87"/>
      <c r="C79" s="88"/>
      <c r="D79" s="262"/>
      <c r="E79" s="228"/>
      <c r="F79" s="263"/>
      <c r="G79" s="239"/>
      <c r="H79" s="262"/>
      <c r="I79" s="228"/>
      <c r="J79" s="263"/>
      <c r="K79" s="239"/>
      <c r="L79" s="262"/>
      <c r="M79" s="228"/>
      <c r="N79" s="263"/>
      <c r="O79" s="239"/>
      <c r="P79" s="262"/>
      <c r="Q79" s="228"/>
      <c r="R79" s="263"/>
      <c r="S79" s="239"/>
      <c r="T79" s="258"/>
      <c r="U79" s="229"/>
      <c r="V79" s="230"/>
      <c r="W79" s="259" t="str">
        <f t="shared" si="21"/>
        <v/>
      </c>
      <c r="X79" s="259" t="str">
        <f t="shared" si="22"/>
        <v/>
      </c>
      <c r="Y79" s="259" t="str">
        <f t="shared" si="23"/>
        <v/>
      </c>
      <c r="Z79" s="260">
        <f t="shared" si="24"/>
        <v>0</v>
      </c>
      <c r="AA79" s="259" t="str">
        <f t="shared" si="25"/>
        <v/>
      </c>
      <c r="AB79" s="259" t="str">
        <f t="shared" si="26"/>
        <v/>
      </c>
    </row>
    <row r="80" spans="1:28" ht="16.5" x14ac:dyDescent="0.2">
      <c r="A80" s="276"/>
      <c r="B80" s="87"/>
      <c r="C80" s="88"/>
      <c r="D80" s="262"/>
      <c r="E80" s="228"/>
      <c r="F80" s="263"/>
      <c r="G80" s="239" t="s">
        <v>33</v>
      </c>
      <c r="H80" s="262"/>
      <c r="I80" s="228"/>
      <c r="J80" s="263"/>
      <c r="K80" s="239"/>
      <c r="L80" s="262"/>
      <c r="M80" s="228"/>
      <c r="N80" s="263"/>
      <c r="O80" s="239"/>
      <c r="P80" s="262"/>
      <c r="Q80" s="228"/>
      <c r="R80" s="263"/>
      <c r="S80" s="239"/>
      <c r="T80" s="258"/>
      <c r="U80" s="229"/>
      <c r="V80" s="230"/>
      <c r="W80" s="259" t="str">
        <f t="shared" si="21"/>
        <v/>
      </c>
      <c r="X80" s="259" t="str">
        <f t="shared" si="22"/>
        <v/>
      </c>
      <c r="Y80" s="259" t="str">
        <f t="shared" si="23"/>
        <v/>
      </c>
      <c r="Z80" s="260">
        <f t="shared" si="24"/>
        <v>0</v>
      </c>
      <c r="AA80" s="259" t="str">
        <f t="shared" si="25"/>
        <v/>
      </c>
      <c r="AB80" s="259" t="str">
        <f t="shared" si="26"/>
        <v/>
      </c>
    </row>
    <row r="81" spans="1:28" ht="16.5" x14ac:dyDescent="0.2">
      <c r="A81" s="276"/>
      <c r="B81" s="87"/>
      <c r="C81" s="88"/>
      <c r="D81" s="262"/>
      <c r="E81" s="228"/>
      <c r="F81" s="263"/>
      <c r="G81" s="239"/>
      <c r="H81" s="262"/>
      <c r="I81" s="228"/>
      <c r="J81" s="263"/>
      <c r="K81" s="239"/>
      <c r="L81" s="262"/>
      <c r="M81" s="228"/>
      <c r="N81" s="263"/>
      <c r="O81" s="239"/>
      <c r="P81" s="262"/>
      <c r="Q81" s="228"/>
      <c r="R81" s="263"/>
      <c r="S81" s="239"/>
      <c r="T81" s="258"/>
      <c r="U81" s="229"/>
      <c r="V81" s="230"/>
      <c r="W81" s="259" t="str">
        <f t="shared" si="21"/>
        <v/>
      </c>
      <c r="X81" s="259" t="str">
        <f t="shared" si="22"/>
        <v/>
      </c>
      <c r="Y81" s="259" t="str">
        <f t="shared" si="23"/>
        <v/>
      </c>
      <c r="Z81" s="260">
        <f t="shared" si="24"/>
        <v>0</v>
      </c>
      <c r="AA81" s="259" t="str">
        <f t="shared" si="25"/>
        <v/>
      </c>
      <c r="AB81" s="259" t="str">
        <f t="shared" si="26"/>
        <v/>
      </c>
    </row>
    <row r="82" spans="1:28" ht="16.5" x14ac:dyDescent="0.2">
      <c r="A82" s="276"/>
      <c r="B82" s="266"/>
      <c r="C82" s="267"/>
      <c r="D82" s="268"/>
      <c r="E82" s="242"/>
      <c r="F82" s="269"/>
      <c r="G82" s="241"/>
      <c r="H82" s="268"/>
      <c r="I82" s="242"/>
      <c r="J82" s="269"/>
      <c r="K82" s="241"/>
      <c r="L82" s="268"/>
      <c r="M82" s="242"/>
      <c r="N82" s="269"/>
      <c r="O82" s="241"/>
      <c r="P82" s="268"/>
      <c r="Q82" s="242"/>
      <c r="R82" s="269"/>
      <c r="S82" s="241"/>
      <c r="T82" s="270"/>
      <c r="U82" s="243"/>
      <c r="V82" s="271"/>
      <c r="W82" s="259" t="str">
        <f t="shared" si="21"/>
        <v/>
      </c>
      <c r="X82" s="259" t="str">
        <f t="shared" si="22"/>
        <v/>
      </c>
      <c r="Y82" s="259" t="str">
        <f t="shared" si="23"/>
        <v/>
      </c>
      <c r="Z82" s="260">
        <f t="shared" si="24"/>
        <v>0</v>
      </c>
      <c r="AA82" s="259" t="str">
        <f t="shared" si="25"/>
        <v/>
      </c>
      <c r="AB82" s="259" t="str">
        <f t="shared" si="26"/>
        <v/>
      </c>
    </row>
    <row r="83" spans="1:28" x14ac:dyDescent="0.2">
      <c r="A83" s="276"/>
    </row>
  </sheetData>
  <sortState ref="B10:U50">
    <sortCondition ref="T10:T50"/>
    <sortCondition descending="1" ref="U10:U50"/>
  </sortState>
  <mergeCells count="22">
    <mergeCell ref="L5:M5"/>
    <mergeCell ref="B1:C1"/>
    <mergeCell ref="B2:C2"/>
    <mergeCell ref="A5:A7"/>
    <mergeCell ref="B5:B7"/>
    <mergeCell ref="C5:C7"/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82" xr:uid="{00000000-0002-0000-0D00-000000000000}">
      <formula1>IF(ISNUMBER(IZ10)=TRUE(),SUM(IZ10,JB10,JD10,JF10,JH10,JJ10,JL10,JN10),"")</formula1>
      <formula2>0</formula2>
    </dataValidation>
  </dataValidations>
  <printOptions horizontalCentered="1"/>
  <pageMargins left="0.78749999999999998" right="0.78749999999999998" top="2.9131944444444402" bottom="0.39374999999999999" header="2.9131944444444402" footer="0.23611111111111099"/>
  <pageSetup paperSize="0" scale="0" firstPageNumber="0" orientation="portrait" usePrinterDefaults="0" horizontalDpi="0" verticalDpi="0" copies="0"/>
  <headerFooter>
    <oddFooter>&amp;L&amp;YPojedinačni plasman lige&amp;R&amp;YStranica &amp;P</oddFooter>
  </headerFooter>
  <drawing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>
    <tabColor rgb="FF92D050"/>
  </sheetPr>
  <dimension ref="A2:AN26"/>
  <sheetViews>
    <sheetView zoomScale="75" workbookViewId="0">
      <selection activeCell="V13" sqref="V13"/>
    </sheetView>
  </sheetViews>
  <sheetFormatPr defaultRowHeight="12.75" x14ac:dyDescent="0.2"/>
  <cols>
    <col min="1" max="1" width="4.5703125" style="473" customWidth="1"/>
    <col min="2" max="2" width="17.140625" style="450" customWidth="1"/>
    <col min="3" max="3" width="5.7109375" style="450" customWidth="1"/>
    <col min="4" max="4" width="9.42578125" style="450" customWidth="1"/>
    <col min="5" max="5" width="5.7109375" style="450" customWidth="1"/>
    <col min="6" max="6" width="9.42578125" style="450" customWidth="1"/>
    <col min="7" max="7" width="5.7109375" style="450" customWidth="1"/>
    <col min="8" max="8" width="9.42578125" style="450" customWidth="1"/>
    <col min="9" max="9" width="5.7109375" style="450" customWidth="1"/>
    <col min="10" max="10" width="9.42578125" style="450" customWidth="1"/>
    <col min="11" max="11" width="5.7109375" style="450" customWidth="1"/>
    <col min="12" max="12" width="9.42578125" style="450" customWidth="1"/>
    <col min="13" max="13" width="5.85546875" style="450" customWidth="1"/>
    <col min="14" max="14" width="9.42578125" style="450" customWidth="1"/>
    <col min="15" max="15" width="5.7109375" style="450" customWidth="1"/>
    <col min="16" max="16" width="9.42578125" style="450" customWidth="1"/>
    <col min="17" max="17" width="5.7109375" style="450" customWidth="1"/>
    <col min="18" max="18" width="9.42578125" style="450" customWidth="1"/>
    <col min="19" max="19" width="6.28515625" style="450" customWidth="1"/>
    <col min="20" max="20" width="11" style="450" customWidth="1"/>
    <col min="21" max="21" width="10" style="450" bestFit="1" customWidth="1"/>
    <col min="22" max="22" width="9.140625" style="450"/>
    <col min="23" max="23" width="9.140625" style="450" hidden="1" customWidth="1"/>
    <col min="24" max="24" width="15.5703125" style="450" hidden="1" customWidth="1"/>
    <col min="25" max="25" width="9.140625" style="450" hidden="1" customWidth="1"/>
    <col min="26" max="26" width="16.7109375" style="450" hidden="1" customWidth="1"/>
    <col min="27" max="27" width="9.140625" style="450" hidden="1" customWidth="1"/>
    <col min="28" max="16384" width="9.140625" style="450"/>
  </cols>
  <sheetData>
    <row r="2" spans="1:40" x14ac:dyDescent="0.2"/>
    <row r="4" spans="1:40" ht="23.25" x14ac:dyDescent="0.35">
      <c r="C4" s="485" t="s">
        <v>0</v>
      </c>
      <c r="D4" s="484"/>
      <c r="K4" s="483" t="s">
        <v>1</v>
      </c>
    </row>
    <row r="5" spans="1:40" ht="18.75" x14ac:dyDescent="0.3">
      <c r="C5" s="482" t="s">
        <v>2</v>
      </c>
      <c r="E5" s="481"/>
      <c r="H5" s="480"/>
      <c r="I5" s="453" t="s">
        <v>347</v>
      </c>
      <c r="J5" s="453"/>
      <c r="K5" s="479"/>
      <c r="L5" s="453"/>
      <c r="M5" s="453"/>
      <c r="N5" s="453"/>
    </row>
    <row r="6" spans="1:40" ht="23.25" x14ac:dyDescent="0.2">
      <c r="K6" s="478" t="s">
        <v>3</v>
      </c>
    </row>
    <row r="7" spans="1:40" ht="13.5" thickBot="1" x14ac:dyDescent="0.25"/>
    <row r="8" spans="1:40" s="459" customFormat="1" ht="20.25" customHeight="1" thickTop="1" x14ac:dyDescent="0.2">
      <c r="A8" s="1769" t="s">
        <v>4</v>
      </c>
      <c r="B8" s="1772" t="s">
        <v>5</v>
      </c>
      <c r="C8" s="1757" t="s">
        <v>6</v>
      </c>
      <c r="D8" s="1758"/>
      <c r="E8" s="1759" t="s">
        <v>7</v>
      </c>
      <c r="F8" s="1768"/>
      <c r="G8" s="1757" t="s">
        <v>8</v>
      </c>
      <c r="H8" s="1758"/>
      <c r="I8" s="1759" t="s">
        <v>9</v>
      </c>
      <c r="J8" s="1768"/>
      <c r="K8" s="1757" t="s">
        <v>10</v>
      </c>
      <c r="L8" s="1758"/>
      <c r="M8" s="1759" t="s">
        <v>11</v>
      </c>
      <c r="N8" s="1768"/>
      <c r="O8" s="1757" t="s">
        <v>12</v>
      </c>
      <c r="P8" s="1758"/>
      <c r="Q8" s="1759" t="s">
        <v>13</v>
      </c>
      <c r="R8" s="1758"/>
      <c r="S8" s="1760" t="s">
        <v>18</v>
      </c>
      <c r="T8" s="1761"/>
      <c r="U8" s="1762"/>
    </row>
    <row r="9" spans="1:40" s="459" customFormat="1" ht="27.75" customHeight="1" x14ac:dyDescent="0.2">
      <c r="A9" s="1770"/>
      <c r="B9" s="1773"/>
      <c r="C9" s="1775" t="s">
        <v>518</v>
      </c>
      <c r="D9" s="1776"/>
      <c r="E9" s="1755" t="s">
        <v>519</v>
      </c>
      <c r="F9" s="1767"/>
      <c r="G9" s="1766" t="s">
        <v>520</v>
      </c>
      <c r="H9" s="1756"/>
      <c r="I9" s="1755" t="s">
        <v>521</v>
      </c>
      <c r="J9" s="1767"/>
      <c r="K9" s="1766" t="s">
        <v>522</v>
      </c>
      <c r="L9" s="1756"/>
      <c r="M9" s="1755" t="s">
        <v>523</v>
      </c>
      <c r="N9" s="1767"/>
      <c r="O9" s="1766" t="s">
        <v>524</v>
      </c>
      <c r="P9" s="1756"/>
      <c r="Q9" s="1755" t="s">
        <v>525</v>
      </c>
      <c r="R9" s="1756"/>
      <c r="S9" s="1763"/>
      <c r="T9" s="1764"/>
      <c r="U9" s="1765"/>
    </row>
    <row r="10" spans="1:40" s="459" customFormat="1" x14ac:dyDescent="0.2">
      <c r="A10" s="1771"/>
      <c r="B10" s="1774"/>
      <c r="C10" s="681"/>
      <c r="D10" s="682"/>
      <c r="E10" s="683"/>
      <c r="F10" s="684"/>
      <c r="G10" s="685"/>
      <c r="H10" s="686"/>
      <c r="I10" s="683"/>
      <c r="J10" s="684"/>
      <c r="K10" s="685"/>
      <c r="L10" s="686"/>
      <c r="M10" s="683"/>
      <c r="N10" s="684"/>
      <c r="O10" s="685"/>
      <c r="P10" s="686"/>
      <c r="Q10" s="683"/>
      <c r="R10" s="686"/>
      <c r="S10" s="685"/>
      <c r="T10" s="687"/>
      <c r="U10" s="688"/>
    </row>
    <row r="11" spans="1:40" s="459" customFormat="1" ht="15.75" x14ac:dyDescent="0.2">
      <c r="A11" s="689"/>
      <c r="B11" s="690"/>
      <c r="C11" s="681" t="s">
        <v>19</v>
      </c>
      <c r="D11" s="682" t="s">
        <v>20</v>
      </c>
      <c r="E11" s="691" t="s">
        <v>19</v>
      </c>
      <c r="F11" s="692" t="s">
        <v>20</v>
      </c>
      <c r="G11" s="681" t="s">
        <v>19</v>
      </c>
      <c r="H11" s="682" t="s">
        <v>20</v>
      </c>
      <c r="I11" s="691" t="s">
        <v>19</v>
      </c>
      <c r="J11" s="692" t="s">
        <v>20</v>
      </c>
      <c r="K11" s="681" t="s">
        <v>19</v>
      </c>
      <c r="L11" s="682" t="s">
        <v>20</v>
      </c>
      <c r="M11" s="691" t="s">
        <v>19</v>
      </c>
      <c r="N11" s="692" t="s">
        <v>20</v>
      </c>
      <c r="O11" s="681" t="s">
        <v>19</v>
      </c>
      <c r="P11" s="682" t="s">
        <v>20</v>
      </c>
      <c r="Q11" s="691" t="s">
        <v>19</v>
      </c>
      <c r="R11" s="682" t="s">
        <v>20</v>
      </c>
      <c r="S11" s="681" t="s">
        <v>19</v>
      </c>
      <c r="T11" s="693" t="s">
        <v>21</v>
      </c>
      <c r="U11" s="694" t="s">
        <v>22</v>
      </c>
    </row>
    <row r="12" spans="1:40" s="459" customFormat="1" ht="16.5" thickBot="1" x14ac:dyDescent="0.25">
      <c r="A12" s="695"/>
      <c r="B12" s="696"/>
      <c r="C12" s="697"/>
      <c r="D12" s="698"/>
      <c r="E12" s="697"/>
      <c r="F12" s="699"/>
      <c r="G12" s="697"/>
      <c r="H12" s="698"/>
      <c r="I12" s="697"/>
      <c r="J12" s="699"/>
      <c r="K12" s="697"/>
      <c r="L12" s="698"/>
      <c r="M12" s="697"/>
      <c r="N12" s="699"/>
      <c r="O12" s="697"/>
      <c r="P12" s="698"/>
      <c r="Q12" s="697"/>
      <c r="R12" s="698"/>
      <c r="S12" s="697"/>
      <c r="T12" s="700"/>
      <c r="U12" s="701"/>
    </row>
    <row r="13" spans="1:40" s="464" customFormat="1" ht="42.75" customHeight="1" thickTop="1" x14ac:dyDescent="0.2">
      <c r="A13" s="463">
        <v>1</v>
      </c>
      <c r="B13" s="1224" t="s">
        <v>421</v>
      </c>
      <c r="C13" s="477">
        <v>6</v>
      </c>
      <c r="D13" s="970">
        <v>10325</v>
      </c>
      <c r="E13" s="476">
        <v>1</v>
      </c>
      <c r="F13" s="971">
        <v>21485</v>
      </c>
      <c r="G13" s="477">
        <v>1</v>
      </c>
      <c r="H13" s="970">
        <v>18850</v>
      </c>
      <c r="I13" s="476">
        <v>6</v>
      </c>
      <c r="J13" s="971">
        <v>14643</v>
      </c>
      <c r="K13" s="477">
        <v>2</v>
      </c>
      <c r="L13" s="970">
        <v>13937</v>
      </c>
      <c r="M13" s="476">
        <v>1</v>
      </c>
      <c r="N13" s="971">
        <v>26030</v>
      </c>
      <c r="O13" s="477">
        <v>2</v>
      </c>
      <c r="P13" s="970">
        <v>10422</v>
      </c>
      <c r="Q13" s="476">
        <v>1</v>
      </c>
      <c r="R13" s="971">
        <v>20930</v>
      </c>
      <c r="S13" s="748">
        <f t="shared" ref="S13:T19" si="0">IF(ISNUMBER(C13)=TRUE,SUM(C13,E13,G13,I13,K13,M13,O13,Q13),"")</f>
        <v>20</v>
      </c>
      <c r="T13" s="747">
        <f t="shared" si="0"/>
        <v>136622</v>
      </c>
      <c r="U13" s="743">
        <f t="shared" ref="U13:U19" si="1">IF(ISNUMBER(AA13)= TRUE,AA13,"")</f>
        <v>1</v>
      </c>
      <c r="W13" s="464">
        <f t="shared" ref="W13:W19" si="2">IF(ISNUMBER(S13)=TRUE,S13,"")</f>
        <v>20</v>
      </c>
      <c r="X13" s="464">
        <f t="shared" ref="X13:X19" si="3">IF(ISNUMBER(T13)=TRUE,T13,"")</f>
        <v>136622</v>
      </c>
      <c r="Y13" s="465">
        <f t="shared" ref="Y13:Y19" si="4">MAX(D13,F13,H13,J13,L13,N13,P13,R13)</f>
        <v>26030</v>
      </c>
      <c r="Z13" s="464">
        <f t="shared" ref="Z13:Z19" si="5">IF(ISNUMBER(W13)=TRUE,W13-X13/100000-Y13/1000000000,"")</f>
        <v>18.633753970000001</v>
      </c>
      <c r="AA13" s="464">
        <f t="shared" ref="AA13:AA19" si="6">IF(ISNUMBER(Z13)=TRUE,RANK(Z13,$Z$13:$Z$19,1),"")</f>
        <v>1</v>
      </c>
    </row>
    <row r="14" spans="1:40" s="464" customFormat="1" ht="42.75" customHeight="1" x14ac:dyDescent="0.2">
      <c r="A14" s="466">
        <v>2</v>
      </c>
      <c r="B14" s="1225" t="s">
        <v>371</v>
      </c>
      <c r="C14" s="475">
        <v>1</v>
      </c>
      <c r="D14" s="471">
        <v>14679</v>
      </c>
      <c r="E14" s="474">
        <v>2</v>
      </c>
      <c r="F14" s="469">
        <v>17592</v>
      </c>
      <c r="G14" s="475">
        <v>5</v>
      </c>
      <c r="H14" s="471">
        <v>17081</v>
      </c>
      <c r="I14" s="474">
        <v>4</v>
      </c>
      <c r="J14" s="469">
        <v>15422</v>
      </c>
      <c r="K14" s="475">
        <v>3</v>
      </c>
      <c r="L14" s="471">
        <v>13672</v>
      </c>
      <c r="M14" s="474">
        <v>2</v>
      </c>
      <c r="N14" s="469">
        <v>22916</v>
      </c>
      <c r="O14" s="475">
        <v>1</v>
      </c>
      <c r="P14" s="471">
        <v>12305</v>
      </c>
      <c r="Q14" s="474">
        <v>6</v>
      </c>
      <c r="R14" s="469">
        <v>8802</v>
      </c>
      <c r="S14" s="749">
        <f t="shared" si="0"/>
        <v>24</v>
      </c>
      <c r="T14" s="750">
        <f t="shared" si="0"/>
        <v>122469</v>
      </c>
      <c r="U14" s="743">
        <f t="shared" si="1"/>
        <v>2</v>
      </c>
      <c r="W14" s="464">
        <f t="shared" si="2"/>
        <v>24</v>
      </c>
      <c r="X14" s="464">
        <f t="shared" si="3"/>
        <v>122469</v>
      </c>
      <c r="Y14" s="465">
        <f t="shared" si="4"/>
        <v>22916</v>
      </c>
      <c r="Z14" s="464">
        <f t="shared" si="5"/>
        <v>22.775287084000002</v>
      </c>
      <c r="AA14" s="464">
        <f t="shared" si="6"/>
        <v>2</v>
      </c>
    </row>
    <row r="15" spans="1:40" s="464" customFormat="1" ht="42.75" customHeight="1" x14ac:dyDescent="0.2">
      <c r="A15" s="466">
        <v>3</v>
      </c>
      <c r="B15" s="1225" t="s">
        <v>370</v>
      </c>
      <c r="C15" s="475">
        <v>2</v>
      </c>
      <c r="D15" s="972">
        <v>15548</v>
      </c>
      <c r="E15" s="474">
        <v>3</v>
      </c>
      <c r="F15" s="973">
        <v>15991</v>
      </c>
      <c r="G15" s="475">
        <v>4</v>
      </c>
      <c r="H15" s="972">
        <v>17790</v>
      </c>
      <c r="I15" s="474">
        <v>3</v>
      </c>
      <c r="J15" s="973">
        <v>15952</v>
      </c>
      <c r="K15" s="475">
        <v>4</v>
      </c>
      <c r="L15" s="972">
        <v>20946</v>
      </c>
      <c r="M15" s="474">
        <v>4</v>
      </c>
      <c r="N15" s="973">
        <v>15920</v>
      </c>
      <c r="O15" s="475">
        <v>4</v>
      </c>
      <c r="P15" s="972">
        <v>9223</v>
      </c>
      <c r="Q15" s="474">
        <v>4</v>
      </c>
      <c r="R15" s="973">
        <v>9245</v>
      </c>
      <c r="S15" s="749">
        <f t="shared" si="0"/>
        <v>28</v>
      </c>
      <c r="T15" s="750">
        <f t="shared" si="0"/>
        <v>120615</v>
      </c>
      <c r="U15" s="743">
        <f t="shared" si="1"/>
        <v>3</v>
      </c>
      <c r="W15" s="464">
        <f t="shared" si="2"/>
        <v>28</v>
      </c>
      <c r="X15" s="464">
        <f t="shared" si="3"/>
        <v>120615</v>
      </c>
      <c r="Y15" s="465">
        <f t="shared" si="4"/>
        <v>20946</v>
      </c>
      <c r="Z15" s="464">
        <f t="shared" si="5"/>
        <v>26.793829054</v>
      </c>
      <c r="AA15" s="464">
        <f t="shared" si="6"/>
        <v>3</v>
      </c>
      <c r="AN15" s="464" t="s">
        <v>586</v>
      </c>
    </row>
    <row r="16" spans="1:40" s="464" customFormat="1" ht="42.75" customHeight="1" x14ac:dyDescent="0.2">
      <c r="A16" s="466">
        <v>4</v>
      </c>
      <c r="B16" s="1225" t="s">
        <v>214</v>
      </c>
      <c r="C16" s="475">
        <v>5</v>
      </c>
      <c r="D16" s="471">
        <v>11900</v>
      </c>
      <c r="E16" s="474">
        <v>6</v>
      </c>
      <c r="F16" s="469">
        <v>11053</v>
      </c>
      <c r="G16" s="475">
        <v>3</v>
      </c>
      <c r="H16" s="471">
        <v>18025</v>
      </c>
      <c r="I16" s="474">
        <v>2</v>
      </c>
      <c r="J16" s="469">
        <v>18611</v>
      </c>
      <c r="K16" s="475">
        <v>5</v>
      </c>
      <c r="L16" s="471">
        <v>17208</v>
      </c>
      <c r="M16" s="474">
        <v>5</v>
      </c>
      <c r="N16" s="469">
        <v>13248</v>
      </c>
      <c r="O16" s="475">
        <v>3</v>
      </c>
      <c r="P16" s="471">
        <v>9607</v>
      </c>
      <c r="Q16" s="474">
        <v>5</v>
      </c>
      <c r="R16" s="469">
        <v>7819</v>
      </c>
      <c r="S16" s="749">
        <f t="shared" si="0"/>
        <v>34</v>
      </c>
      <c r="T16" s="750">
        <f t="shared" si="0"/>
        <v>107471</v>
      </c>
      <c r="U16" s="743">
        <f t="shared" si="1"/>
        <v>4</v>
      </c>
      <c r="W16" s="464">
        <f t="shared" si="2"/>
        <v>34</v>
      </c>
      <c r="X16" s="464">
        <f t="shared" si="3"/>
        <v>107471</v>
      </c>
      <c r="Y16" s="465">
        <f t="shared" si="4"/>
        <v>18611</v>
      </c>
      <c r="Z16" s="464">
        <f t="shared" si="5"/>
        <v>32.925271388999995</v>
      </c>
      <c r="AA16" s="464">
        <f t="shared" si="6"/>
        <v>4</v>
      </c>
    </row>
    <row r="17" spans="1:31" s="464" customFormat="1" ht="42.75" customHeight="1" x14ac:dyDescent="0.2">
      <c r="A17" s="466">
        <v>5</v>
      </c>
      <c r="B17" s="1225" t="s">
        <v>369</v>
      </c>
      <c r="C17" s="475">
        <v>7</v>
      </c>
      <c r="D17" s="471">
        <v>9471</v>
      </c>
      <c r="E17" s="474">
        <v>7</v>
      </c>
      <c r="F17" s="469">
        <v>9587</v>
      </c>
      <c r="G17" s="475">
        <v>7</v>
      </c>
      <c r="H17" s="471">
        <v>11658</v>
      </c>
      <c r="I17" s="474">
        <v>1</v>
      </c>
      <c r="J17" s="469">
        <v>19427</v>
      </c>
      <c r="K17" s="475">
        <v>1</v>
      </c>
      <c r="L17" s="471">
        <v>17001</v>
      </c>
      <c r="M17" s="474">
        <v>3</v>
      </c>
      <c r="N17" s="469">
        <v>15024</v>
      </c>
      <c r="O17" s="475">
        <v>7</v>
      </c>
      <c r="P17" s="471">
        <v>6285</v>
      </c>
      <c r="Q17" s="474">
        <v>3</v>
      </c>
      <c r="R17" s="469">
        <v>16432</v>
      </c>
      <c r="S17" s="749">
        <f t="shared" si="0"/>
        <v>36</v>
      </c>
      <c r="T17" s="750">
        <f t="shared" si="0"/>
        <v>104885</v>
      </c>
      <c r="U17" s="743">
        <f t="shared" si="1"/>
        <v>5</v>
      </c>
      <c r="W17" s="464">
        <f t="shared" si="2"/>
        <v>36</v>
      </c>
      <c r="X17" s="464">
        <f t="shared" si="3"/>
        <v>104885</v>
      </c>
      <c r="Y17" s="465">
        <f t="shared" si="4"/>
        <v>19427</v>
      </c>
      <c r="Z17" s="464">
        <f t="shared" si="5"/>
        <v>34.951130573</v>
      </c>
      <c r="AA17" s="464">
        <f t="shared" si="6"/>
        <v>5</v>
      </c>
    </row>
    <row r="18" spans="1:31" s="464" customFormat="1" ht="42.75" customHeight="1" x14ac:dyDescent="0.2">
      <c r="A18" s="466">
        <v>6</v>
      </c>
      <c r="B18" s="1225" t="s">
        <v>359</v>
      </c>
      <c r="C18" s="475">
        <v>3</v>
      </c>
      <c r="D18" s="471">
        <v>12916</v>
      </c>
      <c r="E18" s="474">
        <v>4</v>
      </c>
      <c r="F18" s="469">
        <v>16052</v>
      </c>
      <c r="G18" s="475">
        <v>2</v>
      </c>
      <c r="H18" s="471">
        <v>22905</v>
      </c>
      <c r="I18" s="474">
        <v>5</v>
      </c>
      <c r="J18" s="469">
        <v>14911</v>
      </c>
      <c r="K18" s="475">
        <v>6</v>
      </c>
      <c r="L18" s="471">
        <v>16722</v>
      </c>
      <c r="M18" s="474">
        <v>6</v>
      </c>
      <c r="N18" s="469">
        <v>15840</v>
      </c>
      <c r="O18" s="475">
        <v>6</v>
      </c>
      <c r="P18" s="471">
        <v>6616</v>
      </c>
      <c r="Q18" s="474">
        <v>7</v>
      </c>
      <c r="R18" s="469">
        <v>6551</v>
      </c>
      <c r="S18" s="749">
        <f t="shared" si="0"/>
        <v>39</v>
      </c>
      <c r="T18" s="750">
        <f t="shared" si="0"/>
        <v>112513</v>
      </c>
      <c r="U18" s="743">
        <f t="shared" si="1"/>
        <v>6</v>
      </c>
      <c r="W18" s="464">
        <f t="shared" si="2"/>
        <v>39</v>
      </c>
      <c r="X18" s="464">
        <f t="shared" si="3"/>
        <v>112513</v>
      </c>
      <c r="Y18" s="465">
        <f t="shared" si="4"/>
        <v>22905</v>
      </c>
      <c r="Z18" s="464">
        <f t="shared" si="5"/>
        <v>37.874847095</v>
      </c>
      <c r="AA18" s="464">
        <f t="shared" si="6"/>
        <v>6</v>
      </c>
    </row>
    <row r="19" spans="1:31" s="464" customFormat="1" ht="42.75" customHeight="1" thickBot="1" x14ac:dyDescent="0.25">
      <c r="A19" s="1240">
        <v>7</v>
      </c>
      <c r="B19" s="1377" t="s">
        <v>422</v>
      </c>
      <c r="C19" s="1217">
        <v>4</v>
      </c>
      <c r="D19" s="1218">
        <v>12470</v>
      </c>
      <c r="E19" s="1219">
        <v>5</v>
      </c>
      <c r="F19" s="1220">
        <v>15083</v>
      </c>
      <c r="G19" s="1217">
        <v>6</v>
      </c>
      <c r="H19" s="1218">
        <v>14950</v>
      </c>
      <c r="I19" s="1219">
        <v>7</v>
      </c>
      <c r="J19" s="1220">
        <v>11658</v>
      </c>
      <c r="K19" s="1217">
        <v>7</v>
      </c>
      <c r="L19" s="1218">
        <v>7502</v>
      </c>
      <c r="M19" s="1219">
        <v>7</v>
      </c>
      <c r="N19" s="1220">
        <v>14556</v>
      </c>
      <c r="O19" s="1217">
        <v>5</v>
      </c>
      <c r="P19" s="1218">
        <v>8890</v>
      </c>
      <c r="Q19" s="1219">
        <v>2</v>
      </c>
      <c r="R19" s="1220">
        <v>14303</v>
      </c>
      <c r="S19" s="1221">
        <f t="shared" si="0"/>
        <v>43</v>
      </c>
      <c r="T19" s="1222">
        <f t="shared" si="0"/>
        <v>99412</v>
      </c>
      <c r="U19" s="1223">
        <f t="shared" si="1"/>
        <v>7</v>
      </c>
      <c r="W19" s="464">
        <f t="shared" si="2"/>
        <v>43</v>
      </c>
      <c r="X19" s="464">
        <f t="shared" si="3"/>
        <v>99412</v>
      </c>
      <c r="Y19" s="465">
        <f t="shared" si="4"/>
        <v>15083</v>
      </c>
      <c r="Z19" s="464">
        <f t="shared" si="5"/>
        <v>42.005864916999997</v>
      </c>
      <c r="AA19" s="464">
        <f t="shared" si="6"/>
        <v>7</v>
      </c>
    </row>
    <row r="20" spans="1:31" s="464" customFormat="1" ht="18.75" customHeight="1" x14ac:dyDescent="0.2">
      <c r="A20" s="473"/>
      <c r="B20" s="450"/>
      <c r="C20" s="450"/>
      <c r="D20" s="454"/>
      <c r="E20" s="450"/>
      <c r="F20" s="450"/>
      <c r="G20" s="450"/>
      <c r="H20" s="450"/>
      <c r="I20" s="450"/>
      <c r="J20" s="450"/>
      <c r="K20" s="450"/>
      <c r="L20" s="450"/>
      <c r="M20" s="450"/>
      <c r="N20" s="450"/>
      <c r="O20" s="450"/>
      <c r="P20" s="450"/>
      <c r="Q20" s="450"/>
      <c r="R20" s="450"/>
      <c r="S20" s="450"/>
      <c r="T20" s="450"/>
      <c r="U20" s="450"/>
      <c r="V20" s="450"/>
      <c r="W20" s="450"/>
      <c r="X20" s="450"/>
      <c r="Y20" s="450"/>
      <c r="Z20" s="450"/>
      <c r="AA20" s="450"/>
      <c r="AB20" s="450"/>
      <c r="AC20" s="450"/>
      <c r="AD20" s="450"/>
      <c r="AE20" s="450"/>
    </row>
    <row r="21" spans="1:31" s="464" customFormat="1" ht="19.5" customHeight="1" x14ac:dyDescent="0.2">
      <c r="A21" s="473"/>
      <c r="B21" s="450"/>
      <c r="C21" s="450"/>
      <c r="D21" s="450"/>
      <c r="E21" s="450"/>
      <c r="F21" s="450"/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50"/>
      <c r="R21" s="450"/>
      <c r="S21" s="450"/>
      <c r="T21" s="450"/>
      <c r="U21" s="450"/>
      <c r="V21" s="450"/>
      <c r="W21" s="450"/>
      <c r="X21" s="450"/>
      <c r="Y21" s="450"/>
      <c r="Z21" s="450"/>
      <c r="AA21" s="450"/>
      <c r="AB21" s="450"/>
      <c r="AC21" s="450"/>
      <c r="AD21" s="450"/>
      <c r="AE21" s="450"/>
    </row>
    <row r="22" spans="1:31" s="464" customFormat="1" ht="18.75" customHeight="1" x14ac:dyDescent="0.2">
      <c r="A22" s="473"/>
      <c r="B22" s="450"/>
      <c r="C22" s="450"/>
      <c r="D22" s="450"/>
      <c r="E22" s="450"/>
      <c r="F22" s="450"/>
      <c r="G22" s="450"/>
      <c r="H22" s="450"/>
      <c r="I22" s="450"/>
      <c r="J22" s="450"/>
      <c r="K22" s="450"/>
      <c r="L22" s="450"/>
      <c r="M22" s="450"/>
      <c r="N22" s="450"/>
      <c r="O22" s="450"/>
      <c r="P22" s="450"/>
      <c r="Q22" s="450"/>
      <c r="R22" s="450"/>
      <c r="S22" s="450"/>
      <c r="T22" s="450"/>
      <c r="U22" s="450"/>
      <c r="V22" s="450"/>
      <c r="W22" s="450"/>
      <c r="X22" s="450"/>
      <c r="Y22" s="450"/>
      <c r="Z22" s="450"/>
      <c r="AA22" s="450"/>
      <c r="AB22" s="450"/>
      <c r="AC22" s="450"/>
      <c r="AD22" s="450"/>
      <c r="AE22" s="450"/>
    </row>
    <row r="23" spans="1:31" s="464" customFormat="1" ht="15.75" customHeight="1" x14ac:dyDescent="0.2">
      <c r="A23" s="473"/>
      <c r="B23" s="450"/>
      <c r="C23" s="450"/>
      <c r="D23" s="450"/>
      <c r="E23" s="450"/>
      <c r="F23" s="450"/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50"/>
      <c r="R23" s="450"/>
      <c r="S23" s="450"/>
      <c r="T23" s="450"/>
      <c r="U23" s="450"/>
      <c r="V23" s="450"/>
      <c r="W23" s="450"/>
      <c r="X23" s="450"/>
      <c r="Y23" s="450"/>
      <c r="Z23" s="450"/>
      <c r="AA23" s="450"/>
      <c r="AB23" s="450"/>
      <c r="AC23" s="450"/>
      <c r="AD23" s="450"/>
      <c r="AE23" s="450"/>
    </row>
    <row r="24" spans="1:31" s="464" customFormat="1" ht="16.5" customHeight="1" x14ac:dyDescent="0.2">
      <c r="A24" s="473"/>
      <c r="B24" s="450"/>
      <c r="C24" s="450"/>
      <c r="D24" s="450"/>
      <c r="E24" s="450"/>
      <c r="F24" s="450"/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50"/>
      <c r="R24" s="450"/>
      <c r="S24" s="450"/>
      <c r="T24" s="450"/>
      <c r="U24" s="450"/>
      <c r="V24" s="450"/>
      <c r="W24" s="450"/>
      <c r="X24" s="450"/>
      <c r="Y24" s="450"/>
      <c r="Z24" s="450"/>
      <c r="AA24" s="450"/>
      <c r="AB24" s="450"/>
      <c r="AC24" s="450"/>
      <c r="AD24" s="450"/>
      <c r="AE24" s="450"/>
    </row>
    <row r="25" spans="1:31" s="464" customFormat="1" ht="18" customHeight="1" x14ac:dyDescent="0.2">
      <c r="A25" s="473"/>
      <c r="B25" s="450"/>
      <c r="C25" s="450"/>
      <c r="D25" s="450"/>
      <c r="E25" s="450"/>
      <c r="F25" s="450"/>
      <c r="G25" s="450"/>
      <c r="H25" s="450"/>
      <c r="I25" s="450"/>
      <c r="J25" s="450"/>
      <c r="K25" s="450"/>
      <c r="L25" s="450"/>
      <c r="M25" s="450"/>
      <c r="N25" s="450"/>
      <c r="O25" s="450"/>
      <c r="P25" s="450"/>
      <c r="Q25" s="450"/>
      <c r="R25" s="450"/>
      <c r="S25" s="450"/>
      <c r="T25" s="450"/>
      <c r="U25" s="450"/>
      <c r="V25" s="450"/>
      <c r="W25" s="450"/>
      <c r="X25" s="450"/>
      <c r="Y25" s="450"/>
      <c r="Z25" s="450"/>
      <c r="AA25" s="450"/>
      <c r="AB25" s="450"/>
      <c r="AC25" s="450"/>
      <c r="AD25" s="450"/>
      <c r="AE25" s="450"/>
    </row>
    <row r="26" spans="1:31" s="464" customFormat="1" ht="15.75" customHeight="1" x14ac:dyDescent="0.2">
      <c r="A26" s="473"/>
      <c r="B26" s="450"/>
      <c r="C26" s="450"/>
      <c r="D26" s="450"/>
      <c r="E26" s="450"/>
      <c r="F26" s="450"/>
      <c r="G26" s="450"/>
      <c r="H26" s="450"/>
      <c r="I26" s="450"/>
      <c r="J26" s="450"/>
      <c r="K26" s="450"/>
      <c r="L26" s="450"/>
      <c r="M26" s="450"/>
      <c r="N26" s="450"/>
      <c r="O26" s="450"/>
      <c r="P26" s="450"/>
      <c r="Q26" s="450"/>
      <c r="R26" s="450"/>
      <c r="S26" s="450"/>
      <c r="T26" s="450"/>
      <c r="U26" s="450"/>
      <c r="V26" s="450"/>
      <c r="W26" s="450"/>
      <c r="X26" s="450"/>
      <c r="Y26" s="450"/>
      <c r="Z26" s="450"/>
      <c r="AA26" s="450"/>
      <c r="AB26" s="450"/>
      <c r="AC26" s="450"/>
      <c r="AD26" s="450"/>
      <c r="AE26" s="450"/>
    </row>
  </sheetData>
  <sortState ref="B13:T19">
    <sortCondition ref="S13:S19"/>
    <sortCondition descending="1" ref="T13:T19"/>
  </sortState>
  <mergeCells count="19">
    <mergeCell ref="A8:A10"/>
    <mergeCell ref="B8:B10"/>
    <mergeCell ref="C8:D8"/>
    <mergeCell ref="E8:F8"/>
    <mergeCell ref="C9:D9"/>
    <mergeCell ref="E9:F9"/>
    <mergeCell ref="G8:H8"/>
    <mergeCell ref="I8:J8"/>
    <mergeCell ref="K8:L8"/>
    <mergeCell ref="M8:N8"/>
    <mergeCell ref="G9:H9"/>
    <mergeCell ref="I9:J9"/>
    <mergeCell ref="Q9:R9"/>
    <mergeCell ref="O8:P8"/>
    <mergeCell ref="Q8:R8"/>
    <mergeCell ref="S8:U9"/>
    <mergeCell ref="K9:L9"/>
    <mergeCell ref="M9:N9"/>
    <mergeCell ref="O9:P9"/>
  </mergeCells>
  <printOptions horizontalCentered="1"/>
  <pageMargins left="0.78740157480314965" right="0.78740157480314965" top="0.17" bottom="0.36" header="2.9527559055118111" footer="0.28999999999999998"/>
  <pageSetup paperSize="9" scale="70" orientation="landscape" verticalDpi="4294967293" r:id="rId1"/>
  <headerFooter alignWithMargins="0">
    <oddHeader>&amp;C&amp;G</oddHeader>
  </headerFooter>
  <drawing r:id="rId2"/>
  <legacyDrawing r:id="rId3"/>
  <legacyDrawingHF r:id="rId4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">
    <tabColor rgb="FF00B050"/>
  </sheetPr>
  <dimension ref="A1:AB92"/>
  <sheetViews>
    <sheetView zoomScale="85" zoomScaleNormal="85" workbookViewId="0">
      <selection activeCell="AC10" sqref="AC10"/>
    </sheetView>
  </sheetViews>
  <sheetFormatPr defaultRowHeight="15" x14ac:dyDescent="0.2"/>
  <cols>
    <col min="1" max="1" width="5.140625" style="449" customWidth="1"/>
    <col min="2" max="2" width="21.85546875" style="455" bestFit="1" customWidth="1"/>
    <col min="3" max="3" width="19.85546875" style="450" customWidth="1"/>
    <col min="4" max="4" width="5.7109375" style="450" customWidth="1"/>
    <col min="5" max="5" width="9.28515625" style="451" customWidth="1"/>
    <col min="6" max="6" width="5.7109375" style="450" customWidth="1"/>
    <col min="7" max="7" width="9.28515625" style="451" customWidth="1"/>
    <col min="8" max="8" width="5.7109375" style="450" customWidth="1"/>
    <col min="9" max="9" width="9.28515625" style="451" customWidth="1"/>
    <col min="10" max="10" width="5.7109375" style="450" customWidth="1"/>
    <col min="11" max="11" width="9.28515625" style="451" customWidth="1"/>
    <col min="12" max="12" width="5.7109375" style="450" customWidth="1"/>
    <col min="13" max="13" width="9.28515625" style="451" customWidth="1"/>
    <col min="14" max="14" width="5.7109375" style="450" customWidth="1"/>
    <col min="15" max="15" width="9.28515625" style="451" customWidth="1"/>
    <col min="16" max="16" width="5.7109375" style="450" customWidth="1"/>
    <col min="17" max="17" width="9.28515625" style="451" customWidth="1"/>
    <col min="18" max="18" width="5.7109375" style="450" customWidth="1"/>
    <col min="19" max="19" width="9.28515625" style="451" customWidth="1"/>
    <col min="20" max="20" width="6.7109375" style="450" customWidth="1"/>
    <col min="21" max="21" width="10" style="451" customWidth="1"/>
    <col min="22" max="22" width="10.5703125" style="450" customWidth="1"/>
    <col min="23" max="23" width="0" style="450" hidden="1" customWidth="1"/>
    <col min="24" max="25" width="9.140625" style="450" hidden="1" customWidth="1"/>
    <col min="26" max="26" width="10.85546875" style="450" hidden="1" customWidth="1"/>
    <col min="27" max="27" width="15.5703125" style="450" hidden="1" customWidth="1"/>
    <col min="28" max="28" width="14.5703125" style="450" hidden="1" customWidth="1"/>
    <col min="29" max="256" width="9.140625" style="450"/>
    <col min="257" max="257" width="5.140625" style="450" customWidth="1"/>
    <col min="258" max="258" width="21.85546875" style="450" bestFit="1" customWidth="1"/>
    <col min="259" max="259" width="19.85546875" style="450" customWidth="1"/>
    <col min="260" max="260" width="5.7109375" style="450" customWidth="1"/>
    <col min="261" max="261" width="9.28515625" style="450" customWidth="1"/>
    <col min="262" max="262" width="5.7109375" style="450" customWidth="1"/>
    <col min="263" max="263" width="9.28515625" style="450" customWidth="1"/>
    <col min="264" max="264" width="5.7109375" style="450" customWidth="1"/>
    <col min="265" max="265" width="9.28515625" style="450" customWidth="1"/>
    <col min="266" max="266" width="5.7109375" style="450" customWidth="1"/>
    <col min="267" max="267" width="9.28515625" style="450" customWidth="1"/>
    <col min="268" max="268" width="5.7109375" style="450" customWidth="1"/>
    <col min="269" max="269" width="9.28515625" style="450" customWidth="1"/>
    <col min="270" max="270" width="5.7109375" style="450" customWidth="1"/>
    <col min="271" max="271" width="9.28515625" style="450" customWidth="1"/>
    <col min="272" max="272" width="5.7109375" style="450" customWidth="1"/>
    <col min="273" max="273" width="9.28515625" style="450" customWidth="1"/>
    <col min="274" max="274" width="5.7109375" style="450" customWidth="1"/>
    <col min="275" max="275" width="9.28515625" style="450" customWidth="1"/>
    <col min="276" max="276" width="6.7109375" style="450" customWidth="1"/>
    <col min="277" max="277" width="10" style="450" customWidth="1"/>
    <col min="278" max="278" width="10.5703125" style="450" customWidth="1"/>
    <col min="279" max="284" width="0" style="450" hidden="1" customWidth="1"/>
    <col min="285" max="512" width="9.140625" style="450"/>
    <col min="513" max="513" width="5.140625" style="450" customWidth="1"/>
    <col min="514" max="514" width="21.85546875" style="450" bestFit="1" customWidth="1"/>
    <col min="515" max="515" width="19.85546875" style="450" customWidth="1"/>
    <col min="516" max="516" width="5.7109375" style="450" customWidth="1"/>
    <col min="517" max="517" width="9.28515625" style="450" customWidth="1"/>
    <col min="518" max="518" width="5.7109375" style="450" customWidth="1"/>
    <col min="519" max="519" width="9.28515625" style="450" customWidth="1"/>
    <col min="520" max="520" width="5.7109375" style="450" customWidth="1"/>
    <col min="521" max="521" width="9.28515625" style="450" customWidth="1"/>
    <col min="522" max="522" width="5.7109375" style="450" customWidth="1"/>
    <col min="523" max="523" width="9.28515625" style="450" customWidth="1"/>
    <col min="524" max="524" width="5.7109375" style="450" customWidth="1"/>
    <col min="525" max="525" width="9.28515625" style="450" customWidth="1"/>
    <col min="526" max="526" width="5.7109375" style="450" customWidth="1"/>
    <col min="527" max="527" width="9.28515625" style="450" customWidth="1"/>
    <col min="528" max="528" width="5.7109375" style="450" customWidth="1"/>
    <col min="529" max="529" width="9.28515625" style="450" customWidth="1"/>
    <col min="530" max="530" width="5.7109375" style="450" customWidth="1"/>
    <col min="531" max="531" width="9.28515625" style="450" customWidth="1"/>
    <col min="532" max="532" width="6.7109375" style="450" customWidth="1"/>
    <col min="533" max="533" width="10" style="450" customWidth="1"/>
    <col min="534" max="534" width="10.5703125" style="450" customWidth="1"/>
    <col min="535" max="540" width="0" style="450" hidden="1" customWidth="1"/>
    <col min="541" max="768" width="9.140625" style="450"/>
    <col min="769" max="769" width="5.140625" style="450" customWidth="1"/>
    <col min="770" max="770" width="21.85546875" style="450" bestFit="1" customWidth="1"/>
    <col min="771" max="771" width="19.85546875" style="450" customWidth="1"/>
    <col min="772" max="772" width="5.7109375" style="450" customWidth="1"/>
    <col min="773" max="773" width="9.28515625" style="450" customWidth="1"/>
    <col min="774" max="774" width="5.7109375" style="450" customWidth="1"/>
    <col min="775" max="775" width="9.28515625" style="450" customWidth="1"/>
    <col min="776" max="776" width="5.7109375" style="450" customWidth="1"/>
    <col min="777" max="777" width="9.28515625" style="450" customWidth="1"/>
    <col min="778" max="778" width="5.7109375" style="450" customWidth="1"/>
    <col min="779" max="779" width="9.28515625" style="450" customWidth="1"/>
    <col min="780" max="780" width="5.7109375" style="450" customWidth="1"/>
    <col min="781" max="781" width="9.28515625" style="450" customWidth="1"/>
    <col min="782" max="782" width="5.7109375" style="450" customWidth="1"/>
    <col min="783" max="783" width="9.28515625" style="450" customWidth="1"/>
    <col min="784" max="784" width="5.7109375" style="450" customWidth="1"/>
    <col min="785" max="785" width="9.28515625" style="450" customWidth="1"/>
    <col min="786" max="786" width="5.7109375" style="450" customWidth="1"/>
    <col min="787" max="787" width="9.28515625" style="450" customWidth="1"/>
    <col min="788" max="788" width="6.7109375" style="450" customWidth="1"/>
    <col min="789" max="789" width="10" style="450" customWidth="1"/>
    <col min="790" max="790" width="10.5703125" style="450" customWidth="1"/>
    <col min="791" max="796" width="0" style="450" hidden="1" customWidth="1"/>
    <col min="797" max="1024" width="9.140625" style="450"/>
    <col min="1025" max="1025" width="5.140625" style="450" customWidth="1"/>
    <col min="1026" max="1026" width="21.85546875" style="450" bestFit="1" customWidth="1"/>
    <col min="1027" max="1027" width="19.85546875" style="450" customWidth="1"/>
    <col min="1028" max="1028" width="5.7109375" style="450" customWidth="1"/>
    <col min="1029" max="1029" width="9.28515625" style="450" customWidth="1"/>
    <col min="1030" max="1030" width="5.7109375" style="450" customWidth="1"/>
    <col min="1031" max="1031" width="9.28515625" style="450" customWidth="1"/>
    <col min="1032" max="1032" width="5.7109375" style="450" customWidth="1"/>
    <col min="1033" max="1033" width="9.28515625" style="450" customWidth="1"/>
    <col min="1034" max="1034" width="5.7109375" style="450" customWidth="1"/>
    <col min="1035" max="1035" width="9.28515625" style="450" customWidth="1"/>
    <col min="1036" max="1036" width="5.7109375" style="450" customWidth="1"/>
    <col min="1037" max="1037" width="9.28515625" style="450" customWidth="1"/>
    <col min="1038" max="1038" width="5.7109375" style="450" customWidth="1"/>
    <col min="1039" max="1039" width="9.28515625" style="450" customWidth="1"/>
    <col min="1040" max="1040" width="5.7109375" style="450" customWidth="1"/>
    <col min="1041" max="1041" width="9.28515625" style="450" customWidth="1"/>
    <col min="1042" max="1042" width="5.7109375" style="450" customWidth="1"/>
    <col min="1043" max="1043" width="9.28515625" style="450" customWidth="1"/>
    <col min="1044" max="1044" width="6.7109375" style="450" customWidth="1"/>
    <col min="1045" max="1045" width="10" style="450" customWidth="1"/>
    <col min="1046" max="1046" width="10.5703125" style="450" customWidth="1"/>
    <col min="1047" max="1052" width="0" style="450" hidden="1" customWidth="1"/>
    <col min="1053" max="1280" width="9.140625" style="450"/>
    <col min="1281" max="1281" width="5.140625" style="450" customWidth="1"/>
    <col min="1282" max="1282" width="21.85546875" style="450" bestFit="1" customWidth="1"/>
    <col min="1283" max="1283" width="19.85546875" style="450" customWidth="1"/>
    <col min="1284" max="1284" width="5.7109375" style="450" customWidth="1"/>
    <col min="1285" max="1285" width="9.28515625" style="450" customWidth="1"/>
    <col min="1286" max="1286" width="5.7109375" style="450" customWidth="1"/>
    <col min="1287" max="1287" width="9.28515625" style="450" customWidth="1"/>
    <col min="1288" max="1288" width="5.7109375" style="450" customWidth="1"/>
    <col min="1289" max="1289" width="9.28515625" style="450" customWidth="1"/>
    <col min="1290" max="1290" width="5.7109375" style="450" customWidth="1"/>
    <col min="1291" max="1291" width="9.28515625" style="450" customWidth="1"/>
    <col min="1292" max="1292" width="5.7109375" style="450" customWidth="1"/>
    <col min="1293" max="1293" width="9.28515625" style="450" customWidth="1"/>
    <col min="1294" max="1294" width="5.7109375" style="450" customWidth="1"/>
    <col min="1295" max="1295" width="9.28515625" style="450" customWidth="1"/>
    <col min="1296" max="1296" width="5.7109375" style="450" customWidth="1"/>
    <col min="1297" max="1297" width="9.28515625" style="450" customWidth="1"/>
    <col min="1298" max="1298" width="5.7109375" style="450" customWidth="1"/>
    <col min="1299" max="1299" width="9.28515625" style="450" customWidth="1"/>
    <col min="1300" max="1300" width="6.7109375" style="450" customWidth="1"/>
    <col min="1301" max="1301" width="10" style="450" customWidth="1"/>
    <col min="1302" max="1302" width="10.5703125" style="450" customWidth="1"/>
    <col min="1303" max="1308" width="0" style="450" hidden="1" customWidth="1"/>
    <col min="1309" max="1536" width="9.140625" style="450"/>
    <col min="1537" max="1537" width="5.140625" style="450" customWidth="1"/>
    <col min="1538" max="1538" width="21.85546875" style="450" bestFit="1" customWidth="1"/>
    <col min="1539" max="1539" width="19.85546875" style="450" customWidth="1"/>
    <col min="1540" max="1540" width="5.7109375" style="450" customWidth="1"/>
    <col min="1541" max="1541" width="9.28515625" style="450" customWidth="1"/>
    <col min="1542" max="1542" width="5.7109375" style="450" customWidth="1"/>
    <col min="1543" max="1543" width="9.28515625" style="450" customWidth="1"/>
    <col min="1544" max="1544" width="5.7109375" style="450" customWidth="1"/>
    <col min="1545" max="1545" width="9.28515625" style="450" customWidth="1"/>
    <col min="1546" max="1546" width="5.7109375" style="450" customWidth="1"/>
    <col min="1547" max="1547" width="9.28515625" style="450" customWidth="1"/>
    <col min="1548" max="1548" width="5.7109375" style="450" customWidth="1"/>
    <col min="1549" max="1549" width="9.28515625" style="450" customWidth="1"/>
    <col min="1550" max="1550" width="5.7109375" style="450" customWidth="1"/>
    <col min="1551" max="1551" width="9.28515625" style="450" customWidth="1"/>
    <col min="1552" max="1552" width="5.7109375" style="450" customWidth="1"/>
    <col min="1553" max="1553" width="9.28515625" style="450" customWidth="1"/>
    <col min="1554" max="1554" width="5.7109375" style="450" customWidth="1"/>
    <col min="1555" max="1555" width="9.28515625" style="450" customWidth="1"/>
    <col min="1556" max="1556" width="6.7109375" style="450" customWidth="1"/>
    <col min="1557" max="1557" width="10" style="450" customWidth="1"/>
    <col min="1558" max="1558" width="10.5703125" style="450" customWidth="1"/>
    <col min="1559" max="1564" width="0" style="450" hidden="1" customWidth="1"/>
    <col min="1565" max="1792" width="9.140625" style="450"/>
    <col min="1793" max="1793" width="5.140625" style="450" customWidth="1"/>
    <col min="1794" max="1794" width="21.85546875" style="450" bestFit="1" customWidth="1"/>
    <col min="1795" max="1795" width="19.85546875" style="450" customWidth="1"/>
    <col min="1796" max="1796" width="5.7109375" style="450" customWidth="1"/>
    <col min="1797" max="1797" width="9.28515625" style="450" customWidth="1"/>
    <col min="1798" max="1798" width="5.7109375" style="450" customWidth="1"/>
    <col min="1799" max="1799" width="9.28515625" style="450" customWidth="1"/>
    <col min="1800" max="1800" width="5.7109375" style="450" customWidth="1"/>
    <col min="1801" max="1801" width="9.28515625" style="450" customWidth="1"/>
    <col min="1802" max="1802" width="5.7109375" style="450" customWidth="1"/>
    <col min="1803" max="1803" width="9.28515625" style="450" customWidth="1"/>
    <col min="1804" max="1804" width="5.7109375" style="450" customWidth="1"/>
    <col min="1805" max="1805" width="9.28515625" style="450" customWidth="1"/>
    <col min="1806" max="1806" width="5.7109375" style="450" customWidth="1"/>
    <col min="1807" max="1807" width="9.28515625" style="450" customWidth="1"/>
    <col min="1808" max="1808" width="5.7109375" style="450" customWidth="1"/>
    <col min="1809" max="1809" width="9.28515625" style="450" customWidth="1"/>
    <col min="1810" max="1810" width="5.7109375" style="450" customWidth="1"/>
    <col min="1811" max="1811" width="9.28515625" style="450" customWidth="1"/>
    <col min="1812" max="1812" width="6.7109375" style="450" customWidth="1"/>
    <col min="1813" max="1813" width="10" style="450" customWidth="1"/>
    <col min="1814" max="1814" width="10.5703125" style="450" customWidth="1"/>
    <col min="1815" max="1820" width="0" style="450" hidden="1" customWidth="1"/>
    <col min="1821" max="2048" width="9.140625" style="450"/>
    <col min="2049" max="2049" width="5.140625" style="450" customWidth="1"/>
    <col min="2050" max="2050" width="21.85546875" style="450" bestFit="1" customWidth="1"/>
    <col min="2051" max="2051" width="19.85546875" style="450" customWidth="1"/>
    <col min="2052" max="2052" width="5.7109375" style="450" customWidth="1"/>
    <col min="2053" max="2053" width="9.28515625" style="450" customWidth="1"/>
    <col min="2054" max="2054" width="5.7109375" style="450" customWidth="1"/>
    <col min="2055" max="2055" width="9.28515625" style="450" customWidth="1"/>
    <col min="2056" max="2056" width="5.7109375" style="450" customWidth="1"/>
    <col min="2057" max="2057" width="9.28515625" style="450" customWidth="1"/>
    <col min="2058" max="2058" width="5.7109375" style="450" customWidth="1"/>
    <col min="2059" max="2059" width="9.28515625" style="450" customWidth="1"/>
    <col min="2060" max="2060" width="5.7109375" style="450" customWidth="1"/>
    <col min="2061" max="2061" width="9.28515625" style="450" customWidth="1"/>
    <col min="2062" max="2062" width="5.7109375" style="450" customWidth="1"/>
    <col min="2063" max="2063" width="9.28515625" style="450" customWidth="1"/>
    <col min="2064" max="2064" width="5.7109375" style="450" customWidth="1"/>
    <col min="2065" max="2065" width="9.28515625" style="450" customWidth="1"/>
    <col min="2066" max="2066" width="5.7109375" style="450" customWidth="1"/>
    <col min="2067" max="2067" width="9.28515625" style="450" customWidth="1"/>
    <col min="2068" max="2068" width="6.7109375" style="450" customWidth="1"/>
    <col min="2069" max="2069" width="10" style="450" customWidth="1"/>
    <col min="2070" max="2070" width="10.5703125" style="450" customWidth="1"/>
    <col min="2071" max="2076" width="0" style="450" hidden="1" customWidth="1"/>
    <col min="2077" max="2304" width="9.140625" style="450"/>
    <col min="2305" max="2305" width="5.140625" style="450" customWidth="1"/>
    <col min="2306" max="2306" width="21.85546875" style="450" bestFit="1" customWidth="1"/>
    <col min="2307" max="2307" width="19.85546875" style="450" customWidth="1"/>
    <col min="2308" max="2308" width="5.7109375" style="450" customWidth="1"/>
    <col min="2309" max="2309" width="9.28515625" style="450" customWidth="1"/>
    <col min="2310" max="2310" width="5.7109375" style="450" customWidth="1"/>
    <col min="2311" max="2311" width="9.28515625" style="450" customWidth="1"/>
    <col min="2312" max="2312" width="5.7109375" style="450" customWidth="1"/>
    <col min="2313" max="2313" width="9.28515625" style="450" customWidth="1"/>
    <col min="2314" max="2314" width="5.7109375" style="450" customWidth="1"/>
    <col min="2315" max="2315" width="9.28515625" style="450" customWidth="1"/>
    <col min="2316" max="2316" width="5.7109375" style="450" customWidth="1"/>
    <col min="2317" max="2317" width="9.28515625" style="450" customWidth="1"/>
    <col min="2318" max="2318" width="5.7109375" style="450" customWidth="1"/>
    <col min="2319" max="2319" width="9.28515625" style="450" customWidth="1"/>
    <col min="2320" max="2320" width="5.7109375" style="450" customWidth="1"/>
    <col min="2321" max="2321" width="9.28515625" style="450" customWidth="1"/>
    <col min="2322" max="2322" width="5.7109375" style="450" customWidth="1"/>
    <col min="2323" max="2323" width="9.28515625" style="450" customWidth="1"/>
    <col min="2324" max="2324" width="6.7109375" style="450" customWidth="1"/>
    <col min="2325" max="2325" width="10" style="450" customWidth="1"/>
    <col min="2326" max="2326" width="10.5703125" style="450" customWidth="1"/>
    <col min="2327" max="2332" width="0" style="450" hidden="1" customWidth="1"/>
    <col min="2333" max="2560" width="9.140625" style="450"/>
    <col min="2561" max="2561" width="5.140625" style="450" customWidth="1"/>
    <col min="2562" max="2562" width="21.85546875" style="450" bestFit="1" customWidth="1"/>
    <col min="2563" max="2563" width="19.85546875" style="450" customWidth="1"/>
    <col min="2564" max="2564" width="5.7109375" style="450" customWidth="1"/>
    <col min="2565" max="2565" width="9.28515625" style="450" customWidth="1"/>
    <col min="2566" max="2566" width="5.7109375" style="450" customWidth="1"/>
    <col min="2567" max="2567" width="9.28515625" style="450" customWidth="1"/>
    <col min="2568" max="2568" width="5.7109375" style="450" customWidth="1"/>
    <col min="2569" max="2569" width="9.28515625" style="450" customWidth="1"/>
    <col min="2570" max="2570" width="5.7109375" style="450" customWidth="1"/>
    <col min="2571" max="2571" width="9.28515625" style="450" customWidth="1"/>
    <col min="2572" max="2572" width="5.7109375" style="450" customWidth="1"/>
    <col min="2573" max="2573" width="9.28515625" style="450" customWidth="1"/>
    <col min="2574" max="2574" width="5.7109375" style="450" customWidth="1"/>
    <col min="2575" max="2575" width="9.28515625" style="450" customWidth="1"/>
    <col min="2576" max="2576" width="5.7109375" style="450" customWidth="1"/>
    <col min="2577" max="2577" width="9.28515625" style="450" customWidth="1"/>
    <col min="2578" max="2578" width="5.7109375" style="450" customWidth="1"/>
    <col min="2579" max="2579" width="9.28515625" style="450" customWidth="1"/>
    <col min="2580" max="2580" width="6.7109375" style="450" customWidth="1"/>
    <col min="2581" max="2581" width="10" style="450" customWidth="1"/>
    <col min="2582" max="2582" width="10.5703125" style="450" customWidth="1"/>
    <col min="2583" max="2588" width="0" style="450" hidden="1" customWidth="1"/>
    <col min="2589" max="2816" width="9.140625" style="450"/>
    <col min="2817" max="2817" width="5.140625" style="450" customWidth="1"/>
    <col min="2818" max="2818" width="21.85546875" style="450" bestFit="1" customWidth="1"/>
    <col min="2819" max="2819" width="19.85546875" style="450" customWidth="1"/>
    <col min="2820" max="2820" width="5.7109375" style="450" customWidth="1"/>
    <col min="2821" max="2821" width="9.28515625" style="450" customWidth="1"/>
    <col min="2822" max="2822" width="5.7109375" style="450" customWidth="1"/>
    <col min="2823" max="2823" width="9.28515625" style="450" customWidth="1"/>
    <col min="2824" max="2824" width="5.7109375" style="450" customWidth="1"/>
    <col min="2825" max="2825" width="9.28515625" style="450" customWidth="1"/>
    <col min="2826" max="2826" width="5.7109375" style="450" customWidth="1"/>
    <col min="2827" max="2827" width="9.28515625" style="450" customWidth="1"/>
    <col min="2828" max="2828" width="5.7109375" style="450" customWidth="1"/>
    <col min="2829" max="2829" width="9.28515625" style="450" customWidth="1"/>
    <col min="2830" max="2830" width="5.7109375" style="450" customWidth="1"/>
    <col min="2831" max="2831" width="9.28515625" style="450" customWidth="1"/>
    <col min="2832" max="2832" width="5.7109375" style="450" customWidth="1"/>
    <col min="2833" max="2833" width="9.28515625" style="450" customWidth="1"/>
    <col min="2834" max="2834" width="5.7109375" style="450" customWidth="1"/>
    <col min="2835" max="2835" width="9.28515625" style="450" customWidth="1"/>
    <col min="2836" max="2836" width="6.7109375" style="450" customWidth="1"/>
    <col min="2837" max="2837" width="10" style="450" customWidth="1"/>
    <col min="2838" max="2838" width="10.5703125" style="450" customWidth="1"/>
    <col min="2839" max="2844" width="0" style="450" hidden="1" customWidth="1"/>
    <col min="2845" max="3072" width="9.140625" style="450"/>
    <col min="3073" max="3073" width="5.140625" style="450" customWidth="1"/>
    <col min="3074" max="3074" width="21.85546875" style="450" bestFit="1" customWidth="1"/>
    <col min="3075" max="3075" width="19.85546875" style="450" customWidth="1"/>
    <col min="3076" max="3076" width="5.7109375" style="450" customWidth="1"/>
    <col min="3077" max="3077" width="9.28515625" style="450" customWidth="1"/>
    <col min="3078" max="3078" width="5.7109375" style="450" customWidth="1"/>
    <col min="3079" max="3079" width="9.28515625" style="450" customWidth="1"/>
    <col min="3080" max="3080" width="5.7109375" style="450" customWidth="1"/>
    <col min="3081" max="3081" width="9.28515625" style="450" customWidth="1"/>
    <col min="3082" max="3082" width="5.7109375" style="450" customWidth="1"/>
    <col min="3083" max="3083" width="9.28515625" style="450" customWidth="1"/>
    <col min="3084" max="3084" width="5.7109375" style="450" customWidth="1"/>
    <col min="3085" max="3085" width="9.28515625" style="450" customWidth="1"/>
    <col min="3086" max="3086" width="5.7109375" style="450" customWidth="1"/>
    <col min="3087" max="3087" width="9.28515625" style="450" customWidth="1"/>
    <col min="3088" max="3088" width="5.7109375" style="450" customWidth="1"/>
    <col min="3089" max="3089" width="9.28515625" style="450" customWidth="1"/>
    <col min="3090" max="3090" width="5.7109375" style="450" customWidth="1"/>
    <col min="3091" max="3091" width="9.28515625" style="450" customWidth="1"/>
    <col min="3092" max="3092" width="6.7109375" style="450" customWidth="1"/>
    <col min="3093" max="3093" width="10" style="450" customWidth="1"/>
    <col min="3094" max="3094" width="10.5703125" style="450" customWidth="1"/>
    <col min="3095" max="3100" width="0" style="450" hidden="1" customWidth="1"/>
    <col min="3101" max="3328" width="9.140625" style="450"/>
    <col min="3329" max="3329" width="5.140625" style="450" customWidth="1"/>
    <col min="3330" max="3330" width="21.85546875" style="450" bestFit="1" customWidth="1"/>
    <col min="3331" max="3331" width="19.85546875" style="450" customWidth="1"/>
    <col min="3332" max="3332" width="5.7109375" style="450" customWidth="1"/>
    <col min="3333" max="3333" width="9.28515625" style="450" customWidth="1"/>
    <col min="3334" max="3334" width="5.7109375" style="450" customWidth="1"/>
    <col min="3335" max="3335" width="9.28515625" style="450" customWidth="1"/>
    <col min="3336" max="3336" width="5.7109375" style="450" customWidth="1"/>
    <col min="3337" max="3337" width="9.28515625" style="450" customWidth="1"/>
    <col min="3338" max="3338" width="5.7109375" style="450" customWidth="1"/>
    <col min="3339" max="3339" width="9.28515625" style="450" customWidth="1"/>
    <col min="3340" max="3340" width="5.7109375" style="450" customWidth="1"/>
    <col min="3341" max="3341" width="9.28515625" style="450" customWidth="1"/>
    <col min="3342" max="3342" width="5.7109375" style="450" customWidth="1"/>
    <col min="3343" max="3343" width="9.28515625" style="450" customWidth="1"/>
    <col min="3344" max="3344" width="5.7109375" style="450" customWidth="1"/>
    <col min="3345" max="3345" width="9.28515625" style="450" customWidth="1"/>
    <col min="3346" max="3346" width="5.7109375" style="450" customWidth="1"/>
    <col min="3347" max="3347" width="9.28515625" style="450" customWidth="1"/>
    <col min="3348" max="3348" width="6.7109375" style="450" customWidth="1"/>
    <col min="3349" max="3349" width="10" style="450" customWidth="1"/>
    <col min="3350" max="3350" width="10.5703125" style="450" customWidth="1"/>
    <col min="3351" max="3356" width="0" style="450" hidden="1" customWidth="1"/>
    <col min="3357" max="3584" width="9.140625" style="450"/>
    <col min="3585" max="3585" width="5.140625" style="450" customWidth="1"/>
    <col min="3586" max="3586" width="21.85546875" style="450" bestFit="1" customWidth="1"/>
    <col min="3587" max="3587" width="19.85546875" style="450" customWidth="1"/>
    <col min="3588" max="3588" width="5.7109375" style="450" customWidth="1"/>
    <col min="3589" max="3589" width="9.28515625" style="450" customWidth="1"/>
    <col min="3590" max="3590" width="5.7109375" style="450" customWidth="1"/>
    <col min="3591" max="3591" width="9.28515625" style="450" customWidth="1"/>
    <col min="3592" max="3592" width="5.7109375" style="450" customWidth="1"/>
    <col min="3593" max="3593" width="9.28515625" style="450" customWidth="1"/>
    <col min="3594" max="3594" width="5.7109375" style="450" customWidth="1"/>
    <col min="3595" max="3595" width="9.28515625" style="450" customWidth="1"/>
    <col min="3596" max="3596" width="5.7109375" style="450" customWidth="1"/>
    <col min="3597" max="3597" width="9.28515625" style="450" customWidth="1"/>
    <col min="3598" max="3598" width="5.7109375" style="450" customWidth="1"/>
    <col min="3599" max="3599" width="9.28515625" style="450" customWidth="1"/>
    <col min="3600" max="3600" width="5.7109375" style="450" customWidth="1"/>
    <col min="3601" max="3601" width="9.28515625" style="450" customWidth="1"/>
    <col min="3602" max="3602" width="5.7109375" style="450" customWidth="1"/>
    <col min="3603" max="3603" width="9.28515625" style="450" customWidth="1"/>
    <col min="3604" max="3604" width="6.7109375" style="450" customWidth="1"/>
    <col min="3605" max="3605" width="10" style="450" customWidth="1"/>
    <col min="3606" max="3606" width="10.5703125" style="450" customWidth="1"/>
    <col min="3607" max="3612" width="0" style="450" hidden="1" customWidth="1"/>
    <col min="3613" max="3840" width="9.140625" style="450"/>
    <col min="3841" max="3841" width="5.140625" style="450" customWidth="1"/>
    <col min="3842" max="3842" width="21.85546875" style="450" bestFit="1" customWidth="1"/>
    <col min="3843" max="3843" width="19.85546875" style="450" customWidth="1"/>
    <col min="3844" max="3844" width="5.7109375" style="450" customWidth="1"/>
    <col min="3845" max="3845" width="9.28515625" style="450" customWidth="1"/>
    <col min="3846" max="3846" width="5.7109375" style="450" customWidth="1"/>
    <col min="3847" max="3847" width="9.28515625" style="450" customWidth="1"/>
    <col min="3848" max="3848" width="5.7109375" style="450" customWidth="1"/>
    <col min="3849" max="3849" width="9.28515625" style="450" customWidth="1"/>
    <col min="3850" max="3850" width="5.7109375" style="450" customWidth="1"/>
    <col min="3851" max="3851" width="9.28515625" style="450" customWidth="1"/>
    <col min="3852" max="3852" width="5.7109375" style="450" customWidth="1"/>
    <col min="3853" max="3853" width="9.28515625" style="450" customWidth="1"/>
    <col min="3854" max="3854" width="5.7109375" style="450" customWidth="1"/>
    <col min="3855" max="3855" width="9.28515625" style="450" customWidth="1"/>
    <col min="3856" max="3856" width="5.7109375" style="450" customWidth="1"/>
    <col min="3857" max="3857" width="9.28515625" style="450" customWidth="1"/>
    <col min="3858" max="3858" width="5.7109375" style="450" customWidth="1"/>
    <col min="3859" max="3859" width="9.28515625" style="450" customWidth="1"/>
    <col min="3860" max="3860" width="6.7109375" style="450" customWidth="1"/>
    <col min="3861" max="3861" width="10" style="450" customWidth="1"/>
    <col min="3862" max="3862" width="10.5703125" style="450" customWidth="1"/>
    <col min="3863" max="3868" width="0" style="450" hidden="1" customWidth="1"/>
    <col min="3869" max="4096" width="9.140625" style="450"/>
    <col min="4097" max="4097" width="5.140625" style="450" customWidth="1"/>
    <col min="4098" max="4098" width="21.85546875" style="450" bestFit="1" customWidth="1"/>
    <col min="4099" max="4099" width="19.85546875" style="450" customWidth="1"/>
    <col min="4100" max="4100" width="5.7109375" style="450" customWidth="1"/>
    <col min="4101" max="4101" width="9.28515625" style="450" customWidth="1"/>
    <col min="4102" max="4102" width="5.7109375" style="450" customWidth="1"/>
    <col min="4103" max="4103" width="9.28515625" style="450" customWidth="1"/>
    <col min="4104" max="4104" width="5.7109375" style="450" customWidth="1"/>
    <col min="4105" max="4105" width="9.28515625" style="450" customWidth="1"/>
    <col min="4106" max="4106" width="5.7109375" style="450" customWidth="1"/>
    <col min="4107" max="4107" width="9.28515625" style="450" customWidth="1"/>
    <col min="4108" max="4108" width="5.7109375" style="450" customWidth="1"/>
    <col min="4109" max="4109" width="9.28515625" style="450" customWidth="1"/>
    <col min="4110" max="4110" width="5.7109375" style="450" customWidth="1"/>
    <col min="4111" max="4111" width="9.28515625" style="450" customWidth="1"/>
    <col min="4112" max="4112" width="5.7109375" style="450" customWidth="1"/>
    <col min="4113" max="4113" width="9.28515625" style="450" customWidth="1"/>
    <col min="4114" max="4114" width="5.7109375" style="450" customWidth="1"/>
    <col min="4115" max="4115" width="9.28515625" style="450" customWidth="1"/>
    <col min="4116" max="4116" width="6.7109375" style="450" customWidth="1"/>
    <col min="4117" max="4117" width="10" style="450" customWidth="1"/>
    <col min="4118" max="4118" width="10.5703125" style="450" customWidth="1"/>
    <col min="4119" max="4124" width="0" style="450" hidden="1" customWidth="1"/>
    <col min="4125" max="4352" width="9.140625" style="450"/>
    <col min="4353" max="4353" width="5.140625" style="450" customWidth="1"/>
    <col min="4354" max="4354" width="21.85546875" style="450" bestFit="1" customWidth="1"/>
    <col min="4355" max="4355" width="19.85546875" style="450" customWidth="1"/>
    <col min="4356" max="4356" width="5.7109375" style="450" customWidth="1"/>
    <col min="4357" max="4357" width="9.28515625" style="450" customWidth="1"/>
    <col min="4358" max="4358" width="5.7109375" style="450" customWidth="1"/>
    <col min="4359" max="4359" width="9.28515625" style="450" customWidth="1"/>
    <col min="4360" max="4360" width="5.7109375" style="450" customWidth="1"/>
    <col min="4361" max="4361" width="9.28515625" style="450" customWidth="1"/>
    <col min="4362" max="4362" width="5.7109375" style="450" customWidth="1"/>
    <col min="4363" max="4363" width="9.28515625" style="450" customWidth="1"/>
    <col min="4364" max="4364" width="5.7109375" style="450" customWidth="1"/>
    <col min="4365" max="4365" width="9.28515625" style="450" customWidth="1"/>
    <col min="4366" max="4366" width="5.7109375" style="450" customWidth="1"/>
    <col min="4367" max="4367" width="9.28515625" style="450" customWidth="1"/>
    <col min="4368" max="4368" width="5.7109375" style="450" customWidth="1"/>
    <col min="4369" max="4369" width="9.28515625" style="450" customWidth="1"/>
    <col min="4370" max="4370" width="5.7109375" style="450" customWidth="1"/>
    <col min="4371" max="4371" width="9.28515625" style="450" customWidth="1"/>
    <col min="4372" max="4372" width="6.7109375" style="450" customWidth="1"/>
    <col min="4373" max="4373" width="10" style="450" customWidth="1"/>
    <col min="4374" max="4374" width="10.5703125" style="450" customWidth="1"/>
    <col min="4375" max="4380" width="0" style="450" hidden="1" customWidth="1"/>
    <col min="4381" max="4608" width="9.140625" style="450"/>
    <col min="4609" max="4609" width="5.140625" style="450" customWidth="1"/>
    <col min="4610" max="4610" width="21.85546875" style="450" bestFit="1" customWidth="1"/>
    <col min="4611" max="4611" width="19.85546875" style="450" customWidth="1"/>
    <col min="4612" max="4612" width="5.7109375" style="450" customWidth="1"/>
    <col min="4613" max="4613" width="9.28515625" style="450" customWidth="1"/>
    <col min="4614" max="4614" width="5.7109375" style="450" customWidth="1"/>
    <col min="4615" max="4615" width="9.28515625" style="450" customWidth="1"/>
    <col min="4616" max="4616" width="5.7109375" style="450" customWidth="1"/>
    <col min="4617" max="4617" width="9.28515625" style="450" customWidth="1"/>
    <col min="4618" max="4618" width="5.7109375" style="450" customWidth="1"/>
    <col min="4619" max="4619" width="9.28515625" style="450" customWidth="1"/>
    <col min="4620" max="4620" width="5.7109375" style="450" customWidth="1"/>
    <col min="4621" max="4621" width="9.28515625" style="450" customWidth="1"/>
    <col min="4622" max="4622" width="5.7109375" style="450" customWidth="1"/>
    <col min="4623" max="4623" width="9.28515625" style="450" customWidth="1"/>
    <col min="4624" max="4624" width="5.7109375" style="450" customWidth="1"/>
    <col min="4625" max="4625" width="9.28515625" style="450" customWidth="1"/>
    <col min="4626" max="4626" width="5.7109375" style="450" customWidth="1"/>
    <col min="4627" max="4627" width="9.28515625" style="450" customWidth="1"/>
    <col min="4628" max="4628" width="6.7109375" style="450" customWidth="1"/>
    <col min="4629" max="4629" width="10" style="450" customWidth="1"/>
    <col min="4630" max="4630" width="10.5703125" style="450" customWidth="1"/>
    <col min="4631" max="4636" width="0" style="450" hidden="1" customWidth="1"/>
    <col min="4637" max="4864" width="9.140625" style="450"/>
    <col min="4865" max="4865" width="5.140625" style="450" customWidth="1"/>
    <col min="4866" max="4866" width="21.85546875" style="450" bestFit="1" customWidth="1"/>
    <col min="4867" max="4867" width="19.85546875" style="450" customWidth="1"/>
    <col min="4868" max="4868" width="5.7109375" style="450" customWidth="1"/>
    <col min="4869" max="4869" width="9.28515625" style="450" customWidth="1"/>
    <col min="4870" max="4870" width="5.7109375" style="450" customWidth="1"/>
    <col min="4871" max="4871" width="9.28515625" style="450" customWidth="1"/>
    <col min="4872" max="4872" width="5.7109375" style="450" customWidth="1"/>
    <col min="4873" max="4873" width="9.28515625" style="450" customWidth="1"/>
    <col min="4874" max="4874" width="5.7109375" style="450" customWidth="1"/>
    <col min="4875" max="4875" width="9.28515625" style="450" customWidth="1"/>
    <col min="4876" max="4876" width="5.7109375" style="450" customWidth="1"/>
    <col min="4877" max="4877" width="9.28515625" style="450" customWidth="1"/>
    <col min="4878" max="4878" width="5.7109375" style="450" customWidth="1"/>
    <col min="4879" max="4879" width="9.28515625" style="450" customWidth="1"/>
    <col min="4880" max="4880" width="5.7109375" style="450" customWidth="1"/>
    <col min="4881" max="4881" width="9.28515625" style="450" customWidth="1"/>
    <col min="4882" max="4882" width="5.7109375" style="450" customWidth="1"/>
    <col min="4883" max="4883" width="9.28515625" style="450" customWidth="1"/>
    <col min="4884" max="4884" width="6.7109375" style="450" customWidth="1"/>
    <col min="4885" max="4885" width="10" style="450" customWidth="1"/>
    <col min="4886" max="4886" width="10.5703125" style="450" customWidth="1"/>
    <col min="4887" max="4892" width="0" style="450" hidden="1" customWidth="1"/>
    <col min="4893" max="5120" width="9.140625" style="450"/>
    <col min="5121" max="5121" width="5.140625" style="450" customWidth="1"/>
    <col min="5122" max="5122" width="21.85546875" style="450" bestFit="1" customWidth="1"/>
    <col min="5123" max="5123" width="19.85546875" style="450" customWidth="1"/>
    <col min="5124" max="5124" width="5.7109375" style="450" customWidth="1"/>
    <col min="5125" max="5125" width="9.28515625" style="450" customWidth="1"/>
    <col min="5126" max="5126" width="5.7109375" style="450" customWidth="1"/>
    <col min="5127" max="5127" width="9.28515625" style="450" customWidth="1"/>
    <col min="5128" max="5128" width="5.7109375" style="450" customWidth="1"/>
    <col min="5129" max="5129" width="9.28515625" style="450" customWidth="1"/>
    <col min="5130" max="5130" width="5.7109375" style="450" customWidth="1"/>
    <col min="5131" max="5131" width="9.28515625" style="450" customWidth="1"/>
    <col min="5132" max="5132" width="5.7109375" style="450" customWidth="1"/>
    <col min="5133" max="5133" width="9.28515625" style="450" customWidth="1"/>
    <col min="5134" max="5134" width="5.7109375" style="450" customWidth="1"/>
    <col min="5135" max="5135" width="9.28515625" style="450" customWidth="1"/>
    <col min="5136" max="5136" width="5.7109375" style="450" customWidth="1"/>
    <col min="5137" max="5137" width="9.28515625" style="450" customWidth="1"/>
    <col min="5138" max="5138" width="5.7109375" style="450" customWidth="1"/>
    <col min="5139" max="5139" width="9.28515625" style="450" customWidth="1"/>
    <col min="5140" max="5140" width="6.7109375" style="450" customWidth="1"/>
    <col min="5141" max="5141" width="10" style="450" customWidth="1"/>
    <col min="5142" max="5142" width="10.5703125" style="450" customWidth="1"/>
    <col min="5143" max="5148" width="0" style="450" hidden="1" customWidth="1"/>
    <col min="5149" max="5376" width="9.140625" style="450"/>
    <col min="5377" max="5377" width="5.140625" style="450" customWidth="1"/>
    <col min="5378" max="5378" width="21.85546875" style="450" bestFit="1" customWidth="1"/>
    <col min="5379" max="5379" width="19.85546875" style="450" customWidth="1"/>
    <col min="5380" max="5380" width="5.7109375" style="450" customWidth="1"/>
    <col min="5381" max="5381" width="9.28515625" style="450" customWidth="1"/>
    <col min="5382" max="5382" width="5.7109375" style="450" customWidth="1"/>
    <col min="5383" max="5383" width="9.28515625" style="450" customWidth="1"/>
    <col min="5384" max="5384" width="5.7109375" style="450" customWidth="1"/>
    <col min="5385" max="5385" width="9.28515625" style="450" customWidth="1"/>
    <col min="5386" max="5386" width="5.7109375" style="450" customWidth="1"/>
    <col min="5387" max="5387" width="9.28515625" style="450" customWidth="1"/>
    <col min="5388" max="5388" width="5.7109375" style="450" customWidth="1"/>
    <col min="5389" max="5389" width="9.28515625" style="450" customWidth="1"/>
    <col min="5390" max="5390" width="5.7109375" style="450" customWidth="1"/>
    <col min="5391" max="5391" width="9.28515625" style="450" customWidth="1"/>
    <col min="5392" max="5392" width="5.7109375" style="450" customWidth="1"/>
    <col min="5393" max="5393" width="9.28515625" style="450" customWidth="1"/>
    <col min="5394" max="5394" width="5.7109375" style="450" customWidth="1"/>
    <col min="5395" max="5395" width="9.28515625" style="450" customWidth="1"/>
    <col min="5396" max="5396" width="6.7109375" style="450" customWidth="1"/>
    <col min="5397" max="5397" width="10" style="450" customWidth="1"/>
    <col min="5398" max="5398" width="10.5703125" style="450" customWidth="1"/>
    <col min="5399" max="5404" width="0" style="450" hidden="1" customWidth="1"/>
    <col min="5405" max="5632" width="9.140625" style="450"/>
    <col min="5633" max="5633" width="5.140625" style="450" customWidth="1"/>
    <col min="5634" max="5634" width="21.85546875" style="450" bestFit="1" customWidth="1"/>
    <col min="5635" max="5635" width="19.85546875" style="450" customWidth="1"/>
    <col min="5636" max="5636" width="5.7109375" style="450" customWidth="1"/>
    <col min="5637" max="5637" width="9.28515625" style="450" customWidth="1"/>
    <col min="5638" max="5638" width="5.7109375" style="450" customWidth="1"/>
    <col min="5639" max="5639" width="9.28515625" style="450" customWidth="1"/>
    <col min="5640" max="5640" width="5.7109375" style="450" customWidth="1"/>
    <col min="5641" max="5641" width="9.28515625" style="450" customWidth="1"/>
    <col min="5642" max="5642" width="5.7109375" style="450" customWidth="1"/>
    <col min="5643" max="5643" width="9.28515625" style="450" customWidth="1"/>
    <col min="5644" max="5644" width="5.7109375" style="450" customWidth="1"/>
    <col min="5645" max="5645" width="9.28515625" style="450" customWidth="1"/>
    <col min="5646" max="5646" width="5.7109375" style="450" customWidth="1"/>
    <col min="5647" max="5647" width="9.28515625" style="450" customWidth="1"/>
    <col min="5648" max="5648" width="5.7109375" style="450" customWidth="1"/>
    <col min="5649" max="5649" width="9.28515625" style="450" customWidth="1"/>
    <col min="5650" max="5650" width="5.7109375" style="450" customWidth="1"/>
    <col min="5651" max="5651" width="9.28515625" style="450" customWidth="1"/>
    <col min="5652" max="5652" width="6.7109375" style="450" customWidth="1"/>
    <col min="5653" max="5653" width="10" style="450" customWidth="1"/>
    <col min="5654" max="5654" width="10.5703125" style="450" customWidth="1"/>
    <col min="5655" max="5660" width="0" style="450" hidden="1" customWidth="1"/>
    <col min="5661" max="5888" width="9.140625" style="450"/>
    <col min="5889" max="5889" width="5.140625" style="450" customWidth="1"/>
    <col min="5890" max="5890" width="21.85546875" style="450" bestFit="1" customWidth="1"/>
    <col min="5891" max="5891" width="19.85546875" style="450" customWidth="1"/>
    <col min="5892" max="5892" width="5.7109375" style="450" customWidth="1"/>
    <col min="5893" max="5893" width="9.28515625" style="450" customWidth="1"/>
    <col min="5894" max="5894" width="5.7109375" style="450" customWidth="1"/>
    <col min="5895" max="5895" width="9.28515625" style="450" customWidth="1"/>
    <col min="5896" max="5896" width="5.7109375" style="450" customWidth="1"/>
    <col min="5897" max="5897" width="9.28515625" style="450" customWidth="1"/>
    <col min="5898" max="5898" width="5.7109375" style="450" customWidth="1"/>
    <col min="5899" max="5899" width="9.28515625" style="450" customWidth="1"/>
    <col min="5900" max="5900" width="5.7109375" style="450" customWidth="1"/>
    <col min="5901" max="5901" width="9.28515625" style="450" customWidth="1"/>
    <col min="5902" max="5902" width="5.7109375" style="450" customWidth="1"/>
    <col min="5903" max="5903" width="9.28515625" style="450" customWidth="1"/>
    <col min="5904" max="5904" width="5.7109375" style="450" customWidth="1"/>
    <col min="5905" max="5905" width="9.28515625" style="450" customWidth="1"/>
    <col min="5906" max="5906" width="5.7109375" style="450" customWidth="1"/>
    <col min="5907" max="5907" width="9.28515625" style="450" customWidth="1"/>
    <col min="5908" max="5908" width="6.7109375" style="450" customWidth="1"/>
    <col min="5909" max="5909" width="10" style="450" customWidth="1"/>
    <col min="5910" max="5910" width="10.5703125" style="450" customWidth="1"/>
    <col min="5911" max="5916" width="0" style="450" hidden="1" customWidth="1"/>
    <col min="5917" max="6144" width="9.140625" style="450"/>
    <col min="6145" max="6145" width="5.140625" style="450" customWidth="1"/>
    <col min="6146" max="6146" width="21.85546875" style="450" bestFit="1" customWidth="1"/>
    <col min="6147" max="6147" width="19.85546875" style="450" customWidth="1"/>
    <col min="6148" max="6148" width="5.7109375" style="450" customWidth="1"/>
    <col min="6149" max="6149" width="9.28515625" style="450" customWidth="1"/>
    <col min="6150" max="6150" width="5.7109375" style="450" customWidth="1"/>
    <col min="6151" max="6151" width="9.28515625" style="450" customWidth="1"/>
    <col min="6152" max="6152" width="5.7109375" style="450" customWidth="1"/>
    <col min="6153" max="6153" width="9.28515625" style="450" customWidth="1"/>
    <col min="6154" max="6154" width="5.7109375" style="450" customWidth="1"/>
    <col min="6155" max="6155" width="9.28515625" style="450" customWidth="1"/>
    <col min="6156" max="6156" width="5.7109375" style="450" customWidth="1"/>
    <col min="6157" max="6157" width="9.28515625" style="450" customWidth="1"/>
    <col min="6158" max="6158" width="5.7109375" style="450" customWidth="1"/>
    <col min="6159" max="6159" width="9.28515625" style="450" customWidth="1"/>
    <col min="6160" max="6160" width="5.7109375" style="450" customWidth="1"/>
    <col min="6161" max="6161" width="9.28515625" style="450" customWidth="1"/>
    <col min="6162" max="6162" width="5.7109375" style="450" customWidth="1"/>
    <col min="6163" max="6163" width="9.28515625" style="450" customWidth="1"/>
    <col min="6164" max="6164" width="6.7109375" style="450" customWidth="1"/>
    <col min="6165" max="6165" width="10" style="450" customWidth="1"/>
    <col min="6166" max="6166" width="10.5703125" style="450" customWidth="1"/>
    <col min="6167" max="6172" width="0" style="450" hidden="1" customWidth="1"/>
    <col min="6173" max="6400" width="9.140625" style="450"/>
    <col min="6401" max="6401" width="5.140625" style="450" customWidth="1"/>
    <col min="6402" max="6402" width="21.85546875" style="450" bestFit="1" customWidth="1"/>
    <col min="6403" max="6403" width="19.85546875" style="450" customWidth="1"/>
    <col min="6404" max="6404" width="5.7109375" style="450" customWidth="1"/>
    <col min="6405" max="6405" width="9.28515625" style="450" customWidth="1"/>
    <col min="6406" max="6406" width="5.7109375" style="450" customWidth="1"/>
    <col min="6407" max="6407" width="9.28515625" style="450" customWidth="1"/>
    <col min="6408" max="6408" width="5.7109375" style="450" customWidth="1"/>
    <col min="6409" max="6409" width="9.28515625" style="450" customWidth="1"/>
    <col min="6410" max="6410" width="5.7109375" style="450" customWidth="1"/>
    <col min="6411" max="6411" width="9.28515625" style="450" customWidth="1"/>
    <col min="6412" max="6412" width="5.7109375" style="450" customWidth="1"/>
    <col min="6413" max="6413" width="9.28515625" style="450" customWidth="1"/>
    <col min="6414" max="6414" width="5.7109375" style="450" customWidth="1"/>
    <col min="6415" max="6415" width="9.28515625" style="450" customWidth="1"/>
    <col min="6416" max="6416" width="5.7109375" style="450" customWidth="1"/>
    <col min="6417" max="6417" width="9.28515625" style="450" customWidth="1"/>
    <col min="6418" max="6418" width="5.7109375" style="450" customWidth="1"/>
    <col min="6419" max="6419" width="9.28515625" style="450" customWidth="1"/>
    <col min="6420" max="6420" width="6.7109375" style="450" customWidth="1"/>
    <col min="6421" max="6421" width="10" style="450" customWidth="1"/>
    <col min="6422" max="6422" width="10.5703125" style="450" customWidth="1"/>
    <col min="6423" max="6428" width="0" style="450" hidden="1" customWidth="1"/>
    <col min="6429" max="6656" width="9.140625" style="450"/>
    <col min="6657" max="6657" width="5.140625" style="450" customWidth="1"/>
    <col min="6658" max="6658" width="21.85546875" style="450" bestFit="1" customWidth="1"/>
    <col min="6659" max="6659" width="19.85546875" style="450" customWidth="1"/>
    <col min="6660" max="6660" width="5.7109375" style="450" customWidth="1"/>
    <col min="6661" max="6661" width="9.28515625" style="450" customWidth="1"/>
    <col min="6662" max="6662" width="5.7109375" style="450" customWidth="1"/>
    <col min="6663" max="6663" width="9.28515625" style="450" customWidth="1"/>
    <col min="6664" max="6664" width="5.7109375" style="450" customWidth="1"/>
    <col min="6665" max="6665" width="9.28515625" style="450" customWidth="1"/>
    <col min="6666" max="6666" width="5.7109375" style="450" customWidth="1"/>
    <col min="6667" max="6667" width="9.28515625" style="450" customWidth="1"/>
    <col min="6668" max="6668" width="5.7109375" style="450" customWidth="1"/>
    <col min="6669" max="6669" width="9.28515625" style="450" customWidth="1"/>
    <col min="6670" max="6670" width="5.7109375" style="450" customWidth="1"/>
    <col min="6671" max="6671" width="9.28515625" style="450" customWidth="1"/>
    <col min="6672" max="6672" width="5.7109375" style="450" customWidth="1"/>
    <col min="6673" max="6673" width="9.28515625" style="450" customWidth="1"/>
    <col min="6674" max="6674" width="5.7109375" style="450" customWidth="1"/>
    <col min="6675" max="6675" width="9.28515625" style="450" customWidth="1"/>
    <col min="6676" max="6676" width="6.7109375" style="450" customWidth="1"/>
    <col min="6677" max="6677" width="10" style="450" customWidth="1"/>
    <col min="6678" max="6678" width="10.5703125" style="450" customWidth="1"/>
    <col min="6679" max="6684" width="0" style="450" hidden="1" customWidth="1"/>
    <col min="6685" max="6912" width="9.140625" style="450"/>
    <col min="6913" max="6913" width="5.140625" style="450" customWidth="1"/>
    <col min="6914" max="6914" width="21.85546875" style="450" bestFit="1" customWidth="1"/>
    <col min="6915" max="6915" width="19.85546875" style="450" customWidth="1"/>
    <col min="6916" max="6916" width="5.7109375" style="450" customWidth="1"/>
    <col min="6917" max="6917" width="9.28515625" style="450" customWidth="1"/>
    <col min="6918" max="6918" width="5.7109375" style="450" customWidth="1"/>
    <col min="6919" max="6919" width="9.28515625" style="450" customWidth="1"/>
    <col min="6920" max="6920" width="5.7109375" style="450" customWidth="1"/>
    <col min="6921" max="6921" width="9.28515625" style="450" customWidth="1"/>
    <col min="6922" max="6922" width="5.7109375" style="450" customWidth="1"/>
    <col min="6923" max="6923" width="9.28515625" style="450" customWidth="1"/>
    <col min="6924" max="6924" width="5.7109375" style="450" customWidth="1"/>
    <col min="6925" max="6925" width="9.28515625" style="450" customWidth="1"/>
    <col min="6926" max="6926" width="5.7109375" style="450" customWidth="1"/>
    <col min="6927" max="6927" width="9.28515625" style="450" customWidth="1"/>
    <col min="6928" max="6928" width="5.7109375" style="450" customWidth="1"/>
    <col min="6929" max="6929" width="9.28515625" style="450" customWidth="1"/>
    <col min="6930" max="6930" width="5.7109375" style="450" customWidth="1"/>
    <col min="6931" max="6931" width="9.28515625" style="450" customWidth="1"/>
    <col min="6932" max="6932" width="6.7109375" style="450" customWidth="1"/>
    <col min="6933" max="6933" width="10" style="450" customWidth="1"/>
    <col min="6934" max="6934" width="10.5703125" style="450" customWidth="1"/>
    <col min="6935" max="6940" width="0" style="450" hidden="1" customWidth="1"/>
    <col min="6941" max="7168" width="9.140625" style="450"/>
    <col min="7169" max="7169" width="5.140625" style="450" customWidth="1"/>
    <col min="7170" max="7170" width="21.85546875" style="450" bestFit="1" customWidth="1"/>
    <col min="7171" max="7171" width="19.85546875" style="450" customWidth="1"/>
    <col min="7172" max="7172" width="5.7109375" style="450" customWidth="1"/>
    <col min="7173" max="7173" width="9.28515625" style="450" customWidth="1"/>
    <col min="7174" max="7174" width="5.7109375" style="450" customWidth="1"/>
    <col min="7175" max="7175" width="9.28515625" style="450" customWidth="1"/>
    <col min="7176" max="7176" width="5.7109375" style="450" customWidth="1"/>
    <col min="7177" max="7177" width="9.28515625" style="450" customWidth="1"/>
    <col min="7178" max="7178" width="5.7109375" style="450" customWidth="1"/>
    <col min="7179" max="7179" width="9.28515625" style="450" customWidth="1"/>
    <col min="7180" max="7180" width="5.7109375" style="450" customWidth="1"/>
    <col min="7181" max="7181" width="9.28515625" style="450" customWidth="1"/>
    <col min="7182" max="7182" width="5.7109375" style="450" customWidth="1"/>
    <col min="7183" max="7183" width="9.28515625" style="450" customWidth="1"/>
    <col min="7184" max="7184" width="5.7109375" style="450" customWidth="1"/>
    <col min="7185" max="7185" width="9.28515625" style="450" customWidth="1"/>
    <col min="7186" max="7186" width="5.7109375" style="450" customWidth="1"/>
    <col min="7187" max="7187" width="9.28515625" style="450" customWidth="1"/>
    <col min="7188" max="7188" width="6.7109375" style="450" customWidth="1"/>
    <col min="7189" max="7189" width="10" style="450" customWidth="1"/>
    <col min="7190" max="7190" width="10.5703125" style="450" customWidth="1"/>
    <col min="7191" max="7196" width="0" style="450" hidden="1" customWidth="1"/>
    <col min="7197" max="7424" width="9.140625" style="450"/>
    <col min="7425" max="7425" width="5.140625" style="450" customWidth="1"/>
    <col min="7426" max="7426" width="21.85546875" style="450" bestFit="1" customWidth="1"/>
    <col min="7427" max="7427" width="19.85546875" style="450" customWidth="1"/>
    <col min="7428" max="7428" width="5.7109375" style="450" customWidth="1"/>
    <col min="7429" max="7429" width="9.28515625" style="450" customWidth="1"/>
    <col min="7430" max="7430" width="5.7109375" style="450" customWidth="1"/>
    <col min="7431" max="7431" width="9.28515625" style="450" customWidth="1"/>
    <col min="7432" max="7432" width="5.7109375" style="450" customWidth="1"/>
    <col min="7433" max="7433" width="9.28515625" style="450" customWidth="1"/>
    <col min="7434" max="7434" width="5.7109375" style="450" customWidth="1"/>
    <col min="7435" max="7435" width="9.28515625" style="450" customWidth="1"/>
    <col min="7436" max="7436" width="5.7109375" style="450" customWidth="1"/>
    <col min="7437" max="7437" width="9.28515625" style="450" customWidth="1"/>
    <col min="7438" max="7438" width="5.7109375" style="450" customWidth="1"/>
    <col min="7439" max="7439" width="9.28515625" style="450" customWidth="1"/>
    <col min="7440" max="7440" width="5.7109375" style="450" customWidth="1"/>
    <col min="7441" max="7441" width="9.28515625" style="450" customWidth="1"/>
    <col min="7442" max="7442" width="5.7109375" style="450" customWidth="1"/>
    <col min="7443" max="7443" width="9.28515625" style="450" customWidth="1"/>
    <col min="7444" max="7444" width="6.7109375" style="450" customWidth="1"/>
    <col min="7445" max="7445" width="10" style="450" customWidth="1"/>
    <col min="7446" max="7446" width="10.5703125" style="450" customWidth="1"/>
    <col min="7447" max="7452" width="0" style="450" hidden="1" customWidth="1"/>
    <col min="7453" max="7680" width="9.140625" style="450"/>
    <col min="7681" max="7681" width="5.140625" style="450" customWidth="1"/>
    <col min="7682" max="7682" width="21.85546875" style="450" bestFit="1" customWidth="1"/>
    <col min="7683" max="7683" width="19.85546875" style="450" customWidth="1"/>
    <col min="7684" max="7684" width="5.7109375" style="450" customWidth="1"/>
    <col min="7685" max="7685" width="9.28515625" style="450" customWidth="1"/>
    <col min="7686" max="7686" width="5.7109375" style="450" customWidth="1"/>
    <col min="7687" max="7687" width="9.28515625" style="450" customWidth="1"/>
    <col min="7688" max="7688" width="5.7109375" style="450" customWidth="1"/>
    <col min="7689" max="7689" width="9.28515625" style="450" customWidth="1"/>
    <col min="7690" max="7690" width="5.7109375" style="450" customWidth="1"/>
    <col min="7691" max="7691" width="9.28515625" style="450" customWidth="1"/>
    <col min="7692" max="7692" width="5.7109375" style="450" customWidth="1"/>
    <col min="7693" max="7693" width="9.28515625" style="450" customWidth="1"/>
    <col min="7694" max="7694" width="5.7109375" style="450" customWidth="1"/>
    <col min="7695" max="7695" width="9.28515625" style="450" customWidth="1"/>
    <col min="7696" max="7696" width="5.7109375" style="450" customWidth="1"/>
    <col min="7697" max="7697" width="9.28515625" style="450" customWidth="1"/>
    <col min="7698" max="7698" width="5.7109375" style="450" customWidth="1"/>
    <col min="7699" max="7699" width="9.28515625" style="450" customWidth="1"/>
    <col min="7700" max="7700" width="6.7109375" style="450" customWidth="1"/>
    <col min="7701" max="7701" width="10" style="450" customWidth="1"/>
    <col min="7702" max="7702" width="10.5703125" style="450" customWidth="1"/>
    <col min="7703" max="7708" width="0" style="450" hidden="1" customWidth="1"/>
    <col min="7709" max="7936" width="9.140625" style="450"/>
    <col min="7937" max="7937" width="5.140625" style="450" customWidth="1"/>
    <col min="7938" max="7938" width="21.85546875" style="450" bestFit="1" customWidth="1"/>
    <col min="7939" max="7939" width="19.85546875" style="450" customWidth="1"/>
    <col min="7940" max="7940" width="5.7109375" style="450" customWidth="1"/>
    <col min="7941" max="7941" width="9.28515625" style="450" customWidth="1"/>
    <col min="7942" max="7942" width="5.7109375" style="450" customWidth="1"/>
    <col min="7943" max="7943" width="9.28515625" style="450" customWidth="1"/>
    <col min="7944" max="7944" width="5.7109375" style="450" customWidth="1"/>
    <col min="7945" max="7945" width="9.28515625" style="450" customWidth="1"/>
    <col min="7946" max="7946" width="5.7109375" style="450" customWidth="1"/>
    <col min="7947" max="7947" width="9.28515625" style="450" customWidth="1"/>
    <col min="7948" max="7948" width="5.7109375" style="450" customWidth="1"/>
    <col min="7949" max="7949" width="9.28515625" style="450" customWidth="1"/>
    <col min="7950" max="7950" width="5.7109375" style="450" customWidth="1"/>
    <col min="7951" max="7951" width="9.28515625" style="450" customWidth="1"/>
    <col min="7952" max="7952" width="5.7109375" style="450" customWidth="1"/>
    <col min="7953" max="7953" width="9.28515625" style="450" customWidth="1"/>
    <col min="7954" max="7954" width="5.7109375" style="450" customWidth="1"/>
    <col min="7955" max="7955" width="9.28515625" style="450" customWidth="1"/>
    <col min="7956" max="7956" width="6.7109375" style="450" customWidth="1"/>
    <col min="7957" max="7957" width="10" style="450" customWidth="1"/>
    <col min="7958" max="7958" width="10.5703125" style="450" customWidth="1"/>
    <col min="7959" max="7964" width="0" style="450" hidden="1" customWidth="1"/>
    <col min="7965" max="8192" width="9.140625" style="450"/>
    <col min="8193" max="8193" width="5.140625" style="450" customWidth="1"/>
    <col min="8194" max="8194" width="21.85546875" style="450" bestFit="1" customWidth="1"/>
    <col min="8195" max="8195" width="19.85546875" style="450" customWidth="1"/>
    <col min="8196" max="8196" width="5.7109375" style="450" customWidth="1"/>
    <col min="8197" max="8197" width="9.28515625" style="450" customWidth="1"/>
    <col min="8198" max="8198" width="5.7109375" style="450" customWidth="1"/>
    <col min="8199" max="8199" width="9.28515625" style="450" customWidth="1"/>
    <col min="8200" max="8200" width="5.7109375" style="450" customWidth="1"/>
    <col min="8201" max="8201" width="9.28515625" style="450" customWidth="1"/>
    <col min="8202" max="8202" width="5.7109375" style="450" customWidth="1"/>
    <col min="8203" max="8203" width="9.28515625" style="450" customWidth="1"/>
    <col min="8204" max="8204" width="5.7109375" style="450" customWidth="1"/>
    <col min="8205" max="8205" width="9.28515625" style="450" customWidth="1"/>
    <col min="8206" max="8206" width="5.7109375" style="450" customWidth="1"/>
    <col min="8207" max="8207" width="9.28515625" style="450" customWidth="1"/>
    <col min="8208" max="8208" width="5.7109375" style="450" customWidth="1"/>
    <col min="8209" max="8209" width="9.28515625" style="450" customWidth="1"/>
    <col min="8210" max="8210" width="5.7109375" style="450" customWidth="1"/>
    <col min="8211" max="8211" width="9.28515625" style="450" customWidth="1"/>
    <col min="8212" max="8212" width="6.7109375" style="450" customWidth="1"/>
    <col min="8213" max="8213" width="10" style="450" customWidth="1"/>
    <col min="8214" max="8214" width="10.5703125" style="450" customWidth="1"/>
    <col min="8215" max="8220" width="0" style="450" hidden="1" customWidth="1"/>
    <col min="8221" max="8448" width="9.140625" style="450"/>
    <col min="8449" max="8449" width="5.140625" style="450" customWidth="1"/>
    <col min="8450" max="8450" width="21.85546875" style="450" bestFit="1" customWidth="1"/>
    <col min="8451" max="8451" width="19.85546875" style="450" customWidth="1"/>
    <col min="8452" max="8452" width="5.7109375" style="450" customWidth="1"/>
    <col min="8453" max="8453" width="9.28515625" style="450" customWidth="1"/>
    <col min="8454" max="8454" width="5.7109375" style="450" customWidth="1"/>
    <col min="8455" max="8455" width="9.28515625" style="450" customWidth="1"/>
    <col min="8456" max="8456" width="5.7109375" style="450" customWidth="1"/>
    <col min="8457" max="8457" width="9.28515625" style="450" customWidth="1"/>
    <col min="8458" max="8458" width="5.7109375" style="450" customWidth="1"/>
    <col min="8459" max="8459" width="9.28515625" style="450" customWidth="1"/>
    <col min="8460" max="8460" width="5.7109375" style="450" customWidth="1"/>
    <col min="8461" max="8461" width="9.28515625" style="450" customWidth="1"/>
    <col min="8462" max="8462" width="5.7109375" style="450" customWidth="1"/>
    <col min="8463" max="8463" width="9.28515625" style="450" customWidth="1"/>
    <col min="8464" max="8464" width="5.7109375" style="450" customWidth="1"/>
    <col min="8465" max="8465" width="9.28515625" style="450" customWidth="1"/>
    <col min="8466" max="8466" width="5.7109375" style="450" customWidth="1"/>
    <col min="8467" max="8467" width="9.28515625" style="450" customWidth="1"/>
    <col min="8468" max="8468" width="6.7109375" style="450" customWidth="1"/>
    <col min="8469" max="8469" width="10" style="450" customWidth="1"/>
    <col min="8470" max="8470" width="10.5703125" style="450" customWidth="1"/>
    <col min="8471" max="8476" width="0" style="450" hidden="1" customWidth="1"/>
    <col min="8477" max="8704" width="9.140625" style="450"/>
    <col min="8705" max="8705" width="5.140625" style="450" customWidth="1"/>
    <col min="8706" max="8706" width="21.85546875" style="450" bestFit="1" customWidth="1"/>
    <col min="8707" max="8707" width="19.85546875" style="450" customWidth="1"/>
    <col min="8708" max="8708" width="5.7109375" style="450" customWidth="1"/>
    <col min="8709" max="8709" width="9.28515625" style="450" customWidth="1"/>
    <col min="8710" max="8710" width="5.7109375" style="450" customWidth="1"/>
    <col min="8711" max="8711" width="9.28515625" style="450" customWidth="1"/>
    <col min="8712" max="8712" width="5.7109375" style="450" customWidth="1"/>
    <col min="8713" max="8713" width="9.28515625" style="450" customWidth="1"/>
    <col min="8714" max="8714" width="5.7109375" style="450" customWidth="1"/>
    <col min="8715" max="8715" width="9.28515625" style="450" customWidth="1"/>
    <col min="8716" max="8716" width="5.7109375" style="450" customWidth="1"/>
    <col min="8717" max="8717" width="9.28515625" style="450" customWidth="1"/>
    <col min="8718" max="8718" width="5.7109375" style="450" customWidth="1"/>
    <col min="8719" max="8719" width="9.28515625" style="450" customWidth="1"/>
    <col min="8720" max="8720" width="5.7109375" style="450" customWidth="1"/>
    <col min="8721" max="8721" width="9.28515625" style="450" customWidth="1"/>
    <col min="8722" max="8722" width="5.7109375" style="450" customWidth="1"/>
    <col min="8723" max="8723" width="9.28515625" style="450" customWidth="1"/>
    <col min="8724" max="8724" width="6.7109375" style="450" customWidth="1"/>
    <col min="8725" max="8725" width="10" style="450" customWidth="1"/>
    <col min="8726" max="8726" width="10.5703125" style="450" customWidth="1"/>
    <col min="8727" max="8732" width="0" style="450" hidden="1" customWidth="1"/>
    <col min="8733" max="8960" width="9.140625" style="450"/>
    <col min="8961" max="8961" width="5.140625" style="450" customWidth="1"/>
    <col min="8962" max="8962" width="21.85546875" style="450" bestFit="1" customWidth="1"/>
    <col min="8963" max="8963" width="19.85546875" style="450" customWidth="1"/>
    <col min="8964" max="8964" width="5.7109375" style="450" customWidth="1"/>
    <col min="8965" max="8965" width="9.28515625" style="450" customWidth="1"/>
    <col min="8966" max="8966" width="5.7109375" style="450" customWidth="1"/>
    <col min="8967" max="8967" width="9.28515625" style="450" customWidth="1"/>
    <col min="8968" max="8968" width="5.7109375" style="450" customWidth="1"/>
    <col min="8969" max="8969" width="9.28515625" style="450" customWidth="1"/>
    <col min="8970" max="8970" width="5.7109375" style="450" customWidth="1"/>
    <col min="8971" max="8971" width="9.28515625" style="450" customWidth="1"/>
    <col min="8972" max="8972" width="5.7109375" style="450" customWidth="1"/>
    <col min="8973" max="8973" width="9.28515625" style="450" customWidth="1"/>
    <col min="8974" max="8974" width="5.7109375" style="450" customWidth="1"/>
    <col min="8975" max="8975" width="9.28515625" style="450" customWidth="1"/>
    <col min="8976" max="8976" width="5.7109375" style="450" customWidth="1"/>
    <col min="8977" max="8977" width="9.28515625" style="450" customWidth="1"/>
    <col min="8978" max="8978" width="5.7109375" style="450" customWidth="1"/>
    <col min="8979" max="8979" width="9.28515625" style="450" customWidth="1"/>
    <col min="8980" max="8980" width="6.7109375" style="450" customWidth="1"/>
    <col min="8981" max="8981" width="10" style="450" customWidth="1"/>
    <col min="8982" max="8982" width="10.5703125" style="450" customWidth="1"/>
    <col min="8983" max="8988" width="0" style="450" hidden="1" customWidth="1"/>
    <col min="8989" max="9216" width="9.140625" style="450"/>
    <col min="9217" max="9217" width="5.140625" style="450" customWidth="1"/>
    <col min="9218" max="9218" width="21.85546875" style="450" bestFit="1" customWidth="1"/>
    <col min="9219" max="9219" width="19.85546875" style="450" customWidth="1"/>
    <col min="9220" max="9220" width="5.7109375" style="450" customWidth="1"/>
    <col min="9221" max="9221" width="9.28515625" style="450" customWidth="1"/>
    <col min="9222" max="9222" width="5.7109375" style="450" customWidth="1"/>
    <col min="9223" max="9223" width="9.28515625" style="450" customWidth="1"/>
    <col min="9224" max="9224" width="5.7109375" style="450" customWidth="1"/>
    <col min="9225" max="9225" width="9.28515625" style="450" customWidth="1"/>
    <col min="9226" max="9226" width="5.7109375" style="450" customWidth="1"/>
    <col min="9227" max="9227" width="9.28515625" style="450" customWidth="1"/>
    <col min="9228" max="9228" width="5.7109375" style="450" customWidth="1"/>
    <col min="9229" max="9229" width="9.28515625" style="450" customWidth="1"/>
    <col min="9230" max="9230" width="5.7109375" style="450" customWidth="1"/>
    <col min="9231" max="9231" width="9.28515625" style="450" customWidth="1"/>
    <col min="9232" max="9232" width="5.7109375" style="450" customWidth="1"/>
    <col min="9233" max="9233" width="9.28515625" style="450" customWidth="1"/>
    <col min="9234" max="9234" width="5.7109375" style="450" customWidth="1"/>
    <col min="9235" max="9235" width="9.28515625" style="450" customWidth="1"/>
    <col min="9236" max="9236" width="6.7109375" style="450" customWidth="1"/>
    <col min="9237" max="9237" width="10" style="450" customWidth="1"/>
    <col min="9238" max="9238" width="10.5703125" style="450" customWidth="1"/>
    <col min="9239" max="9244" width="0" style="450" hidden="1" customWidth="1"/>
    <col min="9245" max="9472" width="9.140625" style="450"/>
    <col min="9473" max="9473" width="5.140625" style="450" customWidth="1"/>
    <col min="9474" max="9474" width="21.85546875" style="450" bestFit="1" customWidth="1"/>
    <col min="9475" max="9475" width="19.85546875" style="450" customWidth="1"/>
    <col min="9476" max="9476" width="5.7109375" style="450" customWidth="1"/>
    <col min="9477" max="9477" width="9.28515625" style="450" customWidth="1"/>
    <col min="9478" max="9478" width="5.7109375" style="450" customWidth="1"/>
    <col min="9479" max="9479" width="9.28515625" style="450" customWidth="1"/>
    <col min="9480" max="9480" width="5.7109375" style="450" customWidth="1"/>
    <col min="9481" max="9481" width="9.28515625" style="450" customWidth="1"/>
    <col min="9482" max="9482" width="5.7109375" style="450" customWidth="1"/>
    <col min="9483" max="9483" width="9.28515625" style="450" customWidth="1"/>
    <col min="9484" max="9484" width="5.7109375" style="450" customWidth="1"/>
    <col min="9485" max="9485" width="9.28515625" style="450" customWidth="1"/>
    <col min="9486" max="9486" width="5.7109375" style="450" customWidth="1"/>
    <col min="9487" max="9487" width="9.28515625" style="450" customWidth="1"/>
    <col min="9488" max="9488" width="5.7109375" style="450" customWidth="1"/>
    <col min="9489" max="9489" width="9.28515625" style="450" customWidth="1"/>
    <col min="9490" max="9490" width="5.7109375" style="450" customWidth="1"/>
    <col min="9491" max="9491" width="9.28515625" style="450" customWidth="1"/>
    <col min="9492" max="9492" width="6.7109375" style="450" customWidth="1"/>
    <col min="9493" max="9493" width="10" style="450" customWidth="1"/>
    <col min="9494" max="9494" width="10.5703125" style="450" customWidth="1"/>
    <col min="9495" max="9500" width="0" style="450" hidden="1" customWidth="1"/>
    <col min="9501" max="9728" width="9.140625" style="450"/>
    <col min="9729" max="9729" width="5.140625" style="450" customWidth="1"/>
    <col min="9730" max="9730" width="21.85546875" style="450" bestFit="1" customWidth="1"/>
    <col min="9731" max="9731" width="19.85546875" style="450" customWidth="1"/>
    <col min="9732" max="9732" width="5.7109375" style="450" customWidth="1"/>
    <col min="9733" max="9733" width="9.28515625" style="450" customWidth="1"/>
    <col min="9734" max="9734" width="5.7109375" style="450" customWidth="1"/>
    <col min="9735" max="9735" width="9.28515625" style="450" customWidth="1"/>
    <col min="9736" max="9736" width="5.7109375" style="450" customWidth="1"/>
    <col min="9737" max="9737" width="9.28515625" style="450" customWidth="1"/>
    <col min="9738" max="9738" width="5.7109375" style="450" customWidth="1"/>
    <col min="9739" max="9739" width="9.28515625" style="450" customWidth="1"/>
    <col min="9740" max="9740" width="5.7109375" style="450" customWidth="1"/>
    <col min="9741" max="9741" width="9.28515625" style="450" customWidth="1"/>
    <col min="9742" max="9742" width="5.7109375" style="450" customWidth="1"/>
    <col min="9743" max="9743" width="9.28515625" style="450" customWidth="1"/>
    <col min="9744" max="9744" width="5.7109375" style="450" customWidth="1"/>
    <col min="9745" max="9745" width="9.28515625" style="450" customWidth="1"/>
    <col min="9746" max="9746" width="5.7109375" style="450" customWidth="1"/>
    <col min="9747" max="9747" width="9.28515625" style="450" customWidth="1"/>
    <col min="9748" max="9748" width="6.7109375" style="450" customWidth="1"/>
    <col min="9749" max="9749" width="10" style="450" customWidth="1"/>
    <col min="9750" max="9750" width="10.5703125" style="450" customWidth="1"/>
    <col min="9751" max="9756" width="0" style="450" hidden="1" customWidth="1"/>
    <col min="9757" max="9984" width="9.140625" style="450"/>
    <col min="9985" max="9985" width="5.140625" style="450" customWidth="1"/>
    <col min="9986" max="9986" width="21.85546875" style="450" bestFit="1" customWidth="1"/>
    <col min="9987" max="9987" width="19.85546875" style="450" customWidth="1"/>
    <col min="9988" max="9988" width="5.7109375" style="450" customWidth="1"/>
    <col min="9989" max="9989" width="9.28515625" style="450" customWidth="1"/>
    <col min="9990" max="9990" width="5.7109375" style="450" customWidth="1"/>
    <col min="9991" max="9991" width="9.28515625" style="450" customWidth="1"/>
    <col min="9992" max="9992" width="5.7109375" style="450" customWidth="1"/>
    <col min="9993" max="9993" width="9.28515625" style="450" customWidth="1"/>
    <col min="9994" max="9994" width="5.7109375" style="450" customWidth="1"/>
    <col min="9995" max="9995" width="9.28515625" style="450" customWidth="1"/>
    <col min="9996" max="9996" width="5.7109375" style="450" customWidth="1"/>
    <col min="9997" max="9997" width="9.28515625" style="450" customWidth="1"/>
    <col min="9998" max="9998" width="5.7109375" style="450" customWidth="1"/>
    <col min="9999" max="9999" width="9.28515625" style="450" customWidth="1"/>
    <col min="10000" max="10000" width="5.7109375" style="450" customWidth="1"/>
    <col min="10001" max="10001" width="9.28515625" style="450" customWidth="1"/>
    <col min="10002" max="10002" width="5.7109375" style="450" customWidth="1"/>
    <col min="10003" max="10003" width="9.28515625" style="450" customWidth="1"/>
    <col min="10004" max="10004" width="6.7109375" style="450" customWidth="1"/>
    <col min="10005" max="10005" width="10" style="450" customWidth="1"/>
    <col min="10006" max="10006" width="10.5703125" style="450" customWidth="1"/>
    <col min="10007" max="10012" width="0" style="450" hidden="1" customWidth="1"/>
    <col min="10013" max="10240" width="9.140625" style="450"/>
    <col min="10241" max="10241" width="5.140625" style="450" customWidth="1"/>
    <col min="10242" max="10242" width="21.85546875" style="450" bestFit="1" customWidth="1"/>
    <col min="10243" max="10243" width="19.85546875" style="450" customWidth="1"/>
    <col min="10244" max="10244" width="5.7109375" style="450" customWidth="1"/>
    <col min="10245" max="10245" width="9.28515625" style="450" customWidth="1"/>
    <col min="10246" max="10246" width="5.7109375" style="450" customWidth="1"/>
    <col min="10247" max="10247" width="9.28515625" style="450" customWidth="1"/>
    <col min="10248" max="10248" width="5.7109375" style="450" customWidth="1"/>
    <col min="10249" max="10249" width="9.28515625" style="450" customWidth="1"/>
    <col min="10250" max="10250" width="5.7109375" style="450" customWidth="1"/>
    <col min="10251" max="10251" width="9.28515625" style="450" customWidth="1"/>
    <col min="10252" max="10252" width="5.7109375" style="450" customWidth="1"/>
    <col min="10253" max="10253" width="9.28515625" style="450" customWidth="1"/>
    <col min="10254" max="10254" width="5.7109375" style="450" customWidth="1"/>
    <col min="10255" max="10255" width="9.28515625" style="450" customWidth="1"/>
    <col min="10256" max="10256" width="5.7109375" style="450" customWidth="1"/>
    <col min="10257" max="10257" width="9.28515625" style="450" customWidth="1"/>
    <col min="10258" max="10258" width="5.7109375" style="450" customWidth="1"/>
    <col min="10259" max="10259" width="9.28515625" style="450" customWidth="1"/>
    <col min="10260" max="10260" width="6.7109375" style="450" customWidth="1"/>
    <col min="10261" max="10261" width="10" style="450" customWidth="1"/>
    <col min="10262" max="10262" width="10.5703125" style="450" customWidth="1"/>
    <col min="10263" max="10268" width="0" style="450" hidden="1" customWidth="1"/>
    <col min="10269" max="10496" width="9.140625" style="450"/>
    <col min="10497" max="10497" width="5.140625" style="450" customWidth="1"/>
    <col min="10498" max="10498" width="21.85546875" style="450" bestFit="1" customWidth="1"/>
    <col min="10499" max="10499" width="19.85546875" style="450" customWidth="1"/>
    <col min="10500" max="10500" width="5.7109375" style="450" customWidth="1"/>
    <col min="10501" max="10501" width="9.28515625" style="450" customWidth="1"/>
    <col min="10502" max="10502" width="5.7109375" style="450" customWidth="1"/>
    <col min="10503" max="10503" width="9.28515625" style="450" customWidth="1"/>
    <col min="10504" max="10504" width="5.7109375" style="450" customWidth="1"/>
    <col min="10505" max="10505" width="9.28515625" style="450" customWidth="1"/>
    <col min="10506" max="10506" width="5.7109375" style="450" customWidth="1"/>
    <col min="10507" max="10507" width="9.28515625" style="450" customWidth="1"/>
    <col min="10508" max="10508" width="5.7109375" style="450" customWidth="1"/>
    <col min="10509" max="10509" width="9.28515625" style="450" customWidth="1"/>
    <col min="10510" max="10510" width="5.7109375" style="450" customWidth="1"/>
    <col min="10511" max="10511" width="9.28515625" style="450" customWidth="1"/>
    <col min="10512" max="10512" width="5.7109375" style="450" customWidth="1"/>
    <col min="10513" max="10513" width="9.28515625" style="450" customWidth="1"/>
    <col min="10514" max="10514" width="5.7109375" style="450" customWidth="1"/>
    <col min="10515" max="10515" width="9.28515625" style="450" customWidth="1"/>
    <col min="10516" max="10516" width="6.7109375" style="450" customWidth="1"/>
    <col min="10517" max="10517" width="10" style="450" customWidth="1"/>
    <col min="10518" max="10518" width="10.5703125" style="450" customWidth="1"/>
    <col min="10519" max="10524" width="0" style="450" hidden="1" customWidth="1"/>
    <col min="10525" max="10752" width="9.140625" style="450"/>
    <col min="10753" max="10753" width="5.140625" style="450" customWidth="1"/>
    <col min="10754" max="10754" width="21.85546875" style="450" bestFit="1" customWidth="1"/>
    <col min="10755" max="10755" width="19.85546875" style="450" customWidth="1"/>
    <col min="10756" max="10756" width="5.7109375" style="450" customWidth="1"/>
    <col min="10757" max="10757" width="9.28515625" style="450" customWidth="1"/>
    <col min="10758" max="10758" width="5.7109375" style="450" customWidth="1"/>
    <col min="10759" max="10759" width="9.28515625" style="450" customWidth="1"/>
    <col min="10760" max="10760" width="5.7109375" style="450" customWidth="1"/>
    <col min="10761" max="10761" width="9.28515625" style="450" customWidth="1"/>
    <col min="10762" max="10762" width="5.7109375" style="450" customWidth="1"/>
    <col min="10763" max="10763" width="9.28515625" style="450" customWidth="1"/>
    <col min="10764" max="10764" width="5.7109375" style="450" customWidth="1"/>
    <col min="10765" max="10765" width="9.28515625" style="450" customWidth="1"/>
    <col min="10766" max="10766" width="5.7109375" style="450" customWidth="1"/>
    <col min="10767" max="10767" width="9.28515625" style="450" customWidth="1"/>
    <col min="10768" max="10768" width="5.7109375" style="450" customWidth="1"/>
    <col min="10769" max="10769" width="9.28515625" style="450" customWidth="1"/>
    <col min="10770" max="10770" width="5.7109375" style="450" customWidth="1"/>
    <col min="10771" max="10771" width="9.28515625" style="450" customWidth="1"/>
    <col min="10772" max="10772" width="6.7109375" style="450" customWidth="1"/>
    <col min="10773" max="10773" width="10" style="450" customWidth="1"/>
    <col min="10774" max="10774" width="10.5703125" style="450" customWidth="1"/>
    <col min="10775" max="10780" width="0" style="450" hidden="1" customWidth="1"/>
    <col min="10781" max="11008" width="9.140625" style="450"/>
    <col min="11009" max="11009" width="5.140625" style="450" customWidth="1"/>
    <col min="11010" max="11010" width="21.85546875" style="450" bestFit="1" customWidth="1"/>
    <col min="11011" max="11011" width="19.85546875" style="450" customWidth="1"/>
    <col min="11012" max="11012" width="5.7109375" style="450" customWidth="1"/>
    <col min="11013" max="11013" width="9.28515625" style="450" customWidth="1"/>
    <col min="11014" max="11014" width="5.7109375" style="450" customWidth="1"/>
    <col min="11015" max="11015" width="9.28515625" style="450" customWidth="1"/>
    <col min="11016" max="11016" width="5.7109375" style="450" customWidth="1"/>
    <col min="11017" max="11017" width="9.28515625" style="450" customWidth="1"/>
    <col min="11018" max="11018" width="5.7109375" style="450" customWidth="1"/>
    <col min="11019" max="11019" width="9.28515625" style="450" customWidth="1"/>
    <col min="11020" max="11020" width="5.7109375" style="450" customWidth="1"/>
    <col min="11021" max="11021" width="9.28515625" style="450" customWidth="1"/>
    <col min="11022" max="11022" width="5.7109375" style="450" customWidth="1"/>
    <col min="11023" max="11023" width="9.28515625" style="450" customWidth="1"/>
    <col min="11024" max="11024" width="5.7109375" style="450" customWidth="1"/>
    <col min="11025" max="11025" width="9.28515625" style="450" customWidth="1"/>
    <col min="11026" max="11026" width="5.7109375" style="450" customWidth="1"/>
    <col min="11027" max="11027" width="9.28515625" style="450" customWidth="1"/>
    <col min="11028" max="11028" width="6.7109375" style="450" customWidth="1"/>
    <col min="11029" max="11029" width="10" style="450" customWidth="1"/>
    <col min="11030" max="11030" width="10.5703125" style="450" customWidth="1"/>
    <col min="11031" max="11036" width="0" style="450" hidden="1" customWidth="1"/>
    <col min="11037" max="11264" width="9.140625" style="450"/>
    <col min="11265" max="11265" width="5.140625" style="450" customWidth="1"/>
    <col min="11266" max="11266" width="21.85546875" style="450" bestFit="1" customWidth="1"/>
    <col min="11267" max="11267" width="19.85546875" style="450" customWidth="1"/>
    <col min="11268" max="11268" width="5.7109375" style="450" customWidth="1"/>
    <col min="11269" max="11269" width="9.28515625" style="450" customWidth="1"/>
    <col min="11270" max="11270" width="5.7109375" style="450" customWidth="1"/>
    <col min="11271" max="11271" width="9.28515625" style="450" customWidth="1"/>
    <col min="11272" max="11272" width="5.7109375" style="450" customWidth="1"/>
    <col min="11273" max="11273" width="9.28515625" style="450" customWidth="1"/>
    <col min="11274" max="11274" width="5.7109375" style="450" customWidth="1"/>
    <col min="11275" max="11275" width="9.28515625" style="450" customWidth="1"/>
    <col min="11276" max="11276" width="5.7109375" style="450" customWidth="1"/>
    <col min="11277" max="11277" width="9.28515625" style="450" customWidth="1"/>
    <col min="11278" max="11278" width="5.7109375" style="450" customWidth="1"/>
    <col min="11279" max="11279" width="9.28515625" style="450" customWidth="1"/>
    <col min="11280" max="11280" width="5.7109375" style="450" customWidth="1"/>
    <col min="11281" max="11281" width="9.28515625" style="450" customWidth="1"/>
    <col min="11282" max="11282" width="5.7109375" style="450" customWidth="1"/>
    <col min="11283" max="11283" width="9.28515625" style="450" customWidth="1"/>
    <col min="11284" max="11284" width="6.7109375" style="450" customWidth="1"/>
    <col min="11285" max="11285" width="10" style="450" customWidth="1"/>
    <col min="11286" max="11286" width="10.5703125" style="450" customWidth="1"/>
    <col min="11287" max="11292" width="0" style="450" hidden="1" customWidth="1"/>
    <col min="11293" max="11520" width="9.140625" style="450"/>
    <col min="11521" max="11521" width="5.140625" style="450" customWidth="1"/>
    <col min="11522" max="11522" width="21.85546875" style="450" bestFit="1" customWidth="1"/>
    <col min="11523" max="11523" width="19.85546875" style="450" customWidth="1"/>
    <col min="11524" max="11524" width="5.7109375" style="450" customWidth="1"/>
    <col min="11525" max="11525" width="9.28515625" style="450" customWidth="1"/>
    <col min="11526" max="11526" width="5.7109375" style="450" customWidth="1"/>
    <col min="11527" max="11527" width="9.28515625" style="450" customWidth="1"/>
    <col min="11528" max="11528" width="5.7109375" style="450" customWidth="1"/>
    <col min="11529" max="11529" width="9.28515625" style="450" customWidth="1"/>
    <col min="11530" max="11530" width="5.7109375" style="450" customWidth="1"/>
    <col min="11531" max="11531" width="9.28515625" style="450" customWidth="1"/>
    <col min="11532" max="11532" width="5.7109375" style="450" customWidth="1"/>
    <col min="11533" max="11533" width="9.28515625" style="450" customWidth="1"/>
    <col min="11534" max="11534" width="5.7109375" style="450" customWidth="1"/>
    <col min="11535" max="11535" width="9.28515625" style="450" customWidth="1"/>
    <col min="11536" max="11536" width="5.7109375" style="450" customWidth="1"/>
    <col min="11537" max="11537" width="9.28515625" style="450" customWidth="1"/>
    <col min="11538" max="11538" width="5.7109375" style="450" customWidth="1"/>
    <col min="11539" max="11539" width="9.28515625" style="450" customWidth="1"/>
    <col min="11540" max="11540" width="6.7109375" style="450" customWidth="1"/>
    <col min="11541" max="11541" width="10" style="450" customWidth="1"/>
    <col min="11542" max="11542" width="10.5703125" style="450" customWidth="1"/>
    <col min="11543" max="11548" width="0" style="450" hidden="1" customWidth="1"/>
    <col min="11549" max="11776" width="9.140625" style="450"/>
    <col min="11777" max="11777" width="5.140625" style="450" customWidth="1"/>
    <col min="11778" max="11778" width="21.85546875" style="450" bestFit="1" customWidth="1"/>
    <col min="11779" max="11779" width="19.85546875" style="450" customWidth="1"/>
    <col min="11780" max="11780" width="5.7109375" style="450" customWidth="1"/>
    <col min="11781" max="11781" width="9.28515625" style="450" customWidth="1"/>
    <col min="11782" max="11782" width="5.7109375" style="450" customWidth="1"/>
    <col min="11783" max="11783" width="9.28515625" style="450" customWidth="1"/>
    <col min="11784" max="11784" width="5.7109375" style="450" customWidth="1"/>
    <col min="11785" max="11785" width="9.28515625" style="450" customWidth="1"/>
    <col min="11786" max="11786" width="5.7109375" style="450" customWidth="1"/>
    <col min="11787" max="11787" width="9.28515625" style="450" customWidth="1"/>
    <col min="11788" max="11788" width="5.7109375" style="450" customWidth="1"/>
    <col min="11789" max="11789" width="9.28515625" style="450" customWidth="1"/>
    <col min="11790" max="11790" width="5.7109375" style="450" customWidth="1"/>
    <col min="11791" max="11791" width="9.28515625" style="450" customWidth="1"/>
    <col min="11792" max="11792" width="5.7109375" style="450" customWidth="1"/>
    <col min="11793" max="11793" width="9.28515625" style="450" customWidth="1"/>
    <col min="11794" max="11794" width="5.7109375" style="450" customWidth="1"/>
    <col min="11795" max="11795" width="9.28515625" style="450" customWidth="1"/>
    <col min="11796" max="11796" width="6.7109375" style="450" customWidth="1"/>
    <col min="11797" max="11797" width="10" style="450" customWidth="1"/>
    <col min="11798" max="11798" width="10.5703125" style="450" customWidth="1"/>
    <col min="11799" max="11804" width="0" style="450" hidden="1" customWidth="1"/>
    <col min="11805" max="12032" width="9.140625" style="450"/>
    <col min="12033" max="12033" width="5.140625" style="450" customWidth="1"/>
    <col min="12034" max="12034" width="21.85546875" style="450" bestFit="1" customWidth="1"/>
    <col min="12035" max="12035" width="19.85546875" style="450" customWidth="1"/>
    <col min="12036" max="12036" width="5.7109375" style="450" customWidth="1"/>
    <col min="12037" max="12037" width="9.28515625" style="450" customWidth="1"/>
    <col min="12038" max="12038" width="5.7109375" style="450" customWidth="1"/>
    <col min="12039" max="12039" width="9.28515625" style="450" customWidth="1"/>
    <col min="12040" max="12040" width="5.7109375" style="450" customWidth="1"/>
    <col min="12041" max="12041" width="9.28515625" style="450" customWidth="1"/>
    <col min="12042" max="12042" width="5.7109375" style="450" customWidth="1"/>
    <col min="12043" max="12043" width="9.28515625" style="450" customWidth="1"/>
    <col min="12044" max="12044" width="5.7109375" style="450" customWidth="1"/>
    <col min="12045" max="12045" width="9.28515625" style="450" customWidth="1"/>
    <col min="12046" max="12046" width="5.7109375" style="450" customWidth="1"/>
    <col min="12047" max="12047" width="9.28515625" style="450" customWidth="1"/>
    <col min="12048" max="12048" width="5.7109375" style="450" customWidth="1"/>
    <col min="12049" max="12049" width="9.28515625" style="450" customWidth="1"/>
    <col min="12050" max="12050" width="5.7109375" style="450" customWidth="1"/>
    <col min="12051" max="12051" width="9.28515625" style="450" customWidth="1"/>
    <col min="12052" max="12052" width="6.7109375" style="450" customWidth="1"/>
    <col min="12053" max="12053" width="10" style="450" customWidth="1"/>
    <col min="12054" max="12054" width="10.5703125" style="450" customWidth="1"/>
    <col min="12055" max="12060" width="0" style="450" hidden="1" customWidth="1"/>
    <col min="12061" max="12288" width="9.140625" style="450"/>
    <col min="12289" max="12289" width="5.140625" style="450" customWidth="1"/>
    <col min="12290" max="12290" width="21.85546875" style="450" bestFit="1" customWidth="1"/>
    <col min="12291" max="12291" width="19.85546875" style="450" customWidth="1"/>
    <col min="12292" max="12292" width="5.7109375" style="450" customWidth="1"/>
    <col min="12293" max="12293" width="9.28515625" style="450" customWidth="1"/>
    <col min="12294" max="12294" width="5.7109375" style="450" customWidth="1"/>
    <col min="12295" max="12295" width="9.28515625" style="450" customWidth="1"/>
    <col min="12296" max="12296" width="5.7109375" style="450" customWidth="1"/>
    <col min="12297" max="12297" width="9.28515625" style="450" customWidth="1"/>
    <col min="12298" max="12298" width="5.7109375" style="450" customWidth="1"/>
    <col min="12299" max="12299" width="9.28515625" style="450" customWidth="1"/>
    <col min="12300" max="12300" width="5.7109375" style="450" customWidth="1"/>
    <col min="12301" max="12301" width="9.28515625" style="450" customWidth="1"/>
    <col min="12302" max="12302" width="5.7109375" style="450" customWidth="1"/>
    <col min="12303" max="12303" width="9.28515625" style="450" customWidth="1"/>
    <col min="12304" max="12304" width="5.7109375" style="450" customWidth="1"/>
    <col min="12305" max="12305" width="9.28515625" style="450" customWidth="1"/>
    <col min="12306" max="12306" width="5.7109375" style="450" customWidth="1"/>
    <col min="12307" max="12307" width="9.28515625" style="450" customWidth="1"/>
    <col min="12308" max="12308" width="6.7109375" style="450" customWidth="1"/>
    <col min="12309" max="12309" width="10" style="450" customWidth="1"/>
    <col min="12310" max="12310" width="10.5703125" style="450" customWidth="1"/>
    <col min="12311" max="12316" width="0" style="450" hidden="1" customWidth="1"/>
    <col min="12317" max="12544" width="9.140625" style="450"/>
    <col min="12545" max="12545" width="5.140625" style="450" customWidth="1"/>
    <col min="12546" max="12546" width="21.85546875" style="450" bestFit="1" customWidth="1"/>
    <col min="12547" max="12547" width="19.85546875" style="450" customWidth="1"/>
    <col min="12548" max="12548" width="5.7109375" style="450" customWidth="1"/>
    <col min="12549" max="12549" width="9.28515625" style="450" customWidth="1"/>
    <col min="12550" max="12550" width="5.7109375" style="450" customWidth="1"/>
    <col min="12551" max="12551" width="9.28515625" style="450" customWidth="1"/>
    <col min="12552" max="12552" width="5.7109375" style="450" customWidth="1"/>
    <col min="12553" max="12553" width="9.28515625" style="450" customWidth="1"/>
    <col min="12554" max="12554" width="5.7109375" style="450" customWidth="1"/>
    <col min="12555" max="12555" width="9.28515625" style="450" customWidth="1"/>
    <col min="12556" max="12556" width="5.7109375" style="450" customWidth="1"/>
    <col min="12557" max="12557" width="9.28515625" style="450" customWidth="1"/>
    <col min="12558" max="12558" width="5.7109375" style="450" customWidth="1"/>
    <col min="12559" max="12559" width="9.28515625" style="450" customWidth="1"/>
    <col min="12560" max="12560" width="5.7109375" style="450" customWidth="1"/>
    <col min="12561" max="12561" width="9.28515625" style="450" customWidth="1"/>
    <col min="12562" max="12562" width="5.7109375" style="450" customWidth="1"/>
    <col min="12563" max="12563" width="9.28515625" style="450" customWidth="1"/>
    <col min="12564" max="12564" width="6.7109375" style="450" customWidth="1"/>
    <col min="12565" max="12565" width="10" style="450" customWidth="1"/>
    <col min="12566" max="12566" width="10.5703125" style="450" customWidth="1"/>
    <col min="12567" max="12572" width="0" style="450" hidden="1" customWidth="1"/>
    <col min="12573" max="12800" width="9.140625" style="450"/>
    <col min="12801" max="12801" width="5.140625" style="450" customWidth="1"/>
    <col min="12802" max="12802" width="21.85546875" style="450" bestFit="1" customWidth="1"/>
    <col min="12803" max="12803" width="19.85546875" style="450" customWidth="1"/>
    <col min="12804" max="12804" width="5.7109375" style="450" customWidth="1"/>
    <col min="12805" max="12805" width="9.28515625" style="450" customWidth="1"/>
    <col min="12806" max="12806" width="5.7109375" style="450" customWidth="1"/>
    <col min="12807" max="12807" width="9.28515625" style="450" customWidth="1"/>
    <col min="12808" max="12808" width="5.7109375" style="450" customWidth="1"/>
    <col min="12809" max="12809" width="9.28515625" style="450" customWidth="1"/>
    <col min="12810" max="12810" width="5.7109375" style="450" customWidth="1"/>
    <col min="12811" max="12811" width="9.28515625" style="450" customWidth="1"/>
    <col min="12812" max="12812" width="5.7109375" style="450" customWidth="1"/>
    <col min="12813" max="12813" width="9.28515625" style="450" customWidth="1"/>
    <col min="12814" max="12814" width="5.7109375" style="450" customWidth="1"/>
    <col min="12815" max="12815" width="9.28515625" style="450" customWidth="1"/>
    <col min="12816" max="12816" width="5.7109375" style="450" customWidth="1"/>
    <col min="12817" max="12817" width="9.28515625" style="450" customWidth="1"/>
    <col min="12818" max="12818" width="5.7109375" style="450" customWidth="1"/>
    <col min="12819" max="12819" width="9.28515625" style="450" customWidth="1"/>
    <col min="12820" max="12820" width="6.7109375" style="450" customWidth="1"/>
    <col min="12821" max="12821" width="10" style="450" customWidth="1"/>
    <col min="12822" max="12822" width="10.5703125" style="450" customWidth="1"/>
    <col min="12823" max="12828" width="0" style="450" hidden="1" customWidth="1"/>
    <col min="12829" max="13056" width="9.140625" style="450"/>
    <col min="13057" max="13057" width="5.140625" style="450" customWidth="1"/>
    <col min="13058" max="13058" width="21.85546875" style="450" bestFit="1" customWidth="1"/>
    <col min="13059" max="13059" width="19.85546875" style="450" customWidth="1"/>
    <col min="13060" max="13060" width="5.7109375" style="450" customWidth="1"/>
    <col min="13061" max="13061" width="9.28515625" style="450" customWidth="1"/>
    <col min="13062" max="13062" width="5.7109375" style="450" customWidth="1"/>
    <col min="13063" max="13063" width="9.28515625" style="450" customWidth="1"/>
    <col min="13064" max="13064" width="5.7109375" style="450" customWidth="1"/>
    <col min="13065" max="13065" width="9.28515625" style="450" customWidth="1"/>
    <col min="13066" max="13066" width="5.7109375" style="450" customWidth="1"/>
    <col min="13067" max="13067" width="9.28515625" style="450" customWidth="1"/>
    <col min="13068" max="13068" width="5.7109375" style="450" customWidth="1"/>
    <col min="13069" max="13069" width="9.28515625" style="450" customWidth="1"/>
    <col min="13070" max="13070" width="5.7109375" style="450" customWidth="1"/>
    <col min="13071" max="13071" width="9.28515625" style="450" customWidth="1"/>
    <col min="13072" max="13072" width="5.7109375" style="450" customWidth="1"/>
    <col min="13073" max="13073" width="9.28515625" style="450" customWidth="1"/>
    <col min="13074" max="13074" width="5.7109375" style="450" customWidth="1"/>
    <col min="13075" max="13075" width="9.28515625" style="450" customWidth="1"/>
    <col min="13076" max="13076" width="6.7109375" style="450" customWidth="1"/>
    <col min="13077" max="13077" width="10" style="450" customWidth="1"/>
    <col min="13078" max="13078" width="10.5703125" style="450" customWidth="1"/>
    <col min="13079" max="13084" width="0" style="450" hidden="1" customWidth="1"/>
    <col min="13085" max="13312" width="9.140625" style="450"/>
    <col min="13313" max="13313" width="5.140625" style="450" customWidth="1"/>
    <col min="13314" max="13314" width="21.85546875" style="450" bestFit="1" customWidth="1"/>
    <col min="13315" max="13315" width="19.85546875" style="450" customWidth="1"/>
    <col min="13316" max="13316" width="5.7109375" style="450" customWidth="1"/>
    <col min="13317" max="13317" width="9.28515625" style="450" customWidth="1"/>
    <col min="13318" max="13318" width="5.7109375" style="450" customWidth="1"/>
    <col min="13319" max="13319" width="9.28515625" style="450" customWidth="1"/>
    <col min="13320" max="13320" width="5.7109375" style="450" customWidth="1"/>
    <col min="13321" max="13321" width="9.28515625" style="450" customWidth="1"/>
    <col min="13322" max="13322" width="5.7109375" style="450" customWidth="1"/>
    <col min="13323" max="13323" width="9.28515625" style="450" customWidth="1"/>
    <col min="13324" max="13324" width="5.7109375" style="450" customWidth="1"/>
    <col min="13325" max="13325" width="9.28515625" style="450" customWidth="1"/>
    <col min="13326" max="13326" width="5.7109375" style="450" customWidth="1"/>
    <col min="13327" max="13327" width="9.28515625" style="450" customWidth="1"/>
    <col min="13328" max="13328" width="5.7109375" style="450" customWidth="1"/>
    <col min="13329" max="13329" width="9.28515625" style="450" customWidth="1"/>
    <col min="13330" max="13330" width="5.7109375" style="450" customWidth="1"/>
    <col min="13331" max="13331" width="9.28515625" style="450" customWidth="1"/>
    <col min="13332" max="13332" width="6.7109375" style="450" customWidth="1"/>
    <col min="13333" max="13333" width="10" style="450" customWidth="1"/>
    <col min="13334" max="13334" width="10.5703125" style="450" customWidth="1"/>
    <col min="13335" max="13340" width="0" style="450" hidden="1" customWidth="1"/>
    <col min="13341" max="13568" width="9.140625" style="450"/>
    <col min="13569" max="13569" width="5.140625" style="450" customWidth="1"/>
    <col min="13570" max="13570" width="21.85546875" style="450" bestFit="1" customWidth="1"/>
    <col min="13571" max="13571" width="19.85546875" style="450" customWidth="1"/>
    <col min="13572" max="13572" width="5.7109375" style="450" customWidth="1"/>
    <col min="13573" max="13573" width="9.28515625" style="450" customWidth="1"/>
    <col min="13574" max="13574" width="5.7109375" style="450" customWidth="1"/>
    <col min="13575" max="13575" width="9.28515625" style="450" customWidth="1"/>
    <col min="13576" max="13576" width="5.7109375" style="450" customWidth="1"/>
    <col min="13577" max="13577" width="9.28515625" style="450" customWidth="1"/>
    <col min="13578" max="13578" width="5.7109375" style="450" customWidth="1"/>
    <col min="13579" max="13579" width="9.28515625" style="450" customWidth="1"/>
    <col min="13580" max="13580" width="5.7109375" style="450" customWidth="1"/>
    <col min="13581" max="13581" width="9.28515625" style="450" customWidth="1"/>
    <col min="13582" max="13582" width="5.7109375" style="450" customWidth="1"/>
    <col min="13583" max="13583" width="9.28515625" style="450" customWidth="1"/>
    <col min="13584" max="13584" width="5.7109375" style="450" customWidth="1"/>
    <col min="13585" max="13585" width="9.28515625" style="450" customWidth="1"/>
    <col min="13586" max="13586" width="5.7109375" style="450" customWidth="1"/>
    <col min="13587" max="13587" width="9.28515625" style="450" customWidth="1"/>
    <col min="13588" max="13588" width="6.7109375" style="450" customWidth="1"/>
    <col min="13589" max="13589" width="10" style="450" customWidth="1"/>
    <col min="13590" max="13590" width="10.5703125" style="450" customWidth="1"/>
    <col min="13591" max="13596" width="0" style="450" hidden="1" customWidth="1"/>
    <col min="13597" max="13824" width="9.140625" style="450"/>
    <col min="13825" max="13825" width="5.140625" style="450" customWidth="1"/>
    <col min="13826" max="13826" width="21.85546875" style="450" bestFit="1" customWidth="1"/>
    <col min="13827" max="13827" width="19.85546875" style="450" customWidth="1"/>
    <col min="13828" max="13828" width="5.7109375" style="450" customWidth="1"/>
    <col min="13829" max="13829" width="9.28515625" style="450" customWidth="1"/>
    <col min="13830" max="13830" width="5.7109375" style="450" customWidth="1"/>
    <col min="13831" max="13831" width="9.28515625" style="450" customWidth="1"/>
    <col min="13832" max="13832" width="5.7109375" style="450" customWidth="1"/>
    <col min="13833" max="13833" width="9.28515625" style="450" customWidth="1"/>
    <col min="13834" max="13834" width="5.7109375" style="450" customWidth="1"/>
    <col min="13835" max="13835" width="9.28515625" style="450" customWidth="1"/>
    <col min="13836" max="13836" width="5.7109375" style="450" customWidth="1"/>
    <col min="13837" max="13837" width="9.28515625" style="450" customWidth="1"/>
    <col min="13838" max="13838" width="5.7109375" style="450" customWidth="1"/>
    <col min="13839" max="13839" width="9.28515625" style="450" customWidth="1"/>
    <col min="13840" max="13840" width="5.7109375" style="450" customWidth="1"/>
    <col min="13841" max="13841" width="9.28515625" style="450" customWidth="1"/>
    <col min="13842" max="13842" width="5.7109375" style="450" customWidth="1"/>
    <col min="13843" max="13843" width="9.28515625" style="450" customWidth="1"/>
    <col min="13844" max="13844" width="6.7109375" style="450" customWidth="1"/>
    <col min="13845" max="13845" width="10" style="450" customWidth="1"/>
    <col min="13846" max="13846" width="10.5703125" style="450" customWidth="1"/>
    <col min="13847" max="13852" width="0" style="450" hidden="1" customWidth="1"/>
    <col min="13853" max="14080" width="9.140625" style="450"/>
    <col min="14081" max="14081" width="5.140625" style="450" customWidth="1"/>
    <col min="14082" max="14082" width="21.85546875" style="450" bestFit="1" customWidth="1"/>
    <col min="14083" max="14083" width="19.85546875" style="450" customWidth="1"/>
    <col min="14084" max="14084" width="5.7109375" style="450" customWidth="1"/>
    <col min="14085" max="14085" width="9.28515625" style="450" customWidth="1"/>
    <col min="14086" max="14086" width="5.7109375" style="450" customWidth="1"/>
    <col min="14087" max="14087" width="9.28515625" style="450" customWidth="1"/>
    <col min="14088" max="14088" width="5.7109375" style="450" customWidth="1"/>
    <col min="14089" max="14089" width="9.28515625" style="450" customWidth="1"/>
    <col min="14090" max="14090" width="5.7109375" style="450" customWidth="1"/>
    <col min="14091" max="14091" width="9.28515625" style="450" customWidth="1"/>
    <col min="14092" max="14092" width="5.7109375" style="450" customWidth="1"/>
    <col min="14093" max="14093" width="9.28515625" style="450" customWidth="1"/>
    <col min="14094" max="14094" width="5.7109375" style="450" customWidth="1"/>
    <col min="14095" max="14095" width="9.28515625" style="450" customWidth="1"/>
    <col min="14096" max="14096" width="5.7109375" style="450" customWidth="1"/>
    <col min="14097" max="14097" width="9.28515625" style="450" customWidth="1"/>
    <col min="14098" max="14098" width="5.7109375" style="450" customWidth="1"/>
    <col min="14099" max="14099" width="9.28515625" style="450" customWidth="1"/>
    <col min="14100" max="14100" width="6.7109375" style="450" customWidth="1"/>
    <col min="14101" max="14101" width="10" style="450" customWidth="1"/>
    <col min="14102" max="14102" width="10.5703125" style="450" customWidth="1"/>
    <col min="14103" max="14108" width="0" style="450" hidden="1" customWidth="1"/>
    <col min="14109" max="14336" width="9.140625" style="450"/>
    <col min="14337" max="14337" width="5.140625" style="450" customWidth="1"/>
    <col min="14338" max="14338" width="21.85546875" style="450" bestFit="1" customWidth="1"/>
    <col min="14339" max="14339" width="19.85546875" style="450" customWidth="1"/>
    <col min="14340" max="14340" width="5.7109375" style="450" customWidth="1"/>
    <col min="14341" max="14341" width="9.28515625" style="450" customWidth="1"/>
    <col min="14342" max="14342" width="5.7109375" style="450" customWidth="1"/>
    <col min="14343" max="14343" width="9.28515625" style="450" customWidth="1"/>
    <col min="14344" max="14344" width="5.7109375" style="450" customWidth="1"/>
    <col min="14345" max="14345" width="9.28515625" style="450" customWidth="1"/>
    <col min="14346" max="14346" width="5.7109375" style="450" customWidth="1"/>
    <col min="14347" max="14347" width="9.28515625" style="450" customWidth="1"/>
    <col min="14348" max="14348" width="5.7109375" style="450" customWidth="1"/>
    <col min="14349" max="14349" width="9.28515625" style="450" customWidth="1"/>
    <col min="14350" max="14350" width="5.7109375" style="450" customWidth="1"/>
    <col min="14351" max="14351" width="9.28515625" style="450" customWidth="1"/>
    <col min="14352" max="14352" width="5.7109375" style="450" customWidth="1"/>
    <col min="14353" max="14353" width="9.28515625" style="450" customWidth="1"/>
    <col min="14354" max="14354" width="5.7109375" style="450" customWidth="1"/>
    <col min="14355" max="14355" width="9.28515625" style="450" customWidth="1"/>
    <col min="14356" max="14356" width="6.7109375" style="450" customWidth="1"/>
    <col min="14357" max="14357" width="10" style="450" customWidth="1"/>
    <col min="14358" max="14358" width="10.5703125" style="450" customWidth="1"/>
    <col min="14359" max="14364" width="0" style="450" hidden="1" customWidth="1"/>
    <col min="14365" max="14592" width="9.140625" style="450"/>
    <col min="14593" max="14593" width="5.140625" style="450" customWidth="1"/>
    <col min="14594" max="14594" width="21.85546875" style="450" bestFit="1" customWidth="1"/>
    <col min="14595" max="14595" width="19.85546875" style="450" customWidth="1"/>
    <col min="14596" max="14596" width="5.7109375" style="450" customWidth="1"/>
    <col min="14597" max="14597" width="9.28515625" style="450" customWidth="1"/>
    <col min="14598" max="14598" width="5.7109375" style="450" customWidth="1"/>
    <col min="14599" max="14599" width="9.28515625" style="450" customWidth="1"/>
    <col min="14600" max="14600" width="5.7109375" style="450" customWidth="1"/>
    <col min="14601" max="14601" width="9.28515625" style="450" customWidth="1"/>
    <col min="14602" max="14602" width="5.7109375" style="450" customWidth="1"/>
    <col min="14603" max="14603" width="9.28515625" style="450" customWidth="1"/>
    <col min="14604" max="14604" width="5.7109375" style="450" customWidth="1"/>
    <col min="14605" max="14605" width="9.28515625" style="450" customWidth="1"/>
    <col min="14606" max="14606" width="5.7109375" style="450" customWidth="1"/>
    <col min="14607" max="14607" width="9.28515625" style="450" customWidth="1"/>
    <col min="14608" max="14608" width="5.7109375" style="450" customWidth="1"/>
    <col min="14609" max="14609" width="9.28515625" style="450" customWidth="1"/>
    <col min="14610" max="14610" width="5.7109375" style="450" customWidth="1"/>
    <col min="14611" max="14611" width="9.28515625" style="450" customWidth="1"/>
    <col min="14612" max="14612" width="6.7109375" style="450" customWidth="1"/>
    <col min="14613" max="14613" width="10" style="450" customWidth="1"/>
    <col min="14614" max="14614" width="10.5703125" style="450" customWidth="1"/>
    <col min="14615" max="14620" width="0" style="450" hidden="1" customWidth="1"/>
    <col min="14621" max="14848" width="9.140625" style="450"/>
    <col min="14849" max="14849" width="5.140625" style="450" customWidth="1"/>
    <col min="14850" max="14850" width="21.85546875" style="450" bestFit="1" customWidth="1"/>
    <col min="14851" max="14851" width="19.85546875" style="450" customWidth="1"/>
    <col min="14852" max="14852" width="5.7109375" style="450" customWidth="1"/>
    <col min="14853" max="14853" width="9.28515625" style="450" customWidth="1"/>
    <col min="14854" max="14854" width="5.7109375" style="450" customWidth="1"/>
    <col min="14855" max="14855" width="9.28515625" style="450" customWidth="1"/>
    <col min="14856" max="14856" width="5.7109375" style="450" customWidth="1"/>
    <col min="14857" max="14857" width="9.28515625" style="450" customWidth="1"/>
    <col min="14858" max="14858" width="5.7109375" style="450" customWidth="1"/>
    <col min="14859" max="14859" width="9.28515625" style="450" customWidth="1"/>
    <col min="14860" max="14860" width="5.7109375" style="450" customWidth="1"/>
    <col min="14861" max="14861" width="9.28515625" style="450" customWidth="1"/>
    <col min="14862" max="14862" width="5.7109375" style="450" customWidth="1"/>
    <col min="14863" max="14863" width="9.28515625" style="450" customWidth="1"/>
    <col min="14864" max="14864" width="5.7109375" style="450" customWidth="1"/>
    <col min="14865" max="14865" width="9.28515625" style="450" customWidth="1"/>
    <col min="14866" max="14866" width="5.7109375" style="450" customWidth="1"/>
    <col min="14867" max="14867" width="9.28515625" style="450" customWidth="1"/>
    <col min="14868" max="14868" width="6.7109375" style="450" customWidth="1"/>
    <col min="14869" max="14869" width="10" style="450" customWidth="1"/>
    <col min="14870" max="14870" width="10.5703125" style="450" customWidth="1"/>
    <col min="14871" max="14876" width="0" style="450" hidden="1" customWidth="1"/>
    <col min="14877" max="15104" width="9.140625" style="450"/>
    <col min="15105" max="15105" width="5.140625" style="450" customWidth="1"/>
    <col min="15106" max="15106" width="21.85546875" style="450" bestFit="1" customWidth="1"/>
    <col min="15107" max="15107" width="19.85546875" style="450" customWidth="1"/>
    <col min="15108" max="15108" width="5.7109375" style="450" customWidth="1"/>
    <col min="15109" max="15109" width="9.28515625" style="450" customWidth="1"/>
    <col min="15110" max="15110" width="5.7109375" style="450" customWidth="1"/>
    <col min="15111" max="15111" width="9.28515625" style="450" customWidth="1"/>
    <col min="15112" max="15112" width="5.7109375" style="450" customWidth="1"/>
    <col min="15113" max="15113" width="9.28515625" style="450" customWidth="1"/>
    <col min="15114" max="15114" width="5.7109375" style="450" customWidth="1"/>
    <col min="15115" max="15115" width="9.28515625" style="450" customWidth="1"/>
    <col min="15116" max="15116" width="5.7109375" style="450" customWidth="1"/>
    <col min="15117" max="15117" width="9.28515625" style="450" customWidth="1"/>
    <col min="15118" max="15118" width="5.7109375" style="450" customWidth="1"/>
    <col min="15119" max="15119" width="9.28515625" style="450" customWidth="1"/>
    <col min="15120" max="15120" width="5.7109375" style="450" customWidth="1"/>
    <col min="15121" max="15121" width="9.28515625" style="450" customWidth="1"/>
    <col min="15122" max="15122" width="5.7109375" style="450" customWidth="1"/>
    <col min="15123" max="15123" width="9.28515625" style="450" customWidth="1"/>
    <col min="15124" max="15124" width="6.7109375" style="450" customWidth="1"/>
    <col min="15125" max="15125" width="10" style="450" customWidth="1"/>
    <col min="15126" max="15126" width="10.5703125" style="450" customWidth="1"/>
    <col min="15127" max="15132" width="0" style="450" hidden="1" customWidth="1"/>
    <col min="15133" max="15360" width="9.140625" style="450"/>
    <col min="15361" max="15361" width="5.140625" style="450" customWidth="1"/>
    <col min="15362" max="15362" width="21.85546875" style="450" bestFit="1" customWidth="1"/>
    <col min="15363" max="15363" width="19.85546875" style="450" customWidth="1"/>
    <col min="15364" max="15364" width="5.7109375" style="450" customWidth="1"/>
    <col min="15365" max="15365" width="9.28515625" style="450" customWidth="1"/>
    <col min="15366" max="15366" width="5.7109375" style="450" customWidth="1"/>
    <col min="15367" max="15367" width="9.28515625" style="450" customWidth="1"/>
    <col min="15368" max="15368" width="5.7109375" style="450" customWidth="1"/>
    <col min="15369" max="15369" width="9.28515625" style="450" customWidth="1"/>
    <col min="15370" max="15370" width="5.7109375" style="450" customWidth="1"/>
    <col min="15371" max="15371" width="9.28515625" style="450" customWidth="1"/>
    <col min="15372" max="15372" width="5.7109375" style="450" customWidth="1"/>
    <col min="15373" max="15373" width="9.28515625" style="450" customWidth="1"/>
    <col min="15374" max="15374" width="5.7109375" style="450" customWidth="1"/>
    <col min="15375" max="15375" width="9.28515625" style="450" customWidth="1"/>
    <col min="15376" max="15376" width="5.7109375" style="450" customWidth="1"/>
    <col min="15377" max="15377" width="9.28515625" style="450" customWidth="1"/>
    <col min="15378" max="15378" width="5.7109375" style="450" customWidth="1"/>
    <col min="15379" max="15379" width="9.28515625" style="450" customWidth="1"/>
    <col min="15380" max="15380" width="6.7109375" style="450" customWidth="1"/>
    <col min="15381" max="15381" width="10" style="450" customWidth="1"/>
    <col min="15382" max="15382" width="10.5703125" style="450" customWidth="1"/>
    <col min="15383" max="15388" width="0" style="450" hidden="1" customWidth="1"/>
    <col min="15389" max="15616" width="9.140625" style="450"/>
    <col min="15617" max="15617" width="5.140625" style="450" customWidth="1"/>
    <col min="15618" max="15618" width="21.85546875" style="450" bestFit="1" customWidth="1"/>
    <col min="15619" max="15619" width="19.85546875" style="450" customWidth="1"/>
    <col min="15620" max="15620" width="5.7109375" style="450" customWidth="1"/>
    <col min="15621" max="15621" width="9.28515625" style="450" customWidth="1"/>
    <col min="15622" max="15622" width="5.7109375" style="450" customWidth="1"/>
    <col min="15623" max="15623" width="9.28515625" style="450" customWidth="1"/>
    <col min="15624" max="15624" width="5.7109375" style="450" customWidth="1"/>
    <col min="15625" max="15625" width="9.28515625" style="450" customWidth="1"/>
    <col min="15626" max="15626" width="5.7109375" style="450" customWidth="1"/>
    <col min="15627" max="15627" width="9.28515625" style="450" customWidth="1"/>
    <col min="15628" max="15628" width="5.7109375" style="450" customWidth="1"/>
    <col min="15629" max="15629" width="9.28515625" style="450" customWidth="1"/>
    <col min="15630" max="15630" width="5.7109375" style="450" customWidth="1"/>
    <col min="15631" max="15631" width="9.28515625" style="450" customWidth="1"/>
    <col min="15632" max="15632" width="5.7109375" style="450" customWidth="1"/>
    <col min="15633" max="15633" width="9.28515625" style="450" customWidth="1"/>
    <col min="15634" max="15634" width="5.7109375" style="450" customWidth="1"/>
    <col min="15635" max="15635" width="9.28515625" style="450" customWidth="1"/>
    <col min="15636" max="15636" width="6.7109375" style="450" customWidth="1"/>
    <col min="15637" max="15637" width="10" style="450" customWidth="1"/>
    <col min="15638" max="15638" width="10.5703125" style="450" customWidth="1"/>
    <col min="15639" max="15644" width="0" style="450" hidden="1" customWidth="1"/>
    <col min="15645" max="15872" width="9.140625" style="450"/>
    <col min="15873" max="15873" width="5.140625" style="450" customWidth="1"/>
    <col min="15874" max="15874" width="21.85546875" style="450" bestFit="1" customWidth="1"/>
    <col min="15875" max="15875" width="19.85546875" style="450" customWidth="1"/>
    <col min="15876" max="15876" width="5.7109375" style="450" customWidth="1"/>
    <col min="15877" max="15877" width="9.28515625" style="450" customWidth="1"/>
    <col min="15878" max="15878" width="5.7109375" style="450" customWidth="1"/>
    <col min="15879" max="15879" width="9.28515625" style="450" customWidth="1"/>
    <col min="15880" max="15880" width="5.7109375" style="450" customWidth="1"/>
    <col min="15881" max="15881" width="9.28515625" style="450" customWidth="1"/>
    <col min="15882" max="15882" width="5.7109375" style="450" customWidth="1"/>
    <col min="15883" max="15883" width="9.28515625" style="450" customWidth="1"/>
    <col min="15884" max="15884" width="5.7109375" style="450" customWidth="1"/>
    <col min="15885" max="15885" width="9.28515625" style="450" customWidth="1"/>
    <col min="15886" max="15886" width="5.7109375" style="450" customWidth="1"/>
    <col min="15887" max="15887" width="9.28515625" style="450" customWidth="1"/>
    <col min="15888" max="15888" width="5.7109375" style="450" customWidth="1"/>
    <col min="15889" max="15889" width="9.28515625" style="450" customWidth="1"/>
    <col min="15890" max="15890" width="5.7109375" style="450" customWidth="1"/>
    <col min="15891" max="15891" width="9.28515625" style="450" customWidth="1"/>
    <col min="15892" max="15892" width="6.7109375" style="450" customWidth="1"/>
    <col min="15893" max="15893" width="10" style="450" customWidth="1"/>
    <col min="15894" max="15894" width="10.5703125" style="450" customWidth="1"/>
    <col min="15895" max="15900" width="0" style="450" hidden="1" customWidth="1"/>
    <col min="15901" max="16128" width="9.140625" style="450"/>
    <col min="16129" max="16129" width="5.140625" style="450" customWidth="1"/>
    <col min="16130" max="16130" width="21.85546875" style="450" bestFit="1" customWidth="1"/>
    <col min="16131" max="16131" width="19.85546875" style="450" customWidth="1"/>
    <col min="16132" max="16132" width="5.7109375" style="450" customWidth="1"/>
    <col min="16133" max="16133" width="9.28515625" style="450" customWidth="1"/>
    <col min="16134" max="16134" width="5.7109375" style="450" customWidth="1"/>
    <col min="16135" max="16135" width="9.28515625" style="450" customWidth="1"/>
    <col min="16136" max="16136" width="5.7109375" style="450" customWidth="1"/>
    <col min="16137" max="16137" width="9.28515625" style="450" customWidth="1"/>
    <col min="16138" max="16138" width="5.7109375" style="450" customWidth="1"/>
    <col min="16139" max="16139" width="9.28515625" style="450" customWidth="1"/>
    <col min="16140" max="16140" width="5.7109375" style="450" customWidth="1"/>
    <col min="16141" max="16141" width="9.28515625" style="450" customWidth="1"/>
    <col min="16142" max="16142" width="5.7109375" style="450" customWidth="1"/>
    <col min="16143" max="16143" width="9.28515625" style="450" customWidth="1"/>
    <col min="16144" max="16144" width="5.7109375" style="450" customWidth="1"/>
    <col min="16145" max="16145" width="9.28515625" style="450" customWidth="1"/>
    <col min="16146" max="16146" width="5.7109375" style="450" customWidth="1"/>
    <col min="16147" max="16147" width="9.28515625" style="450" customWidth="1"/>
    <col min="16148" max="16148" width="6.7109375" style="450" customWidth="1"/>
    <col min="16149" max="16149" width="10" style="450" customWidth="1"/>
    <col min="16150" max="16150" width="10.5703125" style="450" customWidth="1"/>
    <col min="16151" max="16156" width="0" style="450" hidden="1" customWidth="1"/>
    <col min="16157" max="16384" width="9.140625" style="450"/>
  </cols>
  <sheetData>
    <row r="1" spans="1:28" ht="23.25" x14ac:dyDescent="0.35">
      <c r="B1" s="1777" t="s">
        <v>0</v>
      </c>
      <c r="C1" s="1777"/>
      <c r="K1" s="452" t="s">
        <v>1</v>
      </c>
      <c r="Q1" s="450"/>
    </row>
    <row r="2" spans="1:28" ht="23.25" x14ac:dyDescent="0.35">
      <c r="B2" s="1778" t="s">
        <v>2</v>
      </c>
      <c r="C2" s="1778"/>
      <c r="H2" s="453" t="s">
        <v>347</v>
      </c>
      <c r="K2" s="452"/>
      <c r="Y2" s="454"/>
    </row>
    <row r="3" spans="1:28" ht="23.25" x14ac:dyDescent="0.35">
      <c r="K3" s="452" t="s">
        <v>30</v>
      </c>
    </row>
    <row r="4" spans="1:28" ht="15.75" thickBot="1" x14ac:dyDescent="0.25">
      <c r="B4" s="456"/>
      <c r="D4" s="457"/>
      <c r="E4" s="458"/>
      <c r="H4" s="457"/>
      <c r="I4" s="458"/>
      <c r="L4" s="457"/>
      <c r="M4" s="458"/>
      <c r="P4" s="457"/>
      <c r="Q4" s="458"/>
    </row>
    <row r="5" spans="1:28" s="459" customFormat="1" ht="20.25" customHeight="1" thickTop="1" x14ac:dyDescent="0.2">
      <c r="A5" s="1779" t="s">
        <v>4</v>
      </c>
      <c r="B5" s="1781" t="s">
        <v>31</v>
      </c>
      <c r="C5" s="1783" t="s">
        <v>5</v>
      </c>
      <c r="D5" s="1759" t="s">
        <v>6</v>
      </c>
      <c r="E5" s="1768"/>
      <c r="F5" s="1757" t="s">
        <v>7</v>
      </c>
      <c r="G5" s="1758"/>
      <c r="H5" s="1759" t="s">
        <v>8</v>
      </c>
      <c r="I5" s="1768"/>
      <c r="J5" s="1757" t="s">
        <v>9</v>
      </c>
      <c r="K5" s="1758"/>
      <c r="L5" s="1759" t="s">
        <v>10</v>
      </c>
      <c r="M5" s="1768"/>
      <c r="N5" s="1757" t="s">
        <v>11</v>
      </c>
      <c r="O5" s="1758"/>
      <c r="P5" s="1759" t="s">
        <v>12</v>
      </c>
      <c r="Q5" s="1768"/>
      <c r="R5" s="1757" t="s">
        <v>13</v>
      </c>
      <c r="S5" s="1758"/>
      <c r="T5" s="1760" t="s">
        <v>18</v>
      </c>
      <c r="U5" s="1761"/>
      <c r="V5" s="1762"/>
    </row>
    <row r="6" spans="1:28" s="459" customFormat="1" ht="27.75" customHeight="1" x14ac:dyDescent="0.2">
      <c r="A6" s="1780"/>
      <c r="B6" s="1782"/>
      <c r="C6" s="1784"/>
      <c r="D6" s="1775" t="s">
        <v>518</v>
      </c>
      <c r="E6" s="1776"/>
      <c r="F6" s="1755" t="s">
        <v>519</v>
      </c>
      <c r="G6" s="1767"/>
      <c r="H6" s="1766" t="s">
        <v>520</v>
      </c>
      <c r="I6" s="1756"/>
      <c r="J6" s="1755" t="s">
        <v>521</v>
      </c>
      <c r="K6" s="1767"/>
      <c r="L6" s="1766" t="s">
        <v>522</v>
      </c>
      <c r="M6" s="1756"/>
      <c r="N6" s="1755" t="s">
        <v>523</v>
      </c>
      <c r="O6" s="1767"/>
      <c r="P6" s="1766" t="s">
        <v>524</v>
      </c>
      <c r="Q6" s="1756"/>
      <c r="R6" s="1755" t="s">
        <v>525</v>
      </c>
      <c r="S6" s="1756"/>
      <c r="T6" s="1763"/>
      <c r="U6" s="1764"/>
      <c r="V6" s="1765"/>
    </row>
    <row r="7" spans="1:28" s="459" customFormat="1" ht="12.75" customHeight="1" x14ac:dyDescent="0.2">
      <c r="A7" s="1780"/>
      <c r="B7" s="1782"/>
      <c r="C7" s="1784"/>
      <c r="D7" s="702"/>
      <c r="E7" s="703"/>
      <c r="F7" s="702"/>
      <c r="G7" s="704"/>
      <c r="H7" s="705"/>
      <c r="I7" s="703"/>
      <c r="J7" s="702"/>
      <c r="K7" s="704"/>
      <c r="L7" s="705"/>
      <c r="M7" s="703"/>
      <c r="N7" s="702"/>
      <c r="O7" s="706"/>
      <c r="P7" s="705"/>
      <c r="Q7" s="703"/>
      <c r="R7" s="702"/>
      <c r="S7" s="704"/>
      <c r="T7" s="705"/>
      <c r="U7" s="707"/>
      <c r="V7" s="708"/>
      <c r="W7" s="460"/>
      <c r="X7" s="461"/>
      <c r="Y7" s="461"/>
      <c r="Z7" s="461"/>
      <c r="AA7" s="461"/>
    </row>
    <row r="8" spans="1:28" s="459" customFormat="1" ht="12.75" customHeight="1" x14ac:dyDescent="0.2">
      <c r="A8" s="689"/>
      <c r="B8" s="709"/>
      <c r="C8" s="710"/>
      <c r="D8" s="711" t="s">
        <v>19</v>
      </c>
      <c r="E8" s="712" t="s">
        <v>20</v>
      </c>
      <c r="F8" s="711" t="s">
        <v>19</v>
      </c>
      <c r="G8" s="713" t="s">
        <v>20</v>
      </c>
      <c r="H8" s="714" t="s">
        <v>19</v>
      </c>
      <c r="I8" s="712" t="s">
        <v>20</v>
      </c>
      <c r="J8" s="711" t="s">
        <v>19</v>
      </c>
      <c r="K8" s="713" t="s">
        <v>20</v>
      </c>
      <c r="L8" s="714" t="s">
        <v>19</v>
      </c>
      <c r="M8" s="712" t="s">
        <v>20</v>
      </c>
      <c r="N8" s="711" t="s">
        <v>19</v>
      </c>
      <c r="O8" s="715" t="s">
        <v>20</v>
      </c>
      <c r="P8" s="714" t="s">
        <v>19</v>
      </c>
      <c r="Q8" s="712" t="s">
        <v>20</v>
      </c>
      <c r="R8" s="711" t="s">
        <v>19</v>
      </c>
      <c r="S8" s="713" t="s">
        <v>20</v>
      </c>
      <c r="T8" s="714" t="s">
        <v>19</v>
      </c>
      <c r="U8" s="716" t="s">
        <v>21</v>
      </c>
      <c r="V8" s="717" t="s">
        <v>22</v>
      </c>
      <c r="W8" s="462"/>
      <c r="X8" s="461"/>
      <c r="Y8" s="461"/>
      <c r="Z8" s="461"/>
      <c r="AA8" s="461"/>
    </row>
    <row r="9" spans="1:28" s="459" customFormat="1" ht="12.75" customHeight="1" thickBot="1" x14ac:dyDescent="0.25">
      <c r="A9" s="695"/>
      <c r="B9" s="718"/>
      <c r="C9" s="719"/>
      <c r="D9" s="720"/>
      <c r="E9" s="721"/>
      <c r="F9" s="720"/>
      <c r="G9" s="722"/>
      <c r="H9" s="720"/>
      <c r="I9" s="721"/>
      <c r="J9" s="720"/>
      <c r="K9" s="722"/>
      <c r="L9" s="720"/>
      <c r="M9" s="721"/>
      <c r="N9" s="720"/>
      <c r="O9" s="722"/>
      <c r="P9" s="720"/>
      <c r="Q9" s="721"/>
      <c r="R9" s="720"/>
      <c r="S9" s="722"/>
      <c r="T9" s="720"/>
      <c r="U9" s="723"/>
      <c r="V9" s="701"/>
      <c r="W9" s="462"/>
      <c r="X9" s="461"/>
      <c r="Y9" s="461"/>
      <c r="Z9" s="461"/>
      <c r="AA9" s="461"/>
    </row>
    <row r="10" spans="1:28" s="464" customFormat="1" ht="15" customHeight="1" thickTop="1" x14ac:dyDescent="0.2">
      <c r="A10" s="463">
        <v>1</v>
      </c>
      <c r="B10" s="1109" t="s">
        <v>353</v>
      </c>
      <c r="C10" s="981" t="s">
        <v>354</v>
      </c>
      <c r="D10" s="975">
        <v>3</v>
      </c>
      <c r="E10" s="971">
        <v>5122</v>
      </c>
      <c r="F10" s="976">
        <v>3</v>
      </c>
      <c r="G10" s="980">
        <v>6458</v>
      </c>
      <c r="H10" s="975">
        <v>1</v>
      </c>
      <c r="I10" s="971">
        <v>8997</v>
      </c>
      <c r="J10" s="976">
        <v>3</v>
      </c>
      <c r="K10" s="970">
        <v>5106</v>
      </c>
      <c r="L10" s="975">
        <v>1</v>
      </c>
      <c r="M10" s="971">
        <v>13596</v>
      </c>
      <c r="N10" s="976">
        <v>1</v>
      </c>
      <c r="O10" s="970">
        <v>9282</v>
      </c>
      <c r="P10" s="975">
        <v>1</v>
      </c>
      <c r="Q10" s="971">
        <v>3884</v>
      </c>
      <c r="R10" s="976">
        <v>4</v>
      </c>
      <c r="S10" s="970">
        <v>3030</v>
      </c>
      <c r="T10" s="746">
        <f t="shared" ref="T10:T28" si="0">IF(ISNUMBER(D10)=TRUE,SUM(D10,F10,H10,J10,L10,N10,P10,R10),"")</f>
        <v>17</v>
      </c>
      <c r="U10" s="747">
        <f t="shared" ref="U10:U28" si="1">IF(ISNUMBER(E10)=TRUE,SUM(E10,G10,I10,K10,M10,O10,Q10,S10),"")</f>
        <v>55475</v>
      </c>
      <c r="V10" s="1227">
        <v>1</v>
      </c>
      <c r="W10" s="464">
        <f t="shared" ref="W10:W32" si="2">IF(ISNUMBER(V10)=TRUE,1,"")</f>
        <v>1</v>
      </c>
      <c r="X10" s="464">
        <f>IF(ISNUMBER(T10)=TRUE,T10,"")</f>
        <v>17</v>
      </c>
      <c r="Y10" s="464">
        <f>IF(ISNUMBER(U10)=TRUE,U10,"")</f>
        <v>55475</v>
      </c>
      <c r="Z10" s="465">
        <f>MAX(E10,G10,I10,K10,M10,O10,Q10,S10)</f>
        <v>13596</v>
      </c>
      <c r="AA10" s="464">
        <f>IF(ISNUMBER(X10)=TRUE,X10-Y10/100000-Z10/1000000000,"")</f>
        <v>16.445236404000003</v>
      </c>
      <c r="AB10" s="464">
        <f t="shared" ref="AB10:AB41" si="3">IF(ISNUMBER(AA10)=TRUE,RANK(AA10,$AA$10:$AA$92,1),"")</f>
        <v>1</v>
      </c>
    </row>
    <row r="11" spans="1:28" s="464" customFormat="1" ht="15" customHeight="1" x14ac:dyDescent="0.2">
      <c r="A11" s="466">
        <v>2</v>
      </c>
      <c r="B11" s="1110" t="s">
        <v>350</v>
      </c>
      <c r="C11" s="977" t="s">
        <v>588</v>
      </c>
      <c r="D11" s="978">
        <v>3</v>
      </c>
      <c r="E11" s="973">
        <v>4262</v>
      </c>
      <c r="F11" s="979">
        <v>1</v>
      </c>
      <c r="G11" s="972">
        <v>7577</v>
      </c>
      <c r="H11" s="978">
        <v>1</v>
      </c>
      <c r="I11" s="973">
        <v>6976</v>
      </c>
      <c r="J11" s="979">
        <v>5</v>
      </c>
      <c r="K11" s="972">
        <v>3331</v>
      </c>
      <c r="L11" s="978">
        <v>2</v>
      </c>
      <c r="M11" s="973">
        <v>5481</v>
      </c>
      <c r="N11" s="979">
        <v>1</v>
      </c>
      <c r="O11" s="972">
        <v>11413</v>
      </c>
      <c r="P11" s="978">
        <v>3</v>
      </c>
      <c r="Q11" s="973">
        <v>3033</v>
      </c>
      <c r="R11" s="979">
        <v>1</v>
      </c>
      <c r="S11" s="972">
        <v>12131</v>
      </c>
      <c r="T11" s="746">
        <f t="shared" si="0"/>
        <v>17</v>
      </c>
      <c r="U11" s="747">
        <f t="shared" si="1"/>
        <v>54204</v>
      </c>
      <c r="V11" s="1228">
        <v>2</v>
      </c>
      <c r="W11" s="464">
        <f t="shared" si="2"/>
        <v>1</v>
      </c>
      <c r="X11" s="464">
        <f t="shared" ref="X11:Y32" si="4">IF(ISNUMBER(T11)=TRUE,T11,"")</f>
        <v>17</v>
      </c>
      <c r="Y11" s="464">
        <f t="shared" si="4"/>
        <v>54204</v>
      </c>
      <c r="Z11" s="465">
        <f t="shared" ref="Z11:Z32" si="5">MAX(E11,G11,I11,K11,M11,O11,Q11,S11)</f>
        <v>12131</v>
      </c>
      <c r="AA11" s="464">
        <f t="shared" ref="AA11:AA71" si="6">IF(ISNUMBER(X11)=TRUE,X11-Y11/100000-Z11/1000000000,"")</f>
        <v>16.457947869000002</v>
      </c>
      <c r="AB11" s="464">
        <f t="shared" si="3"/>
        <v>2</v>
      </c>
    </row>
    <row r="12" spans="1:28" s="464" customFormat="1" ht="15" customHeight="1" x14ac:dyDescent="0.2">
      <c r="A12" s="466">
        <v>3</v>
      </c>
      <c r="B12" s="1110" t="s">
        <v>358</v>
      </c>
      <c r="C12" s="977" t="s">
        <v>359</v>
      </c>
      <c r="D12" s="978">
        <v>1</v>
      </c>
      <c r="E12" s="973">
        <v>6258</v>
      </c>
      <c r="F12" s="979">
        <v>2</v>
      </c>
      <c r="G12" s="972">
        <v>6251</v>
      </c>
      <c r="H12" s="978">
        <v>1</v>
      </c>
      <c r="I12" s="973">
        <v>16163</v>
      </c>
      <c r="J12" s="979">
        <v>4</v>
      </c>
      <c r="K12" s="972">
        <v>7674</v>
      </c>
      <c r="L12" s="978">
        <v>1</v>
      </c>
      <c r="M12" s="973">
        <v>10080</v>
      </c>
      <c r="N12" s="979">
        <v>4</v>
      </c>
      <c r="O12" s="972">
        <v>5931</v>
      </c>
      <c r="P12" s="978">
        <v>3</v>
      </c>
      <c r="Q12" s="973">
        <v>3360</v>
      </c>
      <c r="R12" s="979">
        <v>3</v>
      </c>
      <c r="S12" s="972">
        <v>4178</v>
      </c>
      <c r="T12" s="746">
        <f t="shared" si="0"/>
        <v>19</v>
      </c>
      <c r="U12" s="747">
        <f t="shared" si="1"/>
        <v>59895</v>
      </c>
      <c r="V12" s="1228">
        <v>3</v>
      </c>
      <c r="W12" s="464">
        <f t="shared" si="2"/>
        <v>1</v>
      </c>
      <c r="X12" s="464">
        <f t="shared" si="4"/>
        <v>19</v>
      </c>
      <c r="Y12" s="464">
        <f t="shared" si="4"/>
        <v>59895</v>
      </c>
      <c r="Z12" s="465">
        <f t="shared" si="5"/>
        <v>16163</v>
      </c>
      <c r="AA12" s="464">
        <f t="shared" si="6"/>
        <v>18.401033837</v>
      </c>
      <c r="AB12" s="464">
        <f t="shared" si="3"/>
        <v>3</v>
      </c>
    </row>
    <row r="13" spans="1:28" s="464" customFormat="1" ht="15" customHeight="1" x14ac:dyDescent="0.2">
      <c r="A13" s="466">
        <v>5</v>
      </c>
      <c r="B13" s="1110" t="s">
        <v>356</v>
      </c>
      <c r="C13" s="977" t="s">
        <v>277</v>
      </c>
      <c r="D13" s="978">
        <v>1</v>
      </c>
      <c r="E13" s="973">
        <v>4741</v>
      </c>
      <c r="F13" s="979">
        <v>1</v>
      </c>
      <c r="G13" s="972">
        <v>8460</v>
      </c>
      <c r="H13" s="978">
        <v>4</v>
      </c>
      <c r="I13" s="973">
        <v>4421</v>
      </c>
      <c r="J13" s="979">
        <v>7</v>
      </c>
      <c r="K13" s="972">
        <v>1940</v>
      </c>
      <c r="L13" s="978">
        <v>1</v>
      </c>
      <c r="M13" s="973">
        <v>7056</v>
      </c>
      <c r="N13" s="979">
        <v>3</v>
      </c>
      <c r="O13" s="972">
        <v>7170</v>
      </c>
      <c r="P13" s="978">
        <v>2</v>
      </c>
      <c r="Q13" s="973">
        <v>3968</v>
      </c>
      <c r="R13" s="979">
        <v>4</v>
      </c>
      <c r="S13" s="972">
        <v>3399</v>
      </c>
      <c r="T13" s="746">
        <f t="shared" si="0"/>
        <v>23</v>
      </c>
      <c r="U13" s="747">
        <f t="shared" si="1"/>
        <v>41155</v>
      </c>
      <c r="V13" s="1228">
        <v>5</v>
      </c>
      <c r="W13" s="464">
        <f t="shared" si="2"/>
        <v>1</v>
      </c>
      <c r="X13" s="464">
        <f t="shared" si="4"/>
        <v>23</v>
      </c>
      <c r="Y13" s="464">
        <f t="shared" si="4"/>
        <v>41155</v>
      </c>
      <c r="Z13" s="465">
        <f t="shared" si="5"/>
        <v>8460</v>
      </c>
      <c r="AA13" s="464">
        <f t="shared" si="6"/>
        <v>22.588441540000002</v>
      </c>
      <c r="AB13" s="464">
        <f t="shared" si="3"/>
        <v>4</v>
      </c>
    </row>
    <row r="14" spans="1:28" s="464" customFormat="1" ht="15" customHeight="1" x14ac:dyDescent="0.2">
      <c r="A14" s="466">
        <v>6</v>
      </c>
      <c r="B14" s="1110" t="s">
        <v>362</v>
      </c>
      <c r="C14" s="467" t="s">
        <v>588</v>
      </c>
      <c r="D14" s="468">
        <v>4</v>
      </c>
      <c r="E14" s="469">
        <v>4573</v>
      </c>
      <c r="F14" s="470">
        <v>2</v>
      </c>
      <c r="G14" s="471">
        <v>7353</v>
      </c>
      <c r="H14" s="468">
        <v>2</v>
      </c>
      <c r="I14" s="469">
        <v>3880</v>
      </c>
      <c r="J14" s="470">
        <v>2</v>
      </c>
      <c r="K14" s="471">
        <v>9582</v>
      </c>
      <c r="L14" s="468">
        <v>7</v>
      </c>
      <c r="M14" s="469">
        <v>646</v>
      </c>
      <c r="N14" s="470">
        <v>1</v>
      </c>
      <c r="O14" s="471">
        <v>6898</v>
      </c>
      <c r="P14" s="468">
        <v>5</v>
      </c>
      <c r="Q14" s="469">
        <v>2946</v>
      </c>
      <c r="R14" s="470">
        <v>1</v>
      </c>
      <c r="S14" s="471">
        <v>3353</v>
      </c>
      <c r="T14" s="746">
        <f t="shared" si="0"/>
        <v>24</v>
      </c>
      <c r="U14" s="747">
        <f t="shared" si="1"/>
        <v>39231</v>
      </c>
      <c r="V14" s="1228">
        <v>6</v>
      </c>
      <c r="W14" s="464">
        <f t="shared" si="2"/>
        <v>1</v>
      </c>
      <c r="X14" s="464">
        <f t="shared" si="4"/>
        <v>24</v>
      </c>
      <c r="Y14" s="464">
        <f t="shared" si="4"/>
        <v>39231</v>
      </c>
      <c r="Z14" s="465">
        <f t="shared" si="5"/>
        <v>9582</v>
      </c>
      <c r="AA14" s="464">
        <f t="shared" si="6"/>
        <v>23.607680418000001</v>
      </c>
      <c r="AB14" s="464">
        <f t="shared" si="3"/>
        <v>5</v>
      </c>
    </row>
    <row r="15" spans="1:28" s="464" customFormat="1" ht="15" customHeight="1" x14ac:dyDescent="0.2">
      <c r="A15" s="463">
        <v>7</v>
      </c>
      <c r="B15" s="1110" t="s">
        <v>357</v>
      </c>
      <c r="C15" s="467" t="s">
        <v>588</v>
      </c>
      <c r="D15" s="468">
        <v>7</v>
      </c>
      <c r="E15" s="469">
        <v>1490</v>
      </c>
      <c r="F15" s="470">
        <v>1</v>
      </c>
      <c r="G15" s="471">
        <v>6555</v>
      </c>
      <c r="H15" s="468">
        <v>4</v>
      </c>
      <c r="I15" s="469">
        <v>7994</v>
      </c>
      <c r="J15" s="470">
        <v>7</v>
      </c>
      <c r="K15" s="471">
        <v>1730</v>
      </c>
      <c r="L15" s="468">
        <v>2</v>
      </c>
      <c r="M15" s="469">
        <v>7810</v>
      </c>
      <c r="N15" s="470">
        <v>2</v>
      </c>
      <c r="O15" s="471">
        <v>7719</v>
      </c>
      <c r="P15" s="468">
        <v>1</v>
      </c>
      <c r="Q15" s="469">
        <v>4443</v>
      </c>
      <c r="R15" s="470">
        <v>1</v>
      </c>
      <c r="S15" s="471">
        <v>5446</v>
      </c>
      <c r="T15" s="746">
        <f t="shared" si="0"/>
        <v>25</v>
      </c>
      <c r="U15" s="747">
        <f t="shared" si="1"/>
        <v>43187</v>
      </c>
      <c r="V15" s="1227">
        <v>7</v>
      </c>
      <c r="W15" s="464">
        <f t="shared" si="2"/>
        <v>1</v>
      </c>
      <c r="X15" s="464">
        <f t="shared" si="4"/>
        <v>25</v>
      </c>
      <c r="Y15" s="464">
        <f t="shared" si="4"/>
        <v>43187</v>
      </c>
      <c r="Z15" s="465">
        <f t="shared" si="5"/>
        <v>7994</v>
      </c>
      <c r="AA15" s="464">
        <f t="shared" si="6"/>
        <v>24.568122005999999</v>
      </c>
      <c r="AB15" s="464">
        <f t="shared" si="3"/>
        <v>6</v>
      </c>
    </row>
    <row r="16" spans="1:28" s="464" customFormat="1" ht="15" customHeight="1" x14ac:dyDescent="0.2">
      <c r="A16" s="466">
        <v>8</v>
      </c>
      <c r="B16" s="1110" t="s">
        <v>348</v>
      </c>
      <c r="C16" s="977" t="s">
        <v>277</v>
      </c>
      <c r="D16" s="978">
        <v>2</v>
      </c>
      <c r="E16" s="973">
        <v>6096</v>
      </c>
      <c r="F16" s="979">
        <v>4</v>
      </c>
      <c r="G16" s="972">
        <v>4692</v>
      </c>
      <c r="H16" s="978">
        <v>6</v>
      </c>
      <c r="I16" s="973">
        <v>2761</v>
      </c>
      <c r="J16" s="979">
        <v>2</v>
      </c>
      <c r="K16" s="972">
        <v>5378</v>
      </c>
      <c r="L16" s="978">
        <v>5</v>
      </c>
      <c r="M16" s="973">
        <v>4398</v>
      </c>
      <c r="N16" s="979">
        <v>2</v>
      </c>
      <c r="O16" s="972">
        <v>9734</v>
      </c>
      <c r="P16" s="978">
        <v>1</v>
      </c>
      <c r="Q16" s="973">
        <v>5323</v>
      </c>
      <c r="R16" s="979">
        <v>5</v>
      </c>
      <c r="S16" s="972">
        <v>3114</v>
      </c>
      <c r="T16" s="746">
        <f t="shared" si="0"/>
        <v>27</v>
      </c>
      <c r="U16" s="747">
        <f t="shared" si="1"/>
        <v>41496</v>
      </c>
      <c r="V16" s="1228">
        <v>8</v>
      </c>
      <c r="W16" s="464">
        <f t="shared" si="2"/>
        <v>1</v>
      </c>
      <c r="X16" s="464">
        <f t="shared" si="4"/>
        <v>27</v>
      </c>
      <c r="Y16" s="464">
        <f t="shared" si="4"/>
        <v>41496</v>
      </c>
      <c r="Z16" s="465">
        <f t="shared" si="5"/>
        <v>9734</v>
      </c>
      <c r="AA16" s="464">
        <f t="shared" si="6"/>
        <v>26.585030266</v>
      </c>
      <c r="AB16" s="464">
        <f t="shared" si="3"/>
        <v>7</v>
      </c>
    </row>
    <row r="17" spans="1:28" s="464" customFormat="1" ht="15" customHeight="1" x14ac:dyDescent="0.2">
      <c r="A17" s="466">
        <v>9</v>
      </c>
      <c r="B17" s="1242" t="s">
        <v>271</v>
      </c>
      <c r="C17" s="977" t="s">
        <v>361</v>
      </c>
      <c r="D17" s="978">
        <v>2</v>
      </c>
      <c r="E17" s="973">
        <v>6555</v>
      </c>
      <c r="F17" s="979">
        <v>7</v>
      </c>
      <c r="G17" s="972">
        <v>2855</v>
      </c>
      <c r="H17" s="978">
        <v>7</v>
      </c>
      <c r="I17" s="973">
        <v>4573</v>
      </c>
      <c r="J17" s="979">
        <v>1</v>
      </c>
      <c r="K17" s="972">
        <v>11756</v>
      </c>
      <c r="L17" s="978">
        <v>3</v>
      </c>
      <c r="M17" s="973">
        <v>7309</v>
      </c>
      <c r="N17" s="979">
        <v>3</v>
      </c>
      <c r="O17" s="472">
        <v>5989</v>
      </c>
      <c r="P17" s="978">
        <v>5</v>
      </c>
      <c r="Q17" s="973">
        <v>2632</v>
      </c>
      <c r="R17" s="979">
        <v>2</v>
      </c>
      <c r="S17" s="972">
        <v>11038</v>
      </c>
      <c r="T17" s="746">
        <f t="shared" si="0"/>
        <v>30</v>
      </c>
      <c r="U17" s="747">
        <f t="shared" si="1"/>
        <v>52707</v>
      </c>
      <c r="V17" s="1228">
        <v>9</v>
      </c>
      <c r="W17" s="464">
        <f t="shared" si="2"/>
        <v>1</v>
      </c>
      <c r="X17" s="464">
        <f t="shared" si="4"/>
        <v>30</v>
      </c>
      <c r="Y17" s="464">
        <f t="shared" si="4"/>
        <v>52707</v>
      </c>
      <c r="Z17" s="465">
        <f t="shared" si="5"/>
        <v>11756</v>
      </c>
      <c r="AA17" s="464">
        <f t="shared" si="6"/>
        <v>29.472918244000002</v>
      </c>
      <c r="AB17" s="464">
        <f t="shared" si="3"/>
        <v>8</v>
      </c>
    </row>
    <row r="18" spans="1:28" s="464" customFormat="1" ht="15" customHeight="1" x14ac:dyDescent="0.2">
      <c r="A18" s="466">
        <v>11</v>
      </c>
      <c r="B18" s="1241" t="s">
        <v>352</v>
      </c>
      <c r="C18" s="977" t="s">
        <v>349</v>
      </c>
      <c r="D18" s="978">
        <v>5</v>
      </c>
      <c r="E18" s="973">
        <v>2923</v>
      </c>
      <c r="F18" s="979">
        <v>6</v>
      </c>
      <c r="G18" s="972">
        <v>4081</v>
      </c>
      <c r="H18" s="978">
        <v>2</v>
      </c>
      <c r="I18" s="973">
        <v>11329</v>
      </c>
      <c r="J18" s="979">
        <v>1</v>
      </c>
      <c r="K18" s="972">
        <v>5986</v>
      </c>
      <c r="L18" s="978">
        <v>6</v>
      </c>
      <c r="M18" s="973">
        <v>3036</v>
      </c>
      <c r="N18" s="979">
        <v>3</v>
      </c>
      <c r="O18" s="972">
        <v>6431</v>
      </c>
      <c r="P18" s="978">
        <v>5</v>
      </c>
      <c r="Q18" s="973">
        <v>2968</v>
      </c>
      <c r="R18" s="979">
        <v>3</v>
      </c>
      <c r="S18" s="972">
        <v>3040</v>
      </c>
      <c r="T18" s="746">
        <f t="shared" si="0"/>
        <v>31</v>
      </c>
      <c r="U18" s="747">
        <f t="shared" si="1"/>
        <v>39794</v>
      </c>
      <c r="V18" s="1228">
        <v>11</v>
      </c>
      <c r="W18" s="464">
        <f t="shared" si="2"/>
        <v>1</v>
      </c>
      <c r="X18" s="464">
        <f t="shared" si="4"/>
        <v>31</v>
      </c>
      <c r="Y18" s="464">
        <f t="shared" si="4"/>
        <v>39794</v>
      </c>
      <c r="Z18" s="465">
        <f t="shared" si="5"/>
        <v>11329</v>
      </c>
      <c r="AA18" s="464">
        <f t="shared" si="6"/>
        <v>30.602048671000002</v>
      </c>
      <c r="AB18" s="464">
        <f t="shared" si="3"/>
        <v>9</v>
      </c>
    </row>
    <row r="19" spans="1:28" ht="15" customHeight="1" x14ac:dyDescent="0.2">
      <c r="A19" s="463">
        <v>13</v>
      </c>
      <c r="B19" s="1110" t="s">
        <v>363</v>
      </c>
      <c r="C19" s="977" t="s">
        <v>361</v>
      </c>
      <c r="D19" s="468">
        <v>6</v>
      </c>
      <c r="E19" s="973">
        <v>2050</v>
      </c>
      <c r="F19" s="979">
        <v>7</v>
      </c>
      <c r="G19" s="972">
        <v>2318</v>
      </c>
      <c r="H19" s="468">
        <v>3</v>
      </c>
      <c r="I19" s="973">
        <v>3573</v>
      </c>
      <c r="J19" s="979">
        <v>2.5</v>
      </c>
      <c r="K19" s="972">
        <v>4201</v>
      </c>
      <c r="L19" s="468">
        <v>3</v>
      </c>
      <c r="M19" s="973">
        <v>5795</v>
      </c>
      <c r="N19" s="979">
        <v>2</v>
      </c>
      <c r="O19" s="972">
        <v>6814</v>
      </c>
      <c r="P19" s="468">
        <v>8</v>
      </c>
      <c r="Q19" s="973"/>
      <c r="R19" s="979">
        <v>2</v>
      </c>
      <c r="S19" s="972">
        <v>3334</v>
      </c>
      <c r="T19" s="746">
        <f t="shared" si="0"/>
        <v>33.5</v>
      </c>
      <c r="U19" s="747">
        <f t="shared" si="1"/>
        <v>28085</v>
      </c>
      <c r="V19" s="1227">
        <v>13</v>
      </c>
      <c r="W19" s="464">
        <f t="shared" si="2"/>
        <v>1</v>
      </c>
      <c r="X19" s="464">
        <f t="shared" si="4"/>
        <v>33.5</v>
      </c>
      <c r="Y19" s="464">
        <f t="shared" si="4"/>
        <v>28085</v>
      </c>
      <c r="Z19" s="465">
        <f t="shared" si="5"/>
        <v>6814</v>
      </c>
      <c r="AA19" s="464">
        <f t="shared" si="6"/>
        <v>33.219143185999997</v>
      </c>
      <c r="AB19" s="464">
        <f t="shared" si="3"/>
        <v>10</v>
      </c>
    </row>
    <row r="20" spans="1:28" ht="15.75" customHeight="1" x14ac:dyDescent="0.2">
      <c r="A20" s="466">
        <v>14</v>
      </c>
      <c r="B20" s="1110" t="s">
        <v>364</v>
      </c>
      <c r="C20" s="467" t="s">
        <v>277</v>
      </c>
      <c r="D20" s="468">
        <v>5</v>
      </c>
      <c r="E20" s="469">
        <v>3842</v>
      </c>
      <c r="F20" s="470">
        <v>3</v>
      </c>
      <c r="G20" s="471">
        <v>4440</v>
      </c>
      <c r="H20" s="468">
        <v>3</v>
      </c>
      <c r="I20" s="469">
        <v>9899</v>
      </c>
      <c r="J20" s="470">
        <v>3</v>
      </c>
      <c r="K20" s="471">
        <v>8104</v>
      </c>
      <c r="L20" s="468">
        <v>5</v>
      </c>
      <c r="M20" s="469">
        <v>2218</v>
      </c>
      <c r="N20" s="470">
        <v>5</v>
      </c>
      <c r="O20" s="471">
        <v>6012</v>
      </c>
      <c r="P20" s="468">
        <v>4</v>
      </c>
      <c r="Q20" s="469">
        <v>3014</v>
      </c>
      <c r="R20" s="470">
        <v>6</v>
      </c>
      <c r="S20" s="471">
        <v>2289</v>
      </c>
      <c r="T20" s="746">
        <f t="shared" si="0"/>
        <v>34</v>
      </c>
      <c r="U20" s="747">
        <f t="shared" si="1"/>
        <v>39818</v>
      </c>
      <c r="V20" s="1228">
        <v>14</v>
      </c>
      <c r="W20" s="464">
        <f t="shared" si="2"/>
        <v>1</v>
      </c>
      <c r="X20" s="464">
        <f t="shared" si="4"/>
        <v>34</v>
      </c>
      <c r="Y20" s="464">
        <f t="shared" si="4"/>
        <v>39818</v>
      </c>
      <c r="Z20" s="465">
        <f t="shared" si="5"/>
        <v>9899</v>
      </c>
      <c r="AA20" s="464">
        <f t="shared" si="6"/>
        <v>33.601810101000005</v>
      </c>
      <c r="AB20" s="464">
        <f t="shared" si="3"/>
        <v>11</v>
      </c>
    </row>
    <row r="21" spans="1:28" ht="15.75" x14ac:dyDescent="0.2">
      <c r="A21" s="466">
        <v>15</v>
      </c>
      <c r="B21" s="1110" t="s">
        <v>590</v>
      </c>
      <c r="C21" s="467" t="s">
        <v>288</v>
      </c>
      <c r="D21" s="468">
        <v>6</v>
      </c>
      <c r="E21" s="973">
        <v>3179</v>
      </c>
      <c r="F21" s="979">
        <v>2</v>
      </c>
      <c r="G21" s="972">
        <v>6203</v>
      </c>
      <c r="H21" s="468">
        <v>3</v>
      </c>
      <c r="I21" s="973">
        <v>4757</v>
      </c>
      <c r="J21" s="979">
        <v>5</v>
      </c>
      <c r="K21" s="972">
        <v>3434</v>
      </c>
      <c r="L21" s="468">
        <v>4</v>
      </c>
      <c r="M21" s="973">
        <v>3402</v>
      </c>
      <c r="N21" s="979">
        <v>6</v>
      </c>
      <c r="O21" s="972">
        <v>2985</v>
      </c>
      <c r="P21" s="468">
        <v>6</v>
      </c>
      <c r="Q21" s="973">
        <v>2102</v>
      </c>
      <c r="R21" s="979">
        <v>2</v>
      </c>
      <c r="S21" s="972">
        <v>5200</v>
      </c>
      <c r="T21" s="746">
        <f t="shared" si="0"/>
        <v>34</v>
      </c>
      <c r="U21" s="747">
        <f t="shared" si="1"/>
        <v>31262</v>
      </c>
      <c r="V21" s="1228">
        <v>15</v>
      </c>
      <c r="W21" s="464">
        <f t="shared" si="2"/>
        <v>1</v>
      </c>
      <c r="X21" s="464">
        <f t="shared" si="4"/>
        <v>34</v>
      </c>
      <c r="Y21" s="464">
        <f t="shared" si="4"/>
        <v>31262</v>
      </c>
      <c r="Z21" s="465">
        <f t="shared" si="5"/>
        <v>6203</v>
      </c>
      <c r="AA21" s="464">
        <f t="shared" si="6"/>
        <v>33.687373796999999</v>
      </c>
      <c r="AB21" s="464">
        <f t="shared" si="3"/>
        <v>12</v>
      </c>
    </row>
    <row r="22" spans="1:28" ht="15.75" x14ac:dyDescent="0.2">
      <c r="A22" s="463">
        <v>16</v>
      </c>
      <c r="B22" s="1110" t="s">
        <v>355</v>
      </c>
      <c r="C22" s="977" t="s">
        <v>349</v>
      </c>
      <c r="D22" s="978">
        <v>6</v>
      </c>
      <c r="E22" s="973">
        <v>2952</v>
      </c>
      <c r="F22" s="979">
        <v>5</v>
      </c>
      <c r="G22" s="972">
        <v>3971</v>
      </c>
      <c r="H22" s="978">
        <v>2</v>
      </c>
      <c r="I22" s="973">
        <v>5054</v>
      </c>
      <c r="J22" s="979">
        <v>7</v>
      </c>
      <c r="K22" s="972">
        <v>4314</v>
      </c>
      <c r="L22" s="978">
        <v>2</v>
      </c>
      <c r="M22" s="973">
        <v>8978</v>
      </c>
      <c r="N22" s="979">
        <v>5</v>
      </c>
      <c r="O22" s="972">
        <v>4647</v>
      </c>
      <c r="P22" s="978">
        <v>3</v>
      </c>
      <c r="Q22" s="973">
        <v>3392</v>
      </c>
      <c r="R22" s="979">
        <v>5</v>
      </c>
      <c r="S22" s="972">
        <v>3289</v>
      </c>
      <c r="T22" s="746">
        <f t="shared" si="0"/>
        <v>35</v>
      </c>
      <c r="U22" s="747">
        <f t="shared" si="1"/>
        <v>36597</v>
      </c>
      <c r="V22" s="1227">
        <v>16</v>
      </c>
      <c r="W22" s="464">
        <f t="shared" si="2"/>
        <v>1</v>
      </c>
      <c r="X22" s="464">
        <f t="shared" si="4"/>
        <v>35</v>
      </c>
      <c r="Y22" s="464">
        <f t="shared" si="4"/>
        <v>36597</v>
      </c>
      <c r="Z22" s="465">
        <f t="shared" si="5"/>
        <v>8978</v>
      </c>
      <c r="AA22" s="464">
        <f t="shared" si="6"/>
        <v>34.634021022000006</v>
      </c>
      <c r="AB22" s="464">
        <f t="shared" si="3"/>
        <v>13</v>
      </c>
    </row>
    <row r="23" spans="1:28" ht="15.75" x14ac:dyDescent="0.2">
      <c r="A23" s="466">
        <v>17</v>
      </c>
      <c r="B23" s="1110" t="s">
        <v>351</v>
      </c>
      <c r="C23" s="467" t="s">
        <v>349</v>
      </c>
      <c r="D23" s="468">
        <v>3</v>
      </c>
      <c r="E23" s="469">
        <v>6025</v>
      </c>
      <c r="F23" s="470">
        <v>7</v>
      </c>
      <c r="G23" s="471">
        <v>3001</v>
      </c>
      <c r="H23" s="468">
        <v>7</v>
      </c>
      <c r="I23" s="469">
        <v>1642</v>
      </c>
      <c r="J23" s="470">
        <v>1</v>
      </c>
      <c r="K23" s="471">
        <v>8311</v>
      </c>
      <c r="L23" s="468">
        <v>4</v>
      </c>
      <c r="M23" s="469">
        <v>5194</v>
      </c>
      <c r="N23" s="470">
        <v>6</v>
      </c>
      <c r="O23" s="471">
        <v>2170</v>
      </c>
      <c r="P23" s="468">
        <v>2</v>
      </c>
      <c r="Q23" s="469">
        <v>3247</v>
      </c>
      <c r="R23" s="470">
        <v>6</v>
      </c>
      <c r="S23" s="471">
        <v>1490</v>
      </c>
      <c r="T23" s="746">
        <f t="shared" si="0"/>
        <v>36</v>
      </c>
      <c r="U23" s="747">
        <f t="shared" si="1"/>
        <v>31080</v>
      </c>
      <c r="V23" s="1228">
        <v>17</v>
      </c>
      <c r="W23" s="464">
        <f t="shared" si="2"/>
        <v>1</v>
      </c>
      <c r="X23" s="464">
        <f t="shared" si="4"/>
        <v>36</v>
      </c>
      <c r="Y23" s="464">
        <f t="shared" si="4"/>
        <v>31080</v>
      </c>
      <c r="Z23" s="465">
        <f t="shared" si="5"/>
        <v>8311</v>
      </c>
      <c r="AA23" s="464">
        <f t="shared" si="6"/>
        <v>35.689191688999998</v>
      </c>
      <c r="AB23" s="464">
        <f t="shared" si="3"/>
        <v>14</v>
      </c>
    </row>
    <row r="24" spans="1:28" ht="15.75" x14ac:dyDescent="0.2">
      <c r="A24" s="466">
        <v>18</v>
      </c>
      <c r="B24" s="1110" t="s">
        <v>589</v>
      </c>
      <c r="C24" s="977" t="s">
        <v>288</v>
      </c>
      <c r="D24" s="468">
        <v>2</v>
      </c>
      <c r="E24" s="973">
        <v>4492</v>
      </c>
      <c r="F24" s="979">
        <v>6</v>
      </c>
      <c r="G24" s="972">
        <v>3353</v>
      </c>
      <c r="H24" s="468">
        <v>4</v>
      </c>
      <c r="I24" s="973">
        <v>3279</v>
      </c>
      <c r="J24" s="979">
        <v>6</v>
      </c>
      <c r="K24" s="972">
        <v>5032</v>
      </c>
      <c r="L24" s="468">
        <v>7</v>
      </c>
      <c r="M24" s="973">
        <v>2390</v>
      </c>
      <c r="N24" s="979">
        <v>5</v>
      </c>
      <c r="O24" s="972">
        <v>5249</v>
      </c>
      <c r="P24" s="468">
        <v>2</v>
      </c>
      <c r="Q24" s="973">
        <v>3690</v>
      </c>
      <c r="R24" s="979">
        <v>5</v>
      </c>
      <c r="S24" s="972">
        <v>2532</v>
      </c>
      <c r="T24" s="746">
        <f t="shared" si="0"/>
        <v>37</v>
      </c>
      <c r="U24" s="747">
        <f t="shared" si="1"/>
        <v>30017</v>
      </c>
      <c r="V24" s="1228">
        <v>18</v>
      </c>
      <c r="W24" s="464">
        <f t="shared" si="2"/>
        <v>1</v>
      </c>
      <c r="X24" s="464">
        <f t="shared" si="4"/>
        <v>37</v>
      </c>
      <c r="Y24" s="464">
        <f t="shared" si="4"/>
        <v>30017</v>
      </c>
      <c r="Z24" s="465">
        <f t="shared" si="5"/>
        <v>5249</v>
      </c>
      <c r="AA24" s="464">
        <f t="shared" si="6"/>
        <v>36.699824751000001</v>
      </c>
      <c r="AB24" s="464">
        <f t="shared" si="3"/>
        <v>15</v>
      </c>
    </row>
    <row r="25" spans="1:28" ht="15.75" x14ac:dyDescent="0.2">
      <c r="A25" s="463">
        <v>19</v>
      </c>
      <c r="B25" s="1110" t="s">
        <v>367</v>
      </c>
      <c r="C25" s="467" t="s">
        <v>288</v>
      </c>
      <c r="D25" s="468">
        <v>4</v>
      </c>
      <c r="E25" s="469">
        <v>4799</v>
      </c>
      <c r="F25" s="470">
        <v>5</v>
      </c>
      <c r="G25" s="972">
        <v>5527</v>
      </c>
      <c r="H25" s="468">
        <v>6</v>
      </c>
      <c r="I25" s="469">
        <v>6914</v>
      </c>
      <c r="J25" s="470">
        <v>6</v>
      </c>
      <c r="K25" s="471">
        <v>3192</v>
      </c>
      <c r="L25" s="468">
        <v>6</v>
      </c>
      <c r="M25" s="469">
        <v>1710</v>
      </c>
      <c r="N25" s="470">
        <v>4</v>
      </c>
      <c r="O25" s="471">
        <v>6322</v>
      </c>
      <c r="P25" s="468">
        <v>4</v>
      </c>
      <c r="Q25" s="469">
        <v>3098</v>
      </c>
      <c r="R25" s="470">
        <v>3</v>
      </c>
      <c r="S25" s="471">
        <v>6571</v>
      </c>
      <c r="T25" s="746">
        <f t="shared" si="0"/>
        <v>38</v>
      </c>
      <c r="U25" s="747">
        <f t="shared" si="1"/>
        <v>38133</v>
      </c>
      <c r="V25" s="1227">
        <v>19</v>
      </c>
      <c r="W25" s="464">
        <f t="shared" si="2"/>
        <v>1</v>
      </c>
      <c r="X25" s="464">
        <f t="shared" si="4"/>
        <v>38</v>
      </c>
      <c r="Y25" s="464">
        <f t="shared" si="4"/>
        <v>38133</v>
      </c>
      <c r="Z25" s="465">
        <f t="shared" si="5"/>
        <v>6914</v>
      </c>
      <c r="AA25" s="464">
        <f t="shared" si="6"/>
        <v>37.618663086000005</v>
      </c>
      <c r="AB25" s="464">
        <f t="shared" si="3"/>
        <v>16</v>
      </c>
    </row>
    <row r="26" spans="1:28" ht="15.75" x14ac:dyDescent="0.2">
      <c r="A26" s="1413">
        <v>20</v>
      </c>
      <c r="B26" s="1110" t="s">
        <v>366</v>
      </c>
      <c r="C26" s="977" t="s">
        <v>359</v>
      </c>
      <c r="D26" s="978">
        <v>4</v>
      </c>
      <c r="E26" s="973">
        <v>4210</v>
      </c>
      <c r="F26" s="979">
        <v>6</v>
      </c>
      <c r="G26" s="972">
        <v>3366</v>
      </c>
      <c r="H26" s="978">
        <v>5</v>
      </c>
      <c r="I26" s="973">
        <v>3968</v>
      </c>
      <c r="J26" s="979">
        <v>2.5</v>
      </c>
      <c r="K26" s="972">
        <v>4201</v>
      </c>
      <c r="L26" s="978">
        <v>7</v>
      </c>
      <c r="M26" s="973">
        <v>1028</v>
      </c>
      <c r="N26" s="979">
        <v>4</v>
      </c>
      <c r="O26" s="972">
        <v>5226</v>
      </c>
      <c r="P26" s="978">
        <v>6</v>
      </c>
      <c r="Q26" s="973">
        <v>2128</v>
      </c>
      <c r="R26" s="979">
        <v>7</v>
      </c>
      <c r="S26" s="972">
        <v>1258</v>
      </c>
      <c r="T26" s="746">
        <f t="shared" si="0"/>
        <v>41.5</v>
      </c>
      <c r="U26" s="747">
        <f t="shared" si="1"/>
        <v>25385</v>
      </c>
      <c r="V26" s="1228">
        <v>20</v>
      </c>
      <c r="W26" s="464">
        <f t="shared" si="2"/>
        <v>1</v>
      </c>
      <c r="X26" s="464">
        <f t="shared" si="4"/>
        <v>41.5</v>
      </c>
      <c r="Y26" s="464">
        <f t="shared" si="4"/>
        <v>25385</v>
      </c>
      <c r="Z26" s="465">
        <f t="shared" si="5"/>
        <v>5226</v>
      </c>
      <c r="AA26" s="464">
        <f t="shared" si="6"/>
        <v>41.246144774000001</v>
      </c>
      <c r="AB26" s="464">
        <f t="shared" si="3"/>
        <v>17</v>
      </c>
    </row>
    <row r="27" spans="1:28" ht="15.75" x14ac:dyDescent="0.2">
      <c r="A27" s="1413">
        <v>21</v>
      </c>
      <c r="B27" s="1110" t="s">
        <v>360</v>
      </c>
      <c r="C27" s="467" t="s">
        <v>354</v>
      </c>
      <c r="D27" s="468">
        <v>5</v>
      </c>
      <c r="E27" s="469">
        <v>3188</v>
      </c>
      <c r="F27" s="470">
        <v>3</v>
      </c>
      <c r="G27" s="1397">
        <v>5122</v>
      </c>
      <c r="H27" s="468">
        <v>7</v>
      </c>
      <c r="I27" s="469">
        <v>1759</v>
      </c>
      <c r="J27" s="470">
        <v>5</v>
      </c>
      <c r="K27" s="471">
        <v>7412</v>
      </c>
      <c r="L27" s="468">
        <v>5</v>
      </c>
      <c r="M27" s="469">
        <v>3253</v>
      </c>
      <c r="N27" s="470">
        <v>6</v>
      </c>
      <c r="O27" s="471">
        <v>4763</v>
      </c>
      <c r="P27" s="468">
        <v>7</v>
      </c>
      <c r="Q27" s="469">
        <v>1989</v>
      </c>
      <c r="R27" s="470">
        <v>6</v>
      </c>
      <c r="S27" s="471">
        <v>2823</v>
      </c>
      <c r="T27" s="746">
        <f t="shared" si="0"/>
        <v>44</v>
      </c>
      <c r="U27" s="747">
        <f t="shared" si="1"/>
        <v>30309</v>
      </c>
      <c r="V27" s="1228">
        <v>21</v>
      </c>
      <c r="W27" s="464">
        <f t="shared" si="2"/>
        <v>1</v>
      </c>
      <c r="X27" s="464">
        <f t="shared" si="4"/>
        <v>44</v>
      </c>
      <c r="Y27" s="464">
        <f t="shared" si="4"/>
        <v>30309</v>
      </c>
      <c r="Z27" s="465">
        <f t="shared" si="5"/>
        <v>7412</v>
      </c>
      <c r="AA27" s="464">
        <f t="shared" si="6"/>
        <v>43.696902588</v>
      </c>
      <c r="AB27" s="464">
        <f t="shared" si="3"/>
        <v>18</v>
      </c>
    </row>
    <row r="28" spans="1:28" ht="15.75" x14ac:dyDescent="0.2">
      <c r="A28" s="1412">
        <v>22</v>
      </c>
      <c r="B28" s="1410" t="s">
        <v>368</v>
      </c>
      <c r="C28" s="1407" t="s">
        <v>361</v>
      </c>
      <c r="D28" s="468">
        <v>7</v>
      </c>
      <c r="E28" s="1397">
        <v>866</v>
      </c>
      <c r="F28" s="978">
        <v>5</v>
      </c>
      <c r="G28" s="1397">
        <v>4414</v>
      </c>
      <c r="H28" s="468">
        <v>6</v>
      </c>
      <c r="I28" s="1397">
        <v>3512</v>
      </c>
      <c r="J28" s="978">
        <v>4</v>
      </c>
      <c r="K28" s="1397">
        <v>3470</v>
      </c>
      <c r="L28" s="468">
        <v>3</v>
      </c>
      <c r="M28" s="1397">
        <v>3897</v>
      </c>
      <c r="N28" s="978">
        <v>7</v>
      </c>
      <c r="O28" s="1397">
        <v>2221</v>
      </c>
      <c r="P28" s="468">
        <v>6</v>
      </c>
      <c r="Q28" s="1397">
        <v>2703</v>
      </c>
      <c r="R28" s="978">
        <v>7</v>
      </c>
      <c r="S28" s="1397">
        <v>2060</v>
      </c>
      <c r="T28" s="746">
        <f t="shared" si="0"/>
        <v>45</v>
      </c>
      <c r="U28" s="1405">
        <f t="shared" si="1"/>
        <v>23143</v>
      </c>
      <c r="V28" s="1401">
        <v>22</v>
      </c>
      <c r="W28" s="464">
        <f t="shared" si="2"/>
        <v>1</v>
      </c>
      <c r="X28" s="464">
        <f t="shared" si="4"/>
        <v>45</v>
      </c>
      <c r="Y28" s="464">
        <f t="shared" si="4"/>
        <v>23143</v>
      </c>
      <c r="Z28" s="465">
        <f t="shared" si="5"/>
        <v>4414</v>
      </c>
      <c r="AA28" s="464">
        <f t="shared" si="6"/>
        <v>44.768565585999994</v>
      </c>
      <c r="AB28" s="464">
        <f t="shared" si="3"/>
        <v>19</v>
      </c>
    </row>
    <row r="29" spans="1:28" ht="15.75" x14ac:dyDescent="0.2">
      <c r="A29" s="1412">
        <v>23</v>
      </c>
      <c r="B29" s="1410" t="s">
        <v>591</v>
      </c>
      <c r="C29" s="1408" t="s">
        <v>354</v>
      </c>
      <c r="D29" s="978">
        <v>8</v>
      </c>
      <c r="E29" s="1397"/>
      <c r="F29" s="978">
        <v>8</v>
      </c>
      <c r="G29" s="1397"/>
      <c r="H29" s="978">
        <v>5</v>
      </c>
      <c r="I29" s="1397">
        <v>7034</v>
      </c>
      <c r="J29" s="978">
        <v>4</v>
      </c>
      <c r="K29" s="1397">
        <v>3434</v>
      </c>
      <c r="L29" s="978">
        <v>6</v>
      </c>
      <c r="M29" s="1397">
        <v>4097</v>
      </c>
      <c r="N29" s="978">
        <v>7</v>
      </c>
      <c r="O29" s="1397">
        <v>1875</v>
      </c>
      <c r="P29" s="978">
        <v>4</v>
      </c>
      <c r="Q29" s="1397">
        <v>3350</v>
      </c>
      <c r="R29" s="978">
        <v>4</v>
      </c>
      <c r="S29" s="1397">
        <v>3392</v>
      </c>
      <c r="T29" s="1399">
        <f>IF(ISNUMBER(D29)=TRUE,SUM(D29,F29,H29,J29,L29,N29,P29,R29),"")</f>
        <v>46</v>
      </c>
      <c r="U29" s="1405">
        <f>SUM(U22:U24)</f>
        <v>97694</v>
      </c>
      <c r="V29" s="1402">
        <v>23</v>
      </c>
      <c r="W29" s="464">
        <f t="shared" si="2"/>
        <v>1</v>
      </c>
      <c r="X29" s="464">
        <f t="shared" si="4"/>
        <v>46</v>
      </c>
      <c r="Y29" s="464">
        <f t="shared" si="4"/>
        <v>97694</v>
      </c>
      <c r="Z29" s="465">
        <f t="shared" si="5"/>
        <v>7034</v>
      </c>
      <c r="AA29" s="464">
        <f t="shared" si="6"/>
        <v>45.023052966000002</v>
      </c>
      <c r="AB29" s="464">
        <f t="shared" si="3"/>
        <v>20</v>
      </c>
    </row>
    <row r="30" spans="1:28" ht="15.75" x14ac:dyDescent="0.2">
      <c r="A30" s="1412">
        <v>24</v>
      </c>
      <c r="B30" s="1410" t="s">
        <v>365</v>
      </c>
      <c r="C30" s="1408" t="s">
        <v>359</v>
      </c>
      <c r="D30" s="978">
        <v>7</v>
      </c>
      <c r="E30" s="1397">
        <v>2448</v>
      </c>
      <c r="F30" s="978">
        <v>4</v>
      </c>
      <c r="G30" s="1397">
        <v>6435</v>
      </c>
      <c r="H30" s="978">
        <v>5</v>
      </c>
      <c r="I30" s="1397">
        <v>2774</v>
      </c>
      <c r="J30" s="978">
        <v>6</v>
      </c>
      <c r="K30" s="1397">
        <v>3036</v>
      </c>
      <c r="L30" s="978">
        <v>4</v>
      </c>
      <c r="M30" s="1397">
        <v>5614</v>
      </c>
      <c r="N30" s="978">
        <v>7</v>
      </c>
      <c r="O30" s="1397">
        <v>4683</v>
      </c>
      <c r="P30" s="978">
        <v>8</v>
      </c>
      <c r="Q30" s="1397"/>
      <c r="R30" s="978">
        <v>8</v>
      </c>
      <c r="S30" s="1397"/>
      <c r="T30" s="1399">
        <f>IF(ISNUMBER(D30)=TRUE,SUM(D30,F30,H30,J30,L30,N30,P30,R30),"")</f>
        <v>49</v>
      </c>
      <c r="U30" s="1405">
        <f>IF(ISNUMBER(E30)=TRUE,SUM(E30,G30,I30,K30,M30,O30,Q30,S30),"")</f>
        <v>24990</v>
      </c>
      <c r="V30" s="1402">
        <v>24</v>
      </c>
      <c r="W30" s="464">
        <f t="shared" si="2"/>
        <v>1</v>
      </c>
      <c r="X30" s="464">
        <f t="shared" si="4"/>
        <v>49</v>
      </c>
      <c r="Y30" s="464">
        <f t="shared" si="4"/>
        <v>24990</v>
      </c>
      <c r="Z30" s="465">
        <f t="shared" si="5"/>
        <v>6435</v>
      </c>
      <c r="AA30" s="464">
        <f t="shared" si="6"/>
        <v>48.750093565</v>
      </c>
      <c r="AB30" s="464">
        <f t="shared" si="3"/>
        <v>21</v>
      </c>
    </row>
    <row r="31" spans="1:28" ht="15.75" x14ac:dyDescent="0.2">
      <c r="A31" s="1412">
        <v>25</v>
      </c>
      <c r="B31" s="1410" t="s">
        <v>587</v>
      </c>
      <c r="C31" s="1408" t="s">
        <v>354</v>
      </c>
      <c r="D31" s="978">
        <v>1</v>
      </c>
      <c r="E31" s="1397">
        <v>7238</v>
      </c>
      <c r="F31" s="978">
        <v>4</v>
      </c>
      <c r="G31" s="1397">
        <v>4411</v>
      </c>
      <c r="H31" s="978">
        <v>8</v>
      </c>
      <c r="I31" s="1397"/>
      <c r="J31" s="978">
        <v>8</v>
      </c>
      <c r="K31" s="1397"/>
      <c r="L31" s="978">
        <v>8</v>
      </c>
      <c r="M31" s="1397"/>
      <c r="N31" s="978">
        <v>8</v>
      </c>
      <c r="O31" s="1397"/>
      <c r="P31" s="978">
        <v>8</v>
      </c>
      <c r="Q31" s="1397"/>
      <c r="R31" s="978">
        <v>8</v>
      </c>
      <c r="S31" s="1397"/>
      <c r="T31" s="1399">
        <f>IF(ISNUMBER(D31)=TRUE,SUM(D31,F31,H31,J31,L31,N31,P31,R31),"")</f>
        <v>53</v>
      </c>
      <c r="U31" s="1405">
        <f>IF(ISNUMBER(E31)=TRUE,SUM(E31,G31,I31,K31,M31,O31,Q31,S31),"")</f>
        <v>11649</v>
      </c>
      <c r="V31" s="1403">
        <v>25</v>
      </c>
      <c r="W31" s="464">
        <f t="shared" si="2"/>
        <v>1</v>
      </c>
      <c r="X31" s="464">
        <f t="shared" si="4"/>
        <v>53</v>
      </c>
      <c r="Y31" s="464">
        <f t="shared" si="4"/>
        <v>11649</v>
      </c>
      <c r="Z31" s="465">
        <f t="shared" si="5"/>
        <v>7238</v>
      </c>
      <c r="AA31" s="464">
        <f t="shared" si="6"/>
        <v>52.883502761999999</v>
      </c>
      <c r="AB31" s="464">
        <f t="shared" si="3"/>
        <v>22</v>
      </c>
    </row>
    <row r="32" spans="1:28" ht="15.75" x14ac:dyDescent="0.2">
      <c r="A32" s="1412">
        <v>26</v>
      </c>
      <c r="B32" s="1410" t="s">
        <v>892</v>
      </c>
      <c r="C32" s="1408" t="s">
        <v>361</v>
      </c>
      <c r="D32" s="978">
        <v>8</v>
      </c>
      <c r="E32" s="1397"/>
      <c r="F32" s="978">
        <v>8</v>
      </c>
      <c r="G32" s="1397"/>
      <c r="H32" s="978">
        <v>8</v>
      </c>
      <c r="I32" s="1397"/>
      <c r="J32" s="978">
        <v>8</v>
      </c>
      <c r="K32" s="1397"/>
      <c r="L32" s="978">
        <v>8</v>
      </c>
      <c r="M32" s="1397"/>
      <c r="N32" s="978">
        <v>8</v>
      </c>
      <c r="O32" s="1397"/>
      <c r="P32" s="978">
        <v>7</v>
      </c>
      <c r="Q32" s="1397">
        <v>950</v>
      </c>
      <c r="R32" s="978">
        <v>8</v>
      </c>
      <c r="S32" s="1397"/>
      <c r="T32" s="1399">
        <f>IF(ISNUMBER(D32)=TRUE,SUM(D32,F32,H32,J32,L32,N32,P32,R32),"")</f>
        <v>63</v>
      </c>
      <c r="U32" s="1405">
        <v>950</v>
      </c>
      <c r="V32" s="1403">
        <v>26</v>
      </c>
      <c r="W32" s="464">
        <f t="shared" si="2"/>
        <v>1</v>
      </c>
      <c r="X32" s="464">
        <f t="shared" si="4"/>
        <v>63</v>
      </c>
      <c r="Y32" s="464">
        <f t="shared" si="4"/>
        <v>950</v>
      </c>
      <c r="Z32" s="465">
        <f t="shared" si="5"/>
        <v>950</v>
      </c>
      <c r="AA32" s="464">
        <f t="shared" si="6"/>
        <v>62.990499049999997</v>
      </c>
      <c r="AB32" s="464">
        <f t="shared" si="3"/>
        <v>23</v>
      </c>
    </row>
    <row r="33" spans="1:28" ht="16.5" thickBot="1" x14ac:dyDescent="0.25">
      <c r="A33" s="1414">
        <v>27</v>
      </c>
      <c r="B33" s="1411" t="s">
        <v>867</v>
      </c>
      <c r="C33" s="1409" t="s">
        <v>359</v>
      </c>
      <c r="D33" s="1226">
        <v>9</v>
      </c>
      <c r="E33" s="1398"/>
      <c r="F33" s="1226">
        <v>9</v>
      </c>
      <c r="G33" s="1398"/>
      <c r="H33" s="1226">
        <v>9</v>
      </c>
      <c r="I33" s="1398"/>
      <c r="J33" s="1226">
        <v>9</v>
      </c>
      <c r="K33" s="1398"/>
      <c r="L33" s="1226">
        <v>9</v>
      </c>
      <c r="M33" s="1398"/>
      <c r="N33" s="1226">
        <v>9</v>
      </c>
      <c r="O33" s="1398"/>
      <c r="P33" s="1226">
        <v>7</v>
      </c>
      <c r="Q33" s="1398">
        <v>1128</v>
      </c>
      <c r="R33" s="1226">
        <v>7</v>
      </c>
      <c r="S33" s="1398">
        <v>1115</v>
      </c>
      <c r="T33" s="1400">
        <f>IF(ISNUMBER(D33)=TRUE,SUM(D33,F33,H33,J33,L33,N33,P33,R33),"")</f>
        <v>68</v>
      </c>
      <c r="U33" s="1406">
        <v>2243</v>
      </c>
      <c r="V33" s="1404">
        <v>27</v>
      </c>
      <c r="W33" s="464" t="str">
        <f>IF(ISNUMBER(#REF!)=TRUE,1,"")</f>
        <v/>
      </c>
      <c r="X33" s="464" t="str">
        <f>IF(ISNUMBER(#REF!)=TRUE,#REF!,"")</f>
        <v/>
      </c>
      <c r="Y33" s="464" t="str">
        <f>IF(ISNUMBER(#REF!)=TRUE,#REF!,"")</f>
        <v/>
      </c>
      <c r="Z33" s="465" t="e">
        <f>MAX(#REF!,#REF!,#REF!,#REF!,#REF!,#REF!,#REF!,#REF!)</f>
        <v>#REF!</v>
      </c>
      <c r="AA33" s="464" t="str">
        <f t="shared" si="6"/>
        <v/>
      </c>
      <c r="AB33" s="464" t="str">
        <f t="shared" si="3"/>
        <v/>
      </c>
    </row>
    <row r="34" spans="1:28" x14ac:dyDescent="0.2">
      <c r="W34" s="464" t="str">
        <f>IF(ISNUMBER(#REF!)=TRUE,1,"")</f>
        <v/>
      </c>
      <c r="X34" s="464" t="str">
        <f>IF(ISNUMBER(#REF!)=TRUE,#REF!,"")</f>
        <v/>
      </c>
      <c r="Y34" s="464" t="str">
        <f>IF(ISNUMBER(#REF!)=TRUE,#REF!,"")</f>
        <v/>
      </c>
      <c r="Z34" s="465" t="e">
        <f>MAX(#REF!,#REF!,#REF!,#REF!,#REF!,#REF!,#REF!,#REF!)</f>
        <v>#REF!</v>
      </c>
      <c r="AA34" s="464" t="str">
        <f t="shared" si="6"/>
        <v/>
      </c>
      <c r="AB34" s="464" t="str">
        <f t="shared" si="3"/>
        <v/>
      </c>
    </row>
    <row r="35" spans="1:28" x14ac:dyDescent="0.2">
      <c r="W35" s="464" t="str">
        <f>IF(ISNUMBER(#REF!)=TRUE,1,"")</f>
        <v/>
      </c>
      <c r="X35" s="464" t="str">
        <f>IF(ISNUMBER(#REF!)=TRUE,#REF!,"")</f>
        <v/>
      </c>
      <c r="Y35" s="464" t="str">
        <f>IF(ISNUMBER(#REF!)=TRUE,#REF!,"")</f>
        <v/>
      </c>
      <c r="Z35" s="465" t="e">
        <f>MAX(#REF!,#REF!,#REF!,#REF!,#REF!,#REF!,#REF!,#REF!)</f>
        <v>#REF!</v>
      </c>
      <c r="AA35" s="464" t="str">
        <f t="shared" si="6"/>
        <v/>
      </c>
      <c r="AB35" s="464" t="str">
        <f t="shared" si="3"/>
        <v/>
      </c>
    </row>
    <row r="36" spans="1:28" x14ac:dyDescent="0.2">
      <c r="W36" s="464" t="str">
        <f>IF(ISNUMBER(#REF!)=TRUE,1,"")</f>
        <v/>
      </c>
      <c r="X36" s="464" t="str">
        <f>IF(ISNUMBER(#REF!)=TRUE,#REF!,"")</f>
        <v/>
      </c>
      <c r="Y36" s="464" t="str">
        <f>IF(ISNUMBER(#REF!)=TRUE,#REF!,"")</f>
        <v/>
      </c>
      <c r="Z36" s="465" t="e">
        <f>MAX(#REF!,#REF!,#REF!,#REF!,#REF!,#REF!,#REF!,#REF!)</f>
        <v>#REF!</v>
      </c>
      <c r="AA36" s="464" t="str">
        <f t="shared" si="6"/>
        <v/>
      </c>
      <c r="AB36" s="464" t="str">
        <f t="shared" si="3"/>
        <v/>
      </c>
    </row>
    <row r="37" spans="1:28" x14ac:dyDescent="0.2">
      <c r="W37" s="464" t="str">
        <f>IF(ISNUMBER(#REF!)=TRUE,1,"")</f>
        <v/>
      </c>
      <c r="X37" s="464" t="str">
        <f>IF(ISNUMBER(#REF!)=TRUE,#REF!,"")</f>
        <v/>
      </c>
      <c r="Y37" s="464" t="str">
        <f>IF(ISNUMBER(#REF!)=TRUE,#REF!,"")</f>
        <v/>
      </c>
      <c r="Z37" s="465" t="e">
        <f>MAX(#REF!,#REF!,#REF!,#REF!,#REF!,#REF!,#REF!,#REF!)</f>
        <v>#REF!</v>
      </c>
      <c r="AA37" s="464" t="str">
        <f t="shared" si="6"/>
        <v/>
      </c>
      <c r="AB37" s="464" t="str">
        <f t="shared" si="3"/>
        <v/>
      </c>
    </row>
    <row r="38" spans="1:28" x14ac:dyDescent="0.2">
      <c r="W38" s="464" t="str">
        <f>IF(ISNUMBER(#REF!)=TRUE,1,"")</f>
        <v/>
      </c>
      <c r="X38" s="464" t="str">
        <f>IF(ISNUMBER(#REF!)=TRUE,#REF!,"")</f>
        <v/>
      </c>
      <c r="Y38" s="464" t="str">
        <f>IF(ISNUMBER(#REF!)=TRUE,#REF!,"")</f>
        <v/>
      </c>
      <c r="Z38" s="465" t="e">
        <f>MAX(#REF!,#REF!,#REF!,#REF!,#REF!,#REF!,#REF!,#REF!)</f>
        <v>#REF!</v>
      </c>
      <c r="AA38" s="464" t="str">
        <f t="shared" si="6"/>
        <v/>
      </c>
      <c r="AB38" s="464" t="str">
        <f t="shared" si="3"/>
        <v/>
      </c>
    </row>
    <row r="39" spans="1:28" x14ac:dyDescent="0.2">
      <c r="W39" s="464" t="str">
        <f>IF(ISNUMBER(#REF!)=TRUE,1,"")</f>
        <v/>
      </c>
      <c r="X39" s="464" t="str">
        <f>IF(ISNUMBER(#REF!)=TRUE,#REF!,"")</f>
        <v/>
      </c>
      <c r="Y39" s="464" t="str">
        <f>IF(ISNUMBER(#REF!)=TRUE,#REF!,"")</f>
        <v/>
      </c>
      <c r="Z39" s="465" t="e">
        <f>MAX(#REF!,#REF!,#REF!,#REF!,#REF!,#REF!,#REF!,#REF!)</f>
        <v>#REF!</v>
      </c>
      <c r="AA39" s="464" t="str">
        <f t="shared" si="6"/>
        <v/>
      </c>
      <c r="AB39" s="464" t="str">
        <f t="shared" si="3"/>
        <v/>
      </c>
    </row>
    <row r="40" spans="1:28" x14ac:dyDescent="0.2">
      <c r="W40" s="464" t="str">
        <f>IF(ISNUMBER(#REF!)=TRUE,1,"")</f>
        <v/>
      </c>
      <c r="X40" s="464" t="str">
        <f>IF(ISNUMBER(#REF!)=TRUE,#REF!,"")</f>
        <v/>
      </c>
      <c r="Y40" s="464" t="str">
        <f>IF(ISNUMBER(#REF!)=TRUE,#REF!,"")</f>
        <v/>
      </c>
      <c r="Z40" s="465" t="e">
        <f>MAX(#REF!,#REF!,#REF!,#REF!,#REF!,#REF!,#REF!,#REF!)</f>
        <v>#REF!</v>
      </c>
      <c r="AA40" s="464" t="str">
        <f t="shared" si="6"/>
        <v/>
      </c>
      <c r="AB40" s="464" t="str">
        <f t="shared" si="3"/>
        <v/>
      </c>
    </row>
    <row r="41" spans="1:28" x14ac:dyDescent="0.2">
      <c r="W41" s="464" t="str">
        <f>IF(ISNUMBER(#REF!)=TRUE,1,"")</f>
        <v/>
      </c>
      <c r="X41" s="464" t="str">
        <f>IF(ISNUMBER(#REF!)=TRUE,#REF!,"")</f>
        <v/>
      </c>
      <c r="Y41" s="464" t="str">
        <f>IF(ISNUMBER(#REF!)=TRUE,#REF!,"")</f>
        <v/>
      </c>
      <c r="Z41" s="465" t="e">
        <f>MAX(#REF!,#REF!,#REF!,#REF!,#REF!,#REF!,#REF!,#REF!)</f>
        <v>#REF!</v>
      </c>
      <c r="AA41" s="464" t="str">
        <f t="shared" si="6"/>
        <v/>
      </c>
      <c r="AB41" s="464" t="str">
        <f t="shared" si="3"/>
        <v/>
      </c>
    </row>
    <row r="42" spans="1:28" x14ac:dyDescent="0.2">
      <c r="W42" s="464" t="str">
        <f>IF(ISNUMBER(#REF!)=TRUE,1,"")</f>
        <v/>
      </c>
      <c r="X42" s="464" t="str">
        <f>IF(ISNUMBER(#REF!)=TRUE,#REF!,"")</f>
        <v/>
      </c>
      <c r="Y42" s="464" t="str">
        <f>IF(ISNUMBER(#REF!)=TRUE,#REF!,"")</f>
        <v/>
      </c>
      <c r="Z42" s="465" t="e">
        <f>MAX(#REF!,#REF!,#REF!,#REF!,#REF!,#REF!,#REF!,#REF!)</f>
        <v>#REF!</v>
      </c>
      <c r="AA42" s="464" t="str">
        <f t="shared" si="6"/>
        <v/>
      </c>
      <c r="AB42" s="464" t="str">
        <f t="shared" ref="AB42:AB73" si="7">IF(ISNUMBER(AA42)=TRUE,RANK(AA42,$AA$10:$AA$92,1),"")</f>
        <v/>
      </c>
    </row>
    <row r="43" spans="1:28" x14ac:dyDescent="0.2">
      <c r="W43" s="464" t="str">
        <f>IF(ISNUMBER(#REF!)=TRUE,1,"")</f>
        <v/>
      </c>
      <c r="X43" s="464" t="str">
        <f>IF(ISNUMBER(#REF!)=TRUE,#REF!,"")</f>
        <v/>
      </c>
      <c r="Y43" s="464" t="str">
        <f>IF(ISNUMBER(#REF!)=TRUE,#REF!,"")</f>
        <v/>
      </c>
      <c r="Z43" s="465" t="e">
        <f>MAX(#REF!,#REF!,#REF!,#REF!,#REF!,#REF!,#REF!,#REF!)</f>
        <v>#REF!</v>
      </c>
      <c r="AA43" s="464" t="str">
        <f t="shared" si="6"/>
        <v/>
      </c>
      <c r="AB43" s="464" t="str">
        <f t="shared" si="7"/>
        <v/>
      </c>
    </row>
    <row r="44" spans="1:28" x14ac:dyDescent="0.2">
      <c r="W44" s="464" t="str">
        <f>IF(ISNUMBER(#REF!)=TRUE,1,"")</f>
        <v/>
      </c>
      <c r="X44" s="464" t="str">
        <f>IF(ISNUMBER(#REF!)=TRUE,#REF!,"")</f>
        <v/>
      </c>
      <c r="Y44" s="464" t="str">
        <f>IF(ISNUMBER(#REF!)=TRUE,#REF!,"")</f>
        <v/>
      </c>
      <c r="Z44" s="465" t="e">
        <f>MAX(#REF!,#REF!,#REF!,#REF!,#REF!,#REF!,#REF!,#REF!)</f>
        <v>#REF!</v>
      </c>
      <c r="AA44" s="464" t="str">
        <f t="shared" si="6"/>
        <v/>
      </c>
      <c r="AB44" s="464" t="str">
        <f t="shared" si="7"/>
        <v/>
      </c>
    </row>
    <row r="45" spans="1:28" x14ac:dyDescent="0.2">
      <c r="W45" s="464" t="str">
        <f>IF(ISNUMBER(#REF!)=TRUE,1,"")</f>
        <v/>
      </c>
      <c r="X45" s="464" t="str">
        <f>IF(ISNUMBER(#REF!)=TRUE,#REF!,"")</f>
        <v/>
      </c>
      <c r="Y45" s="464" t="str">
        <f>IF(ISNUMBER(#REF!)=TRUE,#REF!,"")</f>
        <v/>
      </c>
      <c r="Z45" s="465" t="e">
        <f>MAX(#REF!,#REF!,#REF!,#REF!,#REF!,#REF!,#REF!,#REF!)</f>
        <v>#REF!</v>
      </c>
      <c r="AA45" s="464" t="str">
        <f t="shared" si="6"/>
        <v/>
      </c>
      <c r="AB45" s="464" t="str">
        <f t="shared" si="7"/>
        <v/>
      </c>
    </row>
    <row r="46" spans="1:28" x14ac:dyDescent="0.2">
      <c r="W46" s="464" t="str">
        <f>IF(ISNUMBER(#REF!)=TRUE,1,"")</f>
        <v/>
      </c>
      <c r="X46" s="464" t="str">
        <f>IF(ISNUMBER(#REF!)=TRUE,#REF!,"")</f>
        <v/>
      </c>
      <c r="Y46" s="464" t="str">
        <f>IF(ISNUMBER(#REF!)=TRUE,#REF!,"")</f>
        <v/>
      </c>
      <c r="Z46" s="465" t="e">
        <f>MAX(#REF!,#REF!,#REF!,#REF!,#REF!,#REF!,#REF!,#REF!)</f>
        <v>#REF!</v>
      </c>
      <c r="AA46" s="464" t="str">
        <f t="shared" si="6"/>
        <v/>
      </c>
      <c r="AB46" s="464" t="str">
        <f t="shared" si="7"/>
        <v/>
      </c>
    </row>
    <row r="47" spans="1:28" x14ac:dyDescent="0.2">
      <c r="W47" s="464" t="str">
        <f>IF(ISNUMBER(#REF!)=TRUE,1,"")</f>
        <v/>
      </c>
      <c r="X47" s="464" t="str">
        <f>IF(ISNUMBER(#REF!)=TRUE,#REF!,"")</f>
        <v/>
      </c>
      <c r="Y47" s="464" t="str">
        <f>IF(ISNUMBER(#REF!)=TRUE,#REF!,"")</f>
        <v/>
      </c>
      <c r="Z47" s="465" t="e">
        <f>MAX(#REF!,#REF!,#REF!,#REF!,#REF!,#REF!,#REF!,#REF!)</f>
        <v>#REF!</v>
      </c>
      <c r="AA47" s="464" t="str">
        <f t="shared" si="6"/>
        <v/>
      </c>
      <c r="AB47" s="464" t="str">
        <f t="shared" si="7"/>
        <v/>
      </c>
    </row>
    <row r="48" spans="1:28" x14ac:dyDescent="0.2">
      <c r="W48" s="464" t="str">
        <f>IF(ISNUMBER(#REF!)=TRUE,1,"")</f>
        <v/>
      </c>
      <c r="X48" s="464" t="str">
        <f>IF(ISNUMBER(#REF!)=TRUE,#REF!,"")</f>
        <v/>
      </c>
      <c r="Y48" s="464" t="str">
        <f>IF(ISNUMBER(#REF!)=TRUE,#REF!,"")</f>
        <v/>
      </c>
      <c r="Z48" s="465" t="e">
        <f>MAX(#REF!,#REF!,#REF!,#REF!,#REF!,#REF!,#REF!,#REF!)</f>
        <v>#REF!</v>
      </c>
      <c r="AA48" s="464" t="str">
        <f t="shared" si="6"/>
        <v/>
      </c>
      <c r="AB48" s="464" t="str">
        <f t="shared" si="7"/>
        <v/>
      </c>
    </row>
    <row r="49" spans="23:28" x14ac:dyDescent="0.2">
      <c r="W49" s="464" t="str">
        <f>IF(ISNUMBER(#REF!)=TRUE,1,"")</f>
        <v/>
      </c>
      <c r="X49" s="464" t="str">
        <f>IF(ISNUMBER(#REF!)=TRUE,#REF!,"")</f>
        <v/>
      </c>
      <c r="Y49" s="464" t="str">
        <f>IF(ISNUMBER(#REF!)=TRUE,#REF!,"")</f>
        <v/>
      </c>
      <c r="Z49" s="465" t="e">
        <f>MAX(#REF!,#REF!,#REF!,#REF!,#REF!,#REF!,#REF!,#REF!)</f>
        <v>#REF!</v>
      </c>
      <c r="AA49" s="464" t="str">
        <f t="shared" si="6"/>
        <v/>
      </c>
      <c r="AB49" s="464" t="str">
        <f t="shared" si="7"/>
        <v/>
      </c>
    </row>
    <row r="50" spans="23:28" x14ac:dyDescent="0.2">
      <c r="W50" s="464" t="str">
        <f>IF(ISNUMBER(#REF!)=TRUE,1,"")</f>
        <v/>
      </c>
      <c r="X50" s="464" t="str">
        <f>IF(ISNUMBER(#REF!)=TRUE,#REF!,"")</f>
        <v/>
      </c>
      <c r="Y50" s="464" t="str">
        <f>IF(ISNUMBER(#REF!)=TRUE,#REF!,"")</f>
        <v/>
      </c>
      <c r="Z50" s="465" t="e">
        <f>MAX(#REF!,#REF!,#REF!,#REF!,#REF!,#REF!,#REF!,#REF!)</f>
        <v>#REF!</v>
      </c>
      <c r="AA50" s="464" t="str">
        <f t="shared" si="6"/>
        <v/>
      </c>
      <c r="AB50" s="464" t="str">
        <f t="shared" si="7"/>
        <v/>
      </c>
    </row>
    <row r="51" spans="23:28" x14ac:dyDescent="0.2">
      <c r="W51" s="464" t="str">
        <f>IF(ISNUMBER(#REF!)=TRUE,1,"")</f>
        <v/>
      </c>
      <c r="X51" s="464" t="str">
        <f>IF(ISNUMBER(#REF!)=TRUE,#REF!,"")</f>
        <v/>
      </c>
      <c r="Y51" s="464" t="str">
        <f>IF(ISNUMBER(#REF!)=TRUE,#REF!,"")</f>
        <v/>
      </c>
      <c r="Z51" s="465" t="e">
        <f>MAX(#REF!,#REF!,#REF!,#REF!,#REF!,#REF!,#REF!,#REF!)</f>
        <v>#REF!</v>
      </c>
      <c r="AA51" s="464" t="str">
        <f t="shared" si="6"/>
        <v/>
      </c>
      <c r="AB51" s="464" t="str">
        <f t="shared" si="7"/>
        <v/>
      </c>
    </row>
    <row r="52" spans="23:28" x14ac:dyDescent="0.2">
      <c r="W52" s="464" t="str">
        <f>IF(ISNUMBER(#REF!)=TRUE,1,"")</f>
        <v/>
      </c>
      <c r="X52" s="464" t="str">
        <f>IF(ISNUMBER(#REF!)=TRUE,#REF!,"")</f>
        <v/>
      </c>
      <c r="Y52" s="464" t="str">
        <f>IF(ISNUMBER(#REF!)=TRUE,#REF!,"")</f>
        <v/>
      </c>
      <c r="Z52" s="465" t="e">
        <f>MAX(#REF!,#REF!,#REF!,#REF!,#REF!,#REF!,#REF!,#REF!)</f>
        <v>#REF!</v>
      </c>
      <c r="AA52" s="464" t="str">
        <f t="shared" si="6"/>
        <v/>
      </c>
      <c r="AB52" s="464" t="str">
        <f t="shared" si="7"/>
        <v/>
      </c>
    </row>
    <row r="53" spans="23:28" x14ac:dyDescent="0.2">
      <c r="W53" s="464" t="str">
        <f>IF(ISNUMBER(#REF!)=TRUE,1,"")</f>
        <v/>
      </c>
      <c r="X53" s="464" t="str">
        <f>IF(ISNUMBER(#REF!)=TRUE,#REF!,"")</f>
        <v/>
      </c>
      <c r="Y53" s="464" t="str">
        <f>IF(ISNUMBER(#REF!)=TRUE,#REF!,"")</f>
        <v/>
      </c>
      <c r="Z53" s="465" t="e">
        <f>MAX(#REF!,#REF!,#REF!,#REF!,#REF!,#REF!,#REF!,#REF!)</f>
        <v>#REF!</v>
      </c>
      <c r="AA53" s="464" t="str">
        <f t="shared" si="6"/>
        <v/>
      </c>
      <c r="AB53" s="464" t="str">
        <f t="shared" si="7"/>
        <v/>
      </c>
    </row>
    <row r="54" spans="23:28" x14ac:dyDescent="0.2">
      <c r="W54" s="464" t="str">
        <f>IF(ISNUMBER(#REF!)=TRUE,1,"")</f>
        <v/>
      </c>
      <c r="X54" s="464" t="str">
        <f>IF(ISNUMBER(#REF!)=TRUE,#REF!,"")</f>
        <v/>
      </c>
      <c r="Y54" s="464" t="str">
        <f>IF(ISNUMBER(#REF!)=TRUE,#REF!,"")</f>
        <v/>
      </c>
      <c r="Z54" s="465" t="e">
        <f>MAX(#REF!,#REF!,#REF!,#REF!,#REF!,#REF!,#REF!,#REF!)</f>
        <v>#REF!</v>
      </c>
      <c r="AA54" s="464" t="str">
        <f t="shared" si="6"/>
        <v/>
      </c>
      <c r="AB54" s="464" t="str">
        <f t="shared" si="7"/>
        <v/>
      </c>
    </row>
    <row r="55" spans="23:28" x14ac:dyDescent="0.2">
      <c r="W55" s="464" t="str">
        <f>IF(ISNUMBER(#REF!)=TRUE,1,"")</f>
        <v/>
      </c>
      <c r="X55" s="464" t="str">
        <f>IF(ISNUMBER(#REF!)=TRUE,#REF!,"")</f>
        <v/>
      </c>
      <c r="Y55" s="464" t="str">
        <f>IF(ISNUMBER(#REF!)=TRUE,#REF!,"")</f>
        <v/>
      </c>
      <c r="Z55" s="465" t="e">
        <f>MAX(#REF!,#REF!,#REF!,#REF!,#REF!,#REF!,#REF!,#REF!)</f>
        <v>#REF!</v>
      </c>
      <c r="AA55" s="464" t="str">
        <f t="shared" si="6"/>
        <v/>
      </c>
      <c r="AB55" s="464" t="str">
        <f t="shared" si="7"/>
        <v/>
      </c>
    </row>
    <row r="56" spans="23:28" x14ac:dyDescent="0.2">
      <c r="W56" s="464" t="str">
        <f>IF(ISNUMBER(#REF!)=TRUE,1,"")</f>
        <v/>
      </c>
      <c r="X56" s="464" t="str">
        <f>IF(ISNUMBER(#REF!)=TRUE,#REF!,"")</f>
        <v/>
      </c>
      <c r="Y56" s="464" t="str">
        <f>IF(ISNUMBER(#REF!)=TRUE,#REF!,"")</f>
        <v/>
      </c>
      <c r="Z56" s="465" t="e">
        <f>MAX(#REF!,#REF!,#REF!,#REF!,#REF!,#REF!,#REF!,#REF!)</f>
        <v>#REF!</v>
      </c>
      <c r="AA56" s="464" t="str">
        <f t="shared" si="6"/>
        <v/>
      </c>
      <c r="AB56" s="464" t="str">
        <f t="shared" si="7"/>
        <v/>
      </c>
    </row>
    <row r="57" spans="23:28" x14ac:dyDescent="0.2">
      <c r="W57" s="464" t="str">
        <f>IF(ISNUMBER(#REF!)=TRUE,1,"")</f>
        <v/>
      </c>
      <c r="X57" s="464" t="str">
        <f>IF(ISNUMBER(#REF!)=TRUE,#REF!,"")</f>
        <v/>
      </c>
      <c r="Y57" s="464" t="str">
        <f>IF(ISNUMBER(#REF!)=TRUE,#REF!,"")</f>
        <v/>
      </c>
      <c r="Z57" s="465" t="e">
        <f>MAX(#REF!,#REF!,#REF!,#REF!,#REF!,#REF!,#REF!,#REF!)</f>
        <v>#REF!</v>
      </c>
      <c r="AA57" s="464" t="str">
        <f t="shared" si="6"/>
        <v/>
      </c>
      <c r="AB57" s="464" t="str">
        <f t="shared" si="7"/>
        <v/>
      </c>
    </row>
    <row r="58" spans="23:28" x14ac:dyDescent="0.2">
      <c r="W58" s="464" t="str">
        <f>IF(ISNUMBER(#REF!)=TRUE,1,"")</f>
        <v/>
      </c>
      <c r="X58" s="464" t="str">
        <f>IF(ISNUMBER(#REF!)=TRUE,#REF!,"")</f>
        <v/>
      </c>
      <c r="Y58" s="464" t="str">
        <f>IF(ISNUMBER(#REF!)=TRUE,#REF!,"")</f>
        <v/>
      </c>
      <c r="Z58" s="465" t="e">
        <f>MAX(#REF!,#REF!,#REF!,#REF!,#REF!,#REF!,#REF!,#REF!)</f>
        <v>#REF!</v>
      </c>
      <c r="AA58" s="464" t="str">
        <f t="shared" si="6"/>
        <v/>
      </c>
      <c r="AB58" s="464" t="str">
        <f t="shared" si="7"/>
        <v/>
      </c>
    </row>
    <row r="59" spans="23:28" x14ac:dyDescent="0.2">
      <c r="W59" s="464" t="str">
        <f>IF(ISNUMBER(#REF!)=TRUE,1,"")</f>
        <v/>
      </c>
      <c r="X59" s="464" t="str">
        <f>IF(ISNUMBER(#REF!)=TRUE,#REF!,"")</f>
        <v/>
      </c>
      <c r="Y59" s="464" t="str">
        <f>IF(ISNUMBER(#REF!)=TRUE,#REF!,"")</f>
        <v/>
      </c>
      <c r="Z59" s="465" t="e">
        <f>MAX(#REF!,#REF!,#REF!,#REF!,#REF!,#REF!,#REF!,#REF!)</f>
        <v>#REF!</v>
      </c>
      <c r="AA59" s="464" t="str">
        <f t="shared" si="6"/>
        <v/>
      </c>
      <c r="AB59" s="464" t="str">
        <f t="shared" si="7"/>
        <v/>
      </c>
    </row>
    <row r="60" spans="23:28" x14ac:dyDescent="0.2">
      <c r="W60" s="464" t="str">
        <f>IF(ISNUMBER(#REF!)=TRUE,1,"")</f>
        <v/>
      </c>
      <c r="X60" s="464" t="str">
        <f>IF(ISNUMBER(#REF!)=TRUE,#REF!,"")</f>
        <v/>
      </c>
      <c r="Y60" s="464" t="str">
        <f>IF(ISNUMBER(#REF!)=TRUE,#REF!,"")</f>
        <v/>
      </c>
      <c r="Z60" s="465" t="e">
        <f>MAX(#REF!,#REF!,#REF!,#REF!,#REF!,#REF!,#REF!,#REF!)</f>
        <v>#REF!</v>
      </c>
      <c r="AA60" s="464" t="str">
        <f t="shared" si="6"/>
        <v/>
      </c>
      <c r="AB60" s="464" t="str">
        <f t="shared" si="7"/>
        <v/>
      </c>
    </row>
    <row r="61" spans="23:28" x14ac:dyDescent="0.2">
      <c r="W61" s="464" t="str">
        <f>IF(ISNUMBER(#REF!)=TRUE,1,"")</f>
        <v/>
      </c>
      <c r="X61" s="464" t="str">
        <f>IF(ISNUMBER(#REF!)=TRUE,#REF!,"")</f>
        <v/>
      </c>
      <c r="Y61" s="464" t="str">
        <f>IF(ISNUMBER(#REF!)=TRUE,#REF!,"")</f>
        <v/>
      </c>
      <c r="Z61" s="465" t="e">
        <f>MAX(#REF!,#REF!,#REF!,#REF!,#REF!,#REF!,#REF!,#REF!)</f>
        <v>#REF!</v>
      </c>
      <c r="AA61" s="464" t="str">
        <f t="shared" si="6"/>
        <v/>
      </c>
      <c r="AB61" s="464" t="str">
        <f t="shared" si="7"/>
        <v/>
      </c>
    </row>
    <row r="62" spans="23:28" x14ac:dyDescent="0.2">
      <c r="W62" s="464" t="str">
        <f>IF(ISNUMBER(#REF!)=TRUE,1,"")</f>
        <v/>
      </c>
      <c r="X62" s="464" t="str">
        <f>IF(ISNUMBER(#REF!)=TRUE,#REF!,"")</f>
        <v/>
      </c>
      <c r="Y62" s="464" t="str">
        <f>IF(ISNUMBER(#REF!)=TRUE,#REF!,"")</f>
        <v/>
      </c>
      <c r="Z62" s="465" t="e">
        <f>MAX(#REF!,#REF!,#REF!,#REF!,#REF!,#REF!,#REF!,#REF!)</f>
        <v>#REF!</v>
      </c>
      <c r="AA62" s="464" t="str">
        <f t="shared" si="6"/>
        <v/>
      </c>
      <c r="AB62" s="464" t="str">
        <f t="shared" si="7"/>
        <v/>
      </c>
    </row>
    <row r="63" spans="23:28" x14ac:dyDescent="0.2">
      <c r="W63" s="464" t="str">
        <f>IF(ISNUMBER(#REF!)=TRUE,1,"")</f>
        <v/>
      </c>
      <c r="X63" s="464" t="str">
        <f>IF(ISNUMBER(#REF!)=TRUE,#REF!,"")</f>
        <v/>
      </c>
      <c r="Y63" s="464" t="str">
        <f>IF(ISNUMBER(#REF!)=TRUE,#REF!,"")</f>
        <v/>
      </c>
      <c r="Z63" s="465" t="e">
        <f>MAX(#REF!,#REF!,#REF!,#REF!,#REF!,#REF!,#REF!,#REF!)</f>
        <v>#REF!</v>
      </c>
      <c r="AA63" s="464" t="str">
        <f t="shared" si="6"/>
        <v/>
      </c>
      <c r="AB63" s="464" t="str">
        <f t="shared" si="7"/>
        <v/>
      </c>
    </row>
    <row r="64" spans="23:28" x14ac:dyDescent="0.2">
      <c r="W64" s="464" t="str">
        <f>IF(ISNUMBER(#REF!)=TRUE,1,"")</f>
        <v/>
      </c>
      <c r="X64" s="464" t="str">
        <f>IF(ISNUMBER(#REF!)=TRUE,#REF!,"")</f>
        <v/>
      </c>
      <c r="Y64" s="464" t="str">
        <f>IF(ISNUMBER(#REF!)=TRUE,#REF!,"")</f>
        <v/>
      </c>
      <c r="Z64" s="465" t="e">
        <f>MAX(#REF!,#REF!,#REF!,#REF!,#REF!,#REF!,#REF!,#REF!)</f>
        <v>#REF!</v>
      </c>
      <c r="AA64" s="464" t="str">
        <f t="shared" si="6"/>
        <v/>
      </c>
      <c r="AB64" s="464" t="str">
        <f t="shared" si="7"/>
        <v/>
      </c>
    </row>
    <row r="65" spans="23:28" x14ac:dyDescent="0.2">
      <c r="W65" s="464" t="str">
        <f>IF(ISNUMBER(#REF!)=TRUE,1,"")</f>
        <v/>
      </c>
      <c r="X65" s="464" t="str">
        <f>IF(ISNUMBER(#REF!)=TRUE,#REF!,"")</f>
        <v/>
      </c>
      <c r="Y65" s="464" t="str">
        <f>IF(ISNUMBER(#REF!)=TRUE,#REF!,"")</f>
        <v/>
      </c>
      <c r="Z65" s="465" t="e">
        <f>MAX(#REF!,#REF!,#REF!,#REF!,#REF!,#REF!,#REF!,#REF!)</f>
        <v>#REF!</v>
      </c>
      <c r="AA65" s="464" t="str">
        <f t="shared" si="6"/>
        <v/>
      </c>
      <c r="AB65" s="464" t="str">
        <f t="shared" si="7"/>
        <v/>
      </c>
    </row>
    <row r="66" spans="23:28" x14ac:dyDescent="0.2">
      <c r="W66" s="464" t="str">
        <f>IF(ISNUMBER(#REF!)=TRUE,1,"")</f>
        <v/>
      </c>
      <c r="X66" s="464" t="str">
        <f>IF(ISNUMBER(#REF!)=TRUE,#REF!,"")</f>
        <v/>
      </c>
      <c r="Y66" s="464" t="str">
        <f>IF(ISNUMBER(#REF!)=TRUE,#REF!,"")</f>
        <v/>
      </c>
      <c r="Z66" s="465" t="e">
        <f>MAX(#REF!,#REF!,#REF!,#REF!,#REF!,#REF!,#REF!,#REF!)</f>
        <v>#REF!</v>
      </c>
      <c r="AA66" s="464" t="str">
        <f t="shared" si="6"/>
        <v/>
      </c>
      <c r="AB66" s="464" t="str">
        <f t="shared" si="7"/>
        <v/>
      </c>
    </row>
    <row r="67" spans="23:28" x14ac:dyDescent="0.2">
      <c r="W67" s="464" t="str">
        <f>IF(ISNUMBER(#REF!)=TRUE,1,"")</f>
        <v/>
      </c>
      <c r="X67" s="464" t="str">
        <f>IF(ISNUMBER(#REF!)=TRUE,#REF!,"")</f>
        <v/>
      </c>
      <c r="Y67" s="464" t="str">
        <f>IF(ISNUMBER(#REF!)=TRUE,#REF!,"")</f>
        <v/>
      </c>
      <c r="Z67" s="465" t="e">
        <f>MAX(#REF!,#REF!,#REF!,#REF!,#REF!,#REF!,#REF!,#REF!)</f>
        <v>#REF!</v>
      </c>
      <c r="AA67" s="464" t="str">
        <f t="shared" si="6"/>
        <v/>
      </c>
      <c r="AB67" s="464" t="str">
        <f t="shared" si="7"/>
        <v/>
      </c>
    </row>
    <row r="68" spans="23:28" x14ac:dyDescent="0.2">
      <c r="W68" s="464" t="str">
        <f>IF(ISNUMBER(#REF!)=TRUE,1,"")</f>
        <v/>
      </c>
      <c r="X68" s="464" t="str">
        <f>IF(ISNUMBER(#REF!)=TRUE,#REF!,"")</f>
        <v/>
      </c>
      <c r="Y68" s="464" t="str">
        <f>IF(ISNUMBER(#REF!)=TRUE,#REF!,"")</f>
        <v/>
      </c>
      <c r="Z68" s="465" t="e">
        <f>MAX(#REF!,#REF!,#REF!,#REF!,#REF!,#REF!,#REF!,#REF!)</f>
        <v>#REF!</v>
      </c>
      <c r="AA68" s="464" t="str">
        <f t="shared" si="6"/>
        <v/>
      </c>
      <c r="AB68" s="464" t="str">
        <f t="shared" si="7"/>
        <v/>
      </c>
    </row>
    <row r="69" spans="23:28" x14ac:dyDescent="0.2">
      <c r="W69" s="464" t="str">
        <f>IF(ISNUMBER(#REF!)=TRUE,1,"")</f>
        <v/>
      </c>
      <c r="X69" s="464" t="str">
        <f>IF(ISNUMBER(#REF!)=TRUE,#REF!,"")</f>
        <v/>
      </c>
      <c r="Y69" s="464" t="str">
        <f>IF(ISNUMBER(#REF!)=TRUE,#REF!,"")</f>
        <v/>
      </c>
      <c r="Z69" s="465" t="e">
        <f>MAX(#REF!,#REF!,#REF!,#REF!,#REF!,#REF!,#REF!,#REF!)</f>
        <v>#REF!</v>
      </c>
      <c r="AA69" s="464" t="str">
        <f t="shared" si="6"/>
        <v/>
      </c>
      <c r="AB69" s="464" t="str">
        <f t="shared" si="7"/>
        <v/>
      </c>
    </row>
    <row r="70" spans="23:28" x14ac:dyDescent="0.2">
      <c r="W70" s="464" t="str">
        <f>IF(ISNUMBER(#REF!)=TRUE,1,"")</f>
        <v/>
      </c>
      <c r="X70" s="464" t="str">
        <f>IF(ISNUMBER(#REF!)=TRUE,#REF!,"")</f>
        <v/>
      </c>
      <c r="Y70" s="464" t="str">
        <f>IF(ISNUMBER(#REF!)=TRUE,#REF!,"")</f>
        <v/>
      </c>
      <c r="Z70" s="465" t="e">
        <f>MAX(#REF!,#REF!,#REF!,#REF!,#REF!,#REF!,#REF!,#REF!)</f>
        <v>#REF!</v>
      </c>
      <c r="AA70" s="464" t="str">
        <f t="shared" si="6"/>
        <v/>
      </c>
      <c r="AB70" s="464" t="str">
        <f t="shared" si="7"/>
        <v/>
      </c>
    </row>
    <row r="71" spans="23:28" x14ac:dyDescent="0.2">
      <c r="W71" s="464" t="str">
        <f>IF(ISNUMBER(#REF!)=TRUE,1,"")</f>
        <v/>
      </c>
      <c r="X71" s="464" t="str">
        <f>IF(ISNUMBER(#REF!)=TRUE,#REF!,"")</f>
        <v/>
      </c>
      <c r="Y71" s="464" t="str">
        <f>IF(ISNUMBER(#REF!)=TRUE,#REF!,"")</f>
        <v/>
      </c>
      <c r="Z71" s="465" t="e">
        <f>MAX(#REF!,#REF!,#REF!,#REF!,#REF!,#REF!,#REF!,#REF!)</f>
        <v>#REF!</v>
      </c>
      <c r="AA71" s="464" t="str">
        <f t="shared" si="6"/>
        <v/>
      </c>
      <c r="AB71" s="464" t="str">
        <f t="shared" si="7"/>
        <v/>
      </c>
    </row>
    <row r="72" spans="23:28" x14ac:dyDescent="0.2">
      <c r="W72" s="464" t="str">
        <f>IF(ISNUMBER(#REF!)=TRUE,1,"")</f>
        <v/>
      </c>
      <c r="X72" s="464" t="str">
        <f>IF(ISNUMBER(#REF!)=TRUE,#REF!,"")</f>
        <v/>
      </c>
      <c r="Y72" s="464" t="str">
        <f>IF(ISNUMBER(#REF!)=TRUE,#REF!,"")</f>
        <v/>
      </c>
      <c r="Z72" s="465" t="e">
        <f>MAX(#REF!,#REF!,#REF!,#REF!,#REF!,#REF!,#REF!,#REF!)</f>
        <v>#REF!</v>
      </c>
      <c r="AA72" s="464" t="str">
        <f t="shared" ref="AA72:AA92" si="8">IF(ISNUMBER(X72)=TRUE,X72-Y72/100000-Z72/1000000000,"")</f>
        <v/>
      </c>
      <c r="AB72" s="464" t="str">
        <f t="shared" si="7"/>
        <v/>
      </c>
    </row>
    <row r="73" spans="23:28" x14ac:dyDescent="0.2">
      <c r="W73" s="464" t="str">
        <f>IF(ISNUMBER(#REF!)=TRUE,1,"")</f>
        <v/>
      </c>
      <c r="X73" s="464" t="str">
        <f>IF(ISNUMBER(#REF!)=TRUE,#REF!,"")</f>
        <v/>
      </c>
      <c r="Y73" s="464" t="str">
        <f>IF(ISNUMBER(#REF!)=TRUE,#REF!,"")</f>
        <v/>
      </c>
      <c r="Z73" s="465" t="e">
        <f>MAX(#REF!,#REF!,#REF!,#REF!,#REF!,#REF!,#REF!,#REF!)</f>
        <v>#REF!</v>
      </c>
      <c r="AA73" s="464" t="str">
        <f t="shared" si="8"/>
        <v/>
      </c>
      <c r="AB73" s="464" t="str">
        <f t="shared" si="7"/>
        <v/>
      </c>
    </row>
    <row r="74" spans="23:28" x14ac:dyDescent="0.2">
      <c r="W74" s="464" t="str">
        <f>IF(ISNUMBER(#REF!)=TRUE,1,"")</f>
        <v/>
      </c>
      <c r="X74" s="464" t="str">
        <f>IF(ISNUMBER(#REF!)=TRUE,#REF!,"")</f>
        <v/>
      </c>
      <c r="Y74" s="464" t="str">
        <f>IF(ISNUMBER(#REF!)=TRUE,#REF!,"")</f>
        <v/>
      </c>
      <c r="Z74" s="465" t="e">
        <f>MAX(#REF!,#REF!,#REF!,#REF!,#REF!,#REF!,#REF!,#REF!)</f>
        <v>#REF!</v>
      </c>
      <c r="AA74" s="464" t="str">
        <f t="shared" si="8"/>
        <v/>
      </c>
      <c r="AB74" s="464" t="str">
        <f t="shared" ref="AB74:AB92" si="9">IF(ISNUMBER(AA74)=TRUE,RANK(AA74,$AA$10:$AA$92,1),"")</f>
        <v/>
      </c>
    </row>
    <row r="75" spans="23:28" x14ac:dyDescent="0.2">
      <c r="W75" s="464" t="str">
        <f>IF(ISNUMBER(#REF!)=TRUE,1,"")</f>
        <v/>
      </c>
      <c r="X75" s="464" t="str">
        <f>IF(ISNUMBER(#REF!)=TRUE,#REF!,"")</f>
        <v/>
      </c>
      <c r="Y75" s="464" t="str">
        <f>IF(ISNUMBER(#REF!)=TRUE,#REF!,"")</f>
        <v/>
      </c>
      <c r="Z75" s="465" t="e">
        <f>MAX(#REF!,#REF!,#REF!,#REF!,#REF!,#REF!,#REF!,#REF!)</f>
        <v>#REF!</v>
      </c>
      <c r="AA75" s="464" t="str">
        <f t="shared" si="8"/>
        <v/>
      </c>
      <c r="AB75" s="464" t="str">
        <f t="shared" si="9"/>
        <v/>
      </c>
    </row>
    <row r="76" spans="23:28" x14ac:dyDescent="0.2">
      <c r="W76" s="464" t="str">
        <f>IF(ISNUMBER(#REF!)=TRUE,1,"")</f>
        <v/>
      </c>
      <c r="X76" s="464" t="str">
        <f>IF(ISNUMBER(#REF!)=TRUE,#REF!,"")</f>
        <v/>
      </c>
      <c r="Y76" s="464" t="str">
        <f>IF(ISNUMBER(#REF!)=TRUE,#REF!,"")</f>
        <v/>
      </c>
      <c r="Z76" s="465" t="e">
        <f>MAX(#REF!,#REF!,#REF!,#REF!,#REF!,#REF!,#REF!,#REF!)</f>
        <v>#REF!</v>
      </c>
      <c r="AA76" s="464" t="str">
        <f t="shared" si="8"/>
        <v/>
      </c>
      <c r="AB76" s="464" t="str">
        <f t="shared" si="9"/>
        <v/>
      </c>
    </row>
    <row r="77" spans="23:28" x14ac:dyDescent="0.2">
      <c r="W77" s="464" t="str">
        <f>IF(ISNUMBER(#REF!)=TRUE,1,"")</f>
        <v/>
      </c>
      <c r="X77" s="464" t="str">
        <f>IF(ISNUMBER(#REF!)=TRUE,#REF!,"")</f>
        <v/>
      </c>
      <c r="Y77" s="464" t="str">
        <f>IF(ISNUMBER(#REF!)=TRUE,#REF!,"")</f>
        <v/>
      </c>
      <c r="Z77" s="465" t="e">
        <f>MAX(#REF!,#REF!,#REF!,#REF!,#REF!,#REF!,#REF!,#REF!)</f>
        <v>#REF!</v>
      </c>
      <c r="AA77" s="464" t="str">
        <f t="shared" si="8"/>
        <v/>
      </c>
      <c r="AB77" s="464" t="str">
        <f t="shared" si="9"/>
        <v/>
      </c>
    </row>
    <row r="78" spans="23:28" x14ac:dyDescent="0.2">
      <c r="W78" s="464" t="str">
        <f>IF(ISNUMBER(#REF!)=TRUE,1,"")</f>
        <v/>
      </c>
      <c r="X78" s="464" t="str">
        <f>IF(ISNUMBER(#REF!)=TRUE,#REF!,"")</f>
        <v/>
      </c>
      <c r="Y78" s="464" t="str">
        <f>IF(ISNUMBER(#REF!)=TRUE,#REF!,"")</f>
        <v/>
      </c>
      <c r="Z78" s="465" t="e">
        <f>MAX(#REF!,#REF!,#REF!,#REF!,#REF!,#REF!,#REF!,#REF!)</f>
        <v>#REF!</v>
      </c>
      <c r="AA78" s="464" t="str">
        <f t="shared" si="8"/>
        <v/>
      </c>
      <c r="AB78" s="464" t="str">
        <f t="shared" si="9"/>
        <v/>
      </c>
    </row>
    <row r="79" spans="23:28" x14ac:dyDescent="0.2">
      <c r="W79" s="464" t="str">
        <f>IF(ISNUMBER(#REF!)=TRUE,1,"")</f>
        <v/>
      </c>
      <c r="X79" s="464" t="str">
        <f>IF(ISNUMBER(#REF!)=TRUE,#REF!,"")</f>
        <v/>
      </c>
      <c r="Y79" s="464" t="str">
        <f>IF(ISNUMBER(#REF!)=TRUE,#REF!,"")</f>
        <v/>
      </c>
      <c r="Z79" s="465" t="e">
        <f>MAX(#REF!,#REF!,#REF!,#REF!,#REF!,#REF!,#REF!,#REF!)</f>
        <v>#REF!</v>
      </c>
      <c r="AA79" s="464" t="str">
        <f t="shared" si="8"/>
        <v/>
      </c>
      <c r="AB79" s="464" t="str">
        <f t="shared" si="9"/>
        <v/>
      </c>
    </row>
    <row r="80" spans="23:28" x14ac:dyDescent="0.2">
      <c r="W80" s="464" t="str">
        <f>IF(ISNUMBER(#REF!)=TRUE,1,"")</f>
        <v/>
      </c>
      <c r="X80" s="464" t="str">
        <f>IF(ISNUMBER(#REF!)=TRUE,#REF!,"")</f>
        <v/>
      </c>
      <c r="Y80" s="464" t="str">
        <f>IF(ISNUMBER(#REF!)=TRUE,#REF!,"")</f>
        <v/>
      </c>
      <c r="Z80" s="465" t="e">
        <f>MAX(#REF!,#REF!,#REF!,#REF!,#REF!,#REF!,#REF!,#REF!)</f>
        <v>#REF!</v>
      </c>
      <c r="AA80" s="464" t="str">
        <f t="shared" si="8"/>
        <v/>
      </c>
      <c r="AB80" s="464" t="str">
        <f t="shared" si="9"/>
        <v/>
      </c>
    </row>
    <row r="81" spans="23:28" x14ac:dyDescent="0.2">
      <c r="W81" s="464" t="str">
        <f>IF(ISNUMBER(#REF!)=TRUE,1,"")</f>
        <v/>
      </c>
      <c r="X81" s="464" t="str">
        <f>IF(ISNUMBER(#REF!)=TRUE,#REF!,"")</f>
        <v/>
      </c>
      <c r="Y81" s="464" t="str">
        <f>IF(ISNUMBER(#REF!)=TRUE,#REF!,"")</f>
        <v/>
      </c>
      <c r="Z81" s="465" t="e">
        <f>MAX(#REF!,#REF!,#REF!,#REF!,#REF!,#REF!,#REF!,#REF!)</f>
        <v>#REF!</v>
      </c>
      <c r="AA81" s="464" t="str">
        <f t="shared" si="8"/>
        <v/>
      </c>
      <c r="AB81" s="464" t="str">
        <f t="shared" si="9"/>
        <v/>
      </c>
    </row>
    <row r="82" spans="23:28" x14ac:dyDescent="0.2">
      <c r="W82" s="464" t="str">
        <f>IF(ISNUMBER(#REF!)=TRUE,1,"")</f>
        <v/>
      </c>
      <c r="X82" s="464" t="str">
        <f>IF(ISNUMBER(#REF!)=TRUE,#REF!,"")</f>
        <v/>
      </c>
      <c r="Y82" s="464" t="str">
        <f>IF(ISNUMBER(#REF!)=TRUE,#REF!,"")</f>
        <v/>
      </c>
      <c r="Z82" s="465" t="e">
        <f>MAX(#REF!,#REF!,#REF!,#REF!,#REF!,#REF!,#REF!,#REF!)</f>
        <v>#REF!</v>
      </c>
      <c r="AA82" s="464" t="str">
        <f t="shared" si="8"/>
        <v/>
      </c>
      <c r="AB82" s="464" t="str">
        <f t="shared" si="9"/>
        <v/>
      </c>
    </row>
    <row r="83" spans="23:28" x14ac:dyDescent="0.2">
      <c r="W83" s="464" t="str">
        <f>IF(ISNUMBER(#REF!)=TRUE,1,"")</f>
        <v/>
      </c>
      <c r="X83" s="464" t="str">
        <f>IF(ISNUMBER(#REF!)=TRUE,#REF!,"")</f>
        <v/>
      </c>
      <c r="Y83" s="464" t="str">
        <f>IF(ISNUMBER(#REF!)=TRUE,#REF!,"")</f>
        <v/>
      </c>
      <c r="Z83" s="465" t="e">
        <f>MAX(#REF!,#REF!,#REF!,#REF!,#REF!,#REF!,#REF!,#REF!)</f>
        <v>#REF!</v>
      </c>
      <c r="AA83" s="464" t="str">
        <f t="shared" si="8"/>
        <v/>
      </c>
      <c r="AB83" s="464" t="str">
        <f t="shared" si="9"/>
        <v/>
      </c>
    </row>
    <row r="84" spans="23:28" x14ac:dyDescent="0.2">
      <c r="W84" s="464" t="str">
        <f>IF(ISNUMBER(#REF!)=TRUE,1,"")</f>
        <v/>
      </c>
      <c r="X84" s="464" t="str">
        <f>IF(ISNUMBER(#REF!)=TRUE,#REF!,"")</f>
        <v/>
      </c>
      <c r="Y84" s="464" t="str">
        <f>IF(ISNUMBER(#REF!)=TRUE,#REF!,"")</f>
        <v/>
      </c>
      <c r="Z84" s="465" t="e">
        <f>MAX(#REF!,#REF!,#REF!,#REF!,#REF!,#REF!,#REF!,#REF!)</f>
        <v>#REF!</v>
      </c>
      <c r="AA84" s="464" t="str">
        <f t="shared" si="8"/>
        <v/>
      </c>
      <c r="AB84" s="464" t="str">
        <f t="shared" si="9"/>
        <v/>
      </c>
    </row>
    <row r="85" spans="23:28" x14ac:dyDescent="0.2">
      <c r="W85" s="464" t="str">
        <f>IF(ISNUMBER(#REF!)=TRUE,1,"")</f>
        <v/>
      </c>
      <c r="X85" s="464" t="str">
        <f>IF(ISNUMBER(#REF!)=TRUE,#REF!,"")</f>
        <v/>
      </c>
      <c r="Y85" s="464" t="str">
        <f>IF(ISNUMBER(#REF!)=TRUE,#REF!,"")</f>
        <v/>
      </c>
      <c r="Z85" s="465" t="e">
        <f>MAX(#REF!,#REF!,#REF!,#REF!,#REF!,#REF!,#REF!,#REF!)</f>
        <v>#REF!</v>
      </c>
      <c r="AA85" s="464" t="str">
        <f t="shared" si="8"/>
        <v/>
      </c>
      <c r="AB85" s="464" t="str">
        <f t="shared" si="9"/>
        <v/>
      </c>
    </row>
    <row r="86" spans="23:28" x14ac:dyDescent="0.2">
      <c r="W86" s="464" t="str">
        <f>IF(ISNUMBER(#REF!)=TRUE,1,"")</f>
        <v/>
      </c>
      <c r="X86" s="464" t="str">
        <f>IF(ISNUMBER(#REF!)=TRUE,#REF!,"")</f>
        <v/>
      </c>
      <c r="Y86" s="464" t="str">
        <f>IF(ISNUMBER(#REF!)=TRUE,#REF!,"")</f>
        <v/>
      </c>
      <c r="Z86" s="465" t="e">
        <f>MAX(#REF!,#REF!,#REF!,#REF!,#REF!,#REF!,#REF!,#REF!)</f>
        <v>#REF!</v>
      </c>
      <c r="AA86" s="464" t="str">
        <f t="shared" si="8"/>
        <v/>
      </c>
      <c r="AB86" s="464" t="str">
        <f t="shared" si="9"/>
        <v/>
      </c>
    </row>
    <row r="87" spans="23:28" x14ac:dyDescent="0.2">
      <c r="W87" s="464" t="str">
        <f>IF(ISNUMBER(#REF!)=TRUE,1,"")</f>
        <v/>
      </c>
      <c r="X87" s="464" t="str">
        <f>IF(ISNUMBER(#REF!)=TRUE,#REF!,"")</f>
        <v/>
      </c>
      <c r="Y87" s="464" t="str">
        <f>IF(ISNUMBER(#REF!)=TRUE,#REF!,"")</f>
        <v/>
      </c>
      <c r="Z87" s="465" t="e">
        <f>MAX(#REF!,#REF!,#REF!,#REF!,#REF!,#REF!,#REF!,#REF!)</f>
        <v>#REF!</v>
      </c>
      <c r="AA87" s="464" t="str">
        <f t="shared" si="8"/>
        <v/>
      </c>
      <c r="AB87" s="464" t="str">
        <f t="shared" si="9"/>
        <v/>
      </c>
    </row>
    <row r="88" spans="23:28" x14ac:dyDescent="0.2">
      <c r="W88" s="464" t="str">
        <f>IF(ISNUMBER(#REF!)=TRUE,1,"")</f>
        <v/>
      </c>
      <c r="X88" s="464" t="str">
        <f>IF(ISNUMBER(#REF!)=TRUE,#REF!,"")</f>
        <v/>
      </c>
      <c r="Y88" s="464" t="str">
        <f>IF(ISNUMBER(#REF!)=TRUE,#REF!,"")</f>
        <v/>
      </c>
      <c r="Z88" s="465" t="e">
        <f>MAX(#REF!,#REF!,#REF!,#REF!,#REF!,#REF!,#REF!,#REF!)</f>
        <v>#REF!</v>
      </c>
      <c r="AA88" s="464" t="str">
        <f t="shared" si="8"/>
        <v/>
      </c>
      <c r="AB88" s="464" t="str">
        <f t="shared" si="9"/>
        <v/>
      </c>
    </row>
    <row r="89" spans="23:28" x14ac:dyDescent="0.2">
      <c r="W89" s="464" t="str">
        <f>IF(ISNUMBER(#REF!)=TRUE,1,"")</f>
        <v/>
      </c>
      <c r="X89" s="464" t="str">
        <f>IF(ISNUMBER(#REF!)=TRUE,#REF!,"")</f>
        <v/>
      </c>
      <c r="Y89" s="464" t="str">
        <f>IF(ISNUMBER(#REF!)=TRUE,#REF!,"")</f>
        <v/>
      </c>
      <c r="Z89" s="465" t="e">
        <f>MAX(#REF!,#REF!,#REF!,#REF!,#REF!,#REF!,#REF!,#REF!)</f>
        <v>#REF!</v>
      </c>
      <c r="AA89" s="464" t="str">
        <f t="shared" si="8"/>
        <v/>
      </c>
      <c r="AB89" s="464" t="str">
        <f t="shared" si="9"/>
        <v/>
      </c>
    </row>
    <row r="90" spans="23:28" x14ac:dyDescent="0.2">
      <c r="W90" s="464" t="str">
        <f>IF(ISNUMBER(#REF!)=TRUE,1,"")</f>
        <v/>
      </c>
      <c r="X90" s="464" t="str">
        <f>IF(ISNUMBER(#REF!)=TRUE,#REF!,"")</f>
        <v/>
      </c>
      <c r="Y90" s="464" t="str">
        <f>IF(ISNUMBER(#REF!)=TRUE,#REF!,"")</f>
        <v/>
      </c>
      <c r="Z90" s="465" t="e">
        <f>MAX(#REF!,#REF!,#REF!,#REF!,#REF!,#REF!,#REF!,#REF!)</f>
        <v>#REF!</v>
      </c>
      <c r="AA90" s="464" t="str">
        <f t="shared" si="8"/>
        <v/>
      </c>
      <c r="AB90" s="464" t="str">
        <f t="shared" si="9"/>
        <v/>
      </c>
    </row>
    <row r="91" spans="23:28" x14ac:dyDescent="0.2">
      <c r="W91" s="464" t="str">
        <f>IF(ISNUMBER(#REF!)=TRUE,1,"")</f>
        <v/>
      </c>
      <c r="X91" s="464" t="str">
        <f>IF(ISNUMBER(#REF!)=TRUE,#REF!,"")</f>
        <v/>
      </c>
      <c r="Y91" s="464" t="str">
        <f>IF(ISNUMBER(#REF!)=TRUE,#REF!,"")</f>
        <v/>
      </c>
      <c r="Z91" s="465" t="e">
        <f>MAX(#REF!,#REF!,#REF!,#REF!,#REF!,#REF!,#REF!,#REF!)</f>
        <v>#REF!</v>
      </c>
      <c r="AA91" s="464" t="str">
        <f t="shared" si="8"/>
        <v/>
      </c>
      <c r="AB91" s="464" t="str">
        <f t="shared" si="9"/>
        <v/>
      </c>
    </row>
    <row r="92" spans="23:28" x14ac:dyDescent="0.2">
      <c r="W92" s="464" t="str">
        <f>IF(ISNUMBER(#REF!)=TRUE,1,"")</f>
        <v/>
      </c>
      <c r="X92" s="464" t="str">
        <f>IF(ISNUMBER(#REF!)=TRUE,#REF!,"")</f>
        <v/>
      </c>
      <c r="Y92" s="464" t="str">
        <f>IF(ISNUMBER(#REF!)=TRUE,#REF!,"")</f>
        <v/>
      </c>
      <c r="Z92" s="465" t="e">
        <f>MAX(#REF!,#REF!,#REF!,#REF!,#REF!,#REF!,#REF!,#REF!)</f>
        <v>#REF!</v>
      </c>
      <c r="AA92" s="464" t="str">
        <f t="shared" si="8"/>
        <v/>
      </c>
      <c r="AB92" s="464" t="str">
        <f t="shared" si="9"/>
        <v/>
      </c>
    </row>
  </sheetData>
  <sortState ref="B10:U33">
    <sortCondition ref="T10:T33"/>
    <sortCondition descending="1" ref="U10:U33"/>
  </sortState>
  <mergeCells count="22"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  <mergeCell ref="P5:Q5"/>
    <mergeCell ref="D5:E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65476:T65561 JP65543:JP65628 TL65543:TL65628 ADH65543:ADH65628 AND65543:AND65628 AWZ65543:AWZ65628 BGV65543:BGV65628 BQR65543:BQR65628 CAN65543:CAN65628 CKJ65543:CKJ65628 CUF65543:CUF65628 DEB65543:DEB65628 DNX65543:DNX65628 DXT65543:DXT65628 EHP65543:EHP65628 ERL65543:ERL65628 FBH65543:FBH65628 FLD65543:FLD65628 FUZ65543:FUZ65628 GEV65543:GEV65628 GOR65543:GOR65628 GYN65543:GYN65628 HIJ65543:HIJ65628 HSF65543:HSF65628 ICB65543:ICB65628 ILX65543:ILX65628 IVT65543:IVT65628 JFP65543:JFP65628 JPL65543:JPL65628 JZH65543:JZH65628 KJD65543:KJD65628 KSZ65543:KSZ65628 LCV65543:LCV65628 LMR65543:LMR65628 LWN65543:LWN65628 MGJ65543:MGJ65628 MQF65543:MQF65628 NAB65543:NAB65628 NJX65543:NJX65628 NTT65543:NTT65628 ODP65543:ODP65628 ONL65543:ONL65628 OXH65543:OXH65628 PHD65543:PHD65628 PQZ65543:PQZ65628 QAV65543:QAV65628 QKR65543:QKR65628 QUN65543:QUN65628 REJ65543:REJ65628 ROF65543:ROF65628 RYB65543:RYB65628 SHX65543:SHX65628 SRT65543:SRT65628 TBP65543:TBP65628 TLL65543:TLL65628 TVH65543:TVH65628 UFD65543:UFD65628 UOZ65543:UOZ65628 UYV65543:UYV65628 VIR65543:VIR65628 VSN65543:VSN65628 WCJ65543:WCJ65628 WMF65543:WMF65628 WWB65543:WWB65628 T131012:T131097 JP131079:JP131164 TL131079:TL131164 ADH131079:ADH131164 AND131079:AND131164 AWZ131079:AWZ131164 BGV131079:BGV131164 BQR131079:BQR131164 CAN131079:CAN131164 CKJ131079:CKJ131164 CUF131079:CUF131164 DEB131079:DEB131164 DNX131079:DNX131164 DXT131079:DXT131164 EHP131079:EHP131164 ERL131079:ERL131164 FBH131079:FBH131164 FLD131079:FLD131164 FUZ131079:FUZ131164 GEV131079:GEV131164 GOR131079:GOR131164 GYN131079:GYN131164 HIJ131079:HIJ131164 HSF131079:HSF131164 ICB131079:ICB131164 ILX131079:ILX131164 IVT131079:IVT131164 JFP131079:JFP131164 JPL131079:JPL131164 JZH131079:JZH131164 KJD131079:KJD131164 KSZ131079:KSZ131164 LCV131079:LCV131164 LMR131079:LMR131164 LWN131079:LWN131164 MGJ131079:MGJ131164 MQF131079:MQF131164 NAB131079:NAB131164 NJX131079:NJX131164 NTT131079:NTT131164 ODP131079:ODP131164 ONL131079:ONL131164 OXH131079:OXH131164 PHD131079:PHD131164 PQZ131079:PQZ131164 QAV131079:QAV131164 QKR131079:QKR131164 QUN131079:QUN131164 REJ131079:REJ131164 ROF131079:ROF131164 RYB131079:RYB131164 SHX131079:SHX131164 SRT131079:SRT131164 TBP131079:TBP131164 TLL131079:TLL131164 TVH131079:TVH131164 UFD131079:UFD131164 UOZ131079:UOZ131164 UYV131079:UYV131164 VIR131079:VIR131164 VSN131079:VSN131164 WCJ131079:WCJ131164 WMF131079:WMF131164 WWB131079:WWB131164 T196548:T196633 JP196615:JP196700 TL196615:TL196700 ADH196615:ADH196700 AND196615:AND196700 AWZ196615:AWZ196700 BGV196615:BGV196700 BQR196615:BQR196700 CAN196615:CAN196700 CKJ196615:CKJ196700 CUF196615:CUF196700 DEB196615:DEB196700 DNX196615:DNX196700 DXT196615:DXT196700 EHP196615:EHP196700 ERL196615:ERL196700 FBH196615:FBH196700 FLD196615:FLD196700 FUZ196615:FUZ196700 GEV196615:GEV196700 GOR196615:GOR196700 GYN196615:GYN196700 HIJ196615:HIJ196700 HSF196615:HSF196700 ICB196615:ICB196700 ILX196615:ILX196700 IVT196615:IVT196700 JFP196615:JFP196700 JPL196615:JPL196700 JZH196615:JZH196700 KJD196615:KJD196700 KSZ196615:KSZ196700 LCV196615:LCV196700 LMR196615:LMR196700 LWN196615:LWN196700 MGJ196615:MGJ196700 MQF196615:MQF196700 NAB196615:NAB196700 NJX196615:NJX196700 NTT196615:NTT196700 ODP196615:ODP196700 ONL196615:ONL196700 OXH196615:OXH196700 PHD196615:PHD196700 PQZ196615:PQZ196700 QAV196615:QAV196700 QKR196615:QKR196700 QUN196615:QUN196700 REJ196615:REJ196700 ROF196615:ROF196700 RYB196615:RYB196700 SHX196615:SHX196700 SRT196615:SRT196700 TBP196615:TBP196700 TLL196615:TLL196700 TVH196615:TVH196700 UFD196615:UFD196700 UOZ196615:UOZ196700 UYV196615:UYV196700 VIR196615:VIR196700 VSN196615:VSN196700 WCJ196615:WCJ196700 WMF196615:WMF196700 WWB196615:WWB196700 T262084:T262169 JP262151:JP262236 TL262151:TL262236 ADH262151:ADH262236 AND262151:AND262236 AWZ262151:AWZ262236 BGV262151:BGV262236 BQR262151:BQR262236 CAN262151:CAN262236 CKJ262151:CKJ262236 CUF262151:CUF262236 DEB262151:DEB262236 DNX262151:DNX262236 DXT262151:DXT262236 EHP262151:EHP262236 ERL262151:ERL262236 FBH262151:FBH262236 FLD262151:FLD262236 FUZ262151:FUZ262236 GEV262151:GEV262236 GOR262151:GOR262236 GYN262151:GYN262236 HIJ262151:HIJ262236 HSF262151:HSF262236 ICB262151:ICB262236 ILX262151:ILX262236 IVT262151:IVT262236 JFP262151:JFP262236 JPL262151:JPL262236 JZH262151:JZH262236 KJD262151:KJD262236 KSZ262151:KSZ262236 LCV262151:LCV262236 LMR262151:LMR262236 LWN262151:LWN262236 MGJ262151:MGJ262236 MQF262151:MQF262236 NAB262151:NAB262236 NJX262151:NJX262236 NTT262151:NTT262236 ODP262151:ODP262236 ONL262151:ONL262236 OXH262151:OXH262236 PHD262151:PHD262236 PQZ262151:PQZ262236 QAV262151:QAV262236 QKR262151:QKR262236 QUN262151:QUN262236 REJ262151:REJ262236 ROF262151:ROF262236 RYB262151:RYB262236 SHX262151:SHX262236 SRT262151:SRT262236 TBP262151:TBP262236 TLL262151:TLL262236 TVH262151:TVH262236 UFD262151:UFD262236 UOZ262151:UOZ262236 UYV262151:UYV262236 VIR262151:VIR262236 VSN262151:VSN262236 WCJ262151:WCJ262236 WMF262151:WMF262236 WWB262151:WWB262236 T327620:T327705 JP327687:JP327772 TL327687:TL327772 ADH327687:ADH327772 AND327687:AND327772 AWZ327687:AWZ327772 BGV327687:BGV327772 BQR327687:BQR327772 CAN327687:CAN327772 CKJ327687:CKJ327772 CUF327687:CUF327772 DEB327687:DEB327772 DNX327687:DNX327772 DXT327687:DXT327772 EHP327687:EHP327772 ERL327687:ERL327772 FBH327687:FBH327772 FLD327687:FLD327772 FUZ327687:FUZ327772 GEV327687:GEV327772 GOR327687:GOR327772 GYN327687:GYN327772 HIJ327687:HIJ327772 HSF327687:HSF327772 ICB327687:ICB327772 ILX327687:ILX327772 IVT327687:IVT327772 JFP327687:JFP327772 JPL327687:JPL327772 JZH327687:JZH327772 KJD327687:KJD327772 KSZ327687:KSZ327772 LCV327687:LCV327772 LMR327687:LMR327772 LWN327687:LWN327772 MGJ327687:MGJ327772 MQF327687:MQF327772 NAB327687:NAB327772 NJX327687:NJX327772 NTT327687:NTT327772 ODP327687:ODP327772 ONL327687:ONL327772 OXH327687:OXH327772 PHD327687:PHD327772 PQZ327687:PQZ327772 QAV327687:QAV327772 QKR327687:QKR327772 QUN327687:QUN327772 REJ327687:REJ327772 ROF327687:ROF327772 RYB327687:RYB327772 SHX327687:SHX327772 SRT327687:SRT327772 TBP327687:TBP327772 TLL327687:TLL327772 TVH327687:TVH327772 UFD327687:UFD327772 UOZ327687:UOZ327772 UYV327687:UYV327772 VIR327687:VIR327772 VSN327687:VSN327772 WCJ327687:WCJ327772 WMF327687:WMF327772 WWB327687:WWB327772 T393156:T393241 JP393223:JP393308 TL393223:TL393308 ADH393223:ADH393308 AND393223:AND393308 AWZ393223:AWZ393308 BGV393223:BGV393308 BQR393223:BQR393308 CAN393223:CAN393308 CKJ393223:CKJ393308 CUF393223:CUF393308 DEB393223:DEB393308 DNX393223:DNX393308 DXT393223:DXT393308 EHP393223:EHP393308 ERL393223:ERL393308 FBH393223:FBH393308 FLD393223:FLD393308 FUZ393223:FUZ393308 GEV393223:GEV393308 GOR393223:GOR393308 GYN393223:GYN393308 HIJ393223:HIJ393308 HSF393223:HSF393308 ICB393223:ICB393308 ILX393223:ILX393308 IVT393223:IVT393308 JFP393223:JFP393308 JPL393223:JPL393308 JZH393223:JZH393308 KJD393223:KJD393308 KSZ393223:KSZ393308 LCV393223:LCV393308 LMR393223:LMR393308 LWN393223:LWN393308 MGJ393223:MGJ393308 MQF393223:MQF393308 NAB393223:NAB393308 NJX393223:NJX393308 NTT393223:NTT393308 ODP393223:ODP393308 ONL393223:ONL393308 OXH393223:OXH393308 PHD393223:PHD393308 PQZ393223:PQZ393308 QAV393223:QAV393308 QKR393223:QKR393308 QUN393223:QUN393308 REJ393223:REJ393308 ROF393223:ROF393308 RYB393223:RYB393308 SHX393223:SHX393308 SRT393223:SRT393308 TBP393223:TBP393308 TLL393223:TLL393308 TVH393223:TVH393308 UFD393223:UFD393308 UOZ393223:UOZ393308 UYV393223:UYV393308 VIR393223:VIR393308 VSN393223:VSN393308 WCJ393223:WCJ393308 WMF393223:WMF393308 WWB393223:WWB393308 T458692:T458777 JP458759:JP458844 TL458759:TL458844 ADH458759:ADH458844 AND458759:AND458844 AWZ458759:AWZ458844 BGV458759:BGV458844 BQR458759:BQR458844 CAN458759:CAN458844 CKJ458759:CKJ458844 CUF458759:CUF458844 DEB458759:DEB458844 DNX458759:DNX458844 DXT458759:DXT458844 EHP458759:EHP458844 ERL458759:ERL458844 FBH458759:FBH458844 FLD458759:FLD458844 FUZ458759:FUZ458844 GEV458759:GEV458844 GOR458759:GOR458844 GYN458759:GYN458844 HIJ458759:HIJ458844 HSF458759:HSF458844 ICB458759:ICB458844 ILX458759:ILX458844 IVT458759:IVT458844 JFP458759:JFP458844 JPL458759:JPL458844 JZH458759:JZH458844 KJD458759:KJD458844 KSZ458759:KSZ458844 LCV458759:LCV458844 LMR458759:LMR458844 LWN458759:LWN458844 MGJ458759:MGJ458844 MQF458759:MQF458844 NAB458759:NAB458844 NJX458759:NJX458844 NTT458759:NTT458844 ODP458759:ODP458844 ONL458759:ONL458844 OXH458759:OXH458844 PHD458759:PHD458844 PQZ458759:PQZ458844 QAV458759:QAV458844 QKR458759:QKR458844 QUN458759:QUN458844 REJ458759:REJ458844 ROF458759:ROF458844 RYB458759:RYB458844 SHX458759:SHX458844 SRT458759:SRT458844 TBP458759:TBP458844 TLL458759:TLL458844 TVH458759:TVH458844 UFD458759:UFD458844 UOZ458759:UOZ458844 UYV458759:UYV458844 VIR458759:VIR458844 VSN458759:VSN458844 WCJ458759:WCJ458844 WMF458759:WMF458844 WWB458759:WWB458844 T524228:T524313 JP524295:JP524380 TL524295:TL524380 ADH524295:ADH524380 AND524295:AND524380 AWZ524295:AWZ524380 BGV524295:BGV524380 BQR524295:BQR524380 CAN524295:CAN524380 CKJ524295:CKJ524380 CUF524295:CUF524380 DEB524295:DEB524380 DNX524295:DNX524380 DXT524295:DXT524380 EHP524295:EHP524380 ERL524295:ERL524380 FBH524295:FBH524380 FLD524295:FLD524380 FUZ524295:FUZ524380 GEV524295:GEV524380 GOR524295:GOR524380 GYN524295:GYN524380 HIJ524295:HIJ524380 HSF524295:HSF524380 ICB524295:ICB524380 ILX524295:ILX524380 IVT524295:IVT524380 JFP524295:JFP524380 JPL524295:JPL524380 JZH524295:JZH524380 KJD524295:KJD524380 KSZ524295:KSZ524380 LCV524295:LCV524380 LMR524295:LMR524380 LWN524295:LWN524380 MGJ524295:MGJ524380 MQF524295:MQF524380 NAB524295:NAB524380 NJX524295:NJX524380 NTT524295:NTT524380 ODP524295:ODP524380 ONL524295:ONL524380 OXH524295:OXH524380 PHD524295:PHD524380 PQZ524295:PQZ524380 QAV524295:QAV524380 QKR524295:QKR524380 QUN524295:QUN524380 REJ524295:REJ524380 ROF524295:ROF524380 RYB524295:RYB524380 SHX524295:SHX524380 SRT524295:SRT524380 TBP524295:TBP524380 TLL524295:TLL524380 TVH524295:TVH524380 UFD524295:UFD524380 UOZ524295:UOZ524380 UYV524295:UYV524380 VIR524295:VIR524380 VSN524295:VSN524380 WCJ524295:WCJ524380 WMF524295:WMF524380 WWB524295:WWB524380 T589764:T589849 JP589831:JP589916 TL589831:TL589916 ADH589831:ADH589916 AND589831:AND589916 AWZ589831:AWZ589916 BGV589831:BGV589916 BQR589831:BQR589916 CAN589831:CAN589916 CKJ589831:CKJ589916 CUF589831:CUF589916 DEB589831:DEB589916 DNX589831:DNX589916 DXT589831:DXT589916 EHP589831:EHP589916 ERL589831:ERL589916 FBH589831:FBH589916 FLD589831:FLD589916 FUZ589831:FUZ589916 GEV589831:GEV589916 GOR589831:GOR589916 GYN589831:GYN589916 HIJ589831:HIJ589916 HSF589831:HSF589916 ICB589831:ICB589916 ILX589831:ILX589916 IVT589831:IVT589916 JFP589831:JFP589916 JPL589831:JPL589916 JZH589831:JZH589916 KJD589831:KJD589916 KSZ589831:KSZ589916 LCV589831:LCV589916 LMR589831:LMR589916 LWN589831:LWN589916 MGJ589831:MGJ589916 MQF589831:MQF589916 NAB589831:NAB589916 NJX589831:NJX589916 NTT589831:NTT589916 ODP589831:ODP589916 ONL589831:ONL589916 OXH589831:OXH589916 PHD589831:PHD589916 PQZ589831:PQZ589916 QAV589831:QAV589916 QKR589831:QKR589916 QUN589831:QUN589916 REJ589831:REJ589916 ROF589831:ROF589916 RYB589831:RYB589916 SHX589831:SHX589916 SRT589831:SRT589916 TBP589831:TBP589916 TLL589831:TLL589916 TVH589831:TVH589916 UFD589831:UFD589916 UOZ589831:UOZ589916 UYV589831:UYV589916 VIR589831:VIR589916 VSN589831:VSN589916 WCJ589831:WCJ589916 WMF589831:WMF589916 WWB589831:WWB589916 T655300:T655385 JP655367:JP655452 TL655367:TL655452 ADH655367:ADH655452 AND655367:AND655452 AWZ655367:AWZ655452 BGV655367:BGV655452 BQR655367:BQR655452 CAN655367:CAN655452 CKJ655367:CKJ655452 CUF655367:CUF655452 DEB655367:DEB655452 DNX655367:DNX655452 DXT655367:DXT655452 EHP655367:EHP655452 ERL655367:ERL655452 FBH655367:FBH655452 FLD655367:FLD655452 FUZ655367:FUZ655452 GEV655367:GEV655452 GOR655367:GOR655452 GYN655367:GYN655452 HIJ655367:HIJ655452 HSF655367:HSF655452 ICB655367:ICB655452 ILX655367:ILX655452 IVT655367:IVT655452 JFP655367:JFP655452 JPL655367:JPL655452 JZH655367:JZH655452 KJD655367:KJD655452 KSZ655367:KSZ655452 LCV655367:LCV655452 LMR655367:LMR655452 LWN655367:LWN655452 MGJ655367:MGJ655452 MQF655367:MQF655452 NAB655367:NAB655452 NJX655367:NJX655452 NTT655367:NTT655452 ODP655367:ODP655452 ONL655367:ONL655452 OXH655367:OXH655452 PHD655367:PHD655452 PQZ655367:PQZ655452 QAV655367:QAV655452 QKR655367:QKR655452 QUN655367:QUN655452 REJ655367:REJ655452 ROF655367:ROF655452 RYB655367:RYB655452 SHX655367:SHX655452 SRT655367:SRT655452 TBP655367:TBP655452 TLL655367:TLL655452 TVH655367:TVH655452 UFD655367:UFD655452 UOZ655367:UOZ655452 UYV655367:UYV655452 VIR655367:VIR655452 VSN655367:VSN655452 WCJ655367:WCJ655452 WMF655367:WMF655452 WWB655367:WWB655452 T720836:T720921 JP720903:JP720988 TL720903:TL720988 ADH720903:ADH720988 AND720903:AND720988 AWZ720903:AWZ720988 BGV720903:BGV720988 BQR720903:BQR720988 CAN720903:CAN720988 CKJ720903:CKJ720988 CUF720903:CUF720988 DEB720903:DEB720988 DNX720903:DNX720988 DXT720903:DXT720988 EHP720903:EHP720988 ERL720903:ERL720988 FBH720903:FBH720988 FLD720903:FLD720988 FUZ720903:FUZ720988 GEV720903:GEV720988 GOR720903:GOR720988 GYN720903:GYN720988 HIJ720903:HIJ720988 HSF720903:HSF720988 ICB720903:ICB720988 ILX720903:ILX720988 IVT720903:IVT720988 JFP720903:JFP720988 JPL720903:JPL720988 JZH720903:JZH720988 KJD720903:KJD720988 KSZ720903:KSZ720988 LCV720903:LCV720988 LMR720903:LMR720988 LWN720903:LWN720988 MGJ720903:MGJ720988 MQF720903:MQF720988 NAB720903:NAB720988 NJX720903:NJX720988 NTT720903:NTT720988 ODP720903:ODP720988 ONL720903:ONL720988 OXH720903:OXH720988 PHD720903:PHD720988 PQZ720903:PQZ720988 QAV720903:QAV720988 QKR720903:QKR720988 QUN720903:QUN720988 REJ720903:REJ720988 ROF720903:ROF720988 RYB720903:RYB720988 SHX720903:SHX720988 SRT720903:SRT720988 TBP720903:TBP720988 TLL720903:TLL720988 TVH720903:TVH720988 UFD720903:UFD720988 UOZ720903:UOZ720988 UYV720903:UYV720988 VIR720903:VIR720988 VSN720903:VSN720988 WCJ720903:WCJ720988 WMF720903:WMF720988 WWB720903:WWB720988 T786372:T786457 JP786439:JP786524 TL786439:TL786524 ADH786439:ADH786524 AND786439:AND786524 AWZ786439:AWZ786524 BGV786439:BGV786524 BQR786439:BQR786524 CAN786439:CAN786524 CKJ786439:CKJ786524 CUF786439:CUF786524 DEB786439:DEB786524 DNX786439:DNX786524 DXT786439:DXT786524 EHP786439:EHP786524 ERL786439:ERL786524 FBH786439:FBH786524 FLD786439:FLD786524 FUZ786439:FUZ786524 GEV786439:GEV786524 GOR786439:GOR786524 GYN786439:GYN786524 HIJ786439:HIJ786524 HSF786439:HSF786524 ICB786439:ICB786524 ILX786439:ILX786524 IVT786439:IVT786524 JFP786439:JFP786524 JPL786439:JPL786524 JZH786439:JZH786524 KJD786439:KJD786524 KSZ786439:KSZ786524 LCV786439:LCV786524 LMR786439:LMR786524 LWN786439:LWN786524 MGJ786439:MGJ786524 MQF786439:MQF786524 NAB786439:NAB786524 NJX786439:NJX786524 NTT786439:NTT786524 ODP786439:ODP786524 ONL786439:ONL786524 OXH786439:OXH786524 PHD786439:PHD786524 PQZ786439:PQZ786524 QAV786439:QAV786524 QKR786439:QKR786524 QUN786439:QUN786524 REJ786439:REJ786524 ROF786439:ROF786524 RYB786439:RYB786524 SHX786439:SHX786524 SRT786439:SRT786524 TBP786439:TBP786524 TLL786439:TLL786524 TVH786439:TVH786524 UFD786439:UFD786524 UOZ786439:UOZ786524 UYV786439:UYV786524 VIR786439:VIR786524 VSN786439:VSN786524 WCJ786439:WCJ786524 WMF786439:WMF786524 WWB786439:WWB786524 T851908:T851993 JP851975:JP852060 TL851975:TL852060 ADH851975:ADH852060 AND851975:AND852060 AWZ851975:AWZ852060 BGV851975:BGV852060 BQR851975:BQR852060 CAN851975:CAN852060 CKJ851975:CKJ852060 CUF851975:CUF852060 DEB851975:DEB852060 DNX851975:DNX852060 DXT851975:DXT852060 EHP851975:EHP852060 ERL851975:ERL852060 FBH851975:FBH852060 FLD851975:FLD852060 FUZ851975:FUZ852060 GEV851975:GEV852060 GOR851975:GOR852060 GYN851975:GYN852060 HIJ851975:HIJ852060 HSF851975:HSF852060 ICB851975:ICB852060 ILX851975:ILX852060 IVT851975:IVT852060 JFP851975:JFP852060 JPL851975:JPL852060 JZH851975:JZH852060 KJD851975:KJD852060 KSZ851975:KSZ852060 LCV851975:LCV852060 LMR851975:LMR852060 LWN851975:LWN852060 MGJ851975:MGJ852060 MQF851975:MQF852060 NAB851975:NAB852060 NJX851975:NJX852060 NTT851975:NTT852060 ODP851975:ODP852060 ONL851975:ONL852060 OXH851975:OXH852060 PHD851975:PHD852060 PQZ851975:PQZ852060 QAV851975:QAV852060 QKR851975:QKR852060 QUN851975:QUN852060 REJ851975:REJ852060 ROF851975:ROF852060 RYB851975:RYB852060 SHX851975:SHX852060 SRT851975:SRT852060 TBP851975:TBP852060 TLL851975:TLL852060 TVH851975:TVH852060 UFD851975:UFD852060 UOZ851975:UOZ852060 UYV851975:UYV852060 VIR851975:VIR852060 VSN851975:VSN852060 WCJ851975:WCJ852060 WMF851975:WMF852060 WWB851975:WWB852060 T917444:T917529 JP917511:JP917596 TL917511:TL917596 ADH917511:ADH917596 AND917511:AND917596 AWZ917511:AWZ917596 BGV917511:BGV917596 BQR917511:BQR917596 CAN917511:CAN917596 CKJ917511:CKJ917596 CUF917511:CUF917596 DEB917511:DEB917596 DNX917511:DNX917596 DXT917511:DXT917596 EHP917511:EHP917596 ERL917511:ERL917596 FBH917511:FBH917596 FLD917511:FLD917596 FUZ917511:FUZ917596 GEV917511:GEV917596 GOR917511:GOR917596 GYN917511:GYN917596 HIJ917511:HIJ917596 HSF917511:HSF917596 ICB917511:ICB917596 ILX917511:ILX917596 IVT917511:IVT917596 JFP917511:JFP917596 JPL917511:JPL917596 JZH917511:JZH917596 KJD917511:KJD917596 KSZ917511:KSZ917596 LCV917511:LCV917596 LMR917511:LMR917596 LWN917511:LWN917596 MGJ917511:MGJ917596 MQF917511:MQF917596 NAB917511:NAB917596 NJX917511:NJX917596 NTT917511:NTT917596 ODP917511:ODP917596 ONL917511:ONL917596 OXH917511:OXH917596 PHD917511:PHD917596 PQZ917511:PQZ917596 QAV917511:QAV917596 QKR917511:QKR917596 QUN917511:QUN917596 REJ917511:REJ917596 ROF917511:ROF917596 RYB917511:RYB917596 SHX917511:SHX917596 SRT917511:SRT917596 TBP917511:TBP917596 TLL917511:TLL917596 TVH917511:TVH917596 UFD917511:UFD917596 UOZ917511:UOZ917596 UYV917511:UYV917596 VIR917511:VIR917596 VSN917511:VSN917596 WCJ917511:WCJ917596 WMF917511:WMF917596 WWB917511:WWB917596 T982980:T983065 JP983047:JP983132 TL983047:TL983132 ADH983047:ADH983132 AND983047:AND983132 AWZ983047:AWZ983132 BGV983047:BGV983132 BQR983047:BQR983132 CAN983047:CAN983132 CKJ983047:CKJ983132 CUF983047:CUF983132 DEB983047:DEB983132 DNX983047:DNX983132 DXT983047:DXT983132 EHP983047:EHP983132 ERL983047:ERL983132 FBH983047:FBH983132 FLD983047:FLD983132 FUZ983047:FUZ983132 GEV983047:GEV983132 GOR983047:GOR983132 GYN983047:GYN983132 HIJ983047:HIJ983132 HSF983047:HSF983132 ICB983047:ICB983132 ILX983047:ILX983132 IVT983047:IVT983132 JFP983047:JFP983132 JPL983047:JPL983132 JZH983047:JZH983132 KJD983047:KJD983132 KSZ983047:KSZ983132 LCV983047:LCV983132 LMR983047:LMR983132 LWN983047:LWN983132 MGJ983047:MGJ983132 MQF983047:MQF983132 NAB983047:NAB983132 NJX983047:NJX983132 NTT983047:NTT983132 ODP983047:ODP983132 ONL983047:ONL983132 OXH983047:OXH983132 PHD983047:PHD983132 PQZ983047:PQZ983132 QAV983047:QAV983132 QKR983047:QKR983132 QUN983047:QUN983132 REJ983047:REJ983132 ROF983047:ROF983132 RYB983047:RYB983132 SHX983047:SHX983132 SRT983047:SRT983132 TBP983047:TBP983132 TLL983047:TLL983132 TVH983047:TVH983132 UFD983047:UFD983132 UOZ983047:UOZ983132 UYV983047:UYV983132 VIR983047:VIR983132 VSN983047:VSN983132 WCJ983047:WCJ983132 WMF983047:WMF983132 WWB983047:WWB983132 WWB10:WWB92 WMF10:WMF92 WCJ10:WCJ92 VSN10:VSN92 VIR10:VIR92 UYV10:UYV92 UOZ10:UOZ92 UFD10:UFD92 TVH10:TVH92 TLL10:TLL92 TBP10:TBP92 SRT10:SRT92 SHX10:SHX92 RYB10:RYB92 ROF10:ROF92 REJ10:REJ92 QUN10:QUN92 QKR10:QKR92 QAV10:QAV92 PQZ10:PQZ92 PHD10:PHD92 OXH10:OXH92 ONL10:ONL92 ODP10:ODP92 NTT10:NTT92 NJX10:NJX92 NAB10:NAB92 MQF10:MQF92 MGJ10:MGJ92 LWN10:LWN92 LMR10:LMR92 LCV10:LCV92 KSZ10:KSZ92 KJD10:KJD92 JZH10:JZH92 JPL10:JPL92 JFP10:JFP92 IVT10:IVT92 ILX10:ILX92 ICB10:ICB92 HSF10:HSF92 HIJ10:HIJ92 GYN10:GYN92 GOR10:GOR92 GEV10:GEV92 FUZ10:FUZ92 FLD10:FLD92 FBH10:FBH92 ERL10:ERL92 EHP10:EHP92 DXT10:DXT92 DNX10:DNX92 DEB10:DEB92 CUF10:CUF92 CKJ10:CKJ92 CAN10:CAN92 BQR10:BQR92 BGV10:BGV92 AWZ10:AWZ92 AND10:AND92 ADH10:ADH92 TL10:TL92 JP10:JP92 T10:T33" xr:uid="{00000000-0002-0000-0F00-000000000000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6" orientation="landscape" verticalDpi="4294967293" r:id="rId1"/>
  <headerFooter alignWithMargins="0">
    <oddHeader>&amp;C&amp;G</oddHeader>
    <oddFooter>&amp;L&amp;"Arial,Kurziv"&amp;YPojedinačni plasman lige&amp;R&amp;"Arial,Kurziv"&amp;YStranica &amp;P</oddFooter>
  </headerFooter>
  <drawing r:id="rId2"/>
  <legacyDrawing r:id="rId3"/>
  <legacyDrawingHF r:id="rId4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1">
    <tabColor rgb="FFC00000"/>
  </sheetPr>
  <dimension ref="A1:AB95"/>
  <sheetViews>
    <sheetView showRowColHeaders="0" zoomScaleNormal="100" workbookViewId="0">
      <selection activeCell="AG20" sqref="AG20"/>
    </sheetView>
  </sheetViews>
  <sheetFormatPr defaultRowHeight="15" x14ac:dyDescent="0.2"/>
  <cols>
    <col min="1" max="1" width="5.140625" style="358" customWidth="1"/>
    <col min="2" max="2" width="21.85546875" style="362" bestFit="1" customWidth="1"/>
    <col min="3" max="3" width="19.85546875" customWidth="1"/>
    <col min="4" max="4" width="5.7109375" customWidth="1"/>
    <col min="5" max="5" width="9.28515625" style="359" customWidth="1"/>
    <col min="6" max="6" width="5.7109375" customWidth="1"/>
    <col min="7" max="7" width="9.28515625" style="359" customWidth="1"/>
    <col min="8" max="8" width="5.7109375" customWidth="1"/>
    <col min="9" max="9" width="9.28515625" style="359" customWidth="1"/>
    <col min="10" max="10" width="5.7109375" customWidth="1"/>
    <col min="11" max="11" width="9.28515625" style="359" customWidth="1"/>
    <col min="12" max="12" width="5.7109375" customWidth="1"/>
    <col min="13" max="13" width="9.28515625" style="359" customWidth="1"/>
    <col min="14" max="14" width="5.7109375" customWidth="1"/>
    <col min="15" max="15" width="9.28515625" style="359" customWidth="1"/>
    <col min="16" max="16" width="5.7109375" customWidth="1"/>
    <col min="17" max="17" width="9.28515625" style="359" customWidth="1"/>
    <col min="18" max="18" width="5.7109375" customWidth="1"/>
    <col min="19" max="19" width="9.28515625" style="359" customWidth="1"/>
    <col min="20" max="20" width="6.7109375" customWidth="1"/>
    <col min="21" max="21" width="10" style="359" customWidth="1"/>
    <col min="22" max="22" width="10.5703125" customWidth="1"/>
    <col min="23" max="23" width="0" hidden="1" customWidth="1"/>
    <col min="24" max="25" width="9.140625" hidden="1" customWidth="1"/>
    <col min="26" max="26" width="10.85546875" hidden="1" customWidth="1"/>
    <col min="27" max="27" width="15.5703125" hidden="1" customWidth="1"/>
    <col min="28" max="28" width="14.5703125" hidden="1" customWidth="1"/>
    <col min="257" max="257" width="5.140625" customWidth="1"/>
    <col min="258" max="258" width="21.85546875" bestFit="1" customWidth="1"/>
    <col min="259" max="259" width="19.85546875" customWidth="1"/>
    <col min="260" max="260" width="5.7109375" customWidth="1"/>
    <col min="261" max="261" width="9.28515625" customWidth="1"/>
    <col min="262" max="262" width="5.7109375" customWidth="1"/>
    <col min="263" max="263" width="9.28515625" customWidth="1"/>
    <col min="264" max="264" width="5.7109375" customWidth="1"/>
    <col min="265" max="265" width="9.28515625" customWidth="1"/>
    <col min="266" max="266" width="5.7109375" customWidth="1"/>
    <col min="267" max="267" width="9.28515625" customWidth="1"/>
    <col min="268" max="268" width="5.7109375" customWidth="1"/>
    <col min="269" max="269" width="9.28515625" customWidth="1"/>
    <col min="270" max="270" width="5.7109375" customWidth="1"/>
    <col min="271" max="271" width="9.28515625" customWidth="1"/>
    <col min="272" max="272" width="5.7109375" customWidth="1"/>
    <col min="273" max="273" width="9.28515625" customWidth="1"/>
    <col min="274" max="274" width="5.7109375" customWidth="1"/>
    <col min="275" max="275" width="9.28515625" customWidth="1"/>
    <col min="276" max="276" width="6.7109375" customWidth="1"/>
    <col min="277" max="277" width="10" customWidth="1"/>
    <col min="278" max="278" width="10.5703125" customWidth="1"/>
    <col min="279" max="284" width="0" hidden="1" customWidth="1"/>
    <col min="513" max="513" width="5.140625" customWidth="1"/>
    <col min="514" max="514" width="21.85546875" bestFit="1" customWidth="1"/>
    <col min="515" max="515" width="19.85546875" customWidth="1"/>
    <col min="516" max="516" width="5.7109375" customWidth="1"/>
    <col min="517" max="517" width="9.28515625" customWidth="1"/>
    <col min="518" max="518" width="5.7109375" customWidth="1"/>
    <col min="519" max="519" width="9.28515625" customWidth="1"/>
    <col min="520" max="520" width="5.7109375" customWidth="1"/>
    <col min="521" max="521" width="9.28515625" customWidth="1"/>
    <col min="522" max="522" width="5.7109375" customWidth="1"/>
    <col min="523" max="523" width="9.28515625" customWidth="1"/>
    <col min="524" max="524" width="5.7109375" customWidth="1"/>
    <col min="525" max="525" width="9.28515625" customWidth="1"/>
    <col min="526" max="526" width="5.7109375" customWidth="1"/>
    <col min="527" max="527" width="9.28515625" customWidth="1"/>
    <col min="528" max="528" width="5.7109375" customWidth="1"/>
    <col min="529" max="529" width="9.28515625" customWidth="1"/>
    <col min="530" max="530" width="5.7109375" customWidth="1"/>
    <col min="531" max="531" width="9.28515625" customWidth="1"/>
    <col min="532" max="532" width="6.7109375" customWidth="1"/>
    <col min="533" max="533" width="10" customWidth="1"/>
    <col min="534" max="534" width="10.5703125" customWidth="1"/>
    <col min="535" max="540" width="0" hidden="1" customWidth="1"/>
    <col min="769" max="769" width="5.140625" customWidth="1"/>
    <col min="770" max="770" width="21.85546875" bestFit="1" customWidth="1"/>
    <col min="771" max="771" width="19.85546875" customWidth="1"/>
    <col min="772" max="772" width="5.7109375" customWidth="1"/>
    <col min="773" max="773" width="9.28515625" customWidth="1"/>
    <col min="774" max="774" width="5.7109375" customWidth="1"/>
    <col min="775" max="775" width="9.28515625" customWidth="1"/>
    <col min="776" max="776" width="5.7109375" customWidth="1"/>
    <col min="777" max="777" width="9.28515625" customWidth="1"/>
    <col min="778" max="778" width="5.7109375" customWidth="1"/>
    <col min="779" max="779" width="9.28515625" customWidth="1"/>
    <col min="780" max="780" width="5.7109375" customWidth="1"/>
    <col min="781" max="781" width="9.28515625" customWidth="1"/>
    <col min="782" max="782" width="5.7109375" customWidth="1"/>
    <col min="783" max="783" width="9.28515625" customWidth="1"/>
    <col min="784" max="784" width="5.7109375" customWidth="1"/>
    <col min="785" max="785" width="9.28515625" customWidth="1"/>
    <col min="786" max="786" width="5.7109375" customWidth="1"/>
    <col min="787" max="787" width="9.28515625" customWidth="1"/>
    <col min="788" max="788" width="6.7109375" customWidth="1"/>
    <col min="789" max="789" width="10" customWidth="1"/>
    <col min="790" max="790" width="10.5703125" customWidth="1"/>
    <col min="791" max="796" width="0" hidden="1" customWidth="1"/>
    <col min="1025" max="1025" width="5.140625" customWidth="1"/>
    <col min="1026" max="1026" width="21.85546875" bestFit="1" customWidth="1"/>
    <col min="1027" max="1027" width="19.85546875" customWidth="1"/>
    <col min="1028" max="1028" width="5.7109375" customWidth="1"/>
    <col min="1029" max="1029" width="9.28515625" customWidth="1"/>
    <col min="1030" max="1030" width="5.7109375" customWidth="1"/>
    <col min="1031" max="1031" width="9.28515625" customWidth="1"/>
    <col min="1032" max="1032" width="5.7109375" customWidth="1"/>
    <col min="1033" max="1033" width="9.28515625" customWidth="1"/>
    <col min="1034" max="1034" width="5.7109375" customWidth="1"/>
    <col min="1035" max="1035" width="9.28515625" customWidth="1"/>
    <col min="1036" max="1036" width="5.7109375" customWidth="1"/>
    <col min="1037" max="1037" width="9.28515625" customWidth="1"/>
    <col min="1038" max="1038" width="5.7109375" customWidth="1"/>
    <col min="1039" max="1039" width="9.28515625" customWidth="1"/>
    <col min="1040" max="1040" width="5.7109375" customWidth="1"/>
    <col min="1041" max="1041" width="9.28515625" customWidth="1"/>
    <col min="1042" max="1042" width="5.7109375" customWidth="1"/>
    <col min="1043" max="1043" width="9.28515625" customWidth="1"/>
    <col min="1044" max="1044" width="6.7109375" customWidth="1"/>
    <col min="1045" max="1045" width="10" customWidth="1"/>
    <col min="1046" max="1046" width="10.5703125" customWidth="1"/>
    <col min="1047" max="1052" width="0" hidden="1" customWidth="1"/>
    <col min="1281" max="1281" width="5.140625" customWidth="1"/>
    <col min="1282" max="1282" width="21.85546875" bestFit="1" customWidth="1"/>
    <col min="1283" max="1283" width="19.85546875" customWidth="1"/>
    <col min="1284" max="1284" width="5.7109375" customWidth="1"/>
    <col min="1285" max="1285" width="9.28515625" customWidth="1"/>
    <col min="1286" max="1286" width="5.7109375" customWidth="1"/>
    <col min="1287" max="1287" width="9.28515625" customWidth="1"/>
    <col min="1288" max="1288" width="5.7109375" customWidth="1"/>
    <col min="1289" max="1289" width="9.28515625" customWidth="1"/>
    <col min="1290" max="1290" width="5.7109375" customWidth="1"/>
    <col min="1291" max="1291" width="9.28515625" customWidth="1"/>
    <col min="1292" max="1292" width="5.7109375" customWidth="1"/>
    <col min="1293" max="1293" width="9.28515625" customWidth="1"/>
    <col min="1294" max="1294" width="5.7109375" customWidth="1"/>
    <col min="1295" max="1295" width="9.28515625" customWidth="1"/>
    <col min="1296" max="1296" width="5.7109375" customWidth="1"/>
    <col min="1297" max="1297" width="9.28515625" customWidth="1"/>
    <col min="1298" max="1298" width="5.7109375" customWidth="1"/>
    <col min="1299" max="1299" width="9.28515625" customWidth="1"/>
    <col min="1300" max="1300" width="6.7109375" customWidth="1"/>
    <col min="1301" max="1301" width="10" customWidth="1"/>
    <col min="1302" max="1302" width="10.5703125" customWidth="1"/>
    <col min="1303" max="1308" width="0" hidden="1" customWidth="1"/>
    <col min="1537" max="1537" width="5.140625" customWidth="1"/>
    <col min="1538" max="1538" width="21.85546875" bestFit="1" customWidth="1"/>
    <col min="1539" max="1539" width="19.85546875" customWidth="1"/>
    <col min="1540" max="1540" width="5.7109375" customWidth="1"/>
    <col min="1541" max="1541" width="9.28515625" customWidth="1"/>
    <col min="1542" max="1542" width="5.7109375" customWidth="1"/>
    <col min="1543" max="1543" width="9.28515625" customWidth="1"/>
    <col min="1544" max="1544" width="5.7109375" customWidth="1"/>
    <col min="1545" max="1545" width="9.28515625" customWidth="1"/>
    <col min="1546" max="1546" width="5.7109375" customWidth="1"/>
    <col min="1547" max="1547" width="9.28515625" customWidth="1"/>
    <col min="1548" max="1548" width="5.7109375" customWidth="1"/>
    <col min="1549" max="1549" width="9.28515625" customWidth="1"/>
    <col min="1550" max="1550" width="5.7109375" customWidth="1"/>
    <col min="1551" max="1551" width="9.28515625" customWidth="1"/>
    <col min="1552" max="1552" width="5.7109375" customWidth="1"/>
    <col min="1553" max="1553" width="9.28515625" customWidth="1"/>
    <col min="1554" max="1554" width="5.7109375" customWidth="1"/>
    <col min="1555" max="1555" width="9.28515625" customWidth="1"/>
    <col min="1556" max="1556" width="6.7109375" customWidth="1"/>
    <col min="1557" max="1557" width="10" customWidth="1"/>
    <col min="1558" max="1558" width="10.5703125" customWidth="1"/>
    <col min="1559" max="1564" width="0" hidden="1" customWidth="1"/>
    <col min="1793" max="1793" width="5.140625" customWidth="1"/>
    <col min="1794" max="1794" width="21.85546875" bestFit="1" customWidth="1"/>
    <col min="1795" max="1795" width="19.85546875" customWidth="1"/>
    <col min="1796" max="1796" width="5.7109375" customWidth="1"/>
    <col min="1797" max="1797" width="9.28515625" customWidth="1"/>
    <col min="1798" max="1798" width="5.7109375" customWidth="1"/>
    <col min="1799" max="1799" width="9.28515625" customWidth="1"/>
    <col min="1800" max="1800" width="5.7109375" customWidth="1"/>
    <col min="1801" max="1801" width="9.28515625" customWidth="1"/>
    <col min="1802" max="1802" width="5.7109375" customWidth="1"/>
    <col min="1803" max="1803" width="9.28515625" customWidth="1"/>
    <col min="1804" max="1804" width="5.7109375" customWidth="1"/>
    <col min="1805" max="1805" width="9.28515625" customWidth="1"/>
    <col min="1806" max="1806" width="5.7109375" customWidth="1"/>
    <col min="1807" max="1807" width="9.28515625" customWidth="1"/>
    <col min="1808" max="1808" width="5.7109375" customWidth="1"/>
    <col min="1809" max="1809" width="9.28515625" customWidth="1"/>
    <col min="1810" max="1810" width="5.7109375" customWidth="1"/>
    <col min="1811" max="1811" width="9.28515625" customWidth="1"/>
    <col min="1812" max="1812" width="6.7109375" customWidth="1"/>
    <col min="1813" max="1813" width="10" customWidth="1"/>
    <col min="1814" max="1814" width="10.5703125" customWidth="1"/>
    <col min="1815" max="1820" width="0" hidden="1" customWidth="1"/>
    <col min="2049" max="2049" width="5.140625" customWidth="1"/>
    <col min="2050" max="2050" width="21.85546875" bestFit="1" customWidth="1"/>
    <col min="2051" max="2051" width="19.85546875" customWidth="1"/>
    <col min="2052" max="2052" width="5.7109375" customWidth="1"/>
    <col min="2053" max="2053" width="9.28515625" customWidth="1"/>
    <col min="2054" max="2054" width="5.7109375" customWidth="1"/>
    <col min="2055" max="2055" width="9.28515625" customWidth="1"/>
    <col min="2056" max="2056" width="5.7109375" customWidth="1"/>
    <col min="2057" max="2057" width="9.28515625" customWidth="1"/>
    <col min="2058" max="2058" width="5.7109375" customWidth="1"/>
    <col min="2059" max="2059" width="9.28515625" customWidth="1"/>
    <col min="2060" max="2060" width="5.7109375" customWidth="1"/>
    <col min="2061" max="2061" width="9.28515625" customWidth="1"/>
    <col min="2062" max="2062" width="5.7109375" customWidth="1"/>
    <col min="2063" max="2063" width="9.28515625" customWidth="1"/>
    <col min="2064" max="2064" width="5.7109375" customWidth="1"/>
    <col min="2065" max="2065" width="9.28515625" customWidth="1"/>
    <col min="2066" max="2066" width="5.7109375" customWidth="1"/>
    <col min="2067" max="2067" width="9.28515625" customWidth="1"/>
    <col min="2068" max="2068" width="6.7109375" customWidth="1"/>
    <col min="2069" max="2069" width="10" customWidth="1"/>
    <col min="2070" max="2070" width="10.5703125" customWidth="1"/>
    <col min="2071" max="2076" width="0" hidden="1" customWidth="1"/>
    <col min="2305" max="2305" width="5.140625" customWidth="1"/>
    <col min="2306" max="2306" width="21.85546875" bestFit="1" customWidth="1"/>
    <col min="2307" max="2307" width="19.85546875" customWidth="1"/>
    <col min="2308" max="2308" width="5.7109375" customWidth="1"/>
    <col min="2309" max="2309" width="9.28515625" customWidth="1"/>
    <col min="2310" max="2310" width="5.7109375" customWidth="1"/>
    <col min="2311" max="2311" width="9.28515625" customWidth="1"/>
    <col min="2312" max="2312" width="5.7109375" customWidth="1"/>
    <col min="2313" max="2313" width="9.28515625" customWidth="1"/>
    <col min="2314" max="2314" width="5.7109375" customWidth="1"/>
    <col min="2315" max="2315" width="9.28515625" customWidth="1"/>
    <col min="2316" max="2316" width="5.7109375" customWidth="1"/>
    <col min="2317" max="2317" width="9.28515625" customWidth="1"/>
    <col min="2318" max="2318" width="5.7109375" customWidth="1"/>
    <col min="2319" max="2319" width="9.28515625" customWidth="1"/>
    <col min="2320" max="2320" width="5.7109375" customWidth="1"/>
    <col min="2321" max="2321" width="9.28515625" customWidth="1"/>
    <col min="2322" max="2322" width="5.7109375" customWidth="1"/>
    <col min="2323" max="2323" width="9.28515625" customWidth="1"/>
    <col min="2324" max="2324" width="6.7109375" customWidth="1"/>
    <col min="2325" max="2325" width="10" customWidth="1"/>
    <col min="2326" max="2326" width="10.5703125" customWidth="1"/>
    <col min="2327" max="2332" width="0" hidden="1" customWidth="1"/>
    <col min="2561" max="2561" width="5.140625" customWidth="1"/>
    <col min="2562" max="2562" width="21.85546875" bestFit="1" customWidth="1"/>
    <col min="2563" max="2563" width="19.85546875" customWidth="1"/>
    <col min="2564" max="2564" width="5.7109375" customWidth="1"/>
    <col min="2565" max="2565" width="9.28515625" customWidth="1"/>
    <col min="2566" max="2566" width="5.7109375" customWidth="1"/>
    <col min="2567" max="2567" width="9.28515625" customWidth="1"/>
    <col min="2568" max="2568" width="5.7109375" customWidth="1"/>
    <col min="2569" max="2569" width="9.28515625" customWidth="1"/>
    <col min="2570" max="2570" width="5.7109375" customWidth="1"/>
    <col min="2571" max="2571" width="9.28515625" customWidth="1"/>
    <col min="2572" max="2572" width="5.7109375" customWidth="1"/>
    <col min="2573" max="2573" width="9.28515625" customWidth="1"/>
    <col min="2574" max="2574" width="5.7109375" customWidth="1"/>
    <col min="2575" max="2575" width="9.28515625" customWidth="1"/>
    <col min="2576" max="2576" width="5.7109375" customWidth="1"/>
    <col min="2577" max="2577" width="9.28515625" customWidth="1"/>
    <col min="2578" max="2578" width="5.7109375" customWidth="1"/>
    <col min="2579" max="2579" width="9.28515625" customWidth="1"/>
    <col min="2580" max="2580" width="6.7109375" customWidth="1"/>
    <col min="2581" max="2581" width="10" customWidth="1"/>
    <col min="2582" max="2582" width="10.5703125" customWidth="1"/>
    <col min="2583" max="2588" width="0" hidden="1" customWidth="1"/>
    <col min="2817" max="2817" width="5.140625" customWidth="1"/>
    <col min="2818" max="2818" width="21.85546875" bestFit="1" customWidth="1"/>
    <col min="2819" max="2819" width="19.85546875" customWidth="1"/>
    <col min="2820" max="2820" width="5.7109375" customWidth="1"/>
    <col min="2821" max="2821" width="9.28515625" customWidth="1"/>
    <col min="2822" max="2822" width="5.7109375" customWidth="1"/>
    <col min="2823" max="2823" width="9.28515625" customWidth="1"/>
    <col min="2824" max="2824" width="5.7109375" customWidth="1"/>
    <col min="2825" max="2825" width="9.28515625" customWidth="1"/>
    <col min="2826" max="2826" width="5.7109375" customWidth="1"/>
    <col min="2827" max="2827" width="9.28515625" customWidth="1"/>
    <col min="2828" max="2828" width="5.7109375" customWidth="1"/>
    <col min="2829" max="2829" width="9.28515625" customWidth="1"/>
    <col min="2830" max="2830" width="5.7109375" customWidth="1"/>
    <col min="2831" max="2831" width="9.28515625" customWidth="1"/>
    <col min="2832" max="2832" width="5.7109375" customWidth="1"/>
    <col min="2833" max="2833" width="9.28515625" customWidth="1"/>
    <col min="2834" max="2834" width="5.7109375" customWidth="1"/>
    <col min="2835" max="2835" width="9.28515625" customWidth="1"/>
    <col min="2836" max="2836" width="6.7109375" customWidth="1"/>
    <col min="2837" max="2837" width="10" customWidth="1"/>
    <col min="2838" max="2838" width="10.5703125" customWidth="1"/>
    <col min="2839" max="2844" width="0" hidden="1" customWidth="1"/>
    <col min="3073" max="3073" width="5.140625" customWidth="1"/>
    <col min="3074" max="3074" width="21.85546875" bestFit="1" customWidth="1"/>
    <col min="3075" max="3075" width="19.85546875" customWidth="1"/>
    <col min="3076" max="3076" width="5.7109375" customWidth="1"/>
    <col min="3077" max="3077" width="9.28515625" customWidth="1"/>
    <col min="3078" max="3078" width="5.7109375" customWidth="1"/>
    <col min="3079" max="3079" width="9.28515625" customWidth="1"/>
    <col min="3080" max="3080" width="5.7109375" customWidth="1"/>
    <col min="3081" max="3081" width="9.28515625" customWidth="1"/>
    <col min="3082" max="3082" width="5.7109375" customWidth="1"/>
    <col min="3083" max="3083" width="9.28515625" customWidth="1"/>
    <col min="3084" max="3084" width="5.7109375" customWidth="1"/>
    <col min="3085" max="3085" width="9.28515625" customWidth="1"/>
    <col min="3086" max="3086" width="5.7109375" customWidth="1"/>
    <col min="3087" max="3087" width="9.28515625" customWidth="1"/>
    <col min="3088" max="3088" width="5.7109375" customWidth="1"/>
    <col min="3089" max="3089" width="9.28515625" customWidth="1"/>
    <col min="3090" max="3090" width="5.7109375" customWidth="1"/>
    <col min="3091" max="3091" width="9.28515625" customWidth="1"/>
    <col min="3092" max="3092" width="6.7109375" customWidth="1"/>
    <col min="3093" max="3093" width="10" customWidth="1"/>
    <col min="3094" max="3094" width="10.5703125" customWidth="1"/>
    <col min="3095" max="3100" width="0" hidden="1" customWidth="1"/>
    <col min="3329" max="3329" width="5.140625" customWidth="1"/>
    <col min="3330" max="3330" width="21.85546875" bestFit="1" customWidth="1"/>
    <col min="3331" max="3331" width="19.85546875" customWidth="1"/>
    <col min="3332" max="3332" width="5.7109375" customWidth="1"/>
    <col min="3333" max="3333" width="9.28515625" customWidth="1"/>
    <col min="3334" max="3334" width="5.7109375" customWidth="1"/>
    <col min="3335" max="3335" width="9.28515625" customWidth="1"/>
    <col min="3336" max="3336" width="5.7109375" customWidth="1"/>
    <col min="3337" max="3337" width="9.28515625" customWidth="1"/>
    <col min="3338" max="3338" width="5.7109375" customWidth="1"/>
    <col min="3339" max="3339" width="9.28515625" customWidth="1"/>
    <col min="3340" max="3340" width="5.7109375" customWidth="1"/>
    <col min="3341" max="3341" width="9.28515625" customWidth="1"/>
    <col min="3342" max="3342" width="5.7109375" customWidth="1"/>
    <col min="3343" max="3343" width="9.28515625" customWidth="1"/>
    <col min="3344" max="3344" width="5.7109375" customWidth="1"/>
    <col min="3345" max="3345" width="9.28515625" customWidth="1"/>
    <col min="3346" max="3346" width="5.7109375" customWidth="1"/>
    <col min="3347" max="3347" width="9.28515625" customWidth="1"/>
    <col min="3348" max="3348" width="6.7109375" customWidth="1"/>
    <col min="3349" max="3349" width="10" customWidth="1"/>
    <col min="3350" max="3350" width="10.5703125" customWidth="1"/>
    <col min="3351" max="3356" width="0" hidden="1" customWidth="1"/>
    <col min="3585" max="3585" width="5.140625" customWidth="1"/>
    <col min="3586" max="3586" width="21.85546875" bestFit="1" customWidth="1"/>
    <col min="3587" max="3587" width="19.85546875" customWidth="1"/>
    <col min="3588" max="3588" width="5.7109375" customWidth="1"/>
    <col min="3589" max="3589" width="9.28515625" customWidth="1"/>
    <col min="3590" max="3590" width="5.7109375" customWidth="1"/>
    <col min="3591" max="3591" width="9.28515625" customWidth="1"/>
    <col min="3592" max="3592" width="5.7109375" customWidth="1"/>
    <col min="3593" max="3593" width="9.28515625" customWidth="1"/>
    <col min="3594" max="3594" width="5.7109375" customWidth="1"/>
    <col min="3595" max="3595" width="9.28515625" customWidth="1"/>
    <col min="3596" max="3596" width="5.7109375" customWidth="1"/>
    <col min="3597" max="3597" width="9.28515625" customWidth="1"/>
    <col min="3598" max="3598" width="5.7109375" customWidth="1"/>
    <col min="3599" max="3599" width="9.28515625" customWidth="1"/>
    <col min="3600" max="3600" width="5.7109375" customWidth="1"/>
    <col min="3601" max="3601" width="9.28515625" customWidth="1"/>
    <col min="3602" max="3602" width="5.7109375" customWidth="1"/>
    <col min="3603" max="3603" width="9.28515625" customWidth="1"/>
    <col min="3604" max="3604" width="6.7109375" customWidth="1"/>
    <col min="3605" max="3605" width="10" customWidth="1"/>
    <col min="3606" max="3606" width="10.5703125" customWidth="1"/>
    <col min="3607" max="3612" width="0" hidden="1" customWidth="1"/>
    <col min="3841" max="3841" width="5.140625" customWidth="1"/>
    <col min="3842" max="3842" width="21.85546875" bestFit="1" customWidth="1"/>
    <col min="3843" max="3843" width="19.85546875" customWidth="1"/>
    <col min="3844" max="3844" width="5.7109375" customWidth="1"/>
    <col min="3845" max="3845" width="9.28515625" customWidth="1"/>
    <col min="3846" max="3846" width="5.7109375" customWidth="1"/>
    <col min="3847" max="3847" width="9.28515625" customWidth="1"/>
    <col min="3848" max="3848" width="5.7109375" customWidth="1"/>
    <col min="3849" max="3849" width="9.28515625" customWidth="1"/>
    <col min="3850" max="3850" width="5.7109375" customWidth="1"/>
    <col min="3851" max="3851" width="9.28515625" customWidth="1"/>
    <col min="3852" max="3852" width="5.7109375" customWidth="1"/>
    <col min="3853" max="3853" width="9.28515625" customWidth="1"/>
    <col min="3854" max="3854" width="5.7109375" customWidth="1"/>
    <col min="3855" max="3855" width="9.28515625" customWidth="1"/>
    <col min="3856" max="3856" width="5.7109375" customWidth="1"/>
    <col min="3857" max="3857" width="9.28515625" customWidth="1"/>
    <col min="3858" max="3858" width="5.7109375" customWidth="1"/>
    <col min="3859" max="3859" width="9.28515625" customWidth="1"/>
    <col min="3860" max="3860" width="6.7109375" customWidth="1"/>
    <col min="3861" max="3861" width="10" customWidth="1"/>
    <col min="3862" max="3862" width="10.5703125" customWidth="1"/>
    <col min="3863" max="3868" width="0" hidden="1" customWidth="1"/>
    <col min="4097" max="4097" width="5.140625" customWidth="1"/>
    <col min="4098" max="4098" width="21.85546875" bestFit="1" customWidth="1"/>
    <col min="4099" max="4099" width="19.85546875" customWidth="1"/>
    <col min="4100" max="4100" width="5.7109375" customWidth="1"/>
    <col min="4101" max="4101" width="9.28515625" customWidth="1"/>
    <col min="4102" max="4102" width="5.7109375" customWidth="1"/>
    <col min="4103" max="4103" width="9.28515625" customWidth="1"/>
    <col min="4104" max="4104" width="5.7109375" customWidth="1"/>
    <col min="4105" max="4105" width="9.28515625" customWidth="1"/>
    <col min="4106" max="4106" width="5.7109375" customWidth="1"/>
    <col min="4107" max="4107" width="9.28515625" customWidth="1"/>
    <col min="4108" max="4108" width="5.7109375" customWidth="1"/>
    <col min="4109" max="4109" width="9.28515625" customWidth="1"/>
    <col min="4110" max="4110" width="5.7109375" customWidth="1"/>
    <col min="4111" max="4111" width="9.28515625" customWidth="1"/>
    <col min="4112" max="4112" width="5.7109375" customWidth="1"/>
    <col min="4113" max="4113" width="9.28515625" customWidth="1"/>
    <col min="4114" max="4114" width="5.7109375" customWidth="1"/>
    <col min="4115" max="4115" width="9.28515625" customWidth="1"/>
    <col min="4116" max="4116" width="6.7109375" customWidth="1"/>
    <col min="4117" max="4117" width="10" customWidth="1"/>
    <col min="4118" max="4118" width="10.5703125" customWidth="1"/>
    <col min="4119" max="4124" width="0" hidden="1" customWidth="1"/>
    <col min="4353" max="4353" width="5.140625" customWidth="1"/>
    <col min="4354" max="4354" width="21.85546875" bestFit="1" customWidth="1"/>
    <col min="4355" max="4355" width="19.85546875" customWidth="1"/>
    <col min="4356" max="4356" width="5.7109375" customWidth="1"/>
    <col min="4357" max="4357" width="9.28515625" customWidth="1"/>
    <col min="4358" max="4358" width="5.7109375" customWidth="1"/>
    <col min="4359" max="4359" width="9.28515625" customWidth="1"/>
    <col min="4360" max="4360" width="5.7109375" customWidth="1"/>
    <col min="4361" max="4361" width="9.28515625" customWidth="1"/>
    <col min="4362" max="4362" width="5.7109375" customWidth="1"/>
    <col min="4363" max="4363" width="9.28515625" customWidth="1"/>
    <col min="4364" max="4364" width="5.7109375" customWidth="1"/>
    <col min="4365" max="4365" width="9.28515625" customWidth="1"/>
    <col min="4366" max="4366" width="5.7109375" customWidth="1"/>
    <col min="4367" max="4367" width="9.28515625" customWidth="1"/>
    <col min="4368" max="4368" width="5.7109375" customWidth="1"/>
    <col min="4369" max="4369" width="9.28515625" customWidth="1"/>
    <col min="4370" max="4370" width="5.7109375" customWidth="1"/>
    <col min="4371" max="4371" width="9.28515625" customWidth="1"/>
    <col min="4372" max="4372" width="6.7109375" customWidth="1"/>
    <col min="4373" max="4373" width="10" customWidth="1"/>
    <col min="4374" max="4374" width="10.5703125" customWidth="1"/>
    <col min="4375" max="4380" width="0" hidden="1" customWidth="1"/>
    <col min="4609" max="4609" width="5.140625" customWidth="1"/>
    <col min="4610" max="4610" width="21.85546875" bestFit="1" customWidth="1"/>
    <col min="4611" max="4611" width="19.85546875" customWidth="1"/>
    <col min="4612" max="4612" width="5.7109375" customWidth="1"/>
    <col min="4613" max="4613" width="9.28515625" customWidth="1"/>
    <col min="4614" max="4614" width="5.7109375" customWidth="1"/>
    <col min="4615" max="4615" width="9.28515625" customWidth="1"/>
    <col min="4616" max="4616" width="5.7109375" customWidth="1"/>
    <col min="4617" max="4617" width="9.28515625" customWidth="1"/>
    <col min="4618" max="4618" width="5.7109375" customWidth="1"/>
    <col min="4619" max="4619" width="9.28515625" customWidth="1"/>
    <col min="4620" max="4620" width="5.7109375" customWidth="1"/>
    <col min="4621" max="4621" width="9.28515625" customWidth="1"/>
    <col min="4622" max="4622" width="5.7109375" customWidth="1"/>
    <col min="4623" max="4623" width="9.28515625" customWidth="1"/>
    <col min="4624" max="4624" width="5.7109375" customWidth="1"/>
    <col min="4625" max="4625" width="9.28515625" customWidth="1"/>
    <col min="4626" max="4626" width="5.7109375" customWidth="1"/>
    <col min="4627" max="4627" width="9.28515625" customWidth="1"/>
    <col min="4628" max="4628" width="6.7109375" customWidth="1"/>
    <col min="4629" max="4629" width="10" customWidth="1"/>
    <col min="4630" max="4630" width="10.5703125" customWidth="1"/>
    <col min="4631" max="4636" width="0" hidden="1" customWidth="1"/>
    <col min="4865" max="4865" width="5.140625" customWidth="1"/>
    <col min="4866" max="4866" width="21.85546875" bestFit="1" customWidth="1"/>
    <col min="4867" max="4867" width="19.85546875" customWidth="1"/>
    <col min="4868" max="4868" width="5.7109375" customWidth="1"/>
    <col min="4869" max="4869" width="9.28515625" customWidth="1"/>
    <col min="4870" max="4870" width="5.7109375" customWidth="1"/>
    <col min="4871" max="4871" width="9.28515625" customWidth="1"/>
    <col min="4872" max="4872" width="5.7109375" customWidth="1"/>
    <col min="4873" max="4873" width="9.28515625" customWidth="1"/>
    <col min="4874" max="4874" width="5.7109375" customWidth="1"/>
    <col min="4875" max="4875" width="9.28515625" customWidth="1"/>
    <col min="4876" max="4876" width="5.7109375" customWidth="1"/>
    <col min="4877" max="4877" width="9.28515625" customWidth="1"/>
    <col min="4878" max="4878" width="5.7109375" customWidth="1"/>
    <col min="4879" max="4879" width="9.28515625" customWidth="1"/>
    <col min="4880" max="4880" width="5.7109375" customWidth="1"/>
    <col min="4881" max="4881" width="9.28515625" customWidth="1"/>
    <col min="4882" max="4882" width="5.7109375" customWidth="1"/>
    <col min="4883" max="4883" width="9.28515625" customWidth="1"/>
    <col min="4884" max="4884" width="6.7109375" customWidth="1"/>
    <col min="4885" max="4885" width="10" customWidth="1"/>
    <col min="4886" max="4886" width="10.5703125" customWidth="1"/>
    <col min="4887" max="4892" width="0" hidden="1" customWidth="1"/>
    <col min="5121" max="5121" width="5.140625" customWidth="1"/>
    <col min="5122" max="5122" width="21.85546875" bestFit="1" customWidth="1"/>
    <col min="5123" max="5123" width="19.85546875" customWidth="1"/>
    <col min="5124" max="5124" width="5.7109375" customWidth="1"/>
    <col min="5125" max="5125" width="9.28515625" customWidth="1"/>
    <col min="5126" max="5126" width="5.7109375" customWidth="1"/>
    <col min="5127" max="5127" width="9.28515625" customWidth="1"/>
    <col min="5128" max="5128" width="5.7109375" customWidth="1"/>
    <col min="5129" max="5129" width="9.28515625" customWidth="1"/>
    <col min="5130" max="5130" width="5.7109375" customWidth="1"/>
    <col min="5131" max="5131" width="9.28515625" customWidth="1"/>
    <col min="5132" max="5132" width="5.7109375" customWidth="1"/>
    <col min="5133" max="5133" width="9.28515625" customWidth="1"/>
    <col min="5134" max="5134" width="5.7109375" customWidth="1"/>
    <col min="5135" max="5135" width="9.28515625" customWidth="1"/>
    <col min="5136" max="5136" width="5.7109375" customWidth="1"/>
    <col min="5137" max="5137" width="9.28515625" customWidth="1"/>
    <col min="5138" max="5138" width="5.7109375" customWidth="1"/>
    <col min="5139" max="5139" width="9.28515625" customWidth="1"/>
    <col min="5140" max="5140" width="6.7109375" customWidth="1"/>
    <col min="5141" max="5141" width="10" customWidth="1"/>
    <col min="5142" max="5142" width="10.5703125" customWidth="1"/>
    <col min="5143" max="5148" width="0" hidden="1" customWidth="1"/>
    <col min="5377" max="5377" width="5.140625" customWidth="1"/>
    <col min="5378" max="5378" width="21.85546875" bestFit="1" customWidth="1"/>
    <col min="5379" max="5379" width="19.85546875" customWidth="1"/>
    <col min="5380" max="5380" width="5.7109375" customWidth="1"/>
    <col min="5381" max="5381" width="9.28515625" customWidth="1"/>
    <col min="5382" max="5382" width="5.7109375" customWidth="1"/>
    <col min="5383" max="5383" width="9.28515625" customWidth="1"/>
    <col min="5384" max="5384" width="5.7109375" customWidth="1"/>
    <col min="5385" max="5385" width="9.28515625" customWidth="1"/>
    <col min="5386" max="5386" width="5.7109375" customWidth="1"/>
    <col min="5387" max="5387" width="9.28515625" customWidth="1"/>
    <col min="5388" max="5388" width="5.7109375" customWidth="1"/>
    <col min="5389" max="5389" width="9.28515625" customWidth="1"/>
    <col min="5390" max="5390" width="5.7109375" customWidth="1"/>
    <col min="5391" max="5391" width="9.28515625" customWidth="1"/>
    <col min="5392" max="5392" width="5.7109375" customWidth="1"/>
    <col min="5393" max="5393" width="9.28515625" customWidth="1"/>
    <col min="5394" max="5394" width="5.7109375" customWidth="1"/>
    <col min="5395" max="5395" width="9.28515625" customWidth="1"/>
    <col min="5396" max="5396" width="6.7109375" customWidth="1"/>
    <col min="5397" max="5397" width="10" customWidth="1"/>
    <col min="5398" max="5398" width="10.5703125" customWidth="1"/>
    <col min="5399" max="5404" width="0" hidden="1" customWidth="1"/>
    <col min="5633" max="5633" width="5.140625" customWidth="1"/>
    <col min="5634" max="5634" width="21.85546875" bestFit="1" customWidth="1"/>
    <col min="5635" max="5635" width="19.85546875" customWidth="1"/>
    <col min="5636" max="5636" width="5.7109375" customWidth="1"/>
    <col min="5637" max="5637" width="9.28515625" customWidth="1"/>
    <col min="5638" max="5638" width="5.7109375" customWidth="1"/>
    <col min="5639" max="5639" width="9.28515625" customWidth="1"/>
    <col min="5640" max="5640" width="5.7109375" customWidth="1"/>
    <col min="5641" max="5641" width="9.28515625" customWidth="1"/>
    <col min="5642" max="5642" width="5.7109375" customWidth="1"/>
    <col min="5643" max="5643" width="9.28515625" customWidth="1"/>
    <col min="5644" max="5644" width="5.7109375" customWidth="1"/>
    <col min="5645" max="5645" width="9.28515625" customWidth="1"/>
    <col min="5646" max="5646" width="5.7109375" customWidth="1"/>
    <col min="5647" max="5647" width="9.28515625" customWidth="1"/>
    <col min="5648" max="5648" width="5.7109375" customWidth="1"/>
    <col min="5649" max="5649" width="9.28515625" customWidth="1"/>
    <col min="5650" max="5650" width="5.7109375" customWidth="1"/>
    <col min="5651" max="5651" width="9.28515625" customWidth="1"/>
    <col min="5652" max="5652" width="6.7109375" customWidth="1"/>
    <col min="5653" max="5653" width="10" customWidth="1"/>
    <col min="5654" max="5654" width="10.5703125" customWidth="1"/>
    <col min="5655" max="5660" width="0" hidden="1" customWidth="1"/>
    <col min="5889" max="5889" width="5.140625" customWidth="1"/>
    <col min="5890" max="5890" width="21.85546875" bestFit="1" customWidth="1"/>
    <col min="5891" max="5891" width="19.85546875" customWidth="1"/>
    <col min="5892" max="5892" width="5.7109375" customWidth="1"/>
    <col min="5893" max="5893" width="9.28515625" customWidth="1"/>
    <col min="5894" max="5894" width="5.7109375" customWidth="1"/>
    <col min="5895" max="5895" width="9.28515625" customWidth="1"/>
    <col min="5896" max="5896" width="5.7109375" customWidth="1"/>
    <col min="5897" max="5897" width="9.28515625" customWidth="1"/>
    <col min="5898" max="5898" width="5.7109375" customWidth="1"/>
    <col min="5899" max="5899" width="9.28515625" customWidth="1"/>
    <col min="5900" max="5900" width="5.7109375" customWidth="1"/>
    <col min="5901" max="5901" width="9.28515625" customWidth="1"/>
    <col min="5902" max="5902" width="5.7109375" customWidth="1"/>
    <col min="5903" max="5903" width="9.28515625" customWidth="1"/>
    <col min="5904" max="5904" width="5.7109375" customWidth="1"/>
    <col min="5905" max="5905" width="9.28515625" customWidth="1"/>
    <col min="5906" max="5906" width="5.7109375" customWidth="1"/>
    <col min="5907" max="5907" width="9.28515625" customWidth="1"/>
    <col min="5908" max="5908" width="6.7109375" customWidth="1"/>
    <col min="5909" max="5909" width="10" customWidth="1"/>
    <col min="5910" max="5910" width="10.5703125" customWidth="1"/>
    <col min="5911" max="5916" width="0" hidden="1" customWidth="1"/>
    <col min="6145" max="6145" width="5.140625" customWidth="1"/>
    <col min="6146" max="6146" width="21.85546875" bestFit="1" customWidth="1"/>
    <col min="6147" max="6147" width="19.85546875" customWidth="1"/>
    <col min="6148" max="6148" width="5.7109375" customWidth="1"/>
    <col min="6149" max="6149" width="9.28515625" customWidth="1"/>
    <col min="6150" max="6150" width="5.7109375" customWidth="1"/>
    <col min="6151" max="6151" width="9.28515625" customWidth="1"/>
    <col min="6152" max="6152" width="5.7109375" customWidth="1"/>
    <col min="6153" max="6153" width="9.28515625" customWidth="1"/>
    <col min="6154" max="6154" width="5.7109375" customWidth="1"/>
    <col min="6155" max="6155" width="9.28515625" customWidth="1"/>
    <col min="6156" max="6156" width="5.7109375" customWidth="1"/>
    <col min="6157" max="6157" width="9.28515625" customWidth="1"/>
    <col min="6158" max="6158" width="5.7109375" customWidth="1"/>
    <col min="6159" max="6159" width="9.28515625" customWidth="1"/>
    <col min="6160" max="6160" width="5.7109375" customWidth="1"/>
    <col min="6161" max="6161" width="9.28515625" customWidth="1"/>
    <col min="6162" max="6162" width="5.7109375" customWidth="1"/>
    <col min="6163" max="6163" width="9.28515625" customWidth="1"/>
    <col min="6164" max="6164" width="6.7109375" customWidth="1"/>
    <col min="6165" max="6165" width="10" customWidth="1"/>
    <col min="6166" max="6166" width="10.5703125" customWidth="1"/>
    <col min="6167" max="6172" width="0" hidden="1" customWidth="1"/>
    <col min="6401" max="6401" width="5.140625" customWidth="1"/>
    <col min="6402" max="6402" width="21.85546875" bestFit="1" customWidth="1"/>
    <col min="6403" max="6403" width="19.85546875" customWidth="1"/>
    <col min="6404" max="6404" width="5.7109375" customWidth="1"/>
    <col min="6405" max="6405" width="9.28515625" customWidth="1"/>
    <col min="6406" max="6406" width="5.7109375" customWidth="1"/>
    <col min="6407" max="6407" width="9.28515625" customWidth="1"/>
    <col min="6408" max="6408" width="5.7109375" customWidth="1"/>
    <col min="6409" max="6409" width="9.28515625" customWidth="1"/>
    <col min="6410" max="6410" width="5.7109375" customWidth="1"/>
    <col min="6411" max="6411" width="9.28515625" customWidth="1"/>
    <col min="6412" max="6412" width="5.7109375" customWidth="1"/>
    <col min="6413" max="6413" width="9.28515625" customWidth="1"/>
    <col min="6414" max="6414" width="5.7109375" customWidth="1"/>
    <col min="6415" max="6415" width="9.28515625" customWidth="1"/>
    <col min="6416" max="6416" width="5.7109375" customWidth="1"/>
    <col min="6417" max="6417" width="9.28515625" customWidth="1"/>
    <col min="6418" max="6418" width="5.7109375" customWidth="1"/>
    <col min="6419" max="6419" width="9.28515625" customWidth="1"/>
    <col min="6420" max="6420" width="6.7109375" customWidth="1"/>
    <col min="6421" max="6421" width="10" customWidth="1"/>
    <col min="6422" max="6422" width="10.5703125" customWidth="1"/>
    <col min="6423" max="6428" width="0" hidden="1" customWidth="1"/>
    <col min="6657" max="6657" width="5.140625" customWidth="1"/>
    <col min="6658" max="6658" width="21.85546875" bestFit="1" customWidth="1"/>
    <col min="6659" max="6659" width="19.85546875" customWidth="1"/>
    <col min="6660" max="6660" width="5.7109375" customWidth="1"/>
    <col min="6661" max="6661" width="9.28515625" customWidth="1"/>
    <col min="6662" max="6662" width="5.7109375" customWidth="1"/>
    <col min="6663" max="6663" width="9.28515625" customWidth="1"/>
    <col min="6664" max="6664" width="5.7109375" customWidth="1"/>
    <col min="6665" max="6665" width="9.28515625" customWidth="1"/>
    <col min="6666" max="6666" width="5.7109375" customWidth="1"/>
    <col min="6667" max="6667" width="9.28515625" customWidth="1"/>
    <col min="6668" max="6668" width="5.7109375" customWidth="1"/>
    <col min="6669" max="6669" width="9.28515625" customWidth="1"/>
    <col min="6670" max="6670" width="5.7109375" customWidth="1"/>
    <col min="6671" max="6671" width="9.28515625" customWidth="1"/>
    <col min="6672" max="6672" width="5.7109375" customWidth="1"/>
    <col min="6673" max="6673" width="9.28515625" customWidth="1"/>
    <col min="6674" max="6674" width="5.7109375" customWidth="1"/>
    <col min="6675" max="6675" width="9.28515625" customWidth="1"/>
    <col min="6676" max="6676" width="6.7109375" customWidth="1"/>
    <col min="6677" max="6677" width="10" customWidth="1"/>
    <col min="6678" max="6678" width="10.5703125" customWidth="1"/>
    <col min="6679" max="6684" width="0" hidden="1" customWidth="1"/>
    <col min="6913" max="6913" width="5.140625" customWidth="1"/>
    <col min="6914" max="6914" width="21.85546875" bestFit="1" customWidth="1"/>
    <col min="6915" max="6915" width="19.85546875" customWidth="1"/>
    <col min="6916" max="6916" width="5.7109375" customWidth="1"/>
    <col min="6917" max="6917" width="9.28515625" customWidth="1"/>
    <col min="6918" max="6918" width="5.7109375" customWidth="1"/>
    <col min="6919" max="6919" width="9.28515625" customWidth="1"/>
    <col min="6920" max="6920" width="5.7109375" customWidth="1"/>
    <col min="6921" max="6921" width="9.28515625" customWidth="1"/>
    <col min="6922" max="6922" width="5.7109375" customWidth="1"/>
    <col min="6923" max="6923" width="9.28515625" customWidth="1"/>
    <col min="6924" max="6924" width="5.7109375" customWidth="1"/>
    <col min="6925" max="6925" width="9.28515625" customWidth="1"/>
    <col min="6926" max="6926" width="5.7109375" customWidth="1"/>
    <col min="6927" max="6927" width="9.28515625" customWidth="1"/>
    <col min="6928" max="6928" width="5.7109375" customWidth="1"/>
    <col min="6929" max="6929" width="9.28515625" customWidth="1"/>
    <col min="6930" max="6930" width="5.7109375" customWidth="1"/>
    <col min="6931" max="6931" width="9.28515625" customWidth="1"/>
    <col min="6932" max="6932" width="6.7109375" customWidth="1"/>
    <col min="6933" max="6933" width="10" customWidth="1"/>
    <col min="6934" max="6934" width="10.5703125" customWidth="1"/>
    <col min="6935" max="6940" width="0" hidden="1" customWidth="1"/>
    <col min="7169" max="7169" width="5.140625" customWidth="1"/>
    <col min="7170" max="7170" width="21.85546875" bestFit="1" customWidth="1"/>
    <col min="7171" max="7171" width="19.85546875" customWidth="1"/>
    <col min="7172" max="7172" width="5.7109375" customWidth="1"/>
    <col min="7173" max="7173" width="9.28515625" customWidth="1"/>
    <col min="7174" max="7174" width="5.7109375" customWidth="1"/>
    <col min="7175" max="7175" width="9.28515625" customWidth="1"/>
    <col min="7176" max="7176" width="5.7109375" customWidth="1"/>
    <col min="7177" max="7177" width="9.28515625" customWidth="1"/>
    <col min="7178" max="7178" width="5.7109375" customWidth="1"/>
    <col min="7179" max="7179" width="9.28515625" customWidth="1"/>
    <col min="7180" max="7180" width="5.7109375" customWidth="1"/>
    <col min="7181" max="7181" width="9.28515625" customWidth="1"/>
    <col min="7182" max="7182" width="5.7109375" customWidth="1"/>
    <col min="7183" max="7183" width="9.28515625" customWidth="1"/>
    <col min="7184" max="7184" width="5.7109375" customWidth="1"/>
    <col min="7185" max="7185" width="9.28515625" customWidth="1"/>
    <col min="7186" max="7186" width="5.7109375" customWidth="1"/>
    <col min="7187" max="7187" width="9.28515625" customWidth="1"/>
    <col min="7188" max="7188" width="6.7109375" customWidth="1"/>
    <col min="7189" max="7189" width="10" customWidth="1"/>
    <col min="7190" max="7190" width="10.5703125" customWidth="1"/>
    <col min="7191" max="7196" width="0" hidden="1" customWidth="1"/>
    <col min="7425" max="7425" width="5.140625" customWidth="1"/>
    <col min="7426" max="7426" width="21.85546875" bestFit="1" customWidth="1"/>
    <col min="7427" max="7427" width="19.85546875" customWidth="1"/>
    <col min="7428" max="7428" width="5.7109375" customWidth="1"/>
    <col min="7429" max="7429" width="9.28515625" customWidth="1"/>
    <col min="7430" max="7430" width="5.7109375" customWidth="1"/>
    <col min="7431" max="7431" width="9.28515625" customWidth="1"/>
    <col min="7432" max="7432" width="5.7109375" customWidth="1"/>
    <col min="7433" max="7433" width="9.28515625" customWidth="1"/>
    <col min="7434" max="7434" width="5.7109375" customWidth="1"/>
    <col min="7435" max="7435" width="9.28515625" customWidth="1"/>
    <col min="7436" max="7436" width="5.7109375" customWidth="1"/>
    <col min="7437" max="7437" width="9.28515625" customWidth="1"/>
    <col min="7438" max="7438" width="5.7109375" customWidth="1"/>
    <col min="7439" max="7439" width="9.28515625" customWidth="1"/>
    <col min="7440" max="7440" width="5.7109375" customWidth="1"/>
    <col min="7441" max="7441" width="9.28515625" customWidth="1"/>
    <col min="7442" max="7442" width="5.7109375" customWidth="1"/>
    <col min="7443" max="7443" width="9.28515625" customWidth="1"/>
    <col min="7444" max="7444" width="6.7109375" customWidth="1"/>
    <col min="7445" max="7445" width="10" customWidth="1"/>
    <col min="7446" max="7446" width="10.5703125" customWidth="1"/>
    <col min="7447" max="7452" width="0" hidden="1" customWidth="1"/>
    <col min="7681" max="7681" width="5.140625" customWidth="1"/>
    <col min="7682" max="7682" width="21.85546875" bestFit="1" customWidth="1"/>
    <col min="7683" max="7683" width="19.85546875" customWidth="1"/>
    <col min="7684" max="7684" width="5.7109375" customWidth="1"/>
    <col min="7685" max="7685" width="9.28515625" customWidth="1"/>
    <col min="7686" max="7686" width="5.7109375" customWidth="1"/>
    <col min="7687" max="7687" width="9.28515625" customWidth="1"/>
    <col min="7688" max="7688" width="5.7109375" customWidth="1"/>
    <col min="7689" max="7689" width="9.28515625" customWidth="1"/>
    <col min="7690" max="7690" width="5.7109375" customWidth="1"/>
    <col min="7691" max="7691" width="9.28515625" customWidth="1"/>
    <col min="7692" max="7692" width="5.7109375" customWidth="1"/>
    <col min="7693" max="7693" width="9.28515625" customWidth="1"/>
    <col min="7694" max="7694" width="5.7109375" customWidth="1"/>
    <col min="7695" max="7695" width="9.28515625" customWidth="1"/>
    <col min="7696" max="7696" width="5.7109375" customWidth="1"/>
    <col min="7697" max="7697" width="9.28515625" customWidth="1"/>
    <col min="7698" max="7698" width="5.7109375" customWidth="1"/>
    <col min="7699" max="7699" width="9.28515625" customWidth="1"/>
    <col min="7700" max="7700" width="6.7109375" customWidth="1"/>
    <col min="7701" max="7701" width="10" customWidth="1"/>
    <col min="7702" max="7702" width="10.5703125" customWidth="1"/>
    <col min="7703" max="7708" width="0" hidden="1" customWidth="1"/>
    <col min="7937" max="7937" width="5.140625" customWidth="1"/>
    <col min="7938" max="7938" width="21.85546875" bestFit="1" customWidth="1"/>
    <col min="7939" max="7939" width="19.85546875" customWidth="1"/>
    <col min="7940" max="7940" width="5.7109375" customWidth="1"/>
    <col min="7941" max="7941" width="9.28515625" customWidth="1"/>
    <col min="7942" max="7942" width="5.7109375" customWidth="1"/>
    <col min="7943" max="7943" width="9.28515625" customWidth="1"/>
    <col min="7944" max="7944" width="5.7109375" customWidth="1"/>
    <col min="7945" max="7945" width="9.28515625" customWidth="1"/>
    <col min="7946" max="7946" width="5.7109375" customWidth="1"/>
    <col min="7947" max="7947" width="9.28515625" customWidth="1"/>
    <col min="7948" max="7948" width="5.7109375" customWidth="1"/>
    <col min="7949" max="7949" width="9.28515625" customWidth="1"/>
    <col min="7950" max="7950" width="5.7109375" customWidth="1"/>
    <col min="7951" max="7951" width="9.28515625" customWidth="1"/>
    <col min="7952" max="7952" width="5.7109375" customWidth="1"/>
    <col min="7953" max="7953" width="9.28515625" customWidth="1"/>
    <col min="7954" max="7954" width="5.7109375" customWidth="1"/>
    <col min="7955" max="7955" width="9.28515625" customWidth="1"/>
    <col min="7956" max="7956" width="6.7109375" customWidth="1"/>
    <col min="7957" max="7957" width="10" customWidth="1"/>
    <col min="7958" max="7958" width="10.5703125" customWidth="1"/>
    <col min="7959" max="7964" width="0" hidden="1" customWidth="1"/>
    <col min="8193" max="8193" width="5.140625" customWidth="1"/>
    <col min="8194" max="8194" width="21.85546875" bestFit="1" customWidth="1"/>
    <col min="8195" max="8195" width="19.85546875" customWidth="1"/>
    <col min="8196" max="8196" width="5.7109375" customWidth="1"/>
    <col min="8197" max="8197" width="9.28515625" customWidth="1"/>
    <col min="8198" max="8198" width="5.7109375" customWidth="1"/>
    <col min="8199" max="8199" width="9.28515625" customWidth="1"/>
    <col min="8200" max="8200" width="5.7109375" customWidth="1"/>
    <col min="8201" max="8201" width="9.28515625" customWidth="1"/>
    <col min="8202" max="8202" width="5.7109375" customWidth="1"/>
    <col min="8203" max="8203" width="9.28515625" customWidth="1"/>
    <col min="8204" max="8204" width="5.7109375" customWidth="1"/>
    <col min="8205" max="8205" width="9.28515625" customWidth="1"/>
    <col min="8206" max="8206" width="5.7109375" customWidth="1"/>
    <col min="8207" max="8207" width="9.28515625" customWidth="1"/>
    <col min="8208" max="8208" width="5.7109375" customWidth="1"/>
    <col min="8209" max="8209" width="9.28515625" customWidth="1"/>
    <col min="8210" max="8210" width="5.7109375" customWidth="1"/>
    <col min="8211" max="8211" width="9.28515625" customWidth="1"/>
    <col min="8212" max="8212" width="6.7109375" customWidth="1"/>
    <col min="8213" max="8213" width="10" customWidth="1"/>
    <col min="8214" max="8214" width="10.5703125" customWidth="1"/>
    <col min="8215" max="8220" width="0" hidden="1" customWidth="1"/>
    <col min="8449" max="8449" width="5.140625" customWidth="1"/>
    <col min="8450" max="8450" width="21.85546875" bestFit="1" customWidth="1"/>
    <col min="8451" max="8451" width="19.85546875" customWidth="1"/>
    <col min="8452" max="8452" width="5.7109375" customWidth="1"/>
    <col min="8453" max="8453" width="9.28515625" customWidth="1"/>
    <col min="8454" max="8454" width="5.7109375" customWidth="1"/>
    <col min="8455" max="8455" width="9.28515625" customWidth="1"/>
    <col min="8456" max="8456" width="5.7109375" customWidth="1"/>
    <col min="8457" max="8457" width="9.28515625" customWidth="1"/>
    <col min="8458" max="8458" width="5.7109375" customWidth="1"/>
    <col min="8459" max="8459" width="9.28515625" customWidth="1"/>
    <col min="8460" max="8460" width="5.7109375" customWidth="1"/>
    <col min="8461" max="8461" width="9.28515625" customWidth="1"/>
    <col min="8462" max="8462" width="5.7109375" customWidth="1"/>
    <col min="8463" max="8463" width="9.28515625" customWidth="1"/>
    <col min="8464" max="8464" width="5.7109375" customWidth="1"/>
    <col min="8465" max="8465" width="9.28515625" customWidth="1"/>
    <col min="8466" max="8466" width="5.7109375" customWidth="1"/>
    <col min="8467" max="8467" width="9.28515625" customWidth="1"/>
    <col min="8468" max="8468" width="6.7109375" customWidth="1"/>
    <col min="8469" max="8469" width="10" customWidth="1"/>
    <col min="8470" max="8470" width="10.5703125" customWidth="1"/>
    <col min="8471" max="8476" width="0" hidden="1" customWidth="1"/>
    <col min="8705" max="8705" width="5.140625" customWidth="1"/>
    <col min="8706" max="8706" width="21.85546875" bestFit="1" customWidth="1"/>
    <col min="8707" max="8707" width="19.85546875" customWidth="1"/>
    <col min="8708" max="8708" width="5.7109375" customWidth="1"/>
    <col min="8709" max="8709" width="9.28515625" customWidth="1"/>
    <col min="8710" max="8710" width="5.7109375" customWidth="1"/>
    <col min="8711" max="8711" width="9.28515625" customWidth="1"/>
    <col min="8712" max="8712" width="5.7109375" customWidth="1"/>
    <col min="8713" max="8713" width="9.28515625" customWidth="1"/>
    <col min="8714" max="8714" width="5.7109375" customWidth="1"/>
    <col min="8715" max="8715" width="9.28515625" customWidth="1"/>
    <col min="8716" max="8716" width="5.7109375" customWidth="1"/>
    <col min="8717" max="8717" width="9.28515625" customWidth="1"/>
    <col min="8718" max="8718" width="5.7109375" customWidth="1"/>
    <col min="8719" max="8719" width="9.28515625" customWidth="1"/>
    <col min="8720" max="8720" width="5.7109375" customWidth="1"/>
    <col min="8721" max="8721" width="9.28515625" customWidth="1"/>
    <col min="8722" max="8722" width="5.7109375" customWidth="1"/>
    <col min="8723" max="8723" width="9.28515625" customWidth="1"/>
    <col min="8724" max="8724" width="6.7109375" customWidth="1"/>
    <col min="8725" max="8725" width="10" customWidth="1"/>
    <col min="8726" max="8726" width="10.5703125" customWidth="1"/>
    <col min="8727" max="8732" width="0" hidden="1" customWidth="1"/>
    <col min="8961" max="8961" width="5.140625" customWidth="1"/>
    <col min="8962" max="8962" width="21.85546875" bestFit="1" customWidth="1"/>
    <col min="8963" max="8963" width="19.85546875" customWidth="1"/>
    <col min="8964" max="8964" width="5.7109375" customWidth="1"/>
    <col min="8965" max="8965" width="9.28515625" customWidth="1"/>
    <col min="8966" max="8966" width="5.7109375" customWidth="1"/>
    <col min="8967" max="8967" width="9.28515625" customWidth="1"/>
    <col min="8968" max="8968" width="5.7109375" customWidth="1"/>
    <col min="8969" max="8969" width="9.28515625" customWidth="1"/>
    <col min="8970" max="8970" width="5.7109375" customWidth="1"/>
    <col min="8971" max="8971" width="9.28515625" customWidth="1"/>
    <col min="8972" max="8972" width="5.7109375" customWidth="1"/>
    <col min="8973" max="8973" width="9.28515625" customWidth="1"/>
    <col min="8974" max="8974" width="5.7109375" customWidth="1"/>
    <col min="8975" max="8975" width="9.28515625" customWidth="1"/>
    <col min="8976" max="8976" width="5.7109375" customWidth="1"/>
    <col min="8977" max="8977" width="9.28515625" customWidth="1"/>
    <col min="8978" max="8978" width="5.7109375" customWidth="1"/>
    <col min="8979" max="8979" width="9.28515625" customWidth="1"/>
    <col min="8980" max="8980" width="6.7109375" customWidth="1"/>
    <col min="8981" max="8981" width="10" customWidth="1"/>
    <col min="8982" max="8982" width="10.5703125" customWidth="1"/>
    <col min="8983" max="8988" width="0" hidden="1" customWidth="1"/>
    <col min="9217" max="9217" width="5.140625" customWidth="1"/>
    <col min="9218" max="9218" width="21.85546875" bestFit="1" customWidth="1"/>
    <col min="9219" max="9219" width="19.85546875" customWidth="1"/>
    <col min="9220" max="9220" width="5.7109375" customWidth="1"/>
    <col min="9221" max="9221" width="9.28515625" customWidth="1"/>
    <col min="9222" max="9222" width="5.7109375" customWidth="1"/>
    <col min="9223" max="9223" width="9.28515625" customWidth="1"/>
    <col min="9224" max="9224" width="5.7109375" customWidth="1"/>
    <col min="9225" max="9225" width="9.28515625" customWidth="1"/>
    <col min="9226" max="9226" width="5.7109375" customWidth="1"/>
    <col min="9227" max="9227" width="9.28515625" customWidth="1"/>
    <col min="9228" max="9228" width="5.7109375" customWidth="1"/>
    <col min="9229" max="9229" width="9.28515625" customWidth="1"/>
    <col min="9230" max="9230" width="5.7109375" customWidth="1"/>
    <col min="9231" max="9231" width="9.28515625" customWidth="1"/>
    <col min="9232" max="9232" width="5.7109375" customWidth="1"/>
    <col min="9233" max="9233" width="9.28515625" customWidth="1"/>
    <col min="9234" max="9234" width="5.7109375" customWidth="1"/>
    <col min="9235" max="9235" width="9.28515625" customWidth="1"/>
    <col min="9236" max="9236" width="6.7109375" customWidth="1"/>
    <col min="9237" max="9237" width="10" customWidth="1"/>
    <col min="9238" max="9238" width="10.5703125" customWidth="1"/>
    <col min="9239" max="9244" width="0" hidden="1" customWidth="1"/>
    <col min="9473" max="9473" width="5.140625" customWidth="1"/>
    <col min="9474" max="9474" width="21.85546875" bestFit="1" customWidth="1"/>
    <col min="9475" max="9475" width="19.85546875" customWidth="1"/>
    <col min="9476" max="9476" width="5.7109375" customWidth="1"/>
    <col min="9477" max="9477" width="9.28515625" customWidth="1"/>
    <col min="9478" max="9478" width="5.7109375" customWidth="1"/>
    <col min="9479" max="9479" width="9.28515625" customWidth="1"/>
    <col min="9480" max="9480" width="5.7109375" customWidth="1"/>
    <col min="9481" max="9481" width="9.28515625" customWidth="1"/>
    <col min="9482" max="9482" width="5.7109375" customWidth="1"/>
    <col min="9483" max="9483" width="9.28515625" customWidth="1"/>
    <col min="9484" max="9484" width="5.7109375" customWidth="1"/>
    <col min="9485" max="9485" width="9.28515625" customWidth="1"/>
    <col min="9486" max="9486" width="5.7109375" customWidth="1"/>
    <col min="9487" max="9487" width="9.28515625" customWidth="1"/>
    <col min="9488" max="9488" width="5.7109375" customWidth="1"/>
    <col min="9489" max="9489" width="9.28515625" customWidth="1"/>
    <col min="9490" max="9490" width="5.7109375" customWidth="1"/>
    <col min="9491" max="9491" width="9.28515625" customWidth="1"/>
    <col min="9492" max="9492" width="6.7109375" customWidth="1"/>
    <col min="9493" max="9493" width="10" customWidth="1"/>
    <col min="9494" max="9494" width="10.5703125" customWidth="1"/>
    <col min="9495" max="9500" width="0" hidden="1" customWidth="1"/>
    <col min="9729" max="9729" width="5.140625" customWidth="1"/>
    <col min="9730" max="9730" width="21.85546875" bestFit="1" customWidth="1"/>
    <col min="9731" max="9731" width="19.85546875" customWidth="1"/>
    <col min="9732" max="9732" width="5.7109375" customWidth="1"/>
    <col min="9733" max="9733" width="9.28515625" customWidth="1"/>
    <col min="9734" max="9734" width="5.7109375" customWidth="1"/>
    <col min="9735" max="9735" width="9.28515625" customWidth="1"/>
    <col min="9736" max="9736" width="5.7109375" customWidth="1"/>
    <col min="9737" max="9737" width="9.28515625" customWidth="1"/>
    <col min="9738" max="9738" width="5.7109375" customWidth="1"/>
    <col min="9739" max="9739" width="9.28515625" customWidth="1"/>
    <col min="9740" max="9740" width="5.7109375" customWidth="1"/>
    <col min="9741" max="9741" width="9.28515625" customWidth="1"/>
    <col min="9742" max="9742" width="5.7109375" customWidth="1"/>
    <col min="9743" max="9743" width="9.28515625" customWidth="1"/>
    <col min="9744" max="9744" width="5.7109375" customWidth="1"/>
    <col min="9745" max="9745" width="9.28515625" customWidth="1"/>
    <col min="9746" max="9746" width="5.7109375" customWidth="1"/>
    <col min="9747" max="9747" width="9.28515625" customWidth="1"/>
    <col min="9748" max="9748" width="6.7109375" customWidth="1"/>
    <col min="9749" max="9749" width="10" customWidth="1"/>
    <col min="9750" max="9750" width="10.5703125" customWidth="1"/>
    <col min="9751" max="9756" width="0" hidden="1" customWidth="1"/>
    <col min="9985" max="9985" width="5.140625" customWidth="1"/>
    <col min="9986" max="9986" width="21.85546875" bestFit="1" customWidth="1"/>
    <col min="9987" max="9987" width="19.85546875" customWidth="1"/>
    <col min="9988" max="9988" width="5.7109375" customWidth="1"/>
    <col min="9989" max="9989" width="9.28515625" customWidth="1"/>
    <col min="9990" max="9990" width="5.7109375" customWidth="1"/>
    <col min="9991" max="9991" width="9.28515625" customWidth="1"/>
    <col min="9992" max="9992" width="5.7109375" customWidth="1"/>
    <col min="9993" max="9993" width="9.28515625" customWidth="1"/>
    <col min="9994" max="9994" width="5.7109375" customWidth="1"/>
    <col min="9995" max="9995" width="9.28515625" customWidth="1"/>
    <col min="9996" max="9996" width="5.7109375" customWidth="1"/>
    <col min="9997" max="9997" width="9.28515625" customWidth="1"/>
    <col min="9998" max="9998" width="5.7109375" customWidth="1"/>
    <col min="9999" max="9999" width="9.28515625" customWidth="1"/>
    <col min="10000" max="10000" width="5.7109375" customWidth="1"/>
    <col min="10001" max="10001" width="9.28515625" customWidth="1"/>
    <col min="10002" max="10002" width="5.7109375" customWidth="1"/>
    <col min="10003" max="10003" width="9.28515625" customWidth="1"/>
    <col min="10004" max="10004" width="6.7109375" customWidth="1"/>
    <col min="10005" max="10005" width="10" customWidth="1"/>
    <col min="10006" max="10006" width="10.5703125" customWidth="1"/>
    <col min="10007" max="10012" width="0" hidden="1" customWidth="1"/>
    <col min="10241" max="10241" width="5.140625" customWidth="1"/>
    <col min="10242" max="10242" width="21.85546875" bestFit="1" customWidth="1"/>
    <col min="10243" max="10243" width="19.85546875" customWidth="1"/>
    <col min="10244" max="10244" width="5.7109375" customWidth="1"/>
    <col min="10245" max="10245" width="9.28515625" customWidth="1"/>
    <col min="10246" max="10246" width="5.7109375" customWidth="1"/>
    <col min="10247" max="10247" width="9.28515625" customWidth="1"/>
    <col min="10248" max="10248" width="5.7109375" customWidth="1"/>
    <col min="10249" max="10249" width="9.28515625" customWidth="1"/>
    <col min="10250" max="10250" width="5.7109375" customWidth="1"/>
    <col min="10251" max="10251" width="9.28515625" customWidth="1"/>
    <col min="10252" max="10252" width="5.7109375" customWidth="1"/>
    <col min="10253" max="10253" width="9.28515625" customWidth="1"/>
    <col min="10254" max="10254" width="5.7109375" customWidth="1"/>
    <col min="10255" max="10255" width="9.28515625" customWidth="1"/>
    <col min="10256" max="10256" width="5.7109375" customWidth="1"/>
    <col min="10257" max="10257" width="9.28515625" customWidth="1"/>
    <col min="10258" max="10258" width="5.7109375" customWidth="1"/>
    <col min="10259" max="10259" width="9.28515625" customWidth="1"/>
    <col min="10260" max="10260" width="6.7109375" customWidth="1"/>
    <col min="10261" max="10261" width="10" customWidth="1"/>
    <col min="10262" max="10262" width="10.5703125" customWidth="1"/>
    <col min="10263" max="10268" width="0" hidden="1" customWidth="1"/>
    <col min="10497" max="10497" width="5.140625" customWidth="1"/>
    <col min="10498" max="10498" width="21.85546875" bestFit="1" customWidth="1"/>
    <col min="10499" max="10499" width="19.85546875" customWidth="1"/>
    <col min="10500" max="10500" width="5.7109375" customWidth="1"/>
    <col min="10501" max="10501" width="9.28515625" customWidth="1"/>
    <col min="10502" max="10502" width="5.7109375" customWidth="1"/>
    <col min="10503" max="10503" width="9.28515625" customWidth="1"/>
    <col min="10504" max="10504" width="5.7109375" customWidth="1"/>
    <col min="10505" max="10505" width="9.28515625" customWidth="1"/>
    <col min="10506" max="10506" width="5.7109375" customWidth="1"/>
    <col min="10507" max="10507" width="9.28515625" customWidth="1"/>
    <col min="10508" max="10508" width="5.7109375" customWidth="1"/>
    <col min="10509" max="10509" width="9.28515625" customWidth="1"/>
    <col min="10510" max="10510" width="5.7109375" customWidth="1"/>
    <col min="10511" max="10511" width="9.28515625" customWidth="1"/>
    <col min="10512" max="10512" width="5.7109375" customWidth="1"/>
    <col min="10513" max="10513" width="9.28515625" customWidth="1"/>
    <col min="10514" max="10514" width="5.7109375" customWidth="1"/>
    <col min="10515" max="10515" width="9.28515625" customWidth="1"/>
    <col min="10516" max="10516" width="6.7109375" customWidth="1"/>
    <col min="10517" max="10517" width="10" customWidth="1"/>
    <col min="10518" max="10518" width="10.5703125" customWidth="1"/>
    <col min="10519" max="10524" width="0" hidden="1" customWidth="1"/>
    <col min="10753" max="10753" width="5.140625" customWidth="1"/>
    <col min="10754" max="10754" width="21.85546875" bestFit="1" customWidth="1"/>
    <col min="10755" max="10755" width="19.85546875" customWidth="1"/>
    <col min="10756" max="10756" width="5.7109375" customWidth="1"/>
    <col min="10757" max="10757" width="9.28515625" customWidth="1"/>
    <col min="10758" max="10758" width="5.7109375" customWidth="1"/>
    <col min="10759" max="10759" width="9.28515625" customWidth="1"/>
    <col min="10760" max="10760" width="5.7109375" customWidth="1"/>
    <col min="10761" max="10761" width="9.28515625" customWidth="1"/>
    <col min="10762" max="10762" width="5.7109375" customWidth="1"/>
    <col min="10763" max="10763" width="9.28515625" customWidth="1"/>
    <col min="10764" max="10764" width="5.7109375" customWidth="1"/>
    <col min="10765" max="10765" width="9.28515625" customWidth="1"/>
    <col min="10766" max="10766" width="5.7109375" customWidth="1"/>
    <col min="10767" max="10767" width="9.28515625" customWidth="1"/>
    <col min="10768" max="10768" width="5.7109375" customWidth="1"/>
    <col min="10769" max="10769" width="9.28515625" customWidth="1"/>
    <col min="10770" max="10770" width="5.7109375" customWidth="1"/>
    <col min="10771" max="10771" width="9.28515625" customWidth="1"/>
    <col min="10772" max="10772" width="6.7109375" customWidth="1"/>
    <col min="10773" max="10773" width="10" customWidth="1"/>
    <col min="10774" max="10774" width="10.5703125" customWidth="1"/>
    <col min="10775" max="10780" width="0" hidden="1" customWidth="1"/>
    <col min="11009" max="11009" width="5.140625" customWidth="1"/>
    <col min="11010" max="11010" width="21.85546875" bestFit="1" customWidth="1"/>
    <col min="11011" max="11011" width="19.85546875" customWidth="1"/>
    <col min="11012" max="11012" width="5.7109375" customWidth="1"/>
    <col min="11013" max="11013" width="9.28515625" customWidth="1"/>
    <col min="11014" max="11014" width="5.7109375" customWidth="1"/>
    <col min="11015" max="11015" width="9.28515625" customWidth="1"/>
    <col min="11016" max="11016" width="5.7109375" customWidth="1"/>
    <col min="11017" max="11017" width="9.28515625" customWidth="1"/>
    <col min="11018" max="11018" width="5.7109375" customWidth="1"/>
    <col min="11019" max="11019" width="9.28515625" customWidth="1"/>
    <col min="11020" max="11020" width="5.7109375" customWidth="1"/>
    <col min="11021" max="11021" width="9.28515625" customWidth="1"/>
    <col min="11022" max="11022" width="5.7109375" customWidth="1"/>
    <col min="11023" max="11023" width="9.28515625" customWidth="1"/>
    <col min="11024" max="11024" width="5.7109375" customWidth="1"/>
    <col min="11025" max="11025" width="9.28515625" customWidth="1"/>
    <col min="11026" max="11026" width="5.7109375" customWidth="1"/>
    <col min="11027" max="11027" width="9.28515625" customWidth="1"/>
    <col min="11028" max="11028" width="6.7109375" customWidth="1"/>
    <col min="11029" max="11029" width="10" customWidth="1"/>
    <col min="11030" max="11030" width="10.5703125" customWidth="1"/>
    <col min="11031" max="11036" width="0" hidden="1" customWidth="1"/>
    <col min="11265" max="11265" width="5.140625" customWidth="1"/>
    <col min="11266" max="11266" width="21.85546875" bestFit="1" customWidth="1"/>
    <col min="11267" max="11267" width="19.85546875" customWidth="1"/>
    <col min="11268" max="11268" width="5.7109375" customWidth="1"/>
    <col min="11269" max="11269" width="9.28515625" customWidth="1"/>
    <col min="11270" max="11270" width="5.7109375" customWidth="1"/>
    <col min="11271" max="11271" width="9.28515625" customWidth="1"/>
    <col min="11272" max="11272" width="5.7109375" customWidth="1"/>
    <col min="11273" max="11273" width="9.28515625" customWidth="1"/>
    <col min="11274" max="11274" width="5.7109375" customWidth="1"/>
    <col min="11275" max="11275" width="9.28515625" customWidth="1"/>
    <col min="11276" max="11276" width="5.7109375" customWidth="1"/>
    <col min="11277" max="11277" width="9.28515625" customWidth="1"/>
    <col min="11278" max="11278" width="5.7109375" customWidth="1"/>
    <col min="11279" max="11279" width="9.28515625" customWidth="1"/>
    <col min="11280" max="11280" width="5.7109375" customWidth="1"/>
    <col min="11281" max="11281" width="9.28515625" customWidth="1"/>
    <col min="11282" max="11282" width="5.7109375" customWidth="1"/>
    <col min="11283" max="11283" width="9.28515625" customWidth="1"/>
    <col min="11284" max="11284" width="6.7109375" customWidth="1"/>
    <col min="11285" max="11285" width="10" customWidth="1"/>
    <col min="11286" max="11286" width="10.5703125" customWidth="1"/>
    <col min="11287" max="11292" width="0" hidden="1" customWidth="1"/>
    <col min="11521" max="11521" width="5.140625" customWidth="1"/>
    <col min="11522" max="11522" width="21.85546875" bestFit="1" customWidth="1"/>
    <col min="11523" max="11523" width="19.85546875" customWidth="1"/>
    <col min="11524" max="11524" width="5.7109375" customWidth="1"/>
    <col min="11525" max="11525" width="9.28515625" customWidth="1"/>
    <col min="11526" max="11526" width="5.7109375" customWidth="1"/>
    <col min="11527" max="11527" width="9.28515625" customWidth="1"/>
    <col min="11528" max="11528" width="5.7109375" customWidth="1"/>
    <col min="11529" max="11529" width="9.28515625" customWidth="1"/>
    <col min="11530" max="11530" width="5.7109375" customWidth="1"/>
    <col min="11531" max="11531" width="9.28515625" customWidth="1"/>
    <col min="11532" max="11532" width="5.7109375" customWidth="1"/>
    <col min="11533" max="11533" width="9.28515625" customWidth="1"/>
    <col min="11534" max="11534" width="5.7109375" customWidth="1"/>
    <col min="11535" max="11535" width="9.28515625" customWidth="1"/>
    <col min="11536" max="11536" width="5.7109375" customWidth="1"/>
    <col min="11537" max="11537" width="9.28515625" customWidth="1"/>
    <col min="11538" max="11538" width="5.7109375" customWidth="1"/>
    <col min="11539" max="11539" width="9.28515625" customWidth="1"/>
    <col min="11540" max="11540" width="6.7109375" customWidth="1"/>
    <col min="11541" max="11541" width="10" customWidth="1"/>
    <col min="11542" max="11542" width="10.5703125" customWidth="1"/>
    <col min="11543" max="11548" width="0" hidden="1" customWidth="1"/>
    <col min="11777" max="11777" width="5.140625" customWidth="1"/>
    <col min="11778" max="11778" width="21.85546875" bestFit="1" customWidth="1"/>
    <col min="11779" max="11779" width="19.85546875" customWidth="1"/>
    <col min="11780" max="11780" width="5.7109375" customWidth="1"/>
    <col min="11781" max="11781" width="9.28515625" customWidth="1"/>
    <col min="11782" max="11782" width="5.7109375" customWidth="1"/>
    <col min="11783" max="11783" width="9.28515625" customWidth="1"/>
    <col min="11784" max="11784" width="5.7109375" customWidth="1"/>
    <col min="11785" max="11785" width="9.28515625" customWidth="1"/>
    <col min="11786" max="11786" width="5.7109375" customWidth="1"/>
    <col min="11787" max="11787" width="9.28515625" customWidth="1"/>
    <col min="11788" max="11788" width="5.7109375" customWidth="1"/>
    <col min="11789" max="11789" width="9.28515625" customWidth="1"/>
    <col min="11790" max="11790" width="5.7109375" customWidth="1"/>
    <col min="11791" max="11791" width="9.28515625" customWidth="1"/>
    <col min="11792" max="11792" width="5.7109375" customWidth="1"/>
    <col min="11793" max="11793" width="9.28515625" customWidth="1"/>
    <col min="11794" max="11794" width="5.7109375" customWidth="1"/>
    <col min="11795" max="11795" width="9.28515625" customWidth="1"/>
    <col min="11796" max="11796" width="6.7109375" customWidth="1"/>
    <col min="11797" max="11797" width="10" customWidth="1"/>
    <col min="11798" max="11798" width="10.5703125" customWidth="1"/>
    <col min="11799" max="11804" width="0" hidden="1" customWidth="1"/>
    <col min="12033" max="12033" width="5.140625" customWidth="1"/>
    <col min="12034" max="12034" width="21.85546875" bestFit="1" customWidth="1"/>
    <col min="12035" max="12035" width="19.85546875" customWidth="1"/>
    <col min="12036" max="12036" width="5.7109375" customWidth="1"/>
    <col min="12037" max="12037" width="9.28515625" customWidth="1"/>
    <col min="12038" max="12038" width="5.7109375" customWidth="1"/>
    <col min="12039" max="12039" width="9.28515625" customWidth="1"/>
    <col min="12040" max="12040" width="5.7109375" customWidth="1"/>
    <col min="12041" max="12041" width="9.28515625" customWidth="1"/>
    <col min="12042" max="12042" width="5.7109375" customWidth="1"/>
    <col min="12043" max="12043" width="9.28515625" customWidth="1"/>
    <col min="12044" max="12044" width="5.7109375" customWidth="1"/>
    <col min="12045" max="12045" width="9.28515625" customWidth="1"/>
    <col min="12046" max="12046" width="5.7109375" customWidth="1"/>
    <col min="12047" max="12047" width="9.28515625" customWidth="1"/>
    <col min="12048" max="12048" width="5.7109375" customWidth="1"/>
    <col min="12049" max="12049" width="9.28515625" customWidth="1"/>
    <col min="12050" max="12050" width="5.7109375" customWidth="1"/>
    <col min="12051" max="12051" width="9.28515625" customWidth="1"/>
    <col min="12052" max="12052" width="6.7109375" customWidth="1"/>
    <col min="12053" max="12053" width="10" customWidth="1"/>
    <col min="12054" max="12054" width="10.5703125" customWidth="1"/>
    <col min="12055" max="12060" width="0" hidden="1" customWidth="1"/>
    <col min="12289" max="12289" width="5.140625" customWidth="1"/>
    <col min="12290" max="12290" width="21.85546875" bestFit="1" customWidth="1"/>
    <col min="12291" max="12291" width="19.85546875" customWidth="1"/>
    <col min="12292" max="12292" width="5.7109375" customWidth="1"/>
    <col min="12293" max="12293" width="9.28515625" customWidth="1"/>
    <col min="12294" max="12294" width="5.7109375" customWidth="1"/>
    <col min="12295" max="12295" width="9.28515625" customWidth="1"/>
    <col min="12296" max="12296" width="5.7109375" customWidth="1"/>
    <col min="12297" max="12297" width="9.28515625" customWidth="1"/>
    <col min="12298" max="12298" width="5.7109375" customWidth="1"/>
    <col min="12299" max="12299" width="9.28515625" customWidth="1"/>
    <col min="12300" max="12300" width="5.7109375" customWidth="1"/>
    <col min="12301" max="12301" width="9.28515625" customWidth="1"/>
    <col min="12302" max="12302" width="5.7109375" customWidth="1"/>
    <col min="12303" max="12303" width="9.28515625" customWidth="1"/>
    <col min="12304" max="12304" width="5.7109375" customWidth="1"/>
    <col min="12305" max="12305" width="9.28515625" customWidth="1"/>
    <col min="12306" max="12306" width="5.7109375" customWidth="1"/>
    <col min="12307" max="12307" width="9.28515625" customWidth="1"/>
    <col min="12308" max="12308" width="6.7109375" customWidth="1"/>
    <col min="12309" max="12309" width="10" customWidth="1"/>
    <col min="12310" max="12310" width="10.5703125" customWidth="1"/>
    <col min="12311" max="12316" width="0" hidden="1" customWidth="1"/>
    <col min="12545" max="12545" width="5.140625" customWidth="1"/>
    <col min="12546" max="12546" width="21.85546875" bestFit="1" customWidth="1"/>
    <col min="12547" max="12547" width="19.85546875" customWidth="1"/>
    <col min="12548" max="12548" width="5.7109375" customWidth="1"/>
    <col min="12549" max="12549" width="9.28515625" customWidth="1"/>
    <col min="12550" max="12550" width="5.7109375" customWidth="1"/>
    <col min="12551" max="12551" width="9.28515625" customWidth="1"/>
    <col min="12552" max="12552" width="5.7109375" customWidth="1"/>
    <col min="12553" max="12553" width="9.28515625" customWidth="1"/>
    <col min="12554" max="12554" width="5.7109375" customWidth="1"/>
    <col min="12555" max="12555" width="9.28515625" customWidth="1"/>
    <col min="12556" max="12556" width="5.7109375" customWidth="1"/>
    <col min="12557" max="12557" width="9.28515625" customWidth="1"/>
    <col min="12558" max="12558" width="5.7109375" customWidth="1"/>
    <col min="12559" max="12559" width="9.28515625" customWidth="1"/>
    <col min="12560" max="12560" width="5.7109375" customWidth="1"/>
    <col min="12561" max="12561" width="9.28515625" customWidth="1"/>
    <col min="12562" max="12562" width="5.7109375" customWidth="1"/>
    <col min="12563" max="12563" width="9.28515625" customWidth="1"/>
    <col min="12564" max="12564" width="6.7109375" customWidth="1"/>
    <col min="12565" max="12565" width="10" customWidth="1"/>
    <col min="12566" max="12566" width="10.5703125" customWidth="1"/>
    <col min="12567" max="12572" width="0" hidden="1" customWidth="1"/>
    <col min="12801" max="12801" width="5.140625" customWidth="1"/>
    <col min="12802" max="12802" width="21.85546875" bestFit="1" customWidth="1"/>
    <col min="12803" max="12803" width="19.85546875" customWidth="1"/>
    <col min="12804" max="12804" width="5.7109375" customWidth="1"/>
    <col min="12805" max="12805" width="9.28515625" customWidth="1"/>
    <col min="12806" max="12806" width="5.7109375" customWidth="1"/>
    <col min="12807" max="12807" width="9.28515625" customWidth="1"/>
    <col min="12808" max="12808" width="5.7109375" customWidth="1"/>
    <col min="12809" max="12809" width="9.28515625" customWidth="1"/>
    <col min="12810" max="12810" width="5.7109375" customWidth="1"/>
    <col min="12811" max="12811" width="9.28515625" customWidth="1"/>
    <col min="12812" max="12812" width="5.7109375" customWidth="1"/>
    <col min="12813" max="12813" width="9.28515625" customWidth="1"/>
    <col min="12814" max="12814" width="5.7109375" customWidth="1"/>
    <col min="12815" max="12815" width="9.28515625" customWidth="1"/>
    <col min="12816" max="12816" width="5.7109375" customWidth="1"/>
    <col min="12817" max="12817" width="9.28515625" customWidth="1"/>
    <col min="12818" max="12818" width="5.7109375" customWidth="1"/>
    <col min="12819" max="12819" width="9.28515625" customWidth="1"/>
    <col min="12820" max="12820" width="6.7109375" customWidth="1"/>
    <col min="12821" max="12821" width="10" customWidth="1"/>
    <col min="12822" max="12822" width="10.5703125" customWidth="1"/>
    <col min="12823" max="12828" width="0" hidden="1" customWidth="1"/>
    <col min="13057" max="13057" width="5.140625" customWidth="1"/>
    <col min="13058" max="13058" width="21.85546875" bestFit="1" customWidth="1"/>
    <col min="13059" max="13059" width="19.85546875" customWidth="1"/>
    <col min="13060" max="13060" width="5.7109375" customWidth="1"/>
    <col min="13061" max="13061" width="9.28515625" customWidth="1"/>
    <col min="13062" max="13062" width="5.7109375" customWidth="1"/>
    <col min="13063" max="13063" width="9.28515625" customWidth="1"/>
    <col min="13064" max="13064" width="5.7109375" customWidth="1"/>
    <col min="13065" max="13065" width="9.28515625" customWidth="1"/>
    <col min="13066" max="13066" width="5.7109375" customWidth="1"/>
    <col min="13067" max="13067" width="9.28515625" customWidth="1"/>
    <col min="13068" max="13068" width="5.7109375" customWidth="1"/>
    <col min="13069" max="13069" width="9.28515625" customWidth="1"/>
    <col min="13070" max="13070" width="5.7109375" customWidth="1"/>
    <col min="13071" max="13071" width="9.28515625" customWidth="1"/>
    <col min="13072" max="13072" width="5.7109375" customWidth="1"/>
    <col min="13073" max="13073" width="9.28515625" customWidth="1"/>
    <col min="13074" max="13074" width="5.7109375" customWidth="1"/>
    <col min="13075" max="13075" width="9.28515625" customWidth="1"/>
    <col min="13076" max="13076" width="6.7109375" customWidth="1"/>
    <col min="13077" max="13077" width="10" customWidth="1"/>
    <col min="13078" max="13078" width="10.5703125" customWidth="1"/>
    <col min="13079" max="13084" width="0" hidden="1" customWidth="1"/>
    <col min="13313" max="13313" width="5.140625" customWidth="1"/>
    <col min="13314" max="13314" width="21.85546875" bestFit="1" customWidth="1"/>
    <col min="13315" max="13315" width="19.85546875" customWidth="1"/>
    <col min="13316" max="13316" width="5.7109375" customWidth="1"/>
    <col min="13317" max="13317" width="9.28515625" customWidth="1"/>
    <col min="13318" max="13318" width="5.7109375" customWidth="1"/>
    <col min="13319" max="13319" width="9.28515625" customWidth="1"/>
    <col min="13320" max="13320" width="5.7109375" customWidth="1"/>
    <col min="13321" max="13321" width="9.28515625" customWidth="1"/>
    <col min="13322" max="13322" width="5.7109375" customWidth="1"/>
    <col min="13323" max="13323" width="9.28515625" customWidth="1"/>
    <col min="13324" max="13324" width="5.7109375" customWidth="1"/>
    <col min="13325" max="13325" width="9.28515625" customWidth="1"/>
    <col min="13326" max="13326" width="5.7109375" customWidth="1"/>
    <col min="13327" max="13327" width="9.28515625" customWidth="1"/>
    <col min="13328" max="13328" width="5.7109375" customWidth="1"/>
    <col min="13329" max="13329" width="9.28515625" customWidth="1"/>
    <col min="13330" max="13330" width="5.7109375" customWidth="1"/>
    <col min="13331" max="13331" width="9.28515625" customWidth="1"/>
    <col min="13332" max="13332" width="6.7109375" customWidth="1"/>
    <col min="13333" max="13333" width="10" customWidth="1"/>
    <col min="13334" max="13334" width="10.5703125" customWidth="1"/>
    <col min="13335" max="13340" width="0" hidden="1" customWidth="1"/>
    <col min="13569" max="13569" width="5.140625" customWidth="1"/>
    <col min="13570" max="13570" width="21.85546875" bestFit="1" customWidth="1"/>
    <col min="13571" max="13571" width="19.85546875" customWidth="1"/>
    <col min="13572" max="13572" width="5.7109375" customWidth="1"/>
    <col min="13573" max="13573" width="9.28515625" customWidth="1"/>
    <col min="13574" max="13574" width="5.7109375" customWidth="1"/>
    <col min="13575" max="13575" width="9.28515625" customWidth="1"/>
    <col min="13576" max="13576" width="5.7109375" customWidth="1"/>
    <col min="13577" max="13577" width="9.28515625" customWidth="1"/>
    <col min="13578" max="13578" width="5.7109375" customWidth="1"/>
    <col min="13579" max="13579" width="9.28515625" customWidth="1"/>
    <col min="13580" max="13580" width="5.7109375" customWidth="1"/>
    <col min="13581" max="13581" width="9.28515625" customWidth="1"/>
    <col min="13582" max="13582" width="5.7109375" customWidth="1"/>
    <col min="13583" max="13583" width="9.28515625" customWidth="1"/>
    <col min="13584" max="13584" width="5.7109375" customWidth="1"/>
    <col min="13585" max="13585" width="9.28515625" customWidth="1"/>
    <col min="13586" max="13586" width="5.7109375" customWidth="1"/>
    <col min="13587" max="13587" width="9.28515625" customWidth="1"/>
    <col min="13588" max="13588" width="6.7109375" customWidth="1"/>
    <col min="13589" max="13589" width="10" customWidth="1"/>
    <col min="13590" max="13590" width="10.5703125" customWidth="1"/>
    <col min="13591" max="13596" width="0" hidden="1" customWidth="1"/>
    <col min="13825" max="13825" width="5.140625" customWidth="1"/>
    <col min="13826" max="13826" width="21.85546875" bestFit="1" customWidth="1"/>
    <col min="13827" max="13827" width="19.85546875" customWidth="1"/>
    <col min="13828" max="13828" width="5.7109375" customWidth="1"/>
    <col min="13829" max="13829" width="9.28515625" customWidth="1"/>
    <col min="13830" max="13830" width="5.7109375" customWidth="1"/>
    <col min="13831" max="13831" width="9.28515625" customWidth="1"/>
    <col min="13832" max="13832" width="5.7109375" customWidth="1"/>
    <col min="13833" max="13833" width="9.28515625" customWidth="1"/>
    <col min="13834" max="13834" width="5.7109375" customWidth="1"/>
    <col min="13835" max="13835" width="9.28515625" customWidth="1"/>
    <col min="13836" max="13836" width="5.7109375" customWidth="1"/>
    <col min="13837" max="13837" width="9.28515625" customWidth="1"/>
    <col min="13838" max="13838" width="5.7109375" customWidth="1"/>
    <col min="13839" max="13839" width="9.28515625" customWidth="1"/>
    <col min="13840" max="13840" width="5.7109375" customWidth="1"/>
    <col min="13841" max="13841" width="9.28515625" customWidth="1"/>
    <col min="13842" max="13842" width="5.7109375" customWidth="1"/>
    <col min="13843" max="13843" width="9.28515625" customWidth="1"/>
    <col min="13844" max="13844" width="6.7109375" customWidth="1"/>
    <col min="13845" max="13845" width="10" customWidth="1"/>
    <col min="13846" max="13846" width="10.5703125" customWidth="1"/>
    <col min="13847" max="13852" width="0" hidden="1" customWidth="1"/>
    <col min="14081" max="14081" width="5.140625" customWidth="1"/>
    <col min="14082" max="14082" width="21.85546875" bestFit="1" customWidth="1"/>
    <col min="14083" max="14083" width="19.85546875" customWidth="1"/>
    <col min="14084" max="14084" width="5.7109375" customWidth="1"/>
    <col min="14085" max="14085" width="9.28515625" customWidth="1"/>
    <col min="14086" max="14086" width="5.7109375" customWidth="1"/>
    <col min="14087" max="14087" width="9.28515625" customWidth="1"/>
    <col min="14088" max="14088" width="5.7109375" customWidth="1"/>
    <col min="14089" max="14089" width="9.28515625" customWidth="1"/>
    <col min="14090" max="14090" width="5.7109375" customWidth="1"/>
    <col min="14091" max="14091" width="9.28515625" customWidth="1"/>
    <col min="14092" max="14092" width="5.7109375" customWidth="1"/>
    <col min="14093" max="14093" width="9.28515625" customWidth="1"/>
    <col min="14094" max="14094" width="5.7109375" customWidth="1"/>
    <col min="14095" max="14095" width="9.28515625" customWidth="1"/>
    <col min="14096" max="14096" width="5.7109375" customWidth="1"/>
    <col min="14097" max="14097" width="9.28515625" customWidth="1"/>
    <col min="14098" max="14098" width="5.7109375" customWidth="1"/>
    <col min="14099" max="14099" width="9.28515625" customWidth="1"/>
    <col min="14100" max="14100" width="6.7109375" customWidth="1"/>
    <col min="14101" max="14101" width="10" customWidth="1"/>
    <col min="14102" max="14102" width="10.5703125" customWidth="1"/>
    <col min="14103" max="14108" width="0" hidden="1" customWidth="1"/>
    <col min="14337" max="14337" width="5.140625" customWidth="1"/>
    <col min="14338" max="14338" width="21.85546875" bestFit="1" customWidth="1"/>
    <col min="14339" max="14339" width="19.85546875" customWidth="1"/>
    <col min="14340" max="14340" width="5.7109375" customWidth="1"/>
    <col min="14341" max="14341" width="9.28515625" customWidth="1"/>
    <col min="14342" max="14342" width="5.7109375" customWidth="1"/>
    <col min="14343" max="14343" width="9.28515625" customWidth="1"/>
    <col min="14344" max="14344" width="5.7109375" customWidth="1"/>
    <col min="14345" max="14345" width="9.28515625" customWidth="1"/>
    <col min="14346" max="14346" width="5.7109375" customWidth="1"/>
    <col min="14347" max="14347" width="9.28515625" customWidth="1"/>
    <col min="14348" max="14348" width="5.7109375" customWidth="1"/>
    <col min="14349" max="14349" width="9.28515625" customWidth="1"/>
    <col min="14350" max="14350" width="5.7109375" customWidth="1"/>
    <col min="14351" max="14351" width="9.28515625" customWidth="1"/>
    <col min="14352" max="14352" width="5.7109375" customWidth="1"/>
    <col min="14353" max="14353" width="9.28515625" customWidth="1"/>
    <col min="14354" max="14354" width="5.7109375" customWidth="1"/>
    <col min="14355" max="14355" width="9.28515625" customWidth="1"/>
    <col min="14356" max="14356" width="6.7109375" customWidth="1"/>
    <col min="14357" max="14357" width="10" customWidth="1"/>
    <col min="14358" max="14358" width="10.5703125" customWidth="1"/>
    <col min="14359" max="14364" width="0" hidden="1" customWidth="1"/>
    <col min="14593" max="14593" width="5.140625" customWidth="1"/>
    <col min="14594" max="14594" width="21.85546875" bestFit="1" customWidth="1"/>
    <col min="14595" max="14595" width="19.85546875" customWidth="1"/>
    <col min="14596" max="14596" width="5.7109375" customWidth="1"/>
    <col min="14597" max="14597" width="9.28515625" customWidth="1"/>
    <col min="14598" max="14598" width="5.7109375" customWidth="1"/>
    <col min="14599" max="14599" width="9.28515625" customWidth="1"/>
    <col min="14600" max="14600" width="5.7109375" customWidth="1"/>
    <col min="14601" max="14601" width="9.28515625" customWidth="1"/>
    <col min="14602" max="14602" width="5.7109375" customWidth="1"/>
    <col min="14603" max="14603" width="9.28515625" customWidth="1"/>
    <col min="14604" max="14604" width="5.7109375" customWidth="1"/>
    <col min="14605" max="14605" width="9.28515625" customWidth="1"/>
    <col min="14606" max="14606" width="5.7109375" customWidth="1"/>
    <col min="14607" max="14607" width="9.28515625" customWidth="1"/>
    <col min="14608" max="14608" width="5.7109375" customWidth="1"/>
    <col min="14609" max="14609" width="9.28515625" customWidth="1"/>
    <col min="14610" max="14610" width="5.7109375" customWidth="1"/>
    <col min="14611" max="14611" width="9.28515625" customWidth="1"/>
    <col min="14612" max="14612" width="6.7109375" customWidth="1"/>
    <col min="14613" max="14613" width="10" customWidth="1"/>
    <col min="14614" max="14614" width="10.5703125" customWidth="1"/>
    <col min="14615" max="14620" width="0" hidden="1" customWidth="1"/>
    <col min="14849" max="14849" width="5.140625" customWidth="1"/>
    <col min="14850" max="14850" width="21.85546875" bestFit="1" customWidth="1"/>
    <col min="14851" max="14851" width="19.85546875" customWidth="1"/>
    <col min="14852" max="14852" width="5.7109375" customWidth="1"/>
    <col min="14853" max="14853" width="9.28515625" customWidth="1"/>
    <col min="14854" max="14854" width="5.7109375" customWidth="1"/>
    <col min="14855" max="14855" width="9.28515625" customWidth="1"/>
    <col min="14856" max="14856" width="5.7109375" customWidth="1"/>
    <col min="14857" max="14857" width="9.28515625" customWidth="1"/>
    <col min="14858" max="14858" width="5.7109375" customWidth="1"/>
    <col min="14859" max="14859" width="9.28515625" customWidth="1"/>
    <col min="14860" max="14860" width="5.7109375" customWidth="1"/>
    <col min="14861" max="14861" width="9.28515625" customWidth="1"/>
    <col min="14862" max="14862" width="5.7109375" customWidth="1"/>
    <col min="14863" max="14863" width="9.28515625" customWidth="1"/>
    <col min="14864" max="14864" width="5.7109375" customWidth="1"/>
    <col min="14865" max="14865" width="9.28515625" customWidth="1"/>
    <col min="14866" max="14866" width="5.7109375" customWidth="1"/>
    <col min="14867" max="14867" width="9.28515625" customWidth="1"/>
    <col min="14868" max="14868" width="6.7109375" customWidth="1"/>
    <col min="14869" max="14869" width="10" customWidth="1"/>
    <col min="14870" max="14870" width="10.5703125" customWidth="1"/>
    <col min="14871" max="14876" width="0" hidden="1" customWidth="1"/>
    <col min="15105" max="15105" width="5.140625" customWidth="1"/>
    <col min="15106" max="15106" width="21.85546875" bestFit="1" customWidth="1"/>
    <col min="15107" max="15107" width="19.85546875" customWidth="1"/>
    <col min="15108" max="15108" width="5.7109375" customWidth="1"/>
    <col min="15109" max="15109" width="9.28515625" customWidth="1"/>
    <col min="15110" max="15110" width="5.7109375" customWidth="1"/>
    <col min="15111" max="15111" width="9.28515625" customWidth="1"/>
    <col min="15112" max="15112" width="5.7109375" customWidth="1"/>
    <col min="15113" max="15113" width="9.28515625" customWidth="1"/>
    <col min="15114" max="15114" width="5.7109375" customWidth="1"/>
    <col min="15115" max="15115" width="9.28515625" customWidth="1"/>
    <col min="15116" max="15116" width="5.7109375" customWidth="1"/>
    <col min="15117" max="15117" width="9.28515625" customWidth="1"/>
    <col min="15118" max="15118" width="5.7109375" customWidth="1"/>
    <col min="15119" max="15119" width="9.28515625" customWidth="1"/>
    <col min="15120" max="15120" width="5.7109375" customWidth="1"/>
    <col min="15121" max="15121" width="9.28515625" customWidth="1"/>
    <col min="15122" max="15122" width="5.7109375" customWidth="1"/>
    <col min="15123" max="15123" width="9.28515625" customWidth="1"/>
    <col min="15124" max="15124" width="6.7109375" customWidth="1"/>
    <col min="15125" max="15125" width="10" customWidth="1"/>
    <col min="15126" max="15126" width="10.5703125" customWidth="1"/>
    <col min="15127" max="15132" width="0" hidden="1" customWidth="1"/>
    <col min="15361" max="15361" width="5.140625" customWidth="1"/>
    <col min="15362" max="15362" width="21.85546875" bestFit="1" customWidth="1"/>
    <col min="15363" max="15363" width="19.85546875" customWidth="1"/>
    <col min="15364" max="15364" width="5.7109375" customWidth="1"/>
    <col min="15365" max="15365" width="9.28515625" customWidth="1"/>
    <col min="15366" max="15366" width="5.7109375" customWidth="1"/>
    <col min="15367" max="15367" width="9.28515625" customWidth="1"/>
    <col min="15368" max="15368" width="5.7109375" customWidth="1"/>
    <col min="15369" max="15369" width="9.28515625" customWidth="1"/>
    <col min="15370" max="15370" width="5.7109375" customWidth="1"/>
    <col min="15371" max="15371" width="9.28515625" customWidth="1"/>
    <col min="15372" max="15372" width="5.7109375" customWidth="1"/>
    <col min="15373" max="15373" width="9.28515625" customWidth="1"/>
    <col min="15374" max="15374" width="5.7109375" customWidth="1"/>
    <col min="15375" max="15375" width="9.28515625" customWidth="1"/>
    <col min="15376" max="15376" width="5.7109375" customWidth="1"/>
    <col min="15377" max="15377" width="9.28515625" customWidth="1"/>
    <col min="15378" max="15378" width="5.7109375" customWidth="1"/>
    <col min="15379" max="15379" width="9.28515625" customWidth="1"/>
    <col min="15380" max="15380" width="6.7109375" customWidth="1"/>
    <col min="15381" max="15381" width="10" customWidth="1"/>
    <col min="15382" max="15382" width="10.5703125" customWidth="1"/>
    <col min="15383" max="15388" width="0" hidden="1" customWidth="1"/>
    <col min="15617" max="15617" width="5.140625" customWidth="1"/>
    <col min="15618" max="15618" width="21.85546875" bestFit="1" customWidth="1"/>
    <col min="15619" max="15619" width="19.85546875" customWidth="1"/>
    <col min="15620" max="15620" width="5.7109375" customWidth="1"/>
    <col min="15621" max="15621" width="9.28515625" customWidth="1"/>
    <col min="15622" max="15622" width="5.7109375" customWidth="1"/>
    <col min="15623" max="15623" width="9.28515625" customWidth="1"/>
    <col min="15624" max="15624" width="5.7109375" customWidth="1"/>
    <col min="15625" max="15625" width="9.28515625" customWidth="1"/>
    <col min="15626" max="15626" width="5.7109375" customWidth="1"/>
    <col min="15627" max="15627" width="9.28515625" customWidth="1"/>
    <col min="15628" max="15628" width="5.7109375" customWidth="1"/>
    <col min="15629" max="15629" width="9.28515625" customWidth="1"/>
    <col min="15630" max="15630" width="5.7109375" customWidth="1"/>
    <col min="15631" max="15631" width="9.28515625" customWidth="1"/>
    <col min="15632" max="15632" width="5.7109375" customWidth="1"/>
    <col min="15633" max="15633" width="9.28515625" customWidth="1"/>
    <col min="15634" max="15634" width="5.7109375" customWidth="1"/>
    <col min="15635" max="15635" width="9.28515625" customWidth="1"/>
    <col min="15636" max="15636" width="6.7109375" customWidth="1"/>
    <col min="15637" max="15637" width="10" customWidth="1"/>
    <col min="15638" max="15638" width="10.5703125" customWidth="1"/>
    <col min="15639" max="15644" width="0" hidden="1" customWidth="1"/>
    <col min="15873" max="15873" width="5.140625" customWidth="1"/>
    <col min="15874" max="15874" width="21.85546875" bestFit="1" customWidth="1"/>
    <col min="15875" max="15875" width="19.85546875" customWidth="1"/>
    <col min="15876" max="15876" width="5.7109375" customWidth="1"/>
    <col min="15877" max="15877" width="9.28515625" customWidth="1"/>
    <col min="15878" max="15878" width="5.7109375" customWidth="1"/>
    <col min="15879" max="15879" width="9.28515625" customWidth="1"/>
    <col min="15880" max="15880" width="5.7109375" customWidth="1"/>
    <col min="15881" max="15881" width="9.28515625" customWidth="1"/>
    <col min="15882" max="15882" width="5.7109375" customWidth="1"/>
    <col min="15883" max="15883" width="9.28515625" customWidth="1"/>
    <col min="15884" max="15884" width="5.7109375" customWidth="1"/>
    <col min="15885" max="15885" width="9.28515625" customWidth="1"/>
    <col min="15886" max="15886" width="5.7109375" customWidth="1"/>
    <col min="15887" max="15887" width="9.28515625" customWidth="1"/>
    <col min="15888" max="15888" width="5.7109375" customWidth="1"/>
    <col min="15889" max="15889" width="9.28515625" customWidth="1"/>
    <col min="15890" max="15890" width="5.7109375" customWidth="1"/>
    <col min="15891" max="15891" width="9.28515625" customWidth="1"/>
    <col min="15892" max="15892" width="6.7109375" customWidth="1"/>
    <col min="15893" max="15893" width="10" customWidth="1"/>
    <col min="15894" max="15894" width="10.5703125" customWidth="1"/>
    <col min="15895" max="15900" width="0" hidden="1" customWidth="1"/>
    <col min="16129" max="16129" width="5.140625" customWidth="1"/>
    <col min="16130" max="16130" width="21.85546875" bestFit="1" customWidth="1"/>
    <col min="16131" max="16131" width="19.85546875" customWidth="1"/>
    <col min="16132" max="16132" width="5.7109375" customWidth="1"/>
    <col min="16133" max="16133" width="9.28515625" customWidth="1"/>
    <col min="16134" max="16134" width="5.7109375" customWidth="1"/>
    <col min="16135" max="16135" width="9.28515625" customWidth="1"/>
    <col min="16136" max="16136" width="5.7109375" customWidth="1"/>
    <col min="16137" max="16137" width="9.28515625" customWidth="1"/>
    <col min="16138" max="16138" width="5.7109375" customWidth="1"/>
    <col min="16139" max="16139" width="9.28515625" customWidth="1"/>
    <col min="16140" max="16140" width="5.7109375" customWidth="1"/>
    <col min="16141" max="16141" width="9.28515625" customWidth="1"/>
    <col min="16142" max="16142" width="5.7109375" customWidth="1"/>
    <col min="16143" max="16143" width="9.28515625" customWidth="1"/>
    <col min="16144" max="16144" width="5.7109375" customWidth="1"/>
    <col min="16145" max="16145" width="9.28515625" customWidth="1"/>
    <col min="16146" max="16146" width="5.7109375" customWidth="1"/>
    <col min="16147" max="16147" width="9.28515625" customWidth="1"/>
    <col min="16148" max="16148" width="6.7109375" customWidth="1"/>
    <col min="16149" max="16149" width="10" customWidth="1"/>
    <col min="16150" max="16150" width="10.5703125" customWidth="1"/>
    <col min="16151" max="16156" width="0" hidden="1" customWidth="1"/>
  </cols>
  <sheetData>
    <row r="1" spans="1:28" ht="23.25" x14ac:dyDescent="0.35">
      <c r="B1" s="1787" t="s">
        <v>0</v>
      </c>
      <c r="C1" s="1787"/>
      <c r="K1" s="360" t="s">
        <v>1</v>
      </c>
      <c r="Q1"/>
    </row>
    <row r="2" spans="1:28" ht="23.25" x14ac:dyDescent="0.35">
      <c r="B2" s="1788" t="s">
        <v>2</v>
      </c>
      <c r="C2" s="1788"/>
      <c r="K2" s="360" t="s">
        <v>274</v>
      </c>
      <c r="Y2" s="361"/>
    </row>
    <row r="3" spans="1:28" ht="23.25" x14ac:dyDescent="0.35">
      <c r="K3" s="360" t="s">
        <v>30</v>
      </c>
    </row>
    <row r="4" spans="1:28" ht="15.75" thickBot="1" x14ac:dyDescent="0.25">
      <c r="B4" s="363"/>
      <c r="D4" s="364"/>
      <c r="E4" s="365"/>
      <c r="H4" s="364"/>
      <c r="I4" s="365"/>
      <c r="L4" s="364"/>
      <c r="M4" s="365"/>
      <c r="P4" s="364"/>
      <c r="Q4" s="365"/>
    </row>
    <row r="5" spans="1:28" s="366" customFormat="1" ht="20.25" customHeight="1" thickTop="1" x14ac:dyDescent="0.2">
      <c r="A5" s="1789" t="s">
        <v>4</v>
      </c>
      <c r="B5" s="1791" t="s">
        <v>31</v>
      </c>
      <c r="C5" s="1793" t="s">
        <v>5</v>
      </c>
      <c r="D5" s="1785" t="s">
        <v>6</v>
      </c>
      <c r="E5" s="1786"/>
      <c r="F5" s="1795" t="s">
        <v>7</v>
      </c>
      <c r="G5" s="1796"/>
      <c r="H5" s="1785" t="s">
        <v>8</v>
      </c>
      <c r="I5" s="1786"/>
      <c r="J5" s="1795" t="s">
        <v>9</v>
      </c>
      <c r="K5" s="1796"/>
      <c r="L5" s="1785" t="s">
        <v>10</v>
      </c>
      <c r="M5" s="1786"/>
      <c r="N5" s="1795" t="s">
        <v>11</v>
      </c>
      <c r="O5" s="1796"/>
      <c r="P5" s="1785" t="s">
        <v>12</v>
      </c>
      <c r="Q5" s="1786"/>
      <c r="R5" s="1795" t="s">
        <v>13</v>
      </c>
      <c r="S5" s="1796"/>
      <c r="T5" s="1797" t="s">
        <v>18</v>
      </c>
      <c r="U5" s="1798"/>
      <c r="V5" s="1799"/>
    </row>
    <row r="6" spans="1:28" s="366" customFormat="1" ht="27.75" customHeight="1" x14ac:dyDescent="0.2">
      <c r="A6" s="1790"/>
      <c r="B6" s="1792"/>
      <c r="C6" s="1794"/>
      <c r="D6" s="1803" t="s">
        <v>501</v>
      </c>
      <c r="E6" s="1804"/>
      <c r="F6" s="1803" t="s">
        <v>502</v>
      </c>
      <c r="G6" s="1804"/>
      <c r="H6" s="1803" t="s">
        <v>508</v>
      </c>
      <c r="I6" s="1804"/>
      <c r="J6" s="1803" t="s">
        <v>509</v>
      </c>
      <c r="K6" s="1804"/>
      <c r="L6" s="1805" t="s">
        <v>511</v>
      </c>
      <c r="M6" s="1806"/>
      <c r="N6" s="1805" t="s">
        <v>510</v>
      </c>
      <c r="O6" s="1806"/>
      <c r="P6" s="1807"/>
      <c r="Q6" s="1808"/>
      <c r="R6" s="1805"/>
      <c r="S6" s="1806"/>
      <c r="T6" s="1800"/>
      <c r="U6" s="1801"/>
      <c r="V6" s="1802"/>
    </row>
    <row r="7" spans="1:28" s="366" customFormat="1" ht="12.75" customHeight="1" x14ac:dyDescent="0.2">
      <c r="A7" s="1790"/>
      <c r="B7" s="1792"/>
      <c r="C7" s="1794"/>
      <c r="D7" s="1558"/>
      <c r="E7" s="1559"/>
      <c r="F7" s="1558"/>
      <c r="G7" s="1560"/>
      <c r="H7" s="1561"/>
      <c r="I7" s="1559"/>
      <c r="J7" s="1558"/>
      <c r="K7" s="1560"/>
      <c r="L7" s="1561"/>
      <c r="M7" s="1559"/>
      <c r="N7" s="1558"/>
      <c r="O7" s="1562"/>
      <c r="P7" s="1561"/>
      <c r="Q7" s="1559"/>
      <c r="R7" s="1558"/>
      <c r="S7" s="1560"/>
      <c r="T7" s="1561"/>
      <c r="U7" s="1563"/>
      <c r="V7" s="1564"/>
      <c r="W7" s="367"/>
      <c r="X7" s="368"/>
      <c r="Y7" s="368"/>
      <c r="Z7" s="368"/>
      <c r="AA7" s="368"/>
    </row>
    <row r="8" spans="1:28" s="366" customFormat="1" ht="12.75" customHeight="1" x14ac:dyDescent="0.2">
      <c r="A8" s="724"/>
      <c r="B8" s="725"/>
      <c r="C8" s="726"/>
      <c r="D8" s="727" t="s">
        <v>19</v>
      </c>
      <c r="E8" s="1565" t="s">
        <v>20</v>
      </c>
      <c r="F8" s="727" t="s">
        <v>19</v>
      </c>
      <c r="G8" s="728" t="s">
        <v>20</v>
      </c>
      <c r="H8" s="729" t="s">
        <v>19</v>
      </c>
      <c r="I8" s="1565" t="s">
        <v>20</v>
      </c>
      <c r="J8" s="727" t="s">
        <v>19</v>
      </c>
      <c r="K8" s="728" t="s">
        <v>20</v>
      </c>
      <c r="L8" s="729" t="s">
        <v>19</v>
      </c>
      <c r="M8" s="1565" t="s">
        <v>20</v>
      </c>
      <c r="N8" s="727" t="s">
        <v>19</v>
      </c>
      <c r="O8" s="1566" t="s">
        <v>20</v>
      </c>
      <c r="P8" s="729" t="s">
        <v>19</v>
      </c>
      <c r="Q8" s="1565" t="s">
        <v>20</v>
      </c>
      <c r="R8" s="727" t="s">
        <v>19</v>
      </c>
      <c r="S8" s="728" t="s">
        <v>20</v>
      </c>
      <c r="T8" s="729" t="s">
        <v>19</v>
      </c>
      <c r="U8" s="1567" t="s">
        <v>21</v>
      </c>
      <c r="V8" s="1568" t="s">
        <v>22</v>
      </c>
      <c r="W8" s="369"/>
      <c r="X8" s="368"/>
      <c r="Y8" s="368"/>
      <c r="Z8" s="368"/>
      <c r="AA8" s="368"/>
    </row>
    <row r="9" spans="1:28" s="366" customFormat="1" ht="12.75" customHeight="1" thickBot="1" x14ac:dyDescent="0.25">
      <c r="A9" s="730"/>
      <c r="B9" s="731"/>
      <c r="C9" s="732"/>
      <c r="D9" s="733"/>
      <c r="E9" s="734"/>
      <c r="F9" s="733"/>
      <c r="G9" s="735"/>
      <c r="H9" s="733"/>
      <c r="I9" s="734"/>
      <c r="J9" s="733"/>
      <c r="K9" s="735"/>
      <c r="L9" s="733"/>
      <c r="M9" s="734"/>
      <c r="N9" s="733"/>
      <c r="O9" s="735"/>
      <c r="P9" s="733"/>
      <c r="Q9" s="734"/>
      <c r="R9" s="733"/>
      <c r="S9" s="735"/>
      <c r="T9" s="733"/>
      <c r="U9" s="736"/>
      <c r="V9" s="737"/>
      <c r="W9" s="369"/>
      <c r="X9" s="368"/>
      <c r="Y9" s="368"/>
      <c r="Z9" s="368"/>
      <c r="AA9" s="368"/>
    </row>
    <row r="10" spans="1:28" s="382" customFormat="1" ht="15" customHeight="1" thickTop="1" x14ac:dyDescent="0.25">
      <c r="A10" s="370">
        <v>1</v>
      </c>
      <c r="B10" s="1232" t="s">
        <v>336</v>
      </c>
      <c r="C10" s="371" t="s">
        <v>337</v>
      </c>
      <c r="D10" s="372">
        <v>2</v>
      </c>
      <c r="E10" s="373">
        <v>1810</v>
      </c>
      <c r="F10" s="374">
        <v>3</v>
      </c>
      <c r="G10" s="375">
        <v>1403</v>
      </c>
      <c r="H10" s="376">
        <v>3</v>
      </c>
      <c r="I10" s="377">
        <v>2717</v>
      </c>
      <c r="J10" s="374">
        <v>2</v>
      </c>
      <c r="K10" s="378">
        <v>5213</v>
      </c>
      <c r="L10" s="376">
        <v>6</v>
      </c>
      <c r="M10" s="377">
        <v>1418</v>
      </c>
      <c r="N10" s="374">
        <v>5</v>
      </c>
      <c r="O10" s="378">
        <v>2220</v>
      </c>
      <c r="P10" s="376"/>
      <c r="Q10" s="377"/>
      <c r="R10" s="374"/>
      <c r="S10" s="378"/>
      <c r="T10" s="744">
        <f t="shared" ref="T10:T19" si="0">IF(ISNUMBER(D10)=TRUE,SUM(D10,F10,H10,J10,L10,N10,P10,R10),"")</f>
        <v>21</v>
      </c>
      <c r="U10" s="745">
        <f t="shared" ref="U10:U19" si="1">IF(ISNUMBER(E10)=TRUE,SUM(E10,G10,I10,K10,M10,O10,Q10,S10),"")</f>
        <v>14781</v>
      </c>
      <c r="V10" s="1237">
        <f t="shared" ref="V10:V19" si="2">IF(ISNUMBER(AB10)=TRUE,AB10,"")</f>
        <v>1</v>
      </c>
      <c r="W10" s="382">
        <f t="shared" ref="W10:W19" si="3">IF(ISNUMBER(V10)=TRUE,1,"")</f>
        <v>1</v>
      </c>
      <c r="X10" s="382">
        <f>IF(ISNUMBER(T10)=TRUE,T10,"")</f>
        <v>21</v>
      </c>
      <c r="Y10" s="382">
        <f>IF(ISNUMBER(U10)=TRUE,U10,"")</f>
        <v>14781</v>
      </c>
      <c r="Z10" s="383">
        <f>MAX(E10,G10,I10,K10,M10,O10,Q10,S10)</f>
        <v>5213</v>
      </c>
      <c r="AA10" s="382">
        <f>IF(ISNUMBER(X10)=TRUE,X10-Y10/100000-Z10/1000000000,"")</f>
        <v>20.852184786999999</v>
      </c>
      <c r="AB10" s="382">
        <f>IF(ISNUMBER(AA10)=TRUE,RANK(AA10,$AA$10:$AA$95,1),"")</f>
        <v>1</v>
      </c>
    </row>
    <row r="11" spans="1:28" s="382" customFormat="1" ht="15" customHeight="1" x14ac:dyDescent="0.25">
      <c r="A11" s="384">
        <v>2</v>
      </c>
      <c r="B11" s="1233" t="s">
        <v>339</v>
      </c>
      <c r="C11" s="385" t="s">
        <v>133</v>
      </c>
      <c r="D11" s="386">
        <v>4</v>
      </c>
      <c r="E11" s="387">
        <v>988</v>
      </c>
      <c r="F11" s="388">
        <v>2</v>
      </c>
      <c r="G11" s="389">
        <v>1433</v>
      </c>
      <c r="H11" s="388">
        <v>2</v>
      </c>
      <c r="I11" s="390">
        <v>3572</v>
      </c>
      <c r="J11" s="391">
        <v>9.5</v>
      </c>
      <c r="K11" s="389">
        <v>500</v>
      </c>
      <c r="L11" s="388">
        <v>3</v>
      </c>
      <c r="M11" s="390">
        <v>1772</v>
      </c>
      <c r="N11" s="391">
        <v>3</v>
      </c>
      <c r="O11" s="389">
        <v>2508</v>
      </c>
      <c r="P11" s="388"/>
      <c r="Q11" s="390"/>
      <c r="R11" s="391"/>
      <c r="S11" s="389"/>
      <c r="T11" s="744">
        <f t="shared" si="0"/>
        <v>23.5</v>
      </c>
      <c r="U11" s="745">
        <f t="shared" si="1"/>
        <v>10773</v>
      </c>
      <c r="V11" s="1237">
        <f t="shared" si="2"/>
        <v>2</v>
      </c>
      <c r="W11" s="382">
        <f t="shared" si="3"/>
        <v>1</v>
      </c>
      <c r="X11" s="382">
        <f t="shared" ref="X11:Y19" si="4">IF(ISNUMBER(T11)=TRUE,T11,"")</f>
        <v>23.5</v>
      </c>
      <c r="Y11" s="382">
        <f t="shared" si="4"/>
        <v>10773</v>
      </c>
      <c r="Z11" s="383">
        <f t="shared" ref="Z11:Z19" si="5">MAX(E11,G11,I11,K11,M11,O11,Q11,S11)</f>
        <v>3572</v>
      </c>
      <c r="AA11" s="382">
        <f t="shared" ref="AA11:AA74" si="6">IF(ISNUMBER(X11)=TRUE,X11-Y11/100000-Z11/1000000000,"")</f>
        <v>23.392266427999999</v>
      </c>
      <c r="AB11" s="382">
        <f t="shared" ref="AB11:AB74" si="7">IF(ISNUMBER(AA11)=TRUE,RANK(AA11,$AA$10:$AA$95,1),"")</f>
        <v>2</v>
      </c>
    </row>
    <row r="12" spans="1:28" s="382" customFormat="1" ht="15" customHeight="1" x14ac:dyDescent="0.25">
      <c r="A12" s="384">
        <v>3</v>
      </c>
      <c r="B12" s="1234" t="s">
        <v>342</v>
      </c>
      <c r="C12" s="385" t="s">
        <v>102</v>
      </c>
      <c r="D12" s="386">
        <v>1</v>
      </c>
      <c r="E12" s="387">
        <v>2096</v>
      </c>
      <c r="F12" s="388">
        <v>6</v>
      </c>
      <c r="G12" s="389">
        <v>850</v>
      </c>
      <c r="H12" s="388">
        <v>4</v>
      </c>
      <c r="I12" s="390">
        <v>1175</v>
      </c>
      <c r="J12" s="391">
        <v>4</v>
      </c>
      <c r="K12" s="389">
        <v>3856</v>
      </c>
      <c r="L12" s="388">
        <v>5</v>
      </c>
      <c r="M12" s="390">
        <v>1480</v>
      </c>
      <c r="N12" s="391">
        <v>4</v>
      </c>
      <c r="O12" s="389">
        <v>2389</v>
      </c>
      <c r="P12" s="388"/>
      <c r="Q12" s="390"/>
      <c r="R12" s="391"/>
      <c r="S12" s="389"/>
      <c r="T12" s="744">
        <f t="shared" si="0"/>
        <v>24</v>
      </c>
      <c r="U12" s="745">
        <f t="shared" si="1"/>
        <v>11846</v>
      </c>
      <c r="V12" s="1237">
        <f t="shared" si="2"/>
        <v>3</v>
      </c>
      <c r="W12" s="382">
        <f t="shared" si="3"/>
        <v>1</v>
      </c>
      <c r="X12" s="382">
        <f t="shared" si="4"/>
        <v>24</v>
      </c>
      <c r="Y12" s="382">
        <f t="shared" si="4"/>
        <v>11846</v>
      </c>
      <c r="Z12" s="383">
        <f t="shared" si="5"/>
        <v>3856</v>
      </c>
      <c r="AA12" s="382">
        <f t="shared" si="6"/>
        <v>23.881536144000002</v>
      </c>
      <c r="AB12" s="382">
        <f t="shared" si="7"/>
        <v>3</v>
      </c>
    </row>
    <row r="13" spans="1:28" s="382" customFormat="1" ht="15" customHeight="1" x14ac:dyDescent="0.25">
      <c r="A13" s="370">
        <v>4</v>
      </c>
      <c r="B13" s="1234" t="s">
        <v>506</v>
      </c>
      <c r="C13" s="785" t="s">
        <v>507</v>
      </c>
      <c r="D13" s="386">
        <v>3</v>
      </c>
      <c r="E13" s="393">
        <v>1028</v>
      </c>
      <c r="F13" s="388">
        <v>5</v>
      </c>
      <c r="G13" s="389">
        <v>991</v>
      </c>
      <c r="H13" s="388">
        <v>5</v>
      </c>
      <c r="I13" s="390">
        <v>1147</v>
      </c>
      <c r="J13" s="391">
        <v>5</v>
      </c>
      <c r="K13" s="389">
        <v>1969</v>
      </c>
      <c r="L13" s="388">
        <v>4</v>
      </c>
      <c r="M13" s="390">
        <v>1559</v>
      </c>
      <c r="N13" s="391">
        <v>2</v>
      </c>
      <c r="O13" s="389">
        <v>3077</v>
      </c>
      <c r="P13" s="388"/>
      <c r="Q13" s="390"/>
      <c r="R13" s="391"/>
      <c r="S13" s="389"/>
      <c r="T13" s="744">
        <f t="shared" si="0"/>
        <v>24</v>
      </c>
      <c r="U13" s="745">
        <f t="shared" si="1"/>
        <v>9771</v>
      </c>
      <c r="V13" s="1237">
        <f t="shared" si="2"/>
        <v>4</v>
      </c>
      <c r="W13" s="382">
        <f t="shared" si="3"/>
        <v>1</v>
      </c>
      <c r="X13" s="382">
        <f t="shared" si="4"/>
        <v>24</v>
      </c>
      <c r="Y13" s="382">
        <f t="shared" si="4"/>
        <v>9771</v>
      </c>
      <c r="Z13" s="383">
        <f t="shared" si="5"/>
        <v>3077</v>
      </c>
      <c r="AA13" s="382">
        <f t="shared" si="6"/>
        <v>23.902286923000002</v>
      </c>
      <c r="AB13" s="382">
        <f t="shared" si="7"/>
        <v>4</v>
      </c>
    </row>
    <row r="14" spans="1:28" s="382" customFormat="1" ht="15" customHeight="1" x14ac:dyDescent="0.25">
      <c r="A14" s="384">
        <v>5</v>
      </c>
      <c r="B14" s="1233" t="s">
        <v>338</v>
      </c>
      <c r="C14" s="385" t="s">
        <v>278</v>
      </c>
      <c r="D14" s="386">
        <v>5</v>
      </c>
      <c r="E14" s="387">
        <v>853</v>
      </c>
      <c r="F14" s="388">
        <v>4</v>
      </c>
      <c r="G14" s="389">
        <v>1174</v>
      </c>
      <c r="H14" s="388">
        <v>6</v>
      </c>
      <c r="I14" s="390">
        <v>935</v>
      </c>
      <c r="J14" s="391">
        <v>3</v>
      </c>
      <c r="K14" s="389">
        <v>4273</v>
      </c>
      <c r="L14" s="388">
        <v>2</v>
      </c>
      <c r="M14" s="390">
        <v>1883</v>
      </c>
      <c r="N14" s="391">
        <v>7</v>
      </c>
      <c r="O14" s="389">
        <v>1592</v>
      </c>
      <c r="P14" s="388"/>
      <c r="Q14" s="390"/>
      <c r="R14" s="391"/>
      <c r="S14" s="389"/>
      <c r="T14" s="744">
        <f t="shared" si="0"/>
        <v>27</v>
      </c>
      <c r="U14" s="745">
        <f t="shared" si="1"/>
        <v>10710</v>
      </c>
      <c r="V14" s="1237">
        <f t="shared" si="2"/>
        <v>5</v>
      </c>
      <c r="W14" s="382">
        <f t="shared" si="3"/>
        <v>1</v>
      </c>
      <c r="X14" s="382">
        <f t="shared" si="4"/>
        <v>27</v>
      </c>
      <c r="Y14" s="382">
        <f t="shared" si="4"/>
        <v>10710</v>
      </c>
      <c r="Z14" s="383">
        <f t="shared" si="5"/>
        <v>4273</v>
      </c>
      <c r="AA14" s="382">
        <f t="shared" si="6"/>
        <v>26.892895727000003</v>
      </c>
      <c r="AB14" s="382">
        <f t="shared" si="7"/>
        <v>5</v>
      </c>
    </row>
    <row r="15" spans="1:28" s="382" customFormat="1" ht="15" customHeight="1" x14ac:dyDescent="0.25">
      <c r="A15" s="384">
        <v>6</v>
      </c>
      <c r="B15" s="1233" t="s">
        <v>340</v>
      </c>
      <c r="C15" s="785" t="s">
        <v>503</v>
      </c>
      <c r="D15" s="386">
        <v>6</v>
      </c>
      <c r="E15" s="387">
        <v>636</v>
      </c>
      <c r="F15" s="388">
        <v>1</v>
      </c>
      <c r="G15" s="389">
        <v>1580</v>
      </c>
      <c r="H15" s="388">
        <v>9</v>
      </c>
      <c r="I15" s="390">
        <v>435</v>
      </c>
      <c r="J15" s="391">
        <v>7</v>
      </c>
      <c r="K15" s="389">
        <v>1071</v>
      </c>
      <c r="L15" s="388">
        <v>8</v>
      </c>
      <c r="M15" s="390">
        <v>1062</v>
      </c>
      <c r="N15" s="391">
        <v>1</v>
      </c>
      <c r="O15" s="389">
        <v>4766</v>
      </c>
      <c r="P15" s="388"/>
      <c r="Q15" s="390"/>
      <c r="R15" s="391"/>
      <c r="S15" s="389"/>
      <c r="T15" s="744">
        <f t="shared" si="0"/>
        <v>32</v>
      </c>
      <c r="U15" s="745">
        <f t="shared" si="1"/>
        <v>9550</v>
      </c>
      <c r="V15" s="1237">
        <f t="shared" si="2"/>
        <v>6</v>
      </c>
      <c r="W15" s="382">
        <f t="shared" si="3"/>
        <v>1</v>
      </c>
      <c r="X15" s="382">
        <f t="shared" si="4"/>
        <v>32</v>
      </c>
      <c r="Y15" s="382">
        <f t="shared" si="4"/>
        <v>9550</v>
      </c>
      <c r="Z15" s="383">
        <f t="shared" si="5"/>
        <v>4766</v>
      </c>
      <c r="AA15" s="382">
        <f t="shared" si="6"/>
        <v>31.904495233999999</v>
      </c>
      <c r="AB15" s="382">
        <f t="shared" si="7"/>
        <v>6</v>
      </c>
    </row>
    <row r="16" spans="1:28" s="382" customFormat="1" ht="15" customHeight="1" x14ac:dyDescent="0.25">
      <c r="A16" s="370">
        <v>7</v>
      </c>
      <c r="B16" s="1233" t="s">
        <v>504</v>
      </c>
      <c r="C16" s="785" t="s">
        <v>505</v>
      </c>
      <c r="D16" s="386">
        <v>9</v>
      </c>
      <c r="E16" s="393">
        <v>382</v>
      </c>
      <c r="F16" s="376">
        <v>8</v>
      </c>
      <c r="G16" s="389">
        <v>662</v>
      </c>
      <c r="H16" s="388">
        <v>1</v>
      </c>
      <c r="I16" s="390">
        <v>7129</v>
      </c>
      <c r="J16" s="391">
        <v>1</v>
      </c>
      <c r="K16" s="389">
        <v>9186</v>
      </c>
      <c r="L16" s="388">
        <v>9</v>
      </c>
      <c r="M16" s="390">
        <v>808</v>
      </c>
      <c r="N16" s="391">
        <v>6</v>
      </c>
      <c r="O16" s="389">
        <v>2075</v>
      </c>
      <c r="P16" s="388"/>
      <c r="Q16" s="390"/>
      <c r="R16" s="391"/>
      <c r="S16" s="389"/>
      <c r="T16" s="744">
        <f t="shared" si="0"/>
        <v>34</v>
      </c>
      <c r="U16" s="745">
        <f t="shared" si="1"/>
        <v>20242</v>
      </c>
      <c r="V16" s="1237">
        <f t="shared" si="2"/>
        <v>7</v>
      </c>
      <c r="W16" s="382">
        <f t="shared" si="3"/>
        <v>1</v>
      </c>
      <c r="X16" s="382">
        <f t="shared" si="4"/>
        <v>34</v>
      </c>
      <c r="Y16" s="382">
        <f t="shared" si="4"/>
        <v>20242</v>
      </c>
      <c r="Z16" s="383">
        <f t="shared" si="5"/>
        <v>9186</v>
      </c>
      <c r="AA16" s="382">
        <f t="shared" si="6"/>
        <v>33.797570814000004</v>
      </c>
      <c r="AB16" s="382">
        <f t="shared" si="7"/>
        <v>7</v>
      </c>
    </row>
    <row r="17" spans="1:28" s="382" customFormat="1" ht="15" customHeight="1" x14ac:dyDescent="0.25">
      <c r="A17" s="384">
        <v>8</v>
      </c>
      <c r="B17" s="1235" t="s">
        <v>268</v>
      </c>
      <c r="C17" s="1569" t="s">
        <v>249</v>
      </c>
      <c r="D17" s="392">
        <v>10</v>
      </c>
      <c r="E17" s="1571">
        <v>0</v>
      </c>
      <c r="F17" s="388">
        <v>7</v>
      </c>
      <c r="G17" s="389">
        <v>837</v>
      </c>
      <c r="H17" s="388">
        <v>10</v>
      </c>
      <c r="I17" s="390">
        <v>145</v>
      </c>
      <c r="J17" s="391">
        <v>9.5</v>
      </c>
      <c r="K17" s="389">
        <v>500</v>
      </c>
      <c r="L17" s="388">
        <v>1</v>
      </c>
      <c r="M17" s="390">
        <v>2810</v>
      </c>
      <c r="N17" s="391">
        <v>8</v>
      </c>
      <c r="O17" s="389">
        <v>1556</v>
      </c>
      <c r="P17" s="388"/>
      <c r="Q17" s="390"/>
      <c r="R17" s="391"/>
      <c r="S17" s="389"/>
      <c r="T17" s="744">
        <f t="shared" si="0"/>
        <v>45.5</v>
      </c>
      <c r="U17" s="745">
        <f t="shared" si="1"/>
        <v>5848</v>
      </c>
      <c r="V17" s="1237">
        <f t="shared" si="2"/>
        <v>8</v>
      </c>
      <c r="W17" s="382">
        <f t="shared" si="3"/>
        <v>1</v>
      </c>
      <c r="X17" s="382">
        <f t="shared" si="4"/>
        <v>45.5</v>
      </c>
      <c r="Y17" s="382">
        <f t="shared" si="4"/>
        <v>5848</v>
      </c>
      <c r="Z17" s="383">
        <f t="shared" si="5"/>
        <v>2810</v>
      </c>
      <c r="AA17" s="382">
        <f t="shared" si="6"/>
        <v>45.441517189999999</v>
      </c>
      <c r="AB17" s="382">
        <f t="shared" si="7"/>
        <v>8</v>
      </c>
    </row>
    <row r="18" spans="1:28" s="382" customFormat="1" ht="15" customHeight="1" x14ac:dyDescent="0.25">
      <c r="A18" s="384">
        <v>9</v>
      </c>
      <c r="B18" s="1234" t="s">
        <v>341</v>
      </c>
      <c r="C18" s="385" t="s">
        <v>219</v>
      </c>
      <c r="D18" s="386">
        <v>7</v>
      </c>
      <c r="E18" s="387">
        <v>521</v>
      </c>
      <c r="F18" s="388">
        <v>10</v>
      </c>
      <c r="G18" s="389">
        <v>0</v>
      </c>
      <c r="H18" s="388">
        <v>7</v>
      </c>
      <c r="I18" s="390">
        <v>735</v>
      </c>
      <c r="J18" s="391">
        <v>8</v>
      </c>
      <c r="K18" s="389">
        <v>712</v>
      </c>
      <c r="L18" s="388">
        <v>7</v>
      </c>
      <c r="M18" s="390">
        <v>1341</v>
      </c>
      <c r="N18" s="391">
        <v>9</v>
      </c>
      <c r="O18" s="389">
        <v>1484</v>
      </c>
      <c r="P18" s="388"/>
      <c r="Q18" s="390"/>
      <c r="R18" s="391"/>
      <c r="S18" s="389"/>
      <c r="T18" s="744">
        <f t="shared" si="0"/>
        <v>48</v>
      </c>
      <c r="U18" s="745">
        <f t="shared" si="1"/>
        <v>4793</v>
      </c>
      <c r="V18" s="1237">
        <f t="shared" si="2"/>
        <v>9</v>
      </c>
      <c r="W18" s="382">
        <f t="shared" si="3"/>
        <v>1</v>
      </c>
      <c r="X18" s="382">
        <f t="shared" si="4"/>
        <v>48</v>
      </c>
      <c r="Y18" s="382">
        <f t="shared" si="4"/>
        <v>4793</v>
      </c>
      <c r="Z18" s="383">
        <f t="shared" si="5"/>
        <v>1484</v>
      </c>
      <c r="AA18" s="382">
        <f t="shared" si="6"/>
        <v>47.952068515999997</v>
      </c>
      <c r="AB18" s="382">
        <f t="shared" si="7"/>
        <v>9</v>
      </c>
    </row>
    <row r="19" spans="1:28" s="382" customFormat="1" ht="15" customHeight="1" thickBot="1" x14ac:dyDescent="0.3">
      <c r="A19" s="1209">
        <v>10</v>
      </c>
      <c r="B19" s="1236" t="s">
        <v>343</v>
      </c>
      <c r="C19" s="1570" t="s">
        <v>244</v>
      </c>
      <c r="D19" s="1229">
        <v>8</v>
      </c>
      <c r="E19" s="1572">
        <v>396</v>
      </c>
      <c r="F19" s="1203">
        <v>9</v>
      </c>
      <c r="G19" s="1206">
        <v>549</v>
      </c>
      <c r="H19" s="1203">
        <v>8</v>
      </c>
      <c r="I19" s="1204">
        <v>666</v>
      </c>
      <c r="J19" s="1205">
        <v>6</v>
      </c>
      <c r="K19" s="1206">
        <v>1134</v>
      </c>
      <c r="L19" s="1203">
        <v>10</v>
      </c>
      <c r="M19" s="1204">
        <v>746</v>
      </c>
      <c r="N19" s="1205">
        <v>11</v>
      </c>
      <c r="O19" s="1206"/>
      <c r="P19" s="1203"/>
      <c r="Q19" s="1204"/>
      <c r="R19" s="1205"/>
      <c r="S19" s="1206"/>
      <c r="T19" s="1230">
        <f t="shared" si="0"/>
        <v>52</v>
      </c>
      <c r="U19" s="1231">
        <f t="shared" si="1"/>
        <v>3491</v>
      </c>
      <c r="V19" s="1238">
        <f t="shared" si="2"/>
        <v>10</v>
      </c>
      <c r="W19" s="382">
        <f t="shared" si="3"/>
        <v>1</v>
      </c>
      <c r="X19" s="382">
        <f t="shared" si="4"/>
        <v>52</v>
      </c>
      <c r="Y19" s="382">
        <f t="shared" si="4"/>
        <v>3491</v>
      </c>
      <c r="Z19" s="383">
        <f t="shared" si="5"/>
        <v>1134</v>
      </c>
      <c r="AA19" s="382">
        <f t="shared" si="6"/>
        <v>51.965088866000002</v>
      </c>
      <c r="AB19" s="382">
        <f t="shared" si="7"/>
        <v>10</v>
      </c>
    </row>
    <row r="20" spans="1:28" s="382" customFormat="1" ht="15" customHeight="1" x14ac:dyDescent="0.2">
      <c r="A20" s="358"/>
      <c r="B20" s="362"/>
      <c r="C20"/>
      <c r="D20"/>
      <c r="E20" s="359"/>
      <c r="F20"/>
      <c r="G20" s="359"/>
      <c r="H20"/>
      <c r="I20" s="359"/>
      <c r="J20"/>
      <c r="K20" s="359"/>
      <c r="L20"/>
      <c r="M20" s="359"/>
      <c r="N20"/>
      <c r="O20" s="359"/>
      <c r="P20"/>
      <c r="Q20" s="359"/>
      <c r="R20"/>
      <c r="S20" s="359"/>
      <c r="T20"/>
      <c r="U20" s="359"/>
      <c r="V20"/>
      <c r="W20" s="382" t="str">
        <f>IF(ISNUMBER(#REF!)=TRUE,1,"")</f>
        <v/>
      </c>
      <c r="X20" s="382" t="str">
        <f>IF(ISNUMBER(#REF!)=TRUE,#REF!,"")</f>
        <v/>
      </c>
      <c r="Y20" s="382" t="str">
        <f>IF(ISNUMBER(#REF!)=TRUE,#REF!,"")</f>
        <v/>
      </c>
      <c r="Z20" s="383" t="e">
        <f>MAX(#REF!,#REF!,#REF!,#REF!,#REF!,#REF!,#REF!,#REF!)</f>
        <v>#REF!</v>
      </c>
      <c r="AA20" s="382" t="str">
        <f t="shared" si="6"/>
        <v/>
      </c>
      <c r="AB20" s="382" t="str">
        <f t="shared" si="7"/>
        <v/>
      </c>
    </row>
    <row r="21" spans="1:28" s="382" customFormat="1" ht="15" customHeight="1" x14ac:dyDescent="0.2">
      <c r="A21" s="358"/>
      <c r="B21" s="362"/>
      <c r="C21"/>
      <c r="D21"/>
      <c r="E21" s="359"/>
      <c r="F21"/>
      <c r="G21" s="359"/>
      <c r="H21"/>
      <c r="I21" s="359"/>
      <c r="J21"/>
      <c r="K21" s="359"/>
      <c r="L21"/>
      <c r="M21" s="359"/>
      <c r="N21"/>
      <c r="O21" s="359"/>
      <c r="P21"/>
      <c r="Q21" s="359"/>
      <c r="R21"/>
      <c r="S21" s="359"/>
      <c r="T21"/>
      <c r="U21" s="359"/>
      <c r="V21"/>
      <c r="W21" s="382" t="str">
        <f>IF(ISNUMBER(#REF!)=TRUE,1,"")</f>
        <v/>
      </c>
      <c r="X21" s="382" t="str">
        <f>IF(ISNUMBER(#REF!)=TRUE,#REF!,"")</f>
        <v/>
      </c>
      <c r="Y21" s="382" t="str">
        <f>IF(ISNUMBER(#REF!)=TRUE,#REF!,"")</f>
        <v/>
      </c>
      <c r="Z21" s="383" t="e">
        <f>MAX(#REF!,#REF!,#REF!,#REF!,#REF!,#REF!,#REF!,#REF!)</f>
        <v>#REF!</v>
      </c>
      <c r="AA21" s="382" t="str">
        <f t="shared" si="6"/>
        <v/>
      </c>
      <c r="AB21" s="382" t="str">
        <f t="shared" si="7"/>
        <v/>
      </c>
    </row>
    <row r="22" spans="1:28" ht="15" customHeight="1" x14ac:dyDescent="0.2">
      <c r="W22" s="382" t="str">
        <f>IF(ISNUMBER(#REF!)=TRUE,1,"")</f>
        <v/>
      </c>
      <c r="X22" s="382" t="str">
        <f>IF(ISNUMBER(#REF!)=TRUE,#REF!,"")</f>
        <v/>
      </c>
      <c r="Y22" s="382" t="str">
        <f>IF(ISNUMBER(#REF!)=TRUE,#REF!,"")</f>
        <v/>
      </c>
      <c r="Z22" s="383" t="e">
        <f>MAX(#REF!,#REF!,#REF!,#REF!,#REF!,#REF!,#REF!,#REF!)</f>
        <v>#REF!</v>
      </c>
      <c r="AA22" s="382" t="str">
        <f t="shared" si="6"/>
        <v/>
      </c>
      <c r="AB22" s="382" t="str">
        <f t="shared" si="7"/>
        <v/>
      </c>
    </row>
    <row r="23" spans="1:28" ht="15.75" customHeight="1" x14ac:dyDescent="0.2">
      <c r="W23" s="382" t="str">
        <f>IF(ISNUMBER(#REF!)=TRUE,1,"")</f>
        <v/>
      </c>
      <c r="X23" s="382" t="str">
        <f>IF(ISNUMBER(#REF!)=TRUE,#REF!,"")</f>
        <v/>
      </c>
      <c r="Y23" s="382" t="str">
        <f>IF(ISNUMBER(#REF!)=TRUE,#REF!,"")</f>
        <v/>
      </c>
      <c r="Z23" s="383" t="e">
        <f>MAX(#REF!,#REF!,#REF!,#REF!,#REF!,#REF!,#REF!,#REF!)</f>
        <v>#REF!</v>
      </c>
      <c r="AA23" s="382" t="str">
        <f t="shared" si="6"/>
        <v/>
      </c>
      <c r="AB23" s="382" t="str">
        <f t="shared" si="7"/>
        <v/>
      </c>
    </row>
    <row r="24" spans="1:28" x14ac:dyDescent="0.2">
      <c r="W24" s="382" t="str">
        <f>IF(ISNUMBER(#REF!)=TRUE,1,"")</f>
        <v/>
      </c>
      <c r="X24" s="382" t="str">
        <f>IF(ISNUMBER(#REF!)=TRUE,#REF!,"")</f>
        <v/>
      </c>
      <c r="Y24" s="382" t="str">
        <f>IF(ISNUMBER(#REF!)=TRUE,#REF!,"")</f>
        <v/>
      </c>
      <c r="Z24" s="383" t="e">
        <f>MAX(#REF!,#REF!,#REF!,#REF!,#REF!,#REF!,#REF!,#REF!)</f>
        <v>#REF!</v>
      </c>
      <c r="AA24" s="382" t="str">
        <f t="shared" si="6"/>
        <v/>
      </c>
      <c r="AB24" s="382" t="str">
        <f t="shared" si="7"/>
        <v/>
      </c>
    </row>
    <row r="25" spans="1:28" x14ac:dyDescent="0.2">
      <c r="W25" s="382" t="str">
        <f>IF(ISNUMBER(#REF!)=TRUE,1,"")</f>
        <v/>
      </c>
      <c r="X25" s="382" t="str">
        <f>IF(ISNUMBER(#REF!)=TRUE,#REF!,"")</f>
        <v/>
      </c>
      <c r="Y25" s="382" t="str">
        <f>IF(ISNUMBER(#REF!)=TRUE,#REF!,"")</f>
        <v/>
      </c>
      <c r="Z25" s="383" t="e">
        <f>MAX(#REF!,#REF!,#REF!,#REF!,#REF!,#REF!,#REF!,#REF!)</f>
        <v>#REF!</v>
      </c>
      <c r="AA25" s="382" t="str">
        <f t="shared" si="6"/>
        <v/>
      </c>
      <c r="AB25" s="382" t="str">
        <f t="shared" si="7"/>
        <v/>
      </c>
    </row>
    <row r="26" spans="1:28" x14ac:dyDescent="0.2">
      <c r="W26" s="382" t="str">
        <f>IF(ISNUMBER(#REF!)=TRUE,1,"")</f>
        <v/>
      </c>
      <c r="X26" s="382" t="str">
        <f>IF(ISNUMBER(#REF!)=TRUE,#REF!,"")</f>
        <v/>
      </c>
      <c r="Y26" s="382" t="str">
        <f>IF(ISNUMBER(#REF!)=TRUE,#REF!,"")</f>
        <v/>
      </c>
      <c r="Z26" s="383" t="e">
        <f>MAX(#REF!,#REF!,#REF!,#REF!,#REF!,#REF!,#REF!,#REF!)</f>
        <v>#REF!</v>
      </c>
      <c r="AA26" s="382" t="str">
        <f t="shared" si="6"/>
        <v/>
      </c>
      <c r="AB26" s="382" t="str">
        <f t="shared" si="7"/>
        <v/>
      </c>
    </row>
    <row r="27" spans="1:28" x14ac:dyDescent="0.2">
      <c r="W27" s="382" t="str">
        <f>IF(ISNUMBER(#REF!)=TRUE,1,"")</f>
        <v/>
      </c>
      <c r="X27" s="382" t="str">
        <f>IF(ISNUMBER(#REF!)=TRUE,#REF!,"")</f>
        <v/>
      </c>
      <c r="Y27" s="382" t="str">
        <f>IF(ISNUMBER(#REF!)=TRUE,#REF!,"")</f>
        <v/>
      </c>
      <c r="Z27" s="383" t="e">
        <f>MAX(#REF!,#REF!,#REF!,#REF!,#REF!,#REF!,#REF!,#REF!)</f>
        <v>#REF!</v>
      </c>
      <c r="AA27" s="382" t="str">
        <f t="shared" si="6"/>
        <v/>
      </c>
      <c r="AB27" s="382" t="str">
        <f t="shared" si="7"/>
        <v/>
      </c>
    </row>
    <row r="28" spans="1:28" x14ac:dyDescent="0.2">
      <c r="W28" s="382" t="str">
        <f>IF(ISNUMBER(#REF!)=TRUE,1,"")</f>
        <v/>
      </c>
      <c r="X28" s="382" t="str">
        <f>IF(ISNUMBER(#REF!)=TRUE,#REF!,"")</f>
        <v/>
      </c>
      <c r="Y28" s="382" t="str">
        <f>IF(ISNUMBER(#REF!)=TRUE,#REF!,"")</f>
        <v/>
      </c>
      <c r="Z28" s="383" t="e">
        <f>MAX(#REF!,#REF!,#REF!,#REF!,#REF!,#REF!,#REF!,#REF!)</f>
        <v>#REF!</v>
      </c>
      <c r="AA28" s="382" t="str">
        <f t="shared" si="6"/>
        <v/>
      </c>
      <c r="AB28" s="382" t="str">
        <f t="shared" si="7"/>
        <v/>
      </c>
    </row>
    <row r="29" spans="1:28" x14ac:dyDescent="0.2">
      <c r="W29" s="382" t="str">
        <f>IF(ISNUMBER(#REF!)=TRUE,1,"")</f>
        <v/>
      </c>
      <c r="X29" s="382" t="str">
        <f>IF(ISNUMBER(#REF!)=TRUE,#REF!,"")</f>
        <v/>
      </c>
      <c r="Y29" s="382" t="str">
        <f>IF(ISNUMBER(#REF!)=TRUE,#REF!,"")</f>
        <v/>
      </c>
      <c r="Z29" s="383" t="e">
        <f>MAX(#REF!,#REF!,#REF!,#REF!,#REF!,#REF!,#REF!,#REF!)</f>
        <v>#REF!</v>
      </c>
      <c r="AA29" s="382" t="str">
        <f t="shared" si="6"/>
        <v/>
      </c>
      <c r="AB29" s="382" t="str">
        <f t="shared" si="7"/>
        <v/>
      </c>
    </row>
    <row r="30" spans="1:28" x14ac:dyDescent="0.2">
      <c r="W30" s="382" t="str">
        <f>IF(ISNUMBER(#REF!)=TRUE,1,"")</f>
        <v/>
      </c>
      <c r="X30" s="382" t="str">
        <f>IF(ISNUMBER(#REF!)=TRUE,#REF!,"")</f>
        <v/>
      </c>
      <c r="Y30" s="382" t="str">
        <f>IF(ISNUMBER(#REF!)=TRUE,#REF!,"")</f>
        <v/>
      </c>
      <c r="Z30" s="383" t="e">
        <f>MAX(#REF!,#REF!,#REF!,#REF!,#REF!,#REF!,#REF!,#REF!)</f>
        <v>#REF!</v>
      </c>
      <c r="AA30" s="382" t="str">
        <f t="shared" si="6"/>
        <v/>
      </c>
      <c r="AB30" s="382" t="str">
        <f t="shared" si="7"/>
        <v/>
      </c>
    </row>
    <row r="31" spans="1:28" x14ac:dyDescent="0.2">
      <c r="W31" s="382" t="str">
        <f>IF(ISNUMBER(#REF!)=TRUE,1,"")</f>
        <v/>
      </c>
      <c r="X31" s="382" t="str">
        <f>IF(ISNUMBER(#REF!)=TRUE,#REF!,"")</f>
        <v/>
      </c>
      <c r="Y31" s="382" t="str">
        <f>IF(ISNUMBER(#REF!)=TRUE,#REF!,"")</f>
        <v/>
      </c>
      <c r="Z31" s="383" t="e">
        <f>MAX(#REF!,#REF!,#REF!,#REF!,#REF!,#REF!,#REF!,#REF!)</f>
        <v>#REF!</v>
      </c>
      <c r="AA31" s="382" t="str">
        <f t="shared" si="6"/>
        <v/>
      </c>
      <c r="AB31" s="382" t="str">
        <f t="shared" si="7"/>
        <v/>
      </c>
    </row>
    <row r="32" spans="1:28" x14ac:dyDescent="0.2">
      <c r="W32" s="382" t="str">
        <f>IF(ISNUMBER(#REF!)=TRUE,1,"")</f>
        <v/>
      </c>
      <c r="X32" s="382" t="str">
        <f>IF(ISNUMBER(#REF!)=TRUE,#REF!,"")</f>
        <v/>
      </c>
      <c r="Y32" s="382" t="str">
        <f>IF(ISNUMBER(#REF!)=TRUE,#REF!,"")</f>
        <v/>
      </c>
      <c r="Z32" s="383" t="e">
        <f>MAX(#REF!,#REF!,#REF!,#REF!,#REF!,#REF!,#REF!,#REF!)</f>
        <v>#REF!</v>
      </c>
      <c r="AA32" s="382" t="str">
        <f t="shared" si="6"/>
        <v/>
      </c>
      <c r="AB32" s="382" t="str">
        <f t="shared" si="7"/>
        <v/>
      </c>
    </row>
    <row r="33" spans="23:28" x14ac:dyDescent="0.2">
      <c r="W33" s="382" t="str">
        <f>IF(ISNUMBER(#REF!)=TRUE,1,"")</f>
        <v/>
      </c>
      <c r="X33" s="382" t="str">
        <f>IF(ISNUMBER(#REF!)=TRUE,#REF!,"")</f>
        <v/>
      </c>
      <c r="Y33" s="382" t="str">
        <f>IF(ISNUMBER(#REF!)=TRUE,#REF!,"")</f>
        <v/>
      </c>
      <c r="Z33" s="383" t="e">
        <f>MAX(#REF!,#REF!,#REF!,#REF!,#REF!,#REF!,#REF!,#REF!)</f>
        <v>#REF!</v>
      </c>
      <c r="AA33" s="382" t="str">
        <f t="shared" si="6"/>
        <v/>
      </c>
      <c r="AB33" s="382" t="str">
        <f t="shared" si="7"/>
        <v/>
      </c>
    </row>
    <row r="34" spans="23:28" x14ac:dyDescent="0.2">
      <c r="W34" s="382" t="str">
        <f>IF(ISNUMBER(#REF!)=TRUE,1,"")</f>
        <v/>
      </c>
      <c r="X34" s="382" t="str">
        <f>IF(ISNUMBER(#REF!)=TRUE,#REF!,"")</f>
        <v/>
      </c>
      <c r="Y34" s="382" t="str">
        <f>IF(ISNUMBER(#REF!)=TRUE,#REF!,"")</f>
        <v/>
      </c>
      <c r="Z34" s="383" t="e">
        <f>MAX(#REF!,#REF!,#REF!,#REF!,#REF!,#REF!,#REF!,#REF!)</f>
        <v>#REF!</v>
      </c>
      <c r="AA34" s="382" t="str">
        <f t="shared" si="6"/>
        <v/>
      </c>
      <c r="AB34" s="382" t="str">
        <f t="shared" si="7"/>
        <v/>
      </c>
    </row>
    <row r="35" spans="23:28" x14ac:dyDescent="0.2">
      <c r="W35" s="382" t="str">
        <f>IF(ISNUMBER(#REF!)=TRUE,1,"")</f>
        <v/>
      </c>
      <c r="X35" s="382" t="str">
        <f>IF(ISNUMBER(#REF!)=TRUE,#REF!,"")</f>
        <v/>
      </c>
      <c r="Y35" s="382" t="str">
        <f>IF(ISNUMBER(#REF!)=TRUE,#REF!,"")</f>
        <v/>
      </c>
      <c r="Z35" s="383" t="e">
        <f>MAX(#REF!,#REF!,#REF!,#REF!,#REF!,#REF!,#REF!,#REF!)</f>
        <v>#REF!</v>
      </c>
      <c r="AA35" s="382" t="str">
        <f t="shared" si="6"/>
        <v/>
      </c>
      <c r="AB35" s="382" t="str">
        <f t="shared" si="7"/>
        <v/>
      </c>
    </row>
    <row r="36" spans="23:28" x14ac:dyDescent="0.2">
      <c r="W36" s="382" t="str">
        <f>IF(ISNUMBER(#REF!)=TRUE,1,"")</f>
        <v/>
      </c>
      <c r="X36" s="382" t="str">
        <f>IF(ISNUMBER(#REF!)=TRUE,#REF!,"")</f>
        <v/>
      </c>
      <c r="Y36" s="382" t="str">
        <f>IF(ISNUMBER(#REF!)=TRUE,#REF!,"")</f>
        <v/>
      </c>
      <c r="Z36" s="383" t="e">
        <f>MAX(#REF!,#REF!,#REF!,#REF!,#REF!,#REF!,#REF!,#REF!)</f>
        <v>#REF!</v>
      </c>
      <c r="AA36" s="382" t="str">
        <f t="shared" si="6"/>
        <v/>
      </c>
      <c r="AB36" s="382" t="str">
        <f t="shared" si="7"/>
        <v/>
      </c>
    </row>
    <row r="37" spans="23:28" x14ac:dyDescent="0.2">
      <c r="W37" s="382" t="str">
        <f>IF(ISNUMBER(#REF!)=TRUE,1,"")</f>
        <v/>
      </c>
      <c r="X37" s="382" t="str">
        <f>IF(ISNUMBER(#REF!)=TRUE,#REF!,"")</f>
        <v/>
      </c>
      <c r="Y37" s="382" t="str">
        <f>IF(ISNUMBER(#REF!)=TRUE,#REF!,"")</f>
        <v/>
      </c>
      <c r="Z37" s="383" t="e">
        <f>MAX(#REF!,#REF!,#REF!,#REF!,#REF!,#REF!,#REF!,#REF!)</f>
        <v>#REF!</v>
      </c>
      <c r="AA37" s="382" t="str">
        <f t="shared" si="6"/>
        <v/>
      </c>
      <c r="AB37" s="382" t="str">
        <f t="shared" si="7"/>
        <v/>
      </c>
    </row>
    <row r="38" spans="23:28" x14ac:dyDescent="0.2">
      <c r="W38" s="382" t="str">
        <f>IF(ISNUMBER(#REF!)=TRUE,1,"")</f>
        <v/>
      </c>
      <c r="X38" s="382" t="str">
        <f>IF(ISNUMBER(#REF!)=TRUE,#REF!,"")</f>
        <v/>
      </c>
      <c r="Y38" s="382" t="str">
        <f>IF(ISNUMBER(#REF!)=TRUE,#REF!,"")</f>
        <v/>
      </c>
      <c r="Z38" s="383" t="e">
        <f>MAX(#REF!,#REF!,#REF!,#REF!,#REF!,#REF!,#REF!,#REF!)</f>
        <v>#REF!</v>
      </c>
      <c r="AA38" s="382" t="str">
        <f t="shared" si="6"/>
        <v/>
      </c>
      <c r="AB38" s="382" t="str">
        <f t="shared" si="7"/>
        <v/>
      </c>
    </row>
    <row r="39" spans="23:28" x14ac:dyDescent="0.2">
      <c r="W39" s="382" t="str">
        <f>IF(ISNUMBER(#REF!)=TRUE,1,"")</f>
        <v/>
      </c>
      <c r="X39" s="382" t="str">
        <f>IF(ISNUMBER(#REF!)=TRUE,#REF!,"")</f>
        <v/>
      </c>
      <c r="Y39" s="382" t="str">
        <f>IF(ISNUMBER(#REF!)=TRUE,#REF!,"")</f>
        <v/>
      </c>
      <c r="Z39" s="383" t="e">
        <f>MAX(#REF!,#REF!,#REF!,#REF!,#REF!,#REF!,#REF!,#REF!)</f>
        <v>#REF!</v>
      </c>
      <c r="AA39" s="382" t="str">
        <f t="shared" si="6"/>
        <v/>
      </c>
      <c r="AB39" s="382" t="str">
        <f t="shared" si="7"/>
        <v/>
      </c>
    </row>
    <row r="40" spans="23:28" x14ac:dyDescent="0.2">
      <c r="W40" s="382" t="str">
        <f>IF(ISNUMBER(#REF!)=TRUE,1,"")</f>
        <v/>
      </c>
      <c r="X40" s="382" t="str">
        <f>IF(ISNUMBER(#REF!)=TRUE,#REF!,"")</f>
        <v/>
      </c>
      <c r="Y40" s="382" t="str">
        <f>IF(ISNUMBER(#REF!)=TRUE,#REF!,"")</f>
        <v/>
      </c>
      <c r="Z40" s="383" t="e">
        <f>MAX(#REF!,#REF!,#REF!,#REF!,#REF!,#REF!,#REF!,#REF!)</f>
        <v>#REF!</v>
      </c>
      <c r="AA40" s="382" t="str">
        <f t="shared" si="6"/>
        <v/>
      </c>
      <c r="AB40" s="382" t="str">
        <f t="shared" si="7"/>
        <v/>
      </c>
    </row>
    <row r="41" spans="23:28" x14ac:dyDescent="0.2">
      <c r="W41" s="382" t="str">
        <f>IF(ISNUMBER(#REF!)=TRUE,1,"")</f>
        <v/>
      </c>
      <c r="X41" s="382" t="str">
        <f>IF(ISNUMBER(#REF!)=TRUE,#REF!,"")</f>
        <v/>
      </c>
      <c r="Y41" s="382" t="str">
        <f>IF(ISNUMBER(#REF!)=TRUE,#REF!,"")</f>
        <v/>
      </c>
      <c r="Z41" s="383" t="e">
        <f>MAX(#REF!,#REF!,#REF!,#REF!,#REF!,#REF!,#REF!,#REF!)</f>
        <v>#REF!</v>
      </c>
      <c r="AA41" s="382" t="str">
        <f t="shared" si="6"/>
        <v/>
      </c>
      <c r="AB41" s="382" t="str">
        <f t="shared" si="7"/>
        <v/>
      </c>
    </row>
    <row r="42" spans="23:28" x14ac:dyDescent="0.2">
      <c r="W42" s="382" t="str">
        <f>IF(ISNUMBER(#REF!)=TRUE,1,"")</f>
        <v/>
      </c>
      <c r="X42" s="382" t="str">
        <f>IF(ISNUMBER(#REF!)=TRUE,#REF!,"")</f>
        <v/>
      </c>
      <c r="Y42" s="382" t="str">
        <f>IF(ISNUMBER(#REF!)=TRUE,#REF!,"")</f>
        <v/>
      </c>
      <c r="Z42" s="383" t="e">
        <f>MAX(#REF!,#REF!,#REF!,#REF!,#REF!,#REF!,#REF!,#REF!)</f>
        <v>#REF!</v>
      </c>
      <c r="AA42" s="382" t="str">
        <f t="shared" si="6"/>
        <v/>
      </c>
      <c r="AB42" s="382" t="str">
        <f t="shared" si="7"/>
        <v/>
      </c>
    </row>
    <row r="43" spans="23:28" x14ac:dyDescent="0.2">
      <c r="W43" s="382" t="str">
        <f>IF(ISNUMBER(#REF!)=TRUE,1,"")</f>
        <v/>
      </c>
      <c r="X43" s="382" t="str">
        <f>IF(ISNUMBER(#REF!)=TRUE,#REF!,"")</f>
        <v/>
      </c>
      <c r="Y43" s="382" t="str">
        <f>IF(ISNUMBER(#REF!)=TRUE,#REF!,"")</f>
        <v/>
      </c>
      <c r="Z43" s="383" t="e">
        <f>MAX(#REF!,#REF!,#REF!,#REF!,#REF!,#REF!,#REF!,#REF!)</f>
        <v>#REF!</v>
      </c>
      <c r="AA43" s="382" t="str">
        <f t="shared" si="6"/>
        <v/>
      </c>
      <c r="AB43" s="382" t="str">
        <f t="shared" si="7"/>
        <v/>
      </c>
    </row>
    <row r="44" spans="23:28" x14ac:dyDescent="0.2">
      <c r="W44" s="382" t="str">
        <f>IF(ISNUMBER(#REF!)=TRUE,1,"")</f>
        <v/>
      </c>
      <c r="X44" s="382" t="str">
        <f>IF(ISNUMBER(#REF!)=TRUE,#REF!,"")</f>
        <v/>
      </c>
      <c r="Y44" s="382" t="str">
        <f>IF(ISNUMBER(#REF!)=TRUE,#REF!,"")</f>
        <v/>
      </c>
      <c r="Z44" s="383" t="e">
        <f>MAX(#REF!,#REF!,#REF!,#REF!,#REF!,#REF!,#REF!,#REF!)</f>
        <v>#REF!</v>
      </c>
      <c r="AA44" s="382" t="str">
        <f t="shared" si="6"/>
        <v/>
      </c>
      <c r="AB44" s="382" t="str">
        <f t="shared" si="7"/>
        <v/>
      </c>
    </row>
    <row r="45" spans="23:28" x14ac:dyDescent="0.2">
      <c r="W45" s="382" t="str">
        <f>IF(ISNUMBER(#REF!)=TRUE,1,"")</f>
        <v/>
      </c>
      <c r="X45" s="382" t="str">
        <f>IF(ISNUMBER(#REF!)=TRUE,#REF!,"")</f>
        <v/>
      </c>
      <c r="Y45" s="382" t="str">
        <f>IF(ISNUMBER(#REF!)=TRUE,#REF!,"")</f>
        <v/>
      </c>
      <c r="Z45" s="383" t="e">
        <f>MAX(#REF!,#REF!,#REF!,#REF!,#REF!,#REF!,#REF!,#REF!)</f>
        <v>#REF!</v>
      </c>
      <c r="AA45" s="382" t="str">
        <f t="shared" si="6"/>
        <v/>
      </c>
      <c r="AB45" s="382" t="str">
        <f t="shared" si="7"/>
        <v/>
      </c>
    </row>
    <row r="46" spans="23:28" x14ac:dyDescent="0.2">
      <c r="W46" s="382" t="str">
        <f>IF(ISNUMBER(#REF!)=TRUE,1,"")</f>
        <v/>
      </c>
      <c r="X46" s="382" t="str">
        <f>IF(ISNUMBER(#REF!)=TRUE,#REF!,"")</f>
        <v/>
      </c>
      <c r="Y46" s="382" t="str">
        <f>IF(ISNUMBER(#REF!)=TRUE,#REF!,"")</f>
        <v/>
      </c>
      <c r="Z46" s="383" t="e">
        <f>MAX(#REF!,#REF!,#REF!,#REF!,#REF!,#REF!,#REF!,#REF!)</f>
        <v>#REF!</v>
      </c>
      <c r="AA46" s="382" t="str">
        <f t="shared" si="6"/>
        <v/>
      </c>
      <c r="AB46" s="382" t="str">
        <f t="shared" si="7"/>
        <v/>
      </c>
    </row>
    <row r="47" spans="23:28" x14ac:dyDescent="0.2">
      <c r="W47" s="382" t="str">
        <f>IF(ISNUMBER(#REF!)=TRUE,1,"")</f>
        <v/>
      </c>
      <c r="X47" s="382" t="str">
        <f>IF(ISNUMBER(#REF!)=TRUE,#REF!,"")</f>
        <v/>
      </c>
      <c r="Y47" s="382" t="str">
        <f>IF(ISNUMBER(#REF!)=TRUE,#REF!,"")</f>
        <v/>
      </c>
      <c r="Z47" s="383" t="e">
        <f>MAX(#REF!,#REF!,#REF!,#REF!,#REF!,#REF!,#REF!,#REF!)</f>
        <v>#REF!</v>
      </c>
      <c r="AA47" s="382" t="str">
        <f t="shared" si="6"/>
        <v/>
      </c>
      <c r="AB47" s="382" t="str">
        <f t="shared" si="7"/>
        <v/>
      </c>
    </row>
    <row r="48" spans="23:28" x14ac:dyDescent="0.2">
      <c r="W48" s="382" t="str">
        <f>IF(ISNUMBER(#REF!)=TRUE,1,"")</f>
        <v/>
      </c>
      <c r="X48" s="382" t="str">
        <f>IF(ISNUMBER(#REF!)=TRUE,#REF!,"")</f>
        <v/>
      </c>
      <c r="Y48" s="382" t="str">
        <f>IF(ISNUMBER(#REF!)=TRUE,#REF!,"")</f>
        <v/>
      </c>
      <c r="Z48" s="383" t="e">
        <f>MAX(#REF!,#REF!,#REF!,#REF!,#REF!,#REF!,#REF!,#REF!)</f>
        <v>#REF!</v>
      </c>
      <c r="AA48" s="382" t="str">
        <f t="shared" si="6"/>
        <v/>
      </c>
      <c r="AB48" s="382" t="str">
        <f t="shared" si="7"/>
        <v/>
      </c>
    </row>
    <row r="49" spans="23:28" x14ac:dyDescent="0.2">
      <c r="W49" s="382" t="str">
        <f>IF(ISNUMBER(#REF!)=TRUE,1,"")</f>
        <v/>
      </c>
      <c r="X49" s="382" t="str">
        <f>IF(ISNUMBER(#REF!)=TRUE,#REF!,"")</f>
        <v/>
      </c>
      <c r="Y49" s="382" t="str">
        <f>IF(ISNUMBER(#REF!)=TRUE,#REF!,"")</f>
        <v/>
      </c>
      <c r="Z49" s="383" t="e">
        <f>MAX(#REF!,#REF!,#REF!,#REF!,#REF!,#REF!,#REF!,#REF!)</f>
        <v>#REF!</v>
      </c>
      <c r="AA49" s="382" t="str">
        <f t="shared" si="6"/>
        <v/>
      </c>
      <c r="AB49" s="382" t="str">
        <f t="shared" si="7"/>
        <v/>
      </c>
    </row>
    <row r="50" spans="23:28" x14ac:dyDescent="0.2">
      <c r="W50" s="382" t="str">
        <f>IF(ISNUMBER(#REF!)=TRUE,1,"")</f>
        <v/>
      </c>
      <c r="X50" s="382" t="str">
        <f>IF(ISNUMBER(#REF!)=TRUE,#REF!,"")</f>
        <v/>
      </c>
      <c r="Y50" s="382" t="str">
        <f>IF(ISNUMBER(#REF!)=TRUE,#REF!,"")</f>
        <v/>
      </c>
      <c r="Z50" s="383" t="e">
        <f>MAX(#REF!,#REF!,#REF!,#REF!,#REF!,#REF!,#REF!,#REF!)</f>
        <v>#REF!</v>
      </c>
      <c r="AA50" s="382" t="str">
        <f t="shared" si="6"/>
        <v/>
      </c>
      <c r="AB50" s="382" t="str">
        <f t="shared" si="7"/>
        <v/>
      </c>
    </row>
    <row r="51" spans="23:28" x14ac:dyDescent="0.2">
      <c r="W51" s="382" t="str">
        <f>IF(ISNUMBER(#REF!)=TRUE,1,"")</f>
        <v/>
      </c>
      <c r="X51" s="382" t="str">
        <f>IF(ISNUMBER(#REF!)=TRUE,#REF!,"")</f>
        <v/>
      </c>
      <c r="Y51" s="382" t="str">
        <f>IF(ISNUMBER(#REF!)=TRUE,#REF!,"")</f>
        <v/>
      </c>
      <c r="Z51" s="383" t="e">
        <f>MAX(#REF!,#REF!,#REF!,#REF!,#REF!,#REF!,#REF!,#REF!)</f>
        <v>#REF!</v>
      </c>
      <c r="AA51" s="382" t="str">
        <f t="shared" si="6"/>
        <v/>
      </c>
      <c r="AB51" s="382" t="str">
        <f t="shared" si="7"/>
        <v/>
      </c>
    </row>
    <row r="52" spans="23:28" x14ac:dyDescent="0.2">
      <c r="W52" s="382" t="str">
        <f>IF(ISNUMBER(#REF!)=TRUE,1,"")</f>
        <v/>
      </c>
      <c r="X52" s="382" t="str">
        <f>IF(ISNUMBER(#REF!)=TRUE,#REF!,"")</f>
        <v/>
      </c>
      <c r="Y52" s="382" t="str">
        <f>IF(ISNUMBER(#REF!)=TRUE,#REF!,"")</f>
        <v/>
      </c>
      <c r="Z52" s="383" t="e">
        <f>MAX(#REF!,#REF!,#REF!,#REF!,#REF!,#REF!,#REF!,#REF!)</f>
        <v>#REF!</v>
      </c>
      <c r="AA52" s="382" t="str">
        <f t="shared" si="6"/>
        <v/>
      </c>
      <c r="AB52" s="382" t="str">
        <f t="shared" si="7"/>
        <v/>
      </c>
    </row>
    <row r="53" spans="23:28" x14ac:dyDescent="0.2">
      <c r="W53" s="382" t="str">
        <f>IF(ISNUMBER(#REF!)=TRUE,1,"")</f>
        <v/>
      </c>
      <c r="X53" s="382" t="str">
        <f>IF(ISNUMBER(#REF!)=TRUE,#REF!,"")</f>
        <v/>
      </c>
      <c r="Y53" s="382" t="str">
        <f>IF(ISNUMBER(#REF!)=TRUE,#REF!,"")</f>
        <v/>
      </c>
      <c r="Z53" s="383" t="e">
        <f>MAX(#REF!,#REF!,#REF!,#REF!,#REF!,#REF!,#REF!,#REF!)</f>
        <v>#REF!</v>
      </c>
      <c r="AA53" s="382" t="str">
        <f t="shared" si="6"/>
        <v/>
      </c>
      <c r="AB53" s="382" t="str">
        <f t="shared" si="7"/>
        <v/>
      </c>
    </row>
    <row r="54" spans="23:28" x14ac:dyDescent="0.2">
      <c r="W54" s="382" t="str">
        <f>IF(ISNUMBER(#REF!)=TRUE,1,"")</f>
        <v/>
      </c>
      <c r="X54" s="382" t="str">
        <f>IF(ISNUMBER(#REF!)=TRUE,#REF!,"")</f>
        <v/>
      </c>
      <c r="Y54" s="382" t="str">
        <f>IF(ISNUMBER(#REF!)=TRUE,#REF!,"")</f>
        <v/>
      </c>
      <c r="Z54" s="383" t="e">
        <f>MAX(#REF!,#REF!,#REF!,#REF!,#REF!,#REF!,#REF!,#REF!)</f>
        <v>#REF!</v>
      </c>
      <c r="AA54" s="382" t="str">
        <f t="shared" si="6"/>
        <v/>
      </c>
      <c r="AB54" s="382" t="str">
        <f t="shared" si="7"/>
        <v/>
      </c>
    </row>
    <row r="55" spans="23:28" x14ac:dyDescent="0.2">
      <c r="W55" s="382" t="str">
        <f>IF(ISNUMBER(#REF!)=TRUE,1,"")</f>
        <v/>
      </c>
      <c r="X55" s="382" t="str">
        <f>IF(ISNUMBER(#REF!)=TRUE,#REF!,"")</f>
        <v/>
      </c>
      <c r="Y55" s="382" t="str">
        <f>IF(ISNUMBER(#REF!)=TRUE,#REF!,"")</f>
        <v/>
      </c>
      <c r="Z55" s="383" t="e">
        <f>MAX(#REF!,#REF!,#REF!,#REF!,#REF!,#REF!,#REF!,#REF!)</f>
        <v>#REF!</v>
      </c>
      <c r="AA55" s="382" t="str">
        <f t="shared" si="6"/>
        <v/>
      </c>
      <c r="AB55" s="382" t="str">
        <f t="shared" si="7"/>
        <v/>
      </c>
    </row>
    <row r="56" spans="23:28" x14ac:dyDescent="0.2">
      <c r="W56" s="382" t="str">
        <f>IF(ISNUMBER(#REF!)=TRUE,1,"")</f>
        <v/>
      </c>
      <c r="X56" s="382" t="str">
        <f>IF(ISNUMBER(#REF!)=TRUE,#REF!,"")</f>
        <v/>
      </c>
      <c r="Y56" s="382" t="str">
        <f>IF(ISNUMBER(#REF!)=TRUE,#REF!,"")</f>
        <v/>
      </c>
      <c r="Z56" s="383" t="e">
        <f>MAX(#REF!,#REF!,#REF!,#REF!,#REF!,#REF!,#REF!,#REF!)</f>
        <v>#REF!</v>
      </c>
      <c r="AA56" s="382" t="str">
        <f t="shared" si="6"/>
        <v/>
      </c>
      <c r="AB56" s="382" t="str">
        <f t="shared" si="7"/>
        <v/>
      </c>
    </row>
    <row r="57" spans="23:28" x14ac:dyDescent="0.2">
      <c r="W57" s="382" t="str">
        <f>IF(ISNUMBER(#REF!)=TRUE,1,"")</f>
        <v/>
      </c>
      <c r="X57" s="382" t="str">
        <f>IF(ISNUMBER(#REF!)=TRUE,#REF!,"")</f>
        <v/>
      </c>
      <c r="Y57" s="382" t="str">
        <f>IF(ISNUMBER(#REF!)=TRUE,#REF!,"")</f>
        <v/>
      </c>
      <c r="Z57" s="383" t="e">
        <f>MAX(#REF!,#REF!,#REF!,#REF!,#REF!,#REF!,#REF!,#REF!)</f>
        <v>#REF!</v>
      </c>
      <c r="AA57" s="382" t="str">
        <f t="shared" si="6"/>
        <v/>
      </c>
      <c r="AB57" s="382" t="str">
        <f t="shared" si="7"/>
        <v/>
      </c>
    </row>
    <row r="58" spans="23:28" x14ac:dyDescent="0.2">
      <c r="W58" s="382" t="str">
        <f>IF(ISNUMBER(#REF!)=TRUE,1,"")</f>
        <v/>
      </c>
      <c r="X58" s="382" t="str">
        <f>IF(ISNUMBER(#REF!)=TRUE,#REF!,"")</f>
        <v/>
      </c>
      <c r="Y58" s="382" t="str">
        <f>IF(ISNUMBER(#REF!)=TRUE,#REF!,"")</f>
        <v/>
      </c>
      <c r="Z58" s="383" t="e">
        <f>MAX(#REF!,#REF!,#REF!,#REF!,#REF!,#REF!,#REF!,#REF!)</f>
        <v>#REF!</v>
      </c>
      <c r="AA58" s="382" t="str">
        <f t="shared" si="6"/>
        <v/>
      </c>
      <c r="AB58" s="382" t="str">
        <f t="shared" si="7"/>
        <v/>
      </c>
    </row>
    <row r="59" spans="23:28" x14ac:dyDescent="0.2">
      <c r="W59" s="382" t="str">
        <f>IF(ISNUMBER(#REF!)=TRUE,1,"")</f>
        <v/>
      </c>
      <c r="X59" s="382" t="str">
        <f>IF(ISNUMBER(#REF!)=TRUE,#REF!,"")</f>
        <v/>
      </c>
      <c r="Y59" s="382" t="str">
        <f>IF(ISNUMBER(#REF!)=TRUE,#REF!,"")</f>
        <v/>
      </c>
      <c r="Z59" s="383" t="e">
        <f>MAX(#REF!,#REF!,#REF!,#REF!,#REF!,#REF!,#REF!,#REF!)</f>
        <v>#REF!</v>
      </c>
      <c r="AA59" s="382" t="str">
        <f t="shared" si="6"/>
        <v/>
      </c>
      <c r="AB59" s="382" t="str">
        <f t="shared" si="7"/>
        <v/>
      </c>
    </row>
    <row r="60" spans="23:28" x14ac:dyDescent="0.2">
      <c r="W60" s="382" t="str">
        <f>IF(ISNUMBER(#REF!)=TRUE,1,"")</f>
        <v/>
      </c>
      <c r="X60" s="382" t="str">
        <f>IF(ISNUMBER(#REF!)=TRUE,#REF!,"")</f>
        <v/>
      </c>
      <c r="Y60" s="382" t="str">
        <f>IF(ISNUMBER(#REF!)=TRUE,#REF!,"")</f>
        <v/>
      </c>
      <c r="Z60" s="383" t="e">
        <f>MAX(#REF!,#REF!,#REF!,#REF!,#REF!,#REF!,#REF!,#REF!)</f>
        <v>#REF!</v>
      </c>
      <c r="AA60" s="382" t="str">
        <f t="shared" si="6"/>
        <v/>
      </c>
      <c r="AB60" s="382" t="str">
        <f t="shared" si="7"/>
        <v/>
      </c>
    </row>
    <row r="61" spans="23:28" x14ac:dyDescent="0.2">
      <c r="W61" s="382" t="str">
        <f>IF(ISNUMBER(#REF!)=TRUE,1,"")</f>
        <v/>
      </c>
      <c r="X61" s="382" t="str">
        <f>IF(ISNUMBER(#REF!)=TRUE,#REF!,"")</f>
        <v/>
      </c>
      <c r="Y61" s="382" t="str">
        <f>IF(ISNUMBER(#REF!)=TRUE,#REF!,"")</f>
        <v/>
      </c>
      <c r="Z61" s="383" t="e">
        <f>MAX(#REF!,#REF!,#REF!,#REF!,#REF!,#REF!,#REF!,#REF!)</f>
        <v>#REF!</v>
      </c>
      <c r="AA61" s="382" t="str">
        <f t="shared" si="6"/>
        <v/>
      </c>
      <c r="AB61" s="382" t="str">
        <f t="shared" si="7"/>
        <v/>
      </c>
    </row>
    <row r="62" spans="23:28" x14ac:dyDescent="0.2">
      <c r="W62" s="382" t="str">
        <f>IF(ISNUMBER(#REF!)=TRUE,1,"")</f>
        <v/>
      </c>
      <c r="X62" s="382" t="str">
        <f>IF(ISNUMBER(#REF!)=TRUE,#REF!,"")</f>
        <v/>
      </c>
      <c r="Y62" s="382" t="str">
        <f>IF(ISNUMBER(#REF!)=TRUE,#REF!,"")</f>
        <v/>
      </c>
      <c r="Z62" s="383" t="e">
        <f>MAX(#REF!,#REF!,#REF!,#REF!,#REF!,#REF!,#REF!,#REF!)</f>
        <v>#REF!</v>
      </c>
      <c r="AA62" s="382" t="str">
        <f t="shared" si="6"/>
        <v/>
      </c>
      <c r="AB62" s="382" t="str">
        <f t="shared" si="7"/>
        <v/>
      </c>
    </row>
    <row r="63" spans="23:28" x14ac:dyDescent="0.2">
      <c r="W63" s="382" t="str">
        <f>IF(ISNUMBER(#REF!)=TRUE,1,"")</f>
        <v/>
      </c>
      <c r="X63" s="382" t="str">
        <f>IF(ISNUMBER(#REF!)=TRUE,#REF!,"")</f>
        <v/>
      </c>
      <c r="Y63" s="382" t="str">
        <f>IF(ISNUMBER(#REF!)=TRUE,#REF!,"")</f>
        <v/>
      </c>
      <c r="Z63" s="383" t="e">
        <f>MAX(#REF!,#REF!,#REF!,#REF!,#REF!,#REF!,#REF!,#REF!)</f>
        <v>#REF!</v>
      </c>
      <c r="AA63" s="382" t="str">
        <f t="shared" si="6"/>
        <v/>
      </c>
      <c r="AB63" s="382" t="str">
        <f t="shared" si="7"/>
        <v/>
      </c>
    </row>
    <row r="64" spans="23:28" x14ac:dyDescent="0.2">
      <c r="W64" s="382" t="str">
        <f>IF(ISNUMBER(#REF!)=TRUE,1,"")</f>
        <v/>
      </c>
      <c r="X64" s="382" t="str">
        <f>IF(ISNUMBER(#REF!)=TRUE,#REF!,"")</f>
        <v/>
      </c>
      <c r="Y64" s="382" t="str">
        <f>IF(ISNUMBER(#REF!)=TRUE,#REF!,"")</f>
        <v/>
      </c>
      <c r="Z64" s="383" t="e">
        <f>MAX(#REF!,#REF!,#REF!,#REF!,#REF!,#REF!,#REF!,#REF!)</f>
        <v>#REF!</v>
      </c>
      <c r="AA64" s="382" t="str">
        <f t="shared" si="6"/>
        <v/>
      </c>
      <c r="AB64" s="382" t="str">
        <f t="shared" si="7"/>
        <v/>
      </c>
    </row>
    <row r="65" spans="23:28" x14ac:dyDescent="0.2">
      <c r="W65" s="382" t="str">
        <f>IF(ISNUMBER(#REF!)=TRUE,1,"")</f>
        <v/>
      </c>
      <c r="X65" s="382" t="str">
        <f>IF(ISNUMBER(#REF!)=TRUE,#REF!,"")</f>
        <v/>
      </c>
      <c r="Y65" s="382" t="str">
        <f>IF(ISNUMBER(#REF!)=TRUE,#REF!,"")</f>
        <v/>
      </c>
      <c r="Z65" s="383" t="e">
        <f>MAX(#REF!,#REF!,#REF!,#REF!,#REF!,#REF!,#REF!,#REF!)</f>
        <v>#REF!</v>
      </c>
      <c r="AA65" s="382" t="str">
        <f t="shared" si="6"/>
        <v/>
      </c>
      <c r="AB65" s="382" t="str">
        <f t="shared" si="7"/>
        <v/>
      </c>
    </row>
    <row r="66" spans="23:28" x14ac:dyDescent="0.2">
      <c r="W66" s="382" t="str">
        <f>IF(ISNUMBER(#REF!)=TRUE,1,"")</f>
        <v/>
      </c>
      <c r="X66" s="382" t="str">
        <f>IF(ISNUMBER(#REF!)=TRUE,#REF!,"")</f>
        <v/>
      </c>
      <c r="Y66" s="382" t="str">
        <f>IF(ISNUMBER(#REF!)=TRUE,#REF!,"")</f>
        <v/>
      </c>
      <c r="Z66" s="383" t="e">
        <f>MAX(#REF!,#REF!,#REF!,#REF!,#REF!,#REF!,#REF!,#REF!)</f>
        <v>#REF!</v>
      </c>
      <c r="AA66" s="382" t="str">
        <f t="shared" si="6"/>
        <v/>
      </c>
      <c r="AB66" s="382" t="str">
        <f t="shared" si="7"/>
        <v/>
      </c>
    </row>
    <row r="67" spans="23:28" x14ac:dyDescent="0.2">
      <c r="W67" s="382" t="str">
        <f>IF(ISNUMBER(#REF!)=TRUE,1,"")</f>
        <v/>
      </c>
      <c r="X67" s="382" t="str">
        <f>IF(ISNUMBER(#REF!)=TRUE,#REF!,"")</f>
        <v/>
      </c>
      <c r="Y67" s="382" t="str">
        <f>IF(ISNUMBER(#REF!)=TRUE,#REF!,"")</f>
        <v/>
      </c>
      <c r="Z67" s="383" t="e">
        <f>MAX(#REF!,#REF!,#REF!,#REF!,#REF!,#REF!,#REF!,#REF!)</f>
        <v>#REF!</v>
      </c>
      <c r="AA67" s="382" t="str">
        <f t="shared" si="6"/>
        <v/>
      </c>
      <c r="AB67" s="382" t="str">
        <f t="shared" si="7"/>
        <v/>
      </c>
    </row>
    <row r="68" spans="23:28" x14ac:dyDescent="0.2">
      <c r="W68" s="382" t="str">
        <f>IF(ISNUMBER(#REF!)=TRUE,1,"")</f>
        <v/>
      </c>
      <c r="X68" s="382" t="str">
        <f>IF(ISNUMBER(#REF!)=TRUE,#REF!,"")</f>
        <v/>
      </c>
      <c r="Y68" s="382" t="str">
        <f>IF(ISNUMBER(#REF!)=TRUE,#REF!,"")</f>
        <v/>
      </c>
      <c r="Z68" s="383" t="e">
        <f>MAX(#REF!,#REF!,#REF!,#REF!,#REF!,#REF!,#REF!,#REF!)</f>
        <v>#REF!</v>
      </c>
      <c r="AA68" s="382" t="str">
        <f t="shared" si="6"/>
        <v/>
      </c>
      <c r="AB68" s="382" t="str">
        <f t="shared" si="7"/>
        <v/>
      </c>
    </row>
    <row r="69" spans="23:28" x14ac:dyDescent="0.2">
      <c r="W69" s="382" t="str">
        <f>IF(ISNUMBER(#REF!)=TRUE,1,"")</f>
        <v/>
      </c>
      <c r="X69" s="382" t="str">
        <f>IF(ISNUMBER(#REF!)=TRUE,#REF!,"")</f>
        <v/>
      </c>
      <c r="Y69" s="382" t="str">
        <f>IF(ISNUMBER(#REF!)=TRUE,#REF!,"")</f>
        <v/>
      </c>
      <c r="Z69" s="383" t="e">
        <f>MAX(#REF!,#REF!,#REF!,#REF!,#REF!,#REF!,#REF!,#REF!)</f>
        <v>#REF!</v>
      </c>
      <c r="AA69" s="382" t="str">
        <f t="shared" si="6"/>
        <v/>
      </c>
      <c r="AB69" s="382" t="str">
        <f t="shared" si="7"/>
        <v/>
      </c>
    </row>
    <row r="70" spans="23:28" x14ac:dyDescent="0.2">
      <c r="W70" s="382" t="str">
        <f>IF(ISNUMBER(#REF!)=TRUE,1,"")</f>
        <v/>
      </c>
      <c r="X70" s="382" t="str">
        <f>IF(ISNUMBER(#REF!)=TRUE,#REF!,"")</f>
        <v/>
      </c>
      <c r="Y70" s="382" t="str">
        <f>IF(ISNUMBER(#REF!)=TRUE,#REF!,"")</f>
        <v/>
      </c>
      <c r="Z70" s="383" t="e">
        <f>MAX(#REF!,#REF!,#REF!,#REF!,#REF!,#REF!,#REF!,#REF!)</f>
        <v>#REF!</v>
      </c>
      <c r="AA70" s="382" t="str">
        <f t="shared" si="6"/>
        <v/>
      </c>
      <c r="AB70" s="382" t="str">
        <f t="shared" si="7"/>
        <v/>
      </c>
    </row>
    <row r="71" spans="23:28" x14ac:dyDescent="0.2">
      <c r="W71" s="382" t="str">
        <f>IF(ISNUMBER(#REF!)=TRUE,1,"")</f>
        <v/>
      </c>
      <c r="X71" s="382" t="str">
        <f>IF(ISNUMBER(#REF!)=TRUE,#REF!,"")</f>
        <v/>
      </c>
      <c r="Y71" s="382" t="str">
        <f>IF(ISNUMBER(#REF!)=TRUE,#REF!,"")</f>
        <v/>
      </c>
      <c r="Z71" s="383" t="e">
        <f>MAX(#REF!,#REF!,#REF!,#REF!,#REF!,#REF!,#REF!,#REF!)</f>
        <v>#REF!</v>
      </c>
      <c r="AA71" s="382" t="str">
        <f t="shared" si="6"/>
        <v/>
      </c>
      <c r="AB71" s="382" t="str">
        <f t="shared" si="7"/>
        <v/>
      </c>
    </row>
    <row r="72" spans="23:28" x14ac:dyDescent="0.2">
      <c r="W72" s="382" t="str">
        <f>IF(ISNUMBER(#REF!)=TRUE,1,"")</f>
        <v/>
      </c>
      <c r="X72" s="382" t="str">
        <f>IF(ISNUMBER(#REF!)=TRUE,#REF!,"")</f>
        <v/>
      </c>
      <c r="Y72" s="382" t="str">
        <f>IF(ISNUMBER(#REF!)=TRUE,#REF!,"")</f>
        <v/>
      </c>
      <c r="Z72" s="383" t="e">
        <f>MAX(#REF!,#REF!,#REF!,#REF!,#REF!,#REF!,#REF!,#REF!)</f>
        <v>#REF!</v>
      </c>
      <c r="AA72" s="382" t="str">
        <f t="shared" si="6"/>
        <v/>
      </c>
      <c r="AB72" s="382" t="str">
        <f t="shared" si="7"/>
        <v/>
      </c>
    </row>
    <row r="73" spans="23:28" x14ac:dyDescent="0.2">
      <c r="W73" s="382" t="str">
        <f>IF(ISNUMBER(#REF!)=TRUE,1,"")</f>
        <v/>
      </c>
      <c r="X73" s="382" t="str">
        <f>IF(ISNUMBER(#REF!)=TRUE,#REF!,"")</f>
        <v/>
      </c>
      <c r="Y73" s="382" t="str">
        <f>IF(ISNUMBER(#REF!)=TRUE,#REF!,"")</f>
        <v/>
      </c>
      <c r="Z73" s="383" t="e">
        <f>MAX(#REF!,#REF!,#REF!,#REF!,#REF!,#REF!,#REF!,#REF!)</f>
        <v>#REF!</v>
      </c>
      <c r="AA73" s="382" t="str">
        <f t="shared" si="6"/>
        <v/>
      </c>
      <c r="AB73" s="382" t="str">
        <f t="shared" si="7"/>
        <v/>
      </c>
    </row>
    <row r="74" spans="23:28" x14ac:dyDescent="0.2">
      <c r="W74" s="382" t="str">
        <f>IF(ISNUMBER(#REF!)=TRUE,1,"")</f>
        <v/>
      </c>
      <c r="X74" s="382" t="str">
        <f>IF(ISNUMBER(#REF!)=TRUE,#REF!,"")</f>
        <v/>
      </c>
      <c r="Y74" s="382" t="str">
        <f>IF(ISNUMBER(#REF!)=TRUE,#REF!,"")</f>
        <v/>
      </c>
      <c r="Z74" s="383" t="e">
        <f>MAX(#REF!,#REF!,#REF!,#REF!,#REF!,#REF!,#REF!,#REF!)</f>
        <v>#REF!</v>
      </c>
      <c r="AA74" s="382" t="str">
        <f t="shared" si="6"/>
        <v/>
      </c>
      <c r="AB74" s="382" t="str">
        <f t="shared" si="7"/>
        <v/>
      </c>
    </row>
    <row r="75" spans="23:28" x14ac:dyDescent="0.2">
      <c r="W75" s="382" t="str">
        <f>IF(ISNUMBER(#REF!)=TRUE,1,"")</f>
        <v/>
      </c>
      <c r="X75" s="382" t="str">
        <f>IF(ISNUMBER(#REF!)=TRUE,#REF!,"")</f>
        <v/>
      </c>
      <c r="Y75" s="382" t="str">
        <f>IF(ISNUMBER(#REF!)=TRUE,#REF!,"")</f>
        <v/>
      </c>
      <c r="Z75" s="383" t="e">
        <f>MAX(#REF!,#REF!,#REF!,#REF!,#REF!,#REF!,#REF!,#REF!)</f>
        <v>#REF!</v>
      </c>
      <c r="AA75" s="382" t="str">
        <f t="shared" ref="AA75:AA95" si="8">IF(ISNUMBER(X75)=TRUE,X75-Y75/100000-Z75/1000000000,"")</f>
        <v/>
      </c>
      <c r="AB75" s="382" t="str">
        <f t="shared" ref="AB75:AB95" si="9">IF(ISNUMBER(AA75)=TRUE,RANK(AA75,$AA$10:$AA$95,1),"")</f>
        <v/>
      </c>
    </row>
    <row r="76" spans="23:28" x14ac:dyDescent="0.2">
      <c r="W76" s="382" t="str">
        <f>IF(ISNUMBER(#REF!)=TRUE,1,"")</f>
        <v/>
      </c>
      <c r="X76" s="382" t="str">
        <f>IF(ISNUMBER(#REF!)=TRUE,#REF!,"")</f>
        <v/>
      </c>
      <c r="Y76" s="382" t="str">
        <f>IF(ISNUMBER(#REF!)=TRUE,#REF!,"")</f>
        <v/>
      </c>
      <c r="Z76" s="383" t="e">
        <f>MAX(#REF!,#REF!,#REF!,#REF!,#REF!,#REF!,#REF!,#REF!)</f>
        <v>#REF!</v>
      </c>
      <c r="AA76" s="382" t="str">
        <f t="shared" si="8"/>
        <v/>
      </c>
      <c r="AB76" s="382" t="str">
        <f t="shared" si="9"/>
        <v/>
      </c>
    </row>
    <row r="77" spans="23:28" x14ac:dyDescent="0.2">
      <c r="W77" s="382" t="str">
        <f>IF(ISNUMBER(#REF!)=TRUE,1,"")</f>
        <v/>
      </c>
      <c r="X77" s="382" t="str">
        <f>IF(ISNUMBER(#REF!)=TRUE,#REF!,"")</f>
        <v/>
      </c>
      <c r="Y77" s="382" t="str">
        <f>IF(ISNUMBER(#REF!)=TRUE,#REF!,"")</f>
        <v/>
      </c>
      <c r="Z77" s="383" t="e">
        <f>MAX(#REF!,#REF!,#REF!,#REF!,#REF!,#REF!,#REF!,#REF!)</f>
        <v>#REF!</v>
      </c>
      <c r="AA77" s="382" t="str">
        <f t="shared" si="8"/>
        <v/>
      </c>
      <c r="AB77" s="382" t="str">
        <f t="shared" si="9"/>
        <v/>
      </c>
    </row>
    <row r="78" spans="23:28" x14ac:dyDescent="0.2">
      <c r="W78" s="382" t="str">
        <f>IF(ISNUMBER(#REF!)=TRUE,1,"")</f>
        <v/>
      </c>
      <c r="X78" s="382" t="str">
        <f>IF(ISNUMBER(#REF!)=TRUE,#REF!,"")</f>
        <v/>
      </c>
      <c r="Y78" s="382" t="str">
        <f>IF(ISNUMBER(#REF!)=TRUE,#REF!,"")</f>
        <v/>
      </c>
      <c r="Z78" s="383" t="e">
        <f>MAX(#REF!,#REF!,#REF!,#REF!,#REF!,#REF!,#REF!,#REF!)</f>
        <v>#REF!</v>
      </c>
      <c r="AA78" s="382" t="str">
        <f t="shared" si="8"/>
        <v/>
      </c>
      <c r="AB78" s="382" t="str">
        <f t="shared" si="9"/>
        <v/>
      </c>
    </row>
    <row r="79" spans="23:28" x14ac:dyDescent="0.2">
      <c r="W79" s="382" t="str">
        <f>IF(ISNUMBER(#REF!)=TRUE,1,"")</f>
        <v/>
      </c>
      <c r="X79" s="382" t="str">
        <f>IF(ISNUMBER(#REF!)=TRUE,#REF!,"")</f>
        <v/>
      </c>
      <c r="Y79" s="382" t="str">
        <f>IF(ISNUMBER(#REF!)=TRUE,#REF!,"")</f>
        <v/>
      </c>
      <c r="Z79" s="383" t="e">
        <f>MAX(#REF!,#REF!,#REF!,#REF!,#REF!,#REF!,#REF!,#REF!)</f>
        <v>#REF!</v>
      </c>
      <c r="AA79" s="382" t="str">
        <f t="shared" si="8"/>
        <v/>
      </c>
      <c r="AB79" s="382" t="str">
        <f t="shared" si="9"/>
        <v/>
      </c>
    </row>
    <row r="80" spans="23:28" x14ac:dyDescent="0.2">
      <c r="W80" s="382" t="str">
        <f>IF(ISNUMBER(#REF!)=TRUE,1,"")</f>
        <v/>
      </c>
      <c r="X80" s="382" t="str">
        <f>IF(ISNUMBER(#REF!)=TRUE,#REF!,"")</f>
        <v/>
      </c>
      <c r="Y80" s="382" t="str">
        <f>IF(ISNUMBER(#REF!)=TRUE,#REF!,"")</f>
        <v/>
      </c>
      <c r="Z80" s="383" t="e">
        <f>MAX(#REF!,#REF!,#REF!,#REF!,#REF!,#REF!,#REF!,#REF!)</f>
        <v>#REF!</v>
      </c>
      <c r="AA80" s="382" t="str">
        <f t="shared" si="8"/>
        <v/>
      </c>
      <c r="AB80" s="382" t="str">
        <f t="shared" si="9"/>
        <v/>
      </c>
    </row>
    <row r="81" spans="23:28" x14ac:dyDescent="0.2">
      <c r="W81" s="382" t="str">
        <f>IF(ISNUMBER(#REF!)=TRUE,1,"")</f>
        <v/>
      </c>
      <c r="X81" s="382" t="str">
        <f>IF(ISNUMBER(#REF!)=TRUE,#REF!,"")</f>
        <v/>
      </c>
      <c r="Y81" s="382" t="str">
        <f>IF(ISNUMBER(#REF!)=TRUE,#REF!,"")</f>
        <v/>
      </c>
      <c r="Z81" s="383" t="e">
        <f>MAX(#REF!,#REF!,#REF!,#REF!,#REF!,#REF!,#REF!,#REF!)</f>
        <v>#REF!</v>
      </c>
      <c r="AA81" s="382" t="str">
        <f t="shared" si="8"/>
        <v/>
      </c>
      <c r="AB81" s="382" t="str">
        <f t="shared" si="9"/>
        <v/>
      </c>
    </row>
    <row r="82" spans="23:28" x14ac:dyDescent="0.2">
      <c r="W82" s="382" t="str">
        <f>IF(ISNUMBER(#REF!)=TRUE,1,"")</f>
        <v/>
      </c>
      <c r="X82" s="382" t="str">
        <f>IF(ISNUMBER(#REF!)=TRUE,#REF!,"")</f>
        <v/>
      </c>
      <c r="Y82" s="382" t="str">
        <f>IF(ISNUMBER(#REF!)=TRUE,#REF!,"")</f>
        <v/>
      </c>
      <c r="Z82" s="383" t="e">
        <f>MAX(#REF!,#REF!,#REF!,#REF!,#REF!,#REF!,#REF!,#REF!)</f>
        <v>#REF!</v>
      </c>
      <c r="AA82" s="382" t="str">
        <f t="shared" si="8"/>
        <v/>
      </c>
      <c r="AB82" s="382" t="str">
        <f t="shared" si="9"/>
        <v/>
      </c>
    </row>
    <row r="83" spans="23:28" x14ac:dyDescent="0.2">
      <c r="W83" s="382" t="str">
        <f>IF(ISNUMBER(#REF!)=TRUE,1,"")</f>
        <v/>
      </c>
      <c r="X83" s="382" t="str">
        <f>IF(ISNUMBER(#REF!)=TRUE,#REF!,"")</f>
        <v/>
      </c>
      <c r="Y83" s="382" t="str">
        <f>IF(ISNUMBER(#REF!)=TRUE,#REF!,"")</f>
        <v/>
      </c>
      <c r="Z83" s="383" t="e">
        <f>MAX(#REF!,#REF!,#REF!,#REF!,#REF!,#REF!,#REF!,#REF!)</f>
        <v>#REF!</v>
      </c>
      <c r="AA83" s="382" t="str">
        <f t="shared" si="8"/>
        <v/>
      </c>
      <c r="AB83" s="382" t="str">
        <f t="shared" si="9"/>
        <v/>
      </c>
    </row>
    <row r="84" spans="23:28" x14ac:dyDescent="0.2">
      <c r="W84" s="382" t="str">
        <f>IF(ISNUMBER(#REF!)=TRUE,1,"")</f>
        <v/>
      </c>
      <c r="X84" s="382" t="str">
        <f>IF(ISNUMBER(#REF!)=TRUE,#REF!,"")</f>
        <v/>
      </c>
      <c r="Y84" s="382" t="str">
        <f>IF(ISNUMBER(#REF!)=TRUE,#REF!,"")</f>
        <v/>
      </c>
      <c r="Z84" s="383" t="e">
        <f>MAX(#REF!,#REF!,#REF!,#REF!,#REF!,#REF!,#REF!,#REF!)</f>
        <v>#REF!</v>
      </c>
      <c r="AA84" s="382" t="str">
        <f t="shared" si="8"/>
        <v/>
      </c>
      <c r="AB84" s="382" t="str">
        <f t="shared" si="9"/>
        <v/>
      </c>
    </row>
    <row r="85" spans="23:28" x14ac:dyDescent="0.2">
      <c r="W85" s="382" t="str">
        <f>IF(ISNUMBER(#REF!)=TRUE,1,"")</f>
        <v/>
      </c>
      <c r="X85" s="382" t="str">
        <f>IF(ISNUMBER(#REF!)=TRUE,#REF!,"")</f>
        <v/>
      </c>
      <c r="Y85" s="382" t="str">
        <f>IF(ISNUMBER(#REF!)=TRUE,#REF!,"")</f>
        <v/>
      </c>
      <c r="Z85" s="383" t="e">
        <f>MAX(#REF!,#REF!,#REF!,#REF!,#REF!,#REF!,#REF!,#REF!)</f>
        <v>#REF!</v>
      </c>
      <c r="AA85" s="382" t="str">
        <f t="shared" si="8"/>
        <v/>
      </c>
      <c r="AB85" s="382" t="str">
        <f t="shared" si="9"/>
        <v/>
      </c>
    </row>
    <row r="86" spans="23:28" x14ac:dyDescent="0.2">
      <c r="W86" s="382" t="str">
        <f>IF(ISNUMBER(#REF!)=TRUE,1,"")</f>
        <v/>
      </c>
      <c r="X86" s="382" t="str">
        <f>IF(ISNUMBER(#REF!)=TRUE,#REF!,"")</f>
        <v/>
      </c>
      <c r="Y86" s="382" t="str">
        <f>IF(ISNUMBER(#REF!)=TRUE,#REF!,"")</f>
        <v/>
      </c>
      <c r="Z86" s="383" t="e">
        <f>MAX(#REF!,#REF!,#REF!,#REF!,#REF!,#REF!,#REF!,#REF!)</f>
        <v>#REF!</v>
      </c>
      <c r="AA86" s="382" t="str">
        <f t="shared" si="8"/>
        <v/>
      </c>
      <c r="AB86" s="382" t="str">
        <f t="shared" si="9"/>
        <v/>
      </c>
    </row>
    <row r="87" spans="23:28" x14ac:dyDescent="0.2">
      <c r="W87" s="382" t="str">
        <f>IF(ISNUMBER(#REF!)=TRUE,1,"")</f>
        <v/>
      </c>
      <c r="X87" s="382" t="str">
        <f>IF(ISNUMBER(#REF!)=TRUE,#REF!,"")</f>
        <v/>
      </c>
      <c r="Y87" s="382" t="str">
        <f>IF(ISNUMBER(#REF!)=TRUE,#REF!,"")</f>
        <v/>
      </c>
      <c r="Z87" s="383" t="e">
        <f>MAX(#REF!,#REF!,#REF!,#REF!,#REF!,#REF!,#REF!,#REF!)</f>
        <v>#REF!</v>
      </c>
      <c r="AA87" s="382" t="str">
        <f t="shared" si="8"/>
        <v/>
      </c>
      <c r="AB87" s="382" t="str">
        <f t="shared" si="9"/>
        <v/>
      </c>
    </row>
    <row r="88" spans="23:28" x14ac:dyDescent="0.2">
      <c r="W88" s="382" t="str">
        <f>IF(ISNUMBER(#REF!)=TRUE,1,"")</f>
        <v/>
      </c>
      <c r="X88" s="382" t="str">
        <f>IF(ISNUMBER(#REF!)=TRUE,#REF!,"")</f>
        <v/>
      </c>
      <c r="Y88" s="382" t="str">
        <f>IF(ISNUMBER(#REF!)=TRUE,#REF!,"")</f>
        <v/>
      </c>
      <c r="Z88" s="383" t="e">
        <f>MAX(#REF!,#REF!,#REF!,#REF!,#REF!,#REF!,#REF!,#REF!)</f>
        <v>#REF!</v>
      </c>
      <c r="AA88" s="382" t="str">
        <f t="shared" si="8"/>
        <v/>
      </c>
      <c r="AB88" s="382" t="str">
        <f t="shared" si="9"/>
        <v/>
      </c>
    </row>
    <row r="89" spans="23:28" x14ac:dyDescent="0.2">
      <c r="W89" s="382" t="str">
        <f>IF(ISNUMBER(#REF!)=TRUE,1,"")</f>
        <v/>
      </c>
      <c r="X89" s="382" t="str">
        <f>IF(ISNUMBER(#REF!)=TRUE,#REF!,"")</f>
        <v/>
      </c>
      <c r="Y89" s="382" t="str">
        <f>IF(ISNUMBER(#REF!)=TRUE,#REF!,"")</f>
        <v/>
      </c>
      <c r="Z89" s="383" t="e">
        <f>MAX(#REF!,#REF!,#REF!,#REF!,#REF!,#REF!,#REF!,#REF!)</f>
        <v>#REF!</v>
      </c>
      <c r="AA89" s="382" t="str">
        <f t="shared" si="8"/>
        <v/>
      </c>
      <c r="AB89" s="382" t="str">
        <f t="shared" si="9"/>
        <v/>
      </c>
    </row>
    <row r="90" spans="23:28" x14ac:dyDescent="0.2">
      <c r="W90" s="382" t="str">
        <f>IF(ISNUMBER(#REF!)=TRUE,1,"")</f>
        <v/>
      </c>
      <c r="X90" s="382" t="str">
        <f>IF(ISNUMBER(#REF!)=TRUE,#REF!,"")</f>
        <v/>
      </c>
      <c r="Y90" s="382" t="str">
        <f>IF(ISNUMBER(#REF!)=TRUE,#REF!,"")</f>
        <v/>
      </c>
      <c r="Z90" s="383" t="e">
        <f>MAX(#REF!,#REF!,#REF!,#REF!,#REF!,#REF!,#REF!,#REF!)</f>
        <v>#REF!</v>
      </c>
      <c r="AA90" s="382" t="str">
        <f t="shared" si="8"/>
        <v/>
      </c>
      <c r="AB90" s="382" t="str">
        <f t="shared" si="9"/>
        <v/>
      </c>
    </row>
    <row r="91" spans="23:28" x14ac:dyDescent="0.2">
      <c r="W91" s="382" t="str">
        <f>IF(ISNUMBER(#REF!)=TRUE,1,"")</f>
        <v/>
      </c>
      <c r="X91" s="382" t="str">
        <f>IF(ISNUMBER(#REF!)=TRUE,#REF!,"")</f>
        <v/>
      </c>
      <c r="Y91" s="382" t="str">
        <f>IF(ISNUMBER(#REF!)=TRUE,#REF!,"")</f>
        <v/>
      </c>
      <c r="Z91" s="383" t="e">
        <f>MAX(#REF!,#REF!,#REF!,#REF!,#REF!,#REF!,#REF!,#REF!)</f>
        <v>#REF!</v>
      </c>
      <c r="AA91" s="382" t="str">
        <f t="shared" si="8"/>
        <v/>
      </c>
      <c r="AB91" s="382" t="str">
        <f t="shared" si="9"/>
        <v/>
      </c>
    </row>
    <row r="92" spans="23:28" x14ac:dyDescent="0.2">
      <c r="W92" s="382" t="str">
        <f>IF(ISNUMBER(#REF!)=TRUE,1,"")</f>
        <v/>
      </c>
      <c r="X92" s="382" t="str">
        <f>IF(ISNUMBER(#REF!)=TRUE,#REF!,"")</f>
        <v/>
      </c>
      <c r="Y92" s="382" t="str">
        <f>IF(ISNUMBER(#REF!)=TRUE,#REF!,"")</f>
        <v/>
      </c>
      <c r="Z92" s="383" t="e">
        <f>MAX(#REF!,#REF!,#REF!,#REF!,#REF!,#REF!,#REF!,#REF!)</f>
        <v>#REF!</v>
      </c>
      <c r="AA92" s="382" t="str">
        <f t="shared" si="8"/>
        <v/>
      </c>
      <c r="AB92" s="382" t="str">
        <f t="shared" si="9"/>
        <v/>
      </c>
    </row>
    <row r="93" spans="23:28" x14ac:dyDescent="0.2">
      <c r="W93" s="382" t="str">
        <f>IF(ISNUMBER(#REF!)=TRUE,1,"")</f>
        <v/>
      </c>
      <c r="X93" s="382" t="str">
        <f>IF(ISNUMBER(#REF!)=TRUE,#REF!,"")</f>
        <v/>
      </c>
      <c r="Y93" s="382" t="str">
        <f>IF(ISNUMBER(#REF!)=TRUE,#REF!,"")</f>
        <v/>
      </c>
      <c r="Z93" s="383" t="e">
        <f>MAX(#REF!,#REF!,#REF!,#REF!,#REF!,#REF!,#REF!,#REF!)</f>
        <v>#REF!</v>
      </c>
      <c r="AA93" s="382" t="str">
        <f t="shared" si="8"/>
        <v/>
      </c>
      <c r="AB93" s="382" t="str">
        <f t="shared" si="9"/>
        <v/>
      </c>
    </row>
    <row r="94" spans="23:28" x14ac:dyDescent="0.2">
      <c r="W94" s="382" t="str">
        <f>IF(ISNUMBER(#REF!)=TRUE,1,"")</f>
        <v/>
      </c>
      <c r="X94" s="382" t="str">
        <f>IF(ISNUMBER(#REF!)=TRUE,#REF!,"")</f>
        <v/>
      </c>
      <c r="Y94" s="382" t="str">
        <f>IF(ISNUMBER(#REF!)=TRUE,#REF!,"")</f>
        <v/>
      </c>
      <c r="Z94" s="383" t="e">
        <f>MAX(#REF!,#REF!,#REF!,#REF!,#REF!,#REF!,#REF!,#REF!)</f>
        <v>#REF!</v>
      </c>
      <c r="AA94" s="382" t="str">
        <f t="shared" si="8"/>
        <v/>
      </c>
      <c r="AB94" s="382" t="str">
        <f t="shared" si="9"/>
        <v/>
      </c>
    </row>
    <row r="95" spans="23:28" x14ac:dyDescent="0.2">
      <c r="W95" s="382" t="str">
        <f>IF(ISNUMBER(#REF!)=TRUE,1,"")</f>
        <v/>
      </c>
      <c r="X95" s="382" t="str">
        <f>IF(ISNUMBER(#REF!)=TRUE,#REF!,"")</f>
        <v/>
      </c>
      <c r="Y95" s="382" t="str">
        <f>IF(ISNUMBER(#REF!)=TRUE,#REF!,"")</f>
        <v/>
      </c>
      <c r="Z95" s="383" t="e">
        <f>MAX(#REF!,#REF!,#REF!,#REF!,#REF!,#REF!,#REF!,#REF!)</f>
        <v>#REF!</v>
      </c>
      <c r="AA95" s="382" t="str">
        <f t="shared" si="8"/>
        <v/>
      </c>
      <c r="AB95" s="382" t="str">
        <f t="shared" si="9"/>
        <v/>
      </c>
    </row>
  </sheetData>
  <sortState ref="B10:U19">
    <sortCondition ref="T10:T19"/>
    <sortCondition descending="1" ref="U10:U19"/>
  </sortState>
  <mergeCells count="22"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  <mergeCell ref="P5:Q5"/>
    <mergeCell ref="D5:E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JP10:JP95 TL10:TL95 ADH10:ADH95 AND10:AND95 AWZ10:AWZ95 BGV10:BGV95 BQR10:BQR95 CAN10:CAN95 CKJ10:CKJ95 CUF10:CUF95 DEB10:DEB95 DNX10:DNX95 DXT10:DXT95 EHP10:EHP95 ERL10:ERL95 FBH10:FBH95 FLD10:FLD95 FUZ10:FUZ95 GEV10:GEV95 GOR10:GOR95 GYN10:GYN95 HIJ10:HIJ95 HSF10:HSF95 ICB10:ICB95 ILX10:ILX95 IVT10:IVT95 JFP10:JFP95 JPL10:JPL95 JZH10:JZH95 KJD10:KJD95 KSZ10:KSZ95 LCV10:LCV95 LMR10:LMR95 LWN10:LWN95 MGJ10:MGJ95 MQF10:MQF95 NAB10:NAB95 NJX10:NJX95 NTT10:NTT95 ODP10:ODP95 ONL10:ONL95 OXH10:OXH95 PHD10:PHD95 PQZ10:PQZ95 QAV10:QAV95 QKR10:QKR95 QUN10:QUN95 REJ10:REJ95 ROF10:ROF95 RYB10:RYB95 SHX10:SHX95 SRT10:SRT95 TBP10:TBP95 TLL10:TLL95 TVH10:TVH95 UFD10:UFD95 UOZ10:UOZ95 UYV10:UYV95 VIR10:VIR95 VSN10:VSN95 WCJ10:WCJ95 WMF10:WMF95 WWB10:WWB95 T65465:T65550 JP65546:JP65631 TL65546:TL65631 ADH65546:ADH65631 AND65546:AND65631 AWZ65546:AWZ65631 BGV65546:BGV65631 BQR65546:BQR65631 CAN65546:CAN65631 CKJ65546:CKJ65631 CUF65546:CUF65631 DEB65546:DEB65631 DNX65546:DNX65631 DXT65546:DXT65631 EHP65546:EHP65631 ERL65546:ERL65631 FBH65546:FBH65631 FLD65546:FLD65631 FUZ65546:FUZ65631 GEV65546:GEV65631 GOR65546:GOR65631 GYN65546:GYN65631 HIJ65546:HIJ65631 HSF65546:HSF65631 ICB65546:ICB65631 ILX65546:ILX65631 IVT65546:IVT65631 JFP65546:JFP65631 JPL65546:JPL65631 JZH65546:JZH65631 KJD65546:KJD65631 KSZ65546:KSZ65631 LCV65546:LCV65631 LMR65546:LMR65631 LWN65546:LWN65631 MGJ65546:MGJ65631 MQF65546:MQF65631 NAB65546:NAB65631 NJX65546:NJX65631 NTT65546:NTT65631 ODP65546:ODP65631 ONL65546:ONL65631 OXH65546:OXH65631 PHD65546:PHD65631 PQZ65546:PQZ65631 QAV65546:QAV65631 QKR65546:QKR65631 QUN65546:QUN65631 REJ65546:REJ65631 ROF65546:ROF65631 RYB65546:RYB65631 SHX65546:SHX65631 SRT65546:SRT65631 TBP65546:TBP65631 TLL65546:TLL65631 TVH65546:TVH65631 UFD65546:UFD65631 UOZ65546:UOZ65631 UYV65546:UYV65631 VIR65546:VIR65631 VSN65546:VSN65631 WCJ65546:WCJ65631 WMF65546:WMF65631 WWB65546:WWB65631 T131001:T131086 JP131082:JP131167 TL131082:TL131167 ADH131082:ADH131167 AND131082:AND131167 AWZ131082:AWZ131167 BGV131082:BGV131167 BQR131082:BQR131167 CAN131082:CAN131167 CKJ131082:CKJ131167 CUF131082:CUF131167 DEB131082:DEB131167 DNX131082:DNX131167 DXT131082:DXT131167 EHP131082:EHP131167 ERL131082:ERL131167 FBH131082:FBH131167 FLD131082:FLD131167 FUZ131082:FUZ131167 GEV131082:GEV131167 GOR131082:GOR131167 GYN131082:GYN131167 HIJ131082:HIJ131167 HSF131082:HSF131167 ICB131082:ICB131167 ILX131082:ILX131167 IVT131082:IVT131167 JFP131082:JFP131167 JPL131082:JPL131167 JZH131082:JZH131167 KJD131082:KJD131167 KSZ131082:KSZ131167 LCV131082:LCV131167 LMR131082:LMR131167 LWN131082:LWN131167 MGJ131082:MGJ131167 MQF131082:MQF131167 NAB131082:NAB131167 NJX131082:NJX131167 NTT131082:NTT131167 ODP131082:ODP131167 ONL131082:ONL131167 OXH131082:OXH131167 PHD131082:PHD131167 PQZ131082:PQZ131167 QAV131082:QAV131167 QKR131082:QKR131167 QUN131082:QUN131167 REJ131082:REJ131167 ROF131082:ROF131167 RYB131082:RYB131167 SHX131082:SHX131167 SRT131082:SRT131167 TBP131082:TBP131167 TLL131082:TLL131167 TVH131082:TVH131167 UFD131082:UFD131167 UOZ131082:UOZ131167 UYV131082:UYV131167 VIR131082:VIR131167 VSN131082:VSN131167 WCJ131082:WCJ131167 WMF131082:WMF131167 WWB131082:WWB131167 T196537:T196622 JP196618:JP196703 TL196618:TL196703 ADH196618:ADH196703 AND196618:AND196703 AWZ196618:AWZ196703 BGV196618:BGV196703 BQR196618:BQR196703 CAN196618:CAN196703 CKJ196618:CKJ196703 CUF196618:CUF196703 DEB196618:DEB196703 DNX196618:DNX196703 DXT196618:DXT196703 EHP196618:EHP196703 ERL196618:ERL196703 FBH196618:FBH196703 FLD196618:FLD196703 FUZ196618:FUZ196703 GEV196618:GEV196703 GOR196618:GOR196703 GYN196618:GYN196703 HIJ196618:HIJ196703 HSF196618:HSF196703 ICB196618:ICB196703 ILX196618:ILX196703 IVT196618:IVT196703 JFP196618:JFP196703 JPL196618:JPL196703 JZH196618:JZH196703 KJD196618:KJD196703 KSZ196618:KSZ196703 LCV196618:LCV196703 LMR196618:LMR196703 LWN196618:LWN196703 MGJ196618:MGJ196703 MQF196618:MQF196703 NAB196618:NAB196703 NJX196618:NJX196703 NTT196618:NTT196703 ODP196618:ODP196703 ONL196618:ONL196703 OXH196618:OXH196703 PHD196618:PHD196703 PQZ196618:PQZ196703 QAV196618:QAV196703 QKR196618:QKR196703 QUN196618:QUN196703 REJ196618:REJ196703 ROF196618:ROF196703 RYB196618:RYB196703 SHX196618:SHX196703 SRT196618:SRT196703 TBP196618:TBP196703 TLL196618:TLL196703 TVH196618:TVH196703 UFD196618:UFD196703 UOZ196618:UOZ196703 UYV196618:UYV196703 VIR196618:VIR196703 VSN196618:VSN196703 WCJ196618:WCJ196703 WMF196618:WMF196703 WWB196618:WWB196703 T262073:T262158 JP262154:JP262239 TL262154:TL262239 ADH262154:ADH262239 AND262154:AND262239 AWZ262154:AWZ262239 BGV262154:BGV262239 BQR262154:BQR262239 CAN262154:CAN262239 CKJ262154:CKJ262239 CUF262154:CUF262239 DEB262154:DEB262239 DNX262154:DNX262239 DXT262154:DXT262239 EHP262154:EHP262239 ERL262154:ERL262239 FBH262154:FBH262239 FLD262154:FLD262239 FUZ262154:FUZ262239 GEV262154:GEV262239 GOR262154:GOR262239 GYN262154:GYN262239 HIJ262154:HIJ262239 HSF262154:HSF262239 ICB262154:ICB262239 ILX262154:ILX262239 IVT262154:IVT262239 JFP262154:JFP262239 JPL262154:JPL262239 JZH262154:JZH262239 KJD262154:KJD262239 KSZ262154:KSZ262239 LCV262154:LCV262239 LMR262154:LMR262239 LWN262154:LWN262239 MGJ262154:MGJ262239 MQF262154:MQF262239 NAB262154:NAB262239 NJX262154:NJX262239 NTT262154:NTT262239 ODP262154:ODP262239 ONL262154:ONL262239 OXH262154:OXH262239 PHD262154:PHD262239 PQZ262154:PQZ262239 QAV262154:QAV262239 QKR262154:QKR262239 QUN262154:QUN262239 REJ262154:REJ262239 ROF262154:ROF262239 RYB262154:RYB262239 SHX262154:SHX262239 SRT262154:SRT262239 TBP262154:TBP262239 TLL262154:TLL262239 TVH262154:TVH262239 UFD262154:UFD262239 UOZ262154:UOZ262239 UYV262154:UYV262239 VIR262154:VIR262239 VSN262154:VSN262239 WCJ262154:WCJ262239 WMF262154:WMF262239 WWB262154:WWB262239 T327609:T327694 JP327690:JP327775 TL327690:TL327775 ADH327690:ADH327775 AND327690:AND327775 AWZ327690:AWZ327775 BGV327690:BGV327775 BQR327690:BQR327775 CAN327690:CAN327775 CKJ327690:CKJ327775 CUF327690:CUF327775 DEB327690:DEB327775 DNX327690:DNX327775 DXT327690:DXT327775 EHP327690:EHP327775 ERL327690:ERL327775 FBH327690:FBH327775 FLD327690:FLD327775 FUZ327690:FUZ327775 GEV327690:GEV327775 GOR327690:GOR327775 GYN327690:GYN327775 HIJ327690:HIJ327775 HSF327690:HSF327775 ICB327690:ICB327775 ILX327690:ILX327775 IVT327690:IVT327775 JFP327690:JFP327775 JPL327690:JPL327775 JZH327690:JZH327775 KJD327690:KJD327775 KSZ327690:KSZ327775 LCV327690:LCV327775 LMR327690:LMR327775 LWN327690:LWN327775 MGJ327690:MGJ327775 MQF327690:MQF327775 NAB327690:NAB327775 NJX327690:NJX327775 NTT327690:NTT327775 ODP327690:ODP327775 ONL327690:ONL327775 OXH327690:OXH327775 PHD327690:PHD327775 PQZ327690:PQZ327775 QAV327690:QAV327775 QKR327690:QKR327775 QUN327690:QUN327775 REJ327690:REJ327775 ROF327690:ROF327775 RYB327690:RYB327775 SHX327690:SHX327775 SRT327690:SRT327775 TBP327690:TBP327775 TLL327690:TLL327775 TVH327690:TVH327775 UFD327690:UFD327775 UOZ327690:UOZ327775 UYV327690:UYV327775 VIR327690:VIR327775 VSN327690:VSN327775 WCJ327690:WCJ327775 WMF327690:WMF327775 WWB327690:WWB327775 T393145:T393230 JP393226:JP393311 TL393226:TL393311 ADH393226:ADH393311 AND393226:AND393311 AWZ393226:AWZ393311 BGV393226:BGV393311 BQR393226:BQR393311 CAN393226:CAN393311 CKJ393226:CKJ393311 CUF393226:CUF393311 DEB393226:DEB393311 DNX393226:DNX393311 DXT393226:DXT393311 EHP393226:EHP393311 ERL393226:ERL393311 FBH393226:FBH393311 FLD393226:FLD393311 FUZ393226:FUZ393311 GEV393226:GEV393311 GOR393226:GOR393311 GYN393226:GYN393311 HIJ393226:HIJ393311 HSF393226:HSF393311 ICB393226:ICB393311 ILX393226:ILX393311 IVT393226:IVT393311 JFP393226:JFP393311 JPL393226:JPL393311 JZH393226:JZH393311 KJD393226:KJD393311 KSZ393226:KSZ393311 LCV393226:LCV393311 LMR393226:LMR393311 LWN393226:LWN393311 MGJ393226:MGJ393311 MQF393226:MQF393311 NAB393226:NAB393311 NJX393226:NJX393311 NTT393226:NTT393311 ODP393226:ODP393311 ONL393226:ONL393311 OXH393226:OXH393311 PHD393226:PHD393311 PQZ393226:PQZ393311 QAV393226:QAV393311 QKR393226:QKR393311 QUN393226:QUN393311 REJ393226:REJ393311 ROF393226:ROF393311 RYB393226:RYB393311 SHX393226:SHX393311 SRT393226:SRT393311 TBP393226:TBP393311 TLL393226:TLL393311 TVH393226:TVH393311 UFD393226:UFD393311 UOZ393226:UOZ393311 UYV393226:UYV393311 VIR393226:VIR393311 VSN393226:VSN393311 WCJ393226:WCJ393311 WMF393226:WMF393311 WWB393226:WWB393311 T458681:T458766 JP458762:JP458847 TL458762:TL458847 ADH458762:ADH458847 AND458762:AND458847 AWZ458762:AWZ458847 BGV458762:BGV458847 BQR458762:BQR458847 CAN458762:CAN458847 CKJ458762:CKJ458847 CUF458762:CUF458847 DEB458762:DEB458847 DNX458762:DNX458847 DXT458762:DXT458847 EHP458762:EHP458847 ERL458762:ERL458847 FBH458762:FBH458847 FLD458762:FLD458847 FUZ458762:FUZ458847 GEV458762:GEV458847 GOR458762:GOR458847 GYN458762:GYN458847 HIJ458762:HIJ458847 HSF458762:HSF458847 ICB458762:ICB458847 ILX458762:ILX458847 IVT458762:IVT458847 JFP458762:JFP458847 JPL458762:JPL458847 JZH458762:JZH458847 KJD458762:KJD458847 KSZ458762:KSZ458847 LCV458762:LCV458847 LMR458762:LMR458847 LWN458762:LWN458847 MGJ458762:MGJ458847 MQF458762:MQF458847 NAB458762:NAB458847 NJX458762:NJX458847 NTT458762:NTT458847 ODP458762:ODP458847 ONL458762:ONL458847 OXH458762:OXH458847 PHD458762:PHD458847 PQZ458762:PQZ458847 QAV458762:QAV458847 QKR458762:QKR458847 QUN458762:QUN458847 REJ458762:REJ458847 ROF458762:ROF458847 RYB458762:RYB458847 SHX458762:SHX458847 SRT458762:SRT458847 TBP458762:TBP458847 TLL458762:TLL458847 TVH458762:TVH458847 UFD458762:UFD458847 UOZ458762:UOZ458847 UYV458762:UYV458847 VIR458762:VIR458847 VSN458762:VSN458847 WCJ458762:WCJ458847 WMF458762:WMF458847 WWB458762:WWB458847 T524217:T524302 JP524298:JP524383 TL524298:TL524383 ADH524298:ADH524383 AND524298:AND524383 AWZ524298:AWZ524383 BGV524298:BGV524383 BQR524298:BQR524383 CAN524298:CAN524383 CKJ524298:CKJ524383 CUF524298:CUF524383 DEB524298:DEB524383 DNX524298:DNX524383 DXT524298:DXT524383 EHP524298:EHP524383 ERL524298:ERL524383 FBH524298:FBH524383 FLD524298:FLD524383 FUZ524298:FUZ524383 GEV524298:GEV524383 GOR524298:GOR524383 GYN524298:GYN524383 HIJ524298:HIJ524383 HSF524298:HSF524383 ICB524298:ICB524383 ILX524298:ILX524383 IVT524298:IVT524383 JFP524298:JFP524383 JPL524298:JPL524383 JZH524298:JZH524383 KJD524298:KJD524383 KSZ524298:KSZ524383 LCV524298:LCV524383 LMR524298:LMR524383 LWN524298:LWN524383 MGJ524298:MGJ524383 MQF524298:MQF524383 NAB524298:NAB524383 NJX524298:NJX524383 NTT524298:NTT524383 ODP524298:ODP524383 ONL524298:ONL524383 OXH524298:OXH524383 PHD524298:PHD524383 PQZ524298:PQZ524383 QAV524298:QAV524383 QKR524298:QKR524383 QUN524298:QUN524383 REJ524298:REJ524383 ROF524298:ROF524383 RYB524298:RYB524383 SHX524298:SHX524383 SRT524298:SRT524383 TBP524298:TBP524383 TLL524298:TLL524383 TVH524298:TVH524383 UFD524298:UFD524383 UOZ524298:UOZ524383 UYV524298:UYV524383 VIR524298:VIR524383 VSN524298:VSN524383 WCJ524298:WCJ524383 WMF524298:WMF524383 WWB524298:WWB524383 T589753:T589838 JP589834:JP589919 TL589834:TL589919 ADH589834:ADH589919 AND589834:AND589919 AWZ589834:AWZ589919 BGV589834:BGV589919 BQR589834:BQR589919 CAN589834:CAN589919 CKJ589834:CKJ589919 CUF589834:CUF589919 DEB589834:DEB589919 DNX589834:DNX589919 DXT589834:DXT589919 EHP589834:EHP589919 ERL589834:ERL589919 FBH589834:FBH589919 FLD589834:FLD589919 FUZ589834:FUZ589919 GEV589834:GEV589919 GOR589834:GOR589919 GYN589834:GYN589919 HIJ589834:HIJ589919 HSF589834:HSF589919 ICB589834:ICB589919 ILX589834:ILX589919 IVT589834:IVT589919 JFP589834:JFP589919 JPL589834:JPL589919 JZH589834:JZH589919 KJD589834:KJD589919 KSZ589834:KSZ589919 LCV589834:LCV589919 LMR589834:LMR589919 LWN589834:LWN589919 MGJ589834:MGJ589919 MQF589834:MQF589919 NAB589834:NAB589919 NJX589834:NJX589919 NTT589834:NTT589919 ODP589834:ODP589919 ONL589834:ONL589919 OXH589834:OXH589919 PHD589834:PHD589919 PQZ589834:PQZ589919 QAV589834:QAV589919 QKR589834:QKR589919 QUN589834:QUN589919 REJ589834:REJ589919 ROF589834:ROF589919 RYB589834:RYB589919 SHX589834:SHX589919 SRT589834:SRT589919 TBP589834:TBP589919 TLL589834:TLL589919 TVH589834:TVH589919 UFD589834:UFD589919 UOZ589834:UOZ589919 UYV589834:UYV589919 VIR589834:VIR589919 VSN589834:VSN589919 WCJ589834:WCJ589919 WMF589834:WMF589919 WWB589834:WWB589919 T655289:T655374 JP655370:JP655455 TL655370:TL655455 ADH655370:ADH655455 AND655370:AND655455 AWZ655370:AWZ655455 BGV655370:BGV655455 BQR655370:BQR655455 CAN655370:CAN655455 CKJ655370:CKJ655455 CUF655370:CUF655455 DEB655370:DEB655455 DNX655370:DNX655455 DXT655370:DXT655455 EHP655370:EHP655455 ERL655370:ERL655455 FBH655370:FBH655455 FLD655370:FLD655455 FUZ655370:FUZ655455 GEV655370:GEV655455 GOR655370:GOR655455 GYN655370:GYN655455 HIJ655370:HIJ655455 HSF655370:HSF655455 ICB655370:ICB655455 ILX655370:ILX655455 IVT655370:IVT655455 JFP655370:JFP655455 JPL655370:JPL655455 JZH655370:JZH655455 KJD655370:KJD655455 KSZ655370:KSZ655455 LCV655370:LCV655455 LMR655370:LMR655455 LWN655370:LWN655455 MGJ655370:MGJ655455 MQF655370:MQF655455 NAB655370:NAB655455 NJX655370:NJX655455 NTT655370:NTT655455 ODP655370:ODP655455 ONL655370:ONL655455 OXH655370:OXH655455 PHD655370:PHD655455 PQZ655370:PQZ655455 QAV655370:QAV655455 QKR655370:QKR655455 QUN655370:QUN655455 REJ655370:REJ655455 ROF655370:ROF655455 RYB655370:RYB655455 SHX655370:SHX655455 SRT655370:SRT655455 TBP655370:TBP655455 TLL655370:TLL655455 TVH655370:TVH655455 UFD655370:UFD655455 UOZ655370:UOZ655455 UYV655370:UYV655455 VIR655370:VIR655455 VSN655370:VSN655455 WCJ655370:WCJ655455 WMF655370:WMF655455 WWB655370:WWB655455 T720825:T720910 JP720906:JP720991 TL720906:TL720991 ADH720906:ADH720991 AND720906:AND720991 AWZ720906:AWZ720991 BGV720906:BGV720991 BQR720906:BQR720991 CAN720906:CAN720991 CKJ720906:CKJ720991 CUF720906:CUF720991 DEB720906:DEB720991 DNX720906:DNX720991 DXT720906:DXT720991 EHP720906:EHP720991 ERL720906:ERL720991 FBH720906:FBH720991 FLD720906:FLD720991 FUZ720906:FUZ720991 GEV720906:GEV720991 GOR720906:GOR720991 GYN720906:GYN720991 HIJ720906:HIJ720991 HSF720906:HSF720991 ICB720906:ICB720991 ILX720906:ILX720991 IVT720906:IVT720991 JFP720906:JFP720991 JPL720906:JPL720991 JZH720906:JZH720991 KJD720906:KJD720991 KSZ720906:KSZ720991 LCV720906:LCV720991 LMR720906:LMR720991 LWN720906:LWN720991 MGJ720906:MGJ720991 MQF720906:MQF720991 NAB720906:NAB720991 NJX720906:NJX720991 NTT720906:NTT720991 ODP720906:ODP720991 ONL720906:ONL720991 OXH720906:OXH720991 PHD720906:PHD720991 PQZ720906:PQZ720991 QAV720906:QAV720991 QKR720906:QKR720991 QUN720906:QUN720991 REJ720906:REJ720991 ROF720906:ROF720991 RYB720906:RYB720991 SHX720906:SHX720991 SRT720906:SRT720991 TBP720906:TBP720991 TLL720906:TLL720991 TVH720906:TVH720991 UFD720906:UFD720991 UOZ720906:UOZ720991 UYV720906:UYV720991 VIR720906:VIR720991 VSN720906:VSN720991 WCJ720906:WCJ720991 WMF720906:WMF720991 WWB720906:WWB720991 T786361:T786446 JP786442:JP786527 TL786442:TL786527 ADH786442:ADH786527 AND786442:AND786527 AWZ786442:AWZ786527 BGV786442:BGV786527 BQR786442:BQR786527 CAN786442:CAN786527 CKJ786442:CKJ786527 CUF786442:CUF786527 DEB786442:DEB786527 DNX786442:DNX786527 DXT786442:DXT786527 EHP786442:EHP786527 ERL786442:ERL786527 FBH786442:FBH786527 FLD786442:FLD786527 FUZ786442:FUZ786527 GEV786442:GEV786527 GOR786442:GOR786527 GYN786442:GYN786527 HIJ786442:HIJ786527 HSF786442:HSF786527 ICB786442:ICB786527 ILX786442:ILX786527 IVT786442:IVT786527 JFP786442:JFP786527 JPL786442:JPL786527 JZH786442:JZH786527 KJD786442:KJD786527 KSZ786442:KSZ786527 LCV786442:LCV786527 LMR786442:LMR786527 LWN786442:LWN786527 MGJ786442:MGJ786527 MQF786442:MQF786527 NAB786442:NAB786527 NJX786442:NJX786527 NTT786442:NTT786527 ODP786442:ODP786527 ONL786442:ONL786527 OXH786442:OXH786527 PHD786442:PHD786527 PQZ786442:PQZ786527 QAV786442:QAV786527 QKR786442:QKR786527 QUN786442:QUN786527 REJ786442:REJ786527 ROF786442:ROF786527 RYB786442:RYB786527 SHX786442:SHX786527 SRT786442:SRT786527 TBP786442:TBP786527 TLL786442:TLL786527 TVH786442:TVH786527 UFD786442:UFD786527 UOZ786442:UOZ786527 UYV786442:UYV786527 VIR786442:VIR786527 VSN786442:VSN786527 WCJ786442:WCJ786527 WMF786442:WMF786527 WWB786442:WWB786527 T851897:T851982 JP851978:JP852063 TL851978:TL852063 ADH851978:ADH852063 AND851978:AND852063 AWZ851978:AWZ852063 BGV851978:BGV852063 BQR851978:BQR852063 CAN851978:CAN852063 CKJ851978:CKJ852063 CUF851978:CUF852063 DEB851978:DEB852063 DNX851978:DNX852063 DXT851978:DXT852063 EHP851978:EHP852063 ERL851978:ERL852063 FBH851978:FBH852063 FLD851978:FLD852063 FUZ851978:FUZ852063 GEV851978:GEV852063 GOR851978:GOR852063 GYN851978:GYN852063 HIJ851978:HIJ852063 HSF851978:HSF852063 ICB851978:ICB852063 ILX851978:ILX852063 IVT851978:IVT852063 JFP851978:JFP852063 JPL851978:JPL852063 JZH851978:JZH852063 KJD851978:KJD852063 KSZ851978:KSZ852063 LCV851978:LCV852063 LMR851978:LMR852063 LWN851978:LWN852063 MGJ851978:MGJ852063 MQF851978:MQF852063 NAB851978:NAB852063 NJX851978:NJX852063 NTT851978:NTT852063 ODP851978:ODP852063 ONL851978:ONL852063 OXH851978:OXH852063 PHD851978:PHD852063 PQZ851978:PQZ852063 QAV851978:QAV852063 QKR851978:QKR852063 QUN851978:QUN852063 REJ851978:REJ852063 ROF851978:ROF852063 RYB851978:RYB852063 SHX851978:SHX852063 SRT851978:SRT852063 TBP851978:TBP852063 TLL851978:TLL852063 TVH851978:TVH852063 UFD851978:UFD852063 UOZ851978:UOZ852063 UYV851978:UYV852063 VIR851978:VIR852063 VSN851978:VSN852063 WCJ851978:WCJ852063 WMF851978:WMF852063 WWB851978:WWB852063 T917433:T917518 JP917514:JP917599 TL917514:TL917599 ADH917514:ADH917599 AND917514:AND917599 AWZ917514:AWZ917599 BGV917514:BGV917599 BQR917514:BQR917599 CAN917514:CAN917599 CKJ917514:CKJ917599 CUF917514:CUF917599 DEB917514:DEB917599 DNX917514:DNX917599 DXT917514:DXT917599 EHP917514:EHP917599 ERL917514:ERL917599 FBH917514:FBH917599 FLD917514:FLD917599 FUZ917514:FUZ917599 GEV917514:GEV917599 GOR917514:GOR917599 GYN917514:GYN917599 HIJ917514:HIJ917599 HSF917514:HSF917599 ICB917514:ICB917599 ILX917514:ILX917599 IVT917514:IVT917599 JFP917514:JFP917599 JPL917514:JPL917599 JZH917514:JZH917599 KJD917514:KJD917599 KSZ917514:KSZ917599 LCV917514:LCV917599 LMR917514:LMR917599 LWN917514:LWN917599 MGJ917514:MGJ917599 MQF917514:MQF917599 NAB917514:NAB917599 NJX917514:NJX917599 NTT917514:NTT917599 ODP917514:ODP917599 ONL917514:ONL917599 OXH917514:OXH917599 PHD917514:PHD917599 PQZ917514:PQZ917599 QAV917514:QAV917599 QKR917514:QKR917599 QUN917514:QUN917599 REJ917514:REJ917599 ROF917514:ROF917599 RYB917514:RYB917599 SHX917514:SHX917599 SRT917514:SRT917599 TBP917514:TBP917599 TLL917514:TLL917599 TVH917514:TVH917599 UFD917514:UFD917599 UOZ917514:UOZ917599 UYV917514:UYV917599 VIR917514:VIR917599 VSN917514:VSN917599 WCJ917514:WCJ917599 WMF917514:WMF917599 WWB917514:WWB917599 T982969:T983054 JP983050:JP983135 TL983050:TL983135 ADH983050:ADH983135 AND983050:AND983135 AWZ983050:AWZ983135 BGV983050:BGV983135 BQR983050:BQR983135 CAN983050:CAN983135 CKJ983050:CKJ983135 CUF983050:CUF983135 DEB983050:DEB983135 DNX983050:DNX983135 DXT983050:DXT983135 EHP983050:EHP983135 ERL983050:ERL983135 FBH983050:FBH983135 FLD983050:FLD983135 FUZ983050:FUZ983135 GEV983050:GEV983135 GOR983050:GOR983135 GYN983050:GYN983135 HIJ983050:HIJ983135 HSF983050:HSF983135 ICB983050:ICB983135 ILX983050:ILX983135 IVT983050:IVT983135 JFP983050:JFP983135 JPL983050:JPL983135 JZH983050:JZH983135 KJD983050:KJD983135 KSZ983050:KSZ983135 LCV983050:LCV983135 LMR983050:LMR983135 LWN983050:LWN983135 MGJ983050:MGJ983135 MQF983050:MQF983135 NAB983050:NAB983135 NJX983050:NJX983135 NTT983050:NTT983135 ODP983050:ODP983135 ONL983050:ONL983135 OXH983050:OXH983135 PHD983050:PHD983135 PQZ983050:PQZ983135 QAV983050:QAV983135 QKR983050:QKR983135 QUN983050:QUN983135 REJ983050:REJ983135 ROF983050:ROF983135 RYB983050:RYB983135 SHX983050:SHX983135 SRT983050:SRT983135 TBP983050:TBP983135 TLL983050:TLL983135 TVH983050:TVH983135 UFD983050:UFD983135 UOZ983050:UOZ983135 UYV983050:UYV983135 VIR983050:VIR983135 VSN983050:VSN983135 WCJ983050:WCJ983135 WMF983050:WMF983135 WWB983050:WWB983135 T10:T19" xr:uid="{00000000-0002-0000-1000-000000000000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6" orientation="landscape" r:id="rId1"/>
  <headerFooter alignWithMargins="0">
    <oddHeader>&amp;C&amp;G</oddHeader>
    <oddFooter>&amp;L&amp;"Arial,Kurziv"&amp;YPojedinačni plasman lige&amp;R&amp;"Arial,Kurziv"&amp;YStranica &amp;P</oddFooter>
  </headerFooter>
  <drawing r:id="rId2"/>
  <legacyDrawing r:id="rId3"/>
  <legacyDrawingHF r:id="rId4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3">
    <tabColor rgb="FFFF0000"/>
    <pageSetUpPr fitToPage="1"/>
  </sheetPr>
  <dimension ref="A1:AE49"/>
  <sheetViews>
    <sheetView showRowColHeaders="0" topLeftCell="A4" zoomScale="90" zoomScaleNormal="90" workbookViewId="0">
      <selection activeCell="AL16" sqref="AL16"/>
    </sheetView>
  </sheetViews>
  <sheetFormatPr defaultRowHeight="15" x14ac:dyDescent="0.2"/>
  <cols>
    <col min="1" max="1" width="5.140625" style="399" customWidth="1"/>
    <col min="2" max="2" width="21.85546875" style="404" bestFit="1" customWidth="1"/>
    <col min="3" max="3" width="19.85546875" style="400" customWidth="1"/>
    <col min="4" max="4" width="4.7109375" style="400" customWidth="1"/>
    <col min="5" max="5" width="7.85546875" style="401" customWidth="1"/>
    <col min="6" max="6" width="4.7109375" style="400" customWidth="1"/>
    <col min="7" max="7" width="9.28515625" style="401" customWidth="1"/>
    <col min="8" max="8" width="4.7109375" style="400" customWidth="1"/>
    <col min="9" max="9" width="9.28515625" style="401" customWidth="1"/>
    <col min="10" max="10" width="4.7109375" style="400" customWidth="1"/>
    <col min="11" max="11" width="9.28515625" style="401" customWidth="1"/>
    <col min="12" max="12" width="4.7109375" style="400" customWidth="1"/>
    <col min="13" max="13" width="9.28515625" style="401" customWidth="1"/>
    <col min="14" max="14" width="4.7109375" style="400" customWidth="1"/>
    <col min="15" max="15" width="9.28515625" style="401" customWidth="1"/>
    <col min="16" max="16" width="4.7109375" style="400" customWidth="1"/>
    <col min="17" max="17" width="9.28515625" style="401" customWidth="1"/>
    <col min="18" max="18" width="4.7109375" style="400" customWidth="1"/>
    <col min="19" max="19" width="9.28515625" style="401" customWidth="1"/>
    <col min="20" max="20" width="10.85546875" style="401" customWidth="1"/>
    <col min="21" max="21" width="6.7109375" style="400" customWidth="1"/>
    <col min="22" max="22" width="10" style="401" customWidth="1"/>
    <col min="23" max="23" width="10.5703125" style="400" customWidth="1"/>
    <col min="24" max="26" width="9.140625" style="400" hidden="1" customWidth="1"/>
    <col min="27" max="27" width="10.85546875" style="400" hidden="1" customWidth="1"/>
    <col min="28" max="28" width="15.5703125" style="400" hidden="1" customWidth="1"/>
    <col min="29" max="29" width="14.5703125" style="400" hidden="1" customWidth="1"/>
    <col min="30" max="31" width="9.140625" style="400" hidden="1" customWidth="1"/>
    <col min="32" max="256" width="9.140625" style="400"/>
    <col min="257" max="257" width="5.140625" style="400" customWidth="1"/>
    <col min="258" max="258" width="21.85546875" style="400" bestFit="1" customWidth="1"/>
    <col min="259" max="259" width="19.85546875" style="400" customWidth="1"/>
    <col min="260" max="260" width="4.7109375" style="400" customWidth="1"/>
    <col min="261" max="261" width="7.85546875" style="400" customWidth="1"/>
    <col min="262" max="262" width="4.7109375" style="400" customWidth="1"/>
    <col min="263" max="263" width="9.28515625" style="400" customWidth="1"/>
    <col min="264" max="264" width="4.7109375" style="400" customWidth="1"/>
    <col min="265" max="265" width="9.28515625" style="400" customWidth="1"/>
    <col min="266" max="266" width="4.7109375" style="400" customWidth="1"/>
    <col min="267" max="267" width="9.28515625" style="400" customWidth="1"/>
    <col min="268" max="268" width="4.7109375" style="400" customWidth="1"/>
    <col min="269" max="269" width="9.28515625" style="400" customWidth="1"/>
    <col min="270" max="270" width="4.7109375" style="400" customWidth="1"/>
    <col min="271" max="271" width="9.28515625" style="400" customWidth="1"/>
    <col min="272" max="272" width="4.7109375" style="400" customWidth="1"/>
    <col min="273" max="273" width="9.28515625" style="400" customWidth="1"/>
    <col min="274" max="274" width="4.7109375" style="400" customWidth="1"/>
    <col min="275" max="275" width="9.28515625" style="400" customWidth="1"/>
    <col min="276" max="276" width="10.85546875" style="400" customWidth="1"/>
    <col min="277" max="277" width="6.7109375" style="400" customWidth="1"/>
    <col min="278" max="278" width="10" style="400" customWidth="1"/>
    <col min="279" max="279" width="10.5703125" style="400" customWidth="1"/>
    <col min="280" max="287" width="0" style="400" hidden="1" customWidth="1"/>
    <col min="288" max="512" width="9.140625" style="400"/>
    <col min="513" max="513" width="5.140625" style="400" customWidth="1"/>
    <col min="514" max="514" width="21.85546875" style="400" bestFit="1" customWidth="1"/>
    <col min="515" max="515" width="19.85546875" style="400" customWidth="1"/>
    <col min="516" max="516" width="4.7109375" style="400" customWidth="1"/>
    <col min="517" max="517" width="7.85546875" style="400" customWidth="1"/>
    <col min="518" max="518" width="4.7109375" style="400" customWidth="1"/>
    <col min="519" max="519" width="9.28515625" style="400" customWidth="1"/>
    <col min="520" max="520" width="4.7109375" style="400" customWidth="1"/>
    <col min="521" max="521" width="9.28515625" style="400" customWidth="1"/>
    <col min="522" max="522" width="4.7109375" style="400" customWidth="1"/>
    <col min="523" max="523" width="9.28515625" style="400" customWidth="1"/>
    <col min="524" max="524" width="4.7109375" style="400" customWidth="1"/>
    <col min="525" max="525" width="9.28515625" style="400" customWidth="1"/>
    <col min="526" max="526" width="4.7109375" style="400" customWidth="1"/>
    <col min="527" max="527" width="9.28515625" style="400" customWidth="1"/>
    <col min="528" max="528" width="4.7109375" style="400" customWidth="1"/>
    <col min="529" max="529" width="9.28515625" style="400" customWidth="1"/>
    <col min="530" max="530" width="4.7109375" style="400" customWidth="1"/>
    <col min="531" max="531" width="9.28515625" style="400" customWidth="1"/>
    <col min="532" max="532" width="10.85546875" style="400" customWidth="1"/>
    <col min="533" max="533" width="6.7109375" style="400" customWidth="1"/>
    <col min="534" max="534" width="10" style="400" customWidth="1"/>
    <col min="535" max="535" width="10.5703125" style="400" customWidth="1"/>
    <col min="536" max="543" width="0" style="400" hidden="1" customWidth="1"/>
    <col min="544" max="768" width="9.140625" style="400"/>
    <col min="769" max="769" width="5.140625" style="400" customWidth="1"/>
    <col min="770" max="770" width="21.85546875" style="400" bestFit="1" customWidth="1"/>
    <col min="771" max="771" width="19.85546875" style="400" customWidth="1"/>
    <col min="772" max="772" width="4.7109375" style="400" customWidth="1"/>
    <col min="773" max="773" width="7.85546875" style="400" customWidth="1"/>
    <col min="774" max="774" width="4.7109375" style="400" customWidth="1"/>
    <col min="775" max="775" width="9.28515625" style="400" customWidth="1"/>
    <col min="776" max="776" width="4.7109375" style="400" customWidth="1"/>
    <col min="777" max="777" width="9.28515625" style="400" customWidth="1"/>
    <col min="778" max="778" width="4.7109375" style="400" customWidth="1"/>
    <col min="779" max="779" width="9.28515625" style="400" customWidth="1"/>
    <col min="780" max="780" width="4.7109375" style="400" customWidth="1"/>
    <col min="781" max="781" width="9.28515625" style="400" customWidth="1"/>
    <col min="782" max="782" width="4.7109375" style="400" customWidth="1"/>
    <col min="783" max="783" width="9.28515625" style="400" customWidth="1"/>
    <col min="784" max="784" width="4.7109375" style="400" customWidth="1"/>
    <col min="785" max="785" width="9.28515625" style="400" customWidth="1"/>
    <col min="786" max="786" width="4.7109375" style="400" customWidth="1"/>
    <col min="787" max="787" width="9.28515625" style="400" customWidth="1"/>
    <col min="788" max="788" width="10.85546875" style="400" customWidth="1"/>
    <col min="789" max="789" width="6.7109375" style="400" customWidth="1"/>
    <col min="790" max="790" width="10" style="400" customWidth="1"/>
    <col min="791" max="791" width="10.5703125" style="400" customWidth="1"/>
    <col min="792" max="799" width="0" style="400" hidden="1" customWidth="1"/>
    <col min="800" max="1024" width="9.140625" style="400"/>
    <col min="1025" max="1025" width="5.140625" style="400" customWidth="1"/>
    <col min="1026" max="1026" width="21.85546875" style="400" bestFit="1" customWidth="1"/>
    <col min="1027" max="1027" width="19.85546875" style="400" customWidth="1"/>
    <col min="1028" max="1028" width="4.7109375" style="400" customWidth="1"/>
    <col min="1029" max="1029" width="7.85546875" style="400" customWidth="1"/>
    <col min="1030" max="1030" width="4.7109375" style="400" customWidth="1"/>
    <col min="1031" max="1031" width="9.28515625" style="400" customWidth="1"/>
    <col min="1032" max="1032" width="4.7109375" style="400" customWidth="1"/>
    <col min="1033" max="1033" width="9.28515625" style="400" customWidth="1"/>
    <col min="1034" max="1034" width="4.7109375" style="400" customWidth="1"/>
    <col min="1035" max="1035" width="9.28515625" style="400" customWidth="1"/>
    <col min="1036" max="1036" width="4.7109375" style="400" customWidth="1"/>
    <col min="1037" max="1037" width="9.28515625" style="400" customWidth="1"/>
    <col min="1038" max="1038" width="4.7109375" style="400" customWidth="1"/>
    <col min="1039" max="1039" width="9.28515625" style="400" customWidth="1"/>
    <col min="1040" max="1040" width="4.7109375" style="400" customWidth="1"/>
    <col min="1041" max="1041" width="9.28515625" style="400" customWidth="1"/>
    <col min="1042" max="1042" width="4.7109375" style="400" customWidth="1"/>
    <col min="1043" max="1043" width="9.28515625" style="400" customWidth="1"/>
    <col min="1044" max="1044" width="10.85546875" style="400" customWidth="1"/>
    <col min="1045" max="1045" width="6.7109375" style="400" customWidth="1"/>
    <col min="1046" max="1046" width="10" style="400" customWidth="1"/>
    <col min="1047" max="1047" width="10.5703125" style="400" customWidth="1"/>
    <col min="1048" max="1055" width="0" style="400" hidden="1" customWidth="1"/>
    <col min="1056" max="1280" width="9.140625" style="400"/>
    <col min="1281" max="1281" width="5.140625" style="400" customWidth="1"/>
    <col min="1282" max="1282" width="21.85546875" style="400" bestFit="1" customWidth="1"/>
    <col min="1283" max="1283" width="19.85546875" style="400" customWidth="1"/>
    <col min="1284" max="1284" width="4.7109375" style="400" customWidth="1"/>
    <col min="1285" max="1285" width="7.85546875" style="400" customWidth="1"/>
    <col min="1286" max="1286" width="4.7109375" style="400" customWidth="1"/>
    <col min="1287" max="1287" width="9.28515625" style="400" customWidth="1"/>
    <col min="1288" max="1288" width="4.7109375" style="400" customWidth="1"/>
    <col min="1289" max="1289" width="9.28515625" style="400" customWidth="1"/>
    <col min="1290" max="1290" width="4.7109375" style="400" customWidth="1"/>
    <col min="1291" max="1291" width="9.28515625" style="400" customWidth="1"/>
    <col min="1292" max="1292" width="4.7109375" style="400" customWidth="1"/>
    <col min="1293" max="1293" width="9.28515625" style="400" customWidth="1"/>
    <col min="1294" max="1294" width="4.7109375" style="400" customWidth="1"/>
    <col min="1295" max="1295" width="9.28515625" style="400" customWidth="1"/>
    <col min="1296" max="1296" width="4.7109375" style="400" customWidth="1"/>
    <col min="1297" max="1297" width="9.28515625" style="400" customWidth="1"/>
    <col min="1298" max="1298" width="4.7109375" style="400" customWidth="1"/>
    <col min="1299" max="1299" width="9.28515625" style="400" customWidth="1"/>
    <col min="1300" max="1300" width="10.85546875" style="400" customWidth="1"/>
    <col min="1301" max="1301" width="6.7109375" style="400" customWidth="1"/>
    <col min="1302" max="1302" width="10" style="400" customWidth="1"/>
    <col min="1303" max="1303" width="10.5703125" style="400" customWidth="1"/>
    <col min="1304" max="1311" width="0" style="400" hidden="1" customWidth="1"/>
    <col min="1312" max="1536" width="9.140625" style="400"/>
    <col min="1537" max="1537" width="5.140625" style="400" customWidth="1"/>
    <col min="1538" max="1538" width="21.85546875" style="400" bestFit="1" customWidth="1"/>
    <col min="1539" max="1539" width="19.85546875" style="400" customWidth="1"/>
    <col min="1540" max="1540" width="4.7109375" style="400" customWidth="1"/>
    <col min="1541" max="1541" width="7.85546875" style="400" customWidth="1"/>
    <col min="1542" max="1542" width="4.7109375" style="400" customWidth="1"/>
    <col min="1543" max="1543" width="9.28515625" style="400" customWidth="1"/>
    <col min="1544" max="1544" width="4.7109375" style="400" customWidth="1"/>
    <col min="1545" max="1545" width="9.28515625" style="400" customWidth="1"/>
    <col min="1546" max="1546" width="4.7109375" style="400" customWidth="1"/>
    <col min="1547" max="1547" width="9.28515625" style="400" customWidth="1"/>
    <col min="1548" max="1548" width="4.7109375" style="400" customWidth="1"/>
    <col min="1549" max="1549" width="9.28515625" style="400" customWidth="1"/>
    <col min="1550" max="1550" width="4.7109375" style="400" customWidth="1"/>
    <col min="1551" max="1551" width="9.28515625" style="400" customWidth="1"/>
    <col min="1552" max="1552" width="4.7109375" style="400" customWidth="1"/>
    <col min="1553" max="1553" width="9.28515625" style="400" customWidth="1"/>
    <col min="1554" max="1554" width="4.7109375" style="400" customWidth="1"/>
    <col min="1555" max="1555" width="9.28515625" style="400" customWidth="1"/>
    <col min="1556" max="1556" width="10.85546875" style="400" customWidth="1"/>
    <col min="1557" max="1557" width="6.7109375" style="400" customWidth="1"/>
    <col min="1558" max="1558" width="10" style="400" customWidth="1"/>
    <col min="1559" max="1559" width="10.5703125" style="400" customWidth="1"/>
    <col min="1560" max="1567" width="0" style="400" hidden="1" customWidth="1"/>
    <col min="1568" max="1792" width="9.140625" style="400"/>
    <col min="1793" max="1793" width="5.140625" style="400" customWidth="1"/>
    <col min="1794" max="1794" width="21.85546875" style="400" bestFit="1" customWidth="1"/>
    <col min="1795" max="1795" width="19.85546875" style="400" customWidth="1"/>
    <col min="1796" max="1796" width="4.7109375" style="400" customWidth="1"/>
    <col min="1797" max="1797" width="7.85546875" style="400" customWidth="1"/>
    <col min="1798" max="1798" width="4.7109375" style="400" customWidth="1"/>
    <col min="1799" max="1799" width="9.28515625" style="400" customWidth="1"/>
    <col min="1800" max="1800" width="4.7109375" style="400" customWidth="1"/>
    <col min="1801" max="1801" width="9.28515625" style="400" customWidth="1"/>
    <col min="1802" max="1802" width="4.7109375" style="400" customWidth="1"/>
    <col min="1803" max="1803" width="9.28515625" style="400" customWidth="1"/>
    <col min="1804" max="1804" width="4.7109375" style="400" customWidth="1"/>
    <col min="1805" max="1805" width="9.28515625" style="400" customWidth="1"/>
    <col min="1806" max="1806" width="4.7109375" style="400" customWidth="1"/>
    <col min="1807" max="1807" width="9.28515625" style="400" customWidth="1"/>
    <col min="1808" max="1808" width="4.7109375" style="400" customWidth="1"/>
    <col min="1809" max="1809" width="9.28515625" style="400" customWidth="1"/>
    <col min="1810" max="1810" width="4.7109375" style="400" customWidth="1"/>
    <col min="1811" max="1811" width="9.28515625" style="400" customWidth="1"/>
    <col min="1812" max="1812" width="10.85546875" style="400" customWidth="1"/>
    <col min="1813" max="1813" width="6.7109375" style="400" customWidth="1"/>
    <col min="1814" max="1814" width="10" style="400" customWidth="1"/>
    <col min="1815" max="1815" width="10.5703125" style="400" customWidth="1"/>
    <col min="1816" max="1823" width="0" style="400" hidden="1" customWidth="1"/>
    <col min="1824" max="2048" width="9.140625" style="400"/>
    <col min="2049" max="2049" width="5.140625" style="400" customWidth="1"/>
    <col min="2050" max="2050" width="21.85546875" style="400" bestFit="1" customWidth="1"/>
    <col min="2051" max="2051" width="19.85546875" style="400" customWidth="1"/>
    <col min="2052" max="2052" width="4.7109375" style="400" customWidth="1"/>
    <col min="2053" max="2053" width="7.85546875" style="400" customWidth="1"/>
    <col min="2054" max="2054" width="4.7109375" style="400" customWidth="1"/>
    <col min="2055" max="2055" width="9.28515625" style="400" customWidth="1"/>
    <col min="2056" max="2056" width="4.7109375" style="400" customWidth="1"/>
    <col min="2057" max="2057" width="9.28515625" style="400" customWidth="1"/>
    <col min="2058" max="2058" width="4.7109375" style="400" customWidth="1"/>
    <col min="2059" max="2059" width="9.28515625" style="400" customWidth="1"/>
    <col min="2060" max="2060" width="4.7109375" style="400" customWidth="1"/>
    <col min="2061" max="2061" width="9.28515625" style="400" customWidth="1"/>
    <col min="2062" max="2062" width="4.7109375" style="400" customWidth="1"/>
    <col min="2063" max="2063" width="9.28515625" style="400" customWidth="1"/>
    <col min="2064" max="2064" width="4.7109375" style="400" customWidth="1"/>
    <col min="2065" max="2065" width="9.28515625" style="400" customWidth="1"/>
    <col min="2066" max="2066" width="4.7109375" style="400" customWidth="1"/>
    <col min="2067" max="2067" width="9.28515625" style="400" customWidth="1"/>
    <col min="2068" max="2068" width="10.85546875" style="400" customWidth="1"/>
    <col min="2069" max="2069" width="6.7109375" style="400" customWidth="1"/>
    <col min="2070" max="2070" width="10" style="400" customWidth="1"/>
    <col min="2071" max="2071" width="10.5703125" style="400" customWidth="1"/>
    <col min="2072" max="2079" width="0" style="400" hidden="1" customWidth="1"/>
    <col min="2080" max="2304" width="9.140625" style="400"/>
    <col min="2305" max="2305" width="5.140625" style="400" customWidth="1"/>
    <col min="2306" max="2306" width="21.85546875" style="400" bestFit="1" customWidth="1"/>
    <col min="2307" max="2307" width="19.85546875" style="400" customWidth="1"/>
    <col min="2308" max="2308" width="4.7109375" style="400" customWidth="1"/>
    <col min="2309" max="2309" width="7.85546875" style="400" customWidth="1"/>
    <col min="2310" max="2310" width="4.7109375" style="400" customWidth="1"/>
    <col min="2311" max="2311" width="9.28515625" style="400" customWidth="1"/>
    <col min="2312" max="2312" width="4.7109375" style="400" customWidth="1"/>
    <col min="2313" max="2313" width="9.28515625" style="400" customWidth="1"/>
    <col min="2314" max="2314" width="4.7109375" style="400" customWidth="1"/>
    <col min="2315" max="2315" width="9.28515625" style="400" customWidth="1"/>
    <col min="2316" max="2316" width="4.7109375" style="400" customWidth="1"/>
    <col min="2317" max="2317" width="9.28515625" style="400" customWidth="1"/>
    <col min="2318" max="2318" width="4.7109375" style="400" customWidth="1"/>
    <col min="2319" max="2319" width="9.28515625" style="400" customWidth="1"/>
    <col min="2320" max="2320" width="4.7109375" style="400" customWidth="1"/>
    <col min="2321" max="2321" width="9.28515625" style="400" customWidth="1"/>
    <col min="2322" max="2322" width="4.7109375" style="400" customWidth="1"/>
    <col min="2323" max="2323" width="9.28515625" style="400" customWidth="1"/>
    <col min="2324" max="2324" width="10.85546875" style="400" customWidth="1"/>
    <col min="2325" max="2325" width="6.7109375" style="400" customWidth="1"/>
    <col min="2326" max="2326" width="10" style="400" customWidth="1"/>
    <col min="2327" max="2327" width="10.5703125" style="400" customWidth="1"/>
    <col min="2328" max="2335" width="0" style="400" hidden="1" customWidth="1"/>
    <col min="2336" max="2560" width="9.140625" style="400"/>
    <col min="2561" max="2561" width="5.140625" style="400" customWidth="1"/>
    <col min="2562" max="2562" width="21.85546875" style="400" bestFit="1" customWidth="1"/>
    <col min="2563" max="2563" width="19.85546875" style="400" customWidth="1"/>
    <col min="2564" max="2564" width="4.7109375" style="400" customWidth="1"/>
    <col min="2565" max="2565" width="7.85546875" style="400" customWidth="1"/>
    <col min="2566" max="2566" width="4.7109375" style="400" customWidth="1"/>
    <col min="2567" max="2567" width="9.28515625" style="400" customWidth="1"/>
    <col min="2568" max="2568" width="4.7109375" style="400" customWidth="1"/>
    <col min="2569" max="2569" width="9.28515625" style="400" customWidth="1"/>
    <col min="2570" max="2570" width="4.7109375" style="400" customWidth="1"/>
    <col min="2571" max="2571" width="9.28515625" style="400" customWidth="1"/>
    <col min="2572" max="2572" width="4.7109375" style="400" customWidth="1"/>
    <col min="2573" max="2573" width="9.28515625" style="400" customWidth="1"/>
    <col min="2574" max="2574" width="4.7109375" style="400" customWidth="1"/>
    <col min="2575" max="2575" width="9.28515625" style="400" customWidth="1"/>
    <col min="2576" max="2576" width="4.7109375" style="400" customWidth="1"/>
    <col min="2577" max="2577" width="9.28515625" style="400" customWidth="1"/>
    <col min="2578" max="2578" width="4.7109375" style="400" customWidth="1"/>
    <col min="2579" max="2579" width="9.28515625" style="400" customWidth="1"/>
    <col min="2580" max="2580" width="10.85546875" style="400" customWidth="1"/>
    <col min="2581" max="2581" width="6.7109375" style="400" customWidth="1"/>
    <col min="2582" max="2582" width="10" style="400" customWidth="1"/>
    <col min="2583" max="2583" width="10.5703125" style="400" customWidth="1"/>
    <col min="2584" max="2591" width="0" style="400" hidden="1" customWidth="1"/>
    <col min="2592" max="2816" width="9.140625" style="400"/>
    <col min="2817" max="2817" width="5.140625" style="400" customWidth="1"/>
    <col min="2818" max="2818" width="21.85546875" style="400" bestFit="1" customWidth="1"/>
    <col min="2819" max="2819" width="19.85546875" style="400" customWidth="1"/>
    <col min="2820" max="2820" width="4.7109375" style="400" customWidth="1"/>
    <col min="2821" max="2821" width="7.85546875" style="400" customWidth="1"/>
    <col min="2822" max="2822" width="4.7109375" style="400" customWidth="1"/>
    <col min="2823" max="2823" width="9.28515625" style="400" customWidth="1"/>
    <col min="2824" max="2824" width="4.7109375" style="400" customWidth="1"/>
    <col min="2825" max="2825" width="9.28515625" style="400" customWidth="1"/>
    <col min="2826" max="2826" width="4.7109375" style="400" customWidth="1"/>
    <col min="2827" max="2827" width="9.28515625" style="400" customWidth="1"/>
    <col min="2828" max="2828" width="4.7109375" style="400" customWidth="1"/>
    <col min="2829" max="2829" width="9.28515625" style="400" customWidth="1"/>
    <col min="2830" max="2830" width="4.7109375" style="400" customWidth="1"/>
    <col min="2831" max="2831" width="9.28515625" style="400" customWidth="1"/>
    <col min="2832" max="2832" width="4.7109375" style="400" customWidth="1"/>
    <col min="2833" max="2833" width="9.28515625" style="400" customWidth="1"/>
    <col min="2834" max="2834" width="4.7109375" style="400" customWidth="1"/>
    <col min="2835" max="2835" width="9.28515625" style="400" customWidth="1"/>
    <col min="2836" max="2836" width="10.85546875" style="400" customWidth="1"/>
    <col min="2837" max="2837" width="6.7109375" style="400" customWidth="1"/>
    <col min="2838" max="2838" width="10" style="400" customWidth="1"/>
    <col min="2839" max="2839" width="10.5703125" style="400" customWidth="1"/>
    <col min="2840" max="2847" width="0" style="400" hidden="1" customWidth="1"/>
    <col min="2848" max="3072" width="9.140625" style="400"/>
    <col min="3073" max="3073" width="5.140625" style="400" customWidth="1"/>
    <col min="3074" max="3074" width="21.85546875" style="400" bestFit="1" customWidth="1"/>
    <col min="3075" max="3075" width="19.85546875" style="400" customWidth="1"/>
    <col min="3076" max="3076" width="4.7109375" style="400" customWidth="1"/>
    <col min="3077" max="3077" width="7.85546875" style="400" customWidth="1"/>
    <col min="3078" max="3078" width="4.7109375" style="400" customWidth="1"/>
    <col min="3079" max="3079" width="9.28515625" style="400" customWidth="1"/>
    <col min="3080" max="3080" width="4.7109375" style="400" customWidth="1"/>
    <col min="3081" max="3081" width="9.28515625" style="400" customWidth="1"/>
    <col min="3082" max="3082" width="4.7109375" style="400" customWidth="1"/>
    <col min="3083" max="3083" width="9.28515625" style="400" customWidth="1"/>
    <col min="3084" max="3084" width="4.7109375" style="400" customWidth="1"/>
    <col min="3085" max="3085" width="9.28515625" style="400" customWidth="1"/>
    <col min="3086" max="3086" width="4.7109375" style="400" customWidth="1"/>
    <col min="3087" max="3087" width="9.28515625" style="400" customWidth="1"/>
    <col min="3088" max="3088" width="4.7109375" style="400" customWidth="1"/>
    <col min="3089" max="3089" width="9.28515625" style="400" customWidth="1"/>
    <col min="3090" max="3090" width="4.7109375" style="400" customWidth="1"/>
    <col min="3091" max="3091" width="9.28515625" style="400" customWidth="1"/>
    <col min="3092" max="3092" width="10.85546875" style="400" customWidth="1"/>
    <col min="3093" max="3093" width="6.7109375" style="400" customWidth="1"/>
    <col min="3094" max="3094" width="10" style="400" customWidth="1"/>
    <col min="3095" max="3095" width="10.5703125" style="400" customWidth="1"/>
    <col min="3096" max="3103" width="0" style="400" hidden="1" customWidth="1"/>
    <col min="3104" max="3328" width="9.140625" style="400"/>
    <col min="3329" max="3329" width="5.140625" style="400" customWidth="1"/>
    <col min="3330" max="3330" width="21.85546875" style="400" bestFit="1" customWidth="1"/>
    <col min="3331" max="3331" width="19.85546875" style="400" customWidth="1"/>
    <col min="3332" max="3332" width="4.7109375" style="400" customWidth="1"/>
    <col min="3333" max="3333" width="7.85546875" style="400" customWidth="1"/>
    <col min="3334" max="3334" width="4.7109375" style="400" customWidth="1"/>
    <col min="3335" max="3335" width="9.28515625" style="400" customWidth="1"/>
    <col min="3336" max="3336" width="4.7109375" style="400" customWidth="1"/>
    <col min="3337" max="3337" width="9.28515625" style="400" customWidth="1"/>
    <col min="3338" max="3338" width="4.7109375" style="400" customWidth="1"/>
    <col min="3339" max="3339" width="9.28515625" style="400" customWidth="1"/>
    <col min="3340" max="3340" width="4.7109375" style="400" customWidth="1"/>
    <col min="3341" max="3341" width="9.28515625" style="400" customWidth="1"/>
    <col min="3342" max="3342" width="4.7109375" style="400" customWidth="1"/>
    <col min="3343" max="3343" width="9.28515625" style="400" customWidth="1"/>
    <col min="3344" max="3344" width="4.7109375" style="400" customWidth="1"/>
    <col min="3345" max="3345" width="9.28515625" style="400" customWidth="1"/>
    <col min="3346" max="3346" width="4.7109375" style="400" customWidth="1"/>
    <col min="3347" max="3347" width="9.28515625" style="400" customWidth="1"/>
    <col min="3348" max="3348" width="10.85546875" style="400" customWidth="1"/>
    <col min="3349" max="3349" width="6.7109375" style="400" customWidth="1"/>
    <col min="3350" max="3350" width="10" style="400" customWidth="1"/>
    <col min="3351" max="3351" width="10.5703125" style="400" customWidth="1"/>
    <col min="3352" max="3359" width="0" style="400" hidden="1" customWidth="1"/>
    <col min="3360" max="3584" width="9.140625" style="400"/>
    <col min="3585" max="3585" width="5.140625" style="400" customWidth="1"/>
    <col min="3586" max="3586" width="21.85546875" style="400" bestFit="1" customWidth="1"/>
    <col min="3587" max="3587" width="19.85546875" style="400" customWidth="1"/>
    <col min="3588" max="3588" width="4.7109375" style="400" customWidth="1"/>
    <col min="3589" max="3589" width="7.85546875" style="400" customWidth="1"/>
    <col min="3590" max="3590" width="4.7109375" style="400" customWidth="1"/>
    <col min="3591" max="3591" width="9.28515625" style="400" customWidth="1"/>
    <col min="3592" max="3592" width="4.7109375" style="400" customWidth="1"/>
    <col min="3593" max="3593" width="9.28515625" style="400" customWidth="1"/>
    <col min="3594" max="3594" width="4.7109375" style="400" customWidth="1"/>
    <col min="3595" max="3595" width="9.28515625" style="400" customWidth="1"/>
    <col min="3596" max="3596" width="4.7109375" style="400" customWidth="1"/>
    <col min="3597" max="3597" width="9.28515625" style="400" customWidth="1"/>
    <col min="3598" max="3598" width="4.7109375" style="400" customWidth="1"/>
    <col min="3599" max="3599" width="9.28515625" style="400" customWidth="1"/>
    <col min="3600" max="3600" width="4.7109375" style="400" customWidth="1"/>
    <col min="3601" max="3601" width="9.28515625" style="400" customWidth="1"/>
    <col min="3602" max="3602" width="4.7109375" style="400" customWidth="1"/>
    <col min="3603" max="3603" width="9.28515625" style="400" customWidth="1"/>
    <col min="3604" max="3604" width="10.85546875" style="400" customWidth="1"/>
    <col min="3605" max="3605" width="6.7109375" style="400" customWidth="1"/>
    <col min="3606" max="3606" width="10" style="400" customWidth="1"/>
    <col min="3607" max="3607" width="10.5703125" style="400" customWidth="1"/>
    <col min="3608" max="3615" width="0" style="400" hidden="1" customWidth="1"/>
    <col min="3616" max="3840" width="9.140625" style="400"/>
    <col min="3841" max="3841" width="5.140625" style="400" customWidth="1"/>
    <col min="3842" max="3842" width="21.85546875" style="400" bestFit="1" customWidth="1"/>
    <col min="3843" max="3843" width="19.85546875" style="400" customWidth="1"/>
    <col min="3844" max="3844" width="4.7109375" style="400" customWidth="1"/>
    <col min="3845" max="3845" width="7.85546875" style="400" customWidth="1"/>
    <col min="3846" max="3846" width="4.7109375" style="400" customWidth="1"/>
    <col min="3847" max="3847" width="9.28515625" style="400" customWidth="1"/>
    <col min="3848" max="3848" width="4.7109375" style="400" customWidth="1"/>
    <col min="3849" max="3849" width="9.28515625" style="400" customWidth="1"/>
    <col min="3850" max="3850" width="4.7109375" style="400" customWidth="1"/>
    <col min="3851" max="3851" width="9.28515625" style="400" customWidth="1"/>
    <col min="3852" max="3852" width="4.7109375" style="400" customWidth="1"/>
    <col min="3853" max="3853" width="9.28515625" style="400" customWidth="1"/>
    <col min="3854" max="3854" width="4.7109375" style="400" customWidth="1"/>
    <col min="3855" max="3855" width="9.28515625" style="400" customWidth="1"/>
    <col min="3856" max="3856" width="4.7109375" style="400" customWidth="1"/>
    <col min="3857" max="3857" width="9.28515625" style="400" customWidth="1"/>
    <col min="3858" max="3858" width="4.7109375" style="400" customWidth="1"/>
    <col min="3859" max="3859" width="9.28515625" style="400" customWidth="1"/>
    <col min="3860" max="3860" width="10.85546875" style="400" customWidth="1"/>
    <col min="3861" max="3861" width="6.7109375" style="400" customWidth="1"/>
    <col min="3862" max="3862" width="10" style="400" customWidth="1"/>
    <col min="3863" max="3863" width="10.5703125" style="400" customWidth="1"/>
    <col min="3864" max="3871" width="0" style="400" hidden="1" customWidth="1"/>
    <col min="3872" max="4096" width="9.140625" style="400"/>
    <col min="4097" max="4097" width="5.140625" style="400" customWidth="1"/>
    <col min="4098" max="4098" width="21.85546875" style="400" bestFit="1" customWidth="1"/>
    <col min="4099" max="4099" width="19.85546875" style="400" customWidth="1"/>
    <col min="4100" max="4100" width="4.7109375" style="400" customWidth="1"/>
    <col min="4101" max="4101" width="7.85546875" style="400" customWidth="1"/>
    <col min="4102" max="4102" width="4.7109375" style="400" customWidth="1"/>
    <col min="4103" max="4103" width="9.28515625" style="400" customWidth="1"/>
    <col min="4104" max="4104" width="4.7109375" style="400" customWidth="1"/>
    <col min="4105" max="4105" width="9.28515625" style="400" customWidth="1"/>
    <col min="4106" max="4106" width="4.7109375" style="400" customWidth="1"/>
    <col min="4107" max="4107" width="9.28515625" style="400" customWidth="1"/>
    <col min="4108" max="4108" width="4.7109375" style="400" customWidth="1"/>
    <col min="4109" max="4109" width="9.28515625" style="400" customWidth="1"/>
    <col min="4110" max="4110" width="4.7109375" style="400" customWidth="1"/>
    <col min="4111" max="4111" width="9.28515625" style="400" customWidth="1"/>
    <col min="4112" max="4112" width="4.7109375" style="400" customWidth="1"/>
    <col min="4113" max="4113" width="9.28515625" style="400" customWidth="1"/>
    <col min="4114" max="4114" width="4.7109375" style="400" customWidth="1"/>
    <col min="4115" max="4115" width="9.28515625" style="400" customWidth="1"/>
    <col min="4116" max="4116" width="10.85546875" style="400" customWidth="1"/>
    <col min="4117" max="4117" width="6.7109375" style="400" customWidth="1"/>
    <col min="4118" max="4118" width="10" style="400" customWidth="1"/>
    <col min="4119" max="4119" width="10.5703125" style="400" customWidth="1"/>
    <col min="4120" max="4127" width="0" style="400" hidden="1" customWidth="1"/>
    <col min="4128" max="4352" width="9.140625" style="400"/>
    <col min="4353" max="4353" width="5.140625" style="400" customWidth="1"/>
    <col min="4354" max="4354" width="21.85546875" style="400" bestFit="1" customWidth="1"/>
    <col min="4355" max="4355" width="19.85546875" style="400" customWidth="1"/>
    <col min="4356" max="4356" width="4.7109375" style="400" customWidth="1"/>
    <col min="4357" max="4357" width="7.85546875" style="400" customWidth="1"/>
    <col min="4358" max="4358" width="4.7109375" style="400" customWidth="1"/>
    <col min="4359" max="4359" width="9.28515625" style="400" customWidth="1"/>
    <col min="4360" max="4360" width="4.7109375" style="400" customWidth="1"/>
    <col min="4361" max="4361" width="9.28515625" style="400" customWidth="1"/>
    <col min="4362" max="4362" width="4.7109375" style="400" customWidth="1"/>
    <col min="4363" max="4363" width="9.28515625" style="400" customWidth="1"/>
    <col min="4364" max="4364" width="4.7109375" style="400" customWidth="1"/>
    <col min="4365" max="4365" width="9.28515625" style="400" customWidth="1"/>
    <col min="4366" max="4366" width="4.7109375" style="400" customWidth="1"/>
    <col min="4367" max="4367" width="9.28515625" style="400" customWidth="1"/>
    <col min="4368" max="4368" width="4.7109375" style="400" customWidth="1"/>
    <col min="4369" max="4369" width="9.28515625" style="400" customWidth="1"/>
    <col min="4370" max="4370" width="4.7109375" style="400" customWidth="1"/>
    <col min="4371" max="4371" width="9.28515625" style="400" customWidth="1"/>
    <col min="4372" max="4372" width="10.85546875" style="400" customWidth="1"/>
    <col min="4373" max="4373" width="6.7109375" style="400" customWidth="1"/>
    <col min="4374" max="4374" width="10" style="400" customWidth="1"/>
    <col min="4375" max="4375" width="10.5703125" style="400" customWidth="1"/>
    <col min="4376" max="4383" width="0" style="400" hidden="1" customWidth="1"/>
    <col min="4384" max="4608" width="9.140625" style="400"/>
    <col min="4609" max="4609" width="5.140625" style="400" customWidth="1"/>
    <col min="4610" max="4610" width="21.85546875" style="400" bestFit="1" customWidth="1"/>
    <col min="4611" max="4611" width="19.85546875" style="400" customWidth="1"/>
    <col min="4612" max="4612" width="4.7109375" style="400" customWidth="1"/>
    <col min="4613" max="4613" width="7.85546875" style="400" customWidth="1"/>
    <col min="4614" max="4614" width="4.7109375" style="400" customWidth="1"/>
    <col min="4615" max="4615" width="9.28515625" style="400" customWidth="1"/>
    <col min="4616" max="4616" width="4.7109375" style="400" customWidth="1"/>
    <col min="4617" max="4617" width="9.28515625" style="400" customWidth="1"/>
    <col min="4618" max="4618" width="4.7109375" style="400" customWidth="1"/>
    <col min="4619" max="4619" width="9.28515625" style="400" customWidth="1"/>
    <col min="4620" max="4620" width="4.7109375" style="400" customWidth="1"/>
    <col min="4621" max="4621" width="9.28515625" style="400" customWidth="1"/>
    <col min="4622" max="4622" width="4.7109375" style="400" customWidth="1"/>
    <col min="4623" max="4623" width="9.28515625" style="400" customWidth="1"/>
    <col min="4624" max="4624" width="4.7109375" style="400" customWidth="1"/>
    <col min="4625" max="4625" width="9.28515625" style="400" customWidth="1"/>
    <col min="4626" max="4626" width="4.7109375" style="400" customWidth="1"/>
    <col min="4627" max="4627" width="9.28515625" style="400" customWidth="1"/>
    <col min="4628" max="4628" width="10.85546875" style="400" customWidth="1"/>
    <col min="4629" max="4629" width="6.7109375" style="400" customWidth="1"/>
    <col min="4630" max="4630" width="10" style="400" customWidth="1"/>
    <col min="4631" max="4631" width="10.5703125" style="400" customWidth="1"/>
    <col min="4632" max="4639" width="0" style="400" hidden="1" customWidth="1"/>
    <col min="4640" max="4864" width="9.140625" style="400"/>
    <col min="4865" max="4865" width="5.140625" style="400" customWidth="1"/>
    <col min="4866" max="4866" width="21.85546875" style="400" bestFit="1" customWidth="1"/>
    <col min="4867" max="4867" width="19.85546875" style="400" customWidth="1"/>
    <col min="4868" max="4868" width="4.7109375" style="400" customWidth="1"/>
    <col min="4869" max="4869" width="7.85546875" style="400" customWidth="1"/>
    <col min="4870" max="4870" width="4.7109375" style="400" customWidth="1"/>
    <col min="4871" max="4871" width="9.28515625" style="400" customWidth="1"/>
    <col min="4872" max="4872" width="4.7109375" style="400" customWidth="1"/>
    <col min="4873" max="4873" width="9.28515625" style="400" customWidth="1"/>
    <col min="4874" max="4874" width="4.7109375" style="400" customWidth="1"/>
    <col min="4875" max="4875" width="9.28515625" style="400" customWidth="1"/>
    <col min="4876" max="4876" width="4.7109375" style="400" customWidth="1"/>
    <col min="4877" max="4877" width="9.28515625" style="400" customWidth="1"/>
    <col min="4878" max="4878" width="4.7109375" style="400" customWidth="1"/>
    <col min="4879" max="4879" width="9.28515625" style="400" customWidth="1"/>
    <col min="4880" max="4880" width="4.7109375" style="400" customWidth="1"/>
    <col min="4881" max="4881" width="9.28515625" style="400" customWidth="1"/>
    <col min="4882" max="4882" width="4.7109375" style="400" customWidth="1"/>
    <col min="4883" max="4883" width="9.28515625" style="400" customWidth="1"/>
    <col min="4884" max="4884" width="10.85546875" style="400" customWidth="1"/>
    <col min="4885" max="4885" width="6.7109375" style="400" customWidth="1"/>
    <col min="4886" max="4886" width="10" style="400" customWidth="1"/>
    <col min="4887" max="4887" width="10.5703125" style="400" customWidth="1"/>
    <col min="4888" max="4895" width="0" style="400" hidden="1" customWidth="1"/>
    <col min="4896" max="5120" width="9.140625" style="400"/>
    <col min="5121" max="5121" width="5.140625" style="400" customWidth="1"/>
    <col min="5122" max="5122" width="21.85546875" style="400" bestFit="1" customWidth="1"/>
    <col min="5123" max="5123" width="19.85546875" style="400" customWidth="1"/>
    <col min="5124" max="5124" width="4.7109375" style="400" customWidth="1"/>
    <col min="5125" max="5125" width="7.85546875" style="400" customWidth="1"/>
    <col min="5126" max="5126" width="4.7109375" style="400" customWidth="1"/>
    <col min="5127" max="5127" width="9.28515625" style="400" customWidth="1"/>
    <col min="5128" max="5128" width="4.7109375" style="400" customWidth="1"/>
    <col min="5129" max="5129" width="9.28515625" style="400" customWidth="1"/>
    <col min="5130" max="5130" width="4.7109375" style="400" customWidth="1"/>
    <col min="5131" max="5131" width="9.28515625" style="400" customWidth="1"/>
    <col min="5132" max="5132" width="4.7109375" style="400" customWidth="1"/>
    <col min="5133" max="5133" width="9.28515625" style="400" customWidth="1"/>
    <col min="5134" max="5134" width="4.7109375" style="400" customWidth="1"/>
    <col min="5135" max="5135" width="9.28515625" style="400" customWidth="1"/>
    <col min="5136" max="5136" width="4.7109375" style="400" customWidth="1"/>
    <col min="5137" max="5137" width="9.28515625" style="400" customWidth="1"/>
    <col min="5138" max="5138" width="4.7109375" style="400" customWidth="1"/>
    <col min="5139" max="5139" width="9.28515625" style="400" customWidth="1"/>
    <col min="5140" max="5140" width="10.85546875" style="400" customWidth="1"/>
    <col min="5141" max="5141" width="6.7109375" style="400" customWidth="1"/>
    <col min="5142" max="5142" width="10" style="400" customWidth="1"/>
    <col min="5143" max="5143" width="10.5703125" style="400" customWidth="1"/>
    <col min="5144" max="5151" width="0" style="400" hidden="1" customWidth="1"/>
    <col min="5152" max="5376" width="9.140625" style="400"/>
    <col min="5377" max="5377" width="5.140625" style="400" customWidth="1"/>
    <col min="5378" max="5378" width="21.85546875" style="400" bestFit="1" customWidth="1"/>
    <col min="5379" max="5379" width="19.85546875" style="400" customWidth="1"/>
    <col min="5380" max="5380" width="4.7109375" style="400" customWidth="1"/>
    <col min="5381" max="5381" width="7.85546875" style="400" customWidth="1"/>
    <col min="5382" max="5382" width="4.7109375" style="400" customWidth="1"/>
    <col min="5383" max="5383" width="9.28515625" style="400" customWidth="1"/>
    <col min="5384" max="5384" width="4.7109375" style="400" customWidth="1"/>
    <col min="5385" max="5385" width="9.28515625" style="400" customWidth="1"/>
    <col min="5386" max="5386" width="4.7109375" style="400" customWidth="1"/>
    <col min="5387" max="5387" width="9.28515625" style="400" customWidth="1"/>
    <col min="5388" max="5388" width="4.7109375" style="400" customWidth="1"/>
    <col min="5389" max="5389" width="9.28515625" style="400" customWidth="1"/>
    <col min="5390" max="5390" width="4.7109375" style="400" customWidth="1"/>
    <col min="5391" max="5391" width="9.28515625" style="400" customWidth="1"/>
    <col min="5392" max="5392" width="4.7109375" style="400" customWidth="1"/>
    <col min="5393" max="5393" width="9.28515625" style="400" customWidth="1"/>
    <col min="5394" max="5394" width="4.7109375" style="400" customWidth="1"/>
    <col min="5395" max="5395" width="9.28515625" style="400" customWidth="1"/>
    <col min="5396" max="5396" width="10.85546875" style="400" customWidth="1"/>
    <col min="5397" max="5397" width="6.7109375" style="400" customWidth="1"/>
    <col min="5398" max="5398" width="10" style="400" customWidth="1"/>
    <col min="5399" max="5399" width="10.5703125" style="400" customWidth="1"/>
    <col min="5400" max="5407" width="0" style="400" hidden="1" customWidth="1"/>
    <col min="5408" max="5632" width="9.140625" style="400"/>
    <col min="5633" max="5633" width="5.140625" style="400" customWidth="1"/>
    <col min="5634" max="5634" width="21.85546875" style="400" bestFit="1" customWidth="1"/>
    <col min="5635" max="5635" width="19.85546875" style="400" customWidth="1"/>
    <col min="5636" max="5636" width="4.7109375" style="400" customWidth="1"/>
    <col min="5637" max="5637" width="7.85546875" style="400" customWidth="1"/>
    <col min="5638" max="5638" width="4.7109375" style="400" customWidth="1"/>
    <col min="5639" max="5639" width="9.28515625" style="400" customWidth="1"/>
    <col min="5640" max="5640" width="4.7109375" style="400" customWidth="1"/>
    <col min="5641" max="5641" width="9.28515625" style="400" customWidth="1"/>
    <col min="5642" max="5642" width="4.7109375" style="400" customWidth="1"/>
    <col min="5643" max="5643" width="9.28515625" style="400" customWidth="1"/>
    <col min="5644" max="5644" width="4.7109375" style="400" customWidth="1"/>
    <col min="5645" max="5645" width="9.28515625" style="400" customWidth="1"/>
    <col min="5646" max="5646" width="4.7109375" style="400" customWidth="1"/>
    <col min="5647" max="5647" width="9.28515625" style="400" customWidth="1"/>
    <col min="5648" max="5648" width="4.7109375" style="400" customWidth="1"/>
    <col min="5649" max="5649" width="9.28515625" style="400" customWidth="1"/>
    <col min="5650" max="5650" width="4.7109375" style="400" customWidth="1"/>
    <col min="5651" max="5651" width="9.28515625" style="400" customWidth="1"/>
    <col min="5652" max="5652" width="10.85546875" style="400" customWidth="1"/>
    <col min="5653" max="5653" width="6.7109375" style="400" customWidth="1"/>
    <col min="5654" max="5654" width="10" style="400" customWidth="1"/>
    <col min="5655" max="5655" width="10.5703125" style="400" customWidth="1"/>
    <col min="5656" max="5663" width="0" style="400" hidden="1" customWidth="1"/>
    <col min="5664" max="5888" width="9.140625" style="400"/>
    <col min="5889" max="5889" width="5.140625" style="400" customWidth="1"/>
    <col min="5890" max="5890" width="21.85546875" style="400" bestFit="1" customWidth="1"/>
    <col min="5891" max="5891" width="19.85546875" style="400" customWidth="1"/>
    <col min="5892" max="5892" width="4.7109375" style="400" customWidth="1"/>
    <col min="5893" max="5893" width="7.85546875" style="400" customWidth="1"/>
    <col min="5894" max="5894" width="4.7109375" style="400" customWidth="1"/>
    <col min="5895" max="5895" width="9.28515625" style="400" customWidth="1"/>
    <col min="5896" max="5896" width="4.7109375" style="400" customWidth="1"/>
    <col min="5897" max="5897" width="9.28515625" style="400" customWidth="1"/>
    <col min="5898" max="5898" width="4.7109375" style="400" customWidth="1"/>
    <col min="5899" max="5899" width="9.28515625" style="400" customWidth="1"/>
    <col min="5900" max="5900" width="4.7109375" style="400" customWidth="1"/>
    <col min="5901" max="5901" width="9.28515625" style="400" customWidth="1"/>
    <col min="5902" max="5902" width="4.7109375" style="400" customWidth="1"/>
    <col min="5903" max="5903" width="9.28515625" style="400" customWidth="1"/>
    <col min="5904" max="5904" width="4.7109375" style="400" customWidth="1"/>
    <col min="5905" max="5905" width="9.28515625" style="400" customWidth="1"/>
    <col min="5906" max="5906" width="4.7109375" style="400" customWidth="1"/>
    <col min="5907" max="5907" width="9.28515625" style="400" customWidth="1"/>
    <col min="5908" max="5908" width="10.85546875" style="400" customWidth="1"/>
    <col min="5909" max="5909" width="6.7109375" style="400" customWidth="1"/>
    <col min="5910" max="5910" width="10" style="400" customWidth="1"/>
    <col min="5911" max="5911" width="10.5703125" style="400" customWidth="1"/>
    <col min="5912" max="5919" width="0" style="400" hidden="1" customWidth="1"/>
    <col min="5920" max="6144" width="9.140625" style="400"/>
    <col min="6145" max="6145" width="5.140625" style="400" customWidth="1"/>
    <col min="6146" max="6146" width="21.85546875" style="400" bestFit="1" customWidth="1"/>
    <col min="6147" max="6147" width="19.85546875" style="400" customWidth="1"/>
    <col min="6148" max="6148" width="4.7109375" style="400" customWidth="1"/>
    <col min="6149" max="6149" width="7.85546875" style="400" customWidth="1"/>
    <col min="6150" max="6150" width="4.7109375" style="400" customWidth="1"/>
    <col min="6151" max="6151" width="9.28515625" style="400" customWidth="1"/>
    <col min="6152" max="6152" width="4.7109375" style="400" customWidth="1"/>
    <col min="6153" max="6153" width="9.28515625" style="400" customWidth="1"/>
    <col min="6154" max="6154" width="4.7109375" style="400" customWidth="1"/>
    <col min="6155" max="6155" width="9.28515625" style="400" customWidth="1"/>
    <col min="6156" max="6156" width="4.7109375" style="400" customWidth="1"/>
    <col min="6157" max="6157" width="9.28515625" style="400" customWidth="1"/>
    <col min="6158" max="6158" width="4.7109375" style="400" customWidth="1"/>
    <col min="6159" max="6159" width="9.28515625" style="400" customWidth="1"/>
    <col min="6160" max="6160" width="4.7109375" style="400" customWidth="1"/>
    <col min="6161" max="6161" width="9.28515625" style="400" customWidth="1"/>
    <col min="6162" max="6162" width="4.7109375" style="400" customWidth="1"/>
    <col min="6163" max="6163" width="9.28515625" style="400" customWidth="1"/>
    <col min="6164" max="6164" width="10.85546875" style="400" customWidth="1"/>
    <col min="6165" max="6165" width="6.7109375" style="400" customWidth="1"/>
    <col min="6166" max="6166" width="10" style="400" customWidth="1"/>
    <col min="6167" max="6167" width="10.5703125" style="400" customWidth="1"/>
    <col min="6168" max="6175" width="0" style="400" hidden="1" customWidth="1"/>
    <col min="6176" max="6400" width="9.140625" style="400"/>
    <col min="6401" max="6401" width="5.140625" style="400" customWidth="1"/>
    <col min="6402" max="6402" width="21.85546875" style="400" bestFit="1" customWidth="1"/>
    <col min="6403" max="6403" width="19.85546875" style="400" customWidth="1"/>
    <col min="6404" max="6404" width="4.7109375" style="400" customWidth="1"/>
    <col min="6405" max="6405" width="7.85546875" style="400" customWidth="1"/>
    <col min="6406" max="6406" width="4.7109375" style="400" customWidth="1"/>
    <col min="6407" max="6407" width="9.28515625" style="400" customWidth="1"/>
    <col min="6408" max="6408" width="4.7109375" style="400" customWidth="1"/>
    <col min="6409" max="6409" width="9.28515625" style="400" customWidth="1"/>
    <col min="6410" max="6410" width="4.7109375" style="400" customWidth="1"/>
    <col min="6411" max="6411" width="9.28515625" style="400" customWidth="1"/>
    <col min="6412" max="6412" width="4.7109375" style="400" customWidth="1"/>
    <col min="6413" max="6413" width="9.28515625" style="400" customWidth="1"/>
    <col min="6414" max="6414" width="4.7109375" style="400" customWidth="1"/>
    <col min="6415" max="6415" width="9.28515625" style="400" customWidth="1"/>
    <col min="6416" max="6416" width="4.7109375" style="400" customWidth="1"/>
    <col min="6417" max="6417" width="9.28515625" style="400" customWidth="1"/>
    <col min="6418" max="6418" width="4.7109375" style="400" customWidth="1"/>
    <col min="6419" max="6419" width="9.28515625" style="400" customWidth="1"/>
    <col min="6420" max="6420" width="10.85546875" style="400" customWidth="1"/>
    <col min="6421" max="6421" width="6.7109375" style="400" customWidth="1"/>
    <col min="6422" max="6422" width="10" style="400" customWidth="1"/>
    <col min="6423" max="6423" width="10.5703125" style="400" customWidth="1"/>
    <col min="6424" max="6431" width="0" style="400" hidden="1" customWidth="1"/>
    <col min="6432" max="6656" width="9.140625" style="400"/>
    <col min="6657" max="6657" width="5.140625" style="400" customWidth="1"/>
    <col min="6658" max="6658" width="21.85546875" style="400" bestFit="1" customWidth="1"/>
    <col min="6659" max="6659" width="19.85546875" style="400" customWidth="1"/>
    <col min="6660" max="6660" width="4.7109375" style="400" customWidth="1"/>
    <col min="6661" max="6661" width="7.85546875" style="400" customWidth="1"/>
    <col min="6662" max="6662" width="4.7109375" style="400" customWidth="1"/>
    <col min="6663" max="6663" width="9.28515625" style="400" customWidth="1"/>
    <col min="6664" max="6664" width="4.7109375" style="400" customWidth="1"/>
    <col min="6665" max="6665" width="9.28515625" style="400" customWidth="1"/>
    <col min="6666" max="6666" width="4.7109375" style="400" customWidth="1"/>
    <col min="6667" max="6667" width="9.28515625" style="400" customWidth="1"/>
    <col min="6668" max="6668" width="4.7109375" style="400" customWidth="1"/>
    <col min="6669" max="6669" width="9.28515625" style="400" customWidth="1"/>
    <col min="6670" max="6670" width="4.7109375" style="400" customWidth="1"/>
    <col min="6671" max="6671" width="9.28515625" style="400" customWidth="1"/>
    <col min="6672" max="6672" width="4.7109375" style="400" customWidth="1"/>
    <col min="6673" max="6673" width="9.28515625" style="400" customWidth="1"/>
    <col min="6674" max="6674" width="4.7109375" style="400" customWidth="1"/>
    <col min="6675" max="6675" width="9.28515625" style="400" customWidth="1"/>
    <col min="6676" max="6676" width="10.85546875" style="400" customWidth="1"/>
    <col min="6677" max="6677" width="6.7109375" style="400" customWidth="1"/>
    <col min="6678" max="6678" width="10" style="400" customWidth="1"/>
    <col min="6679" max="6679" width="10.5703125" style="400" customWidth="1"/>
    <col min="6680" max="6687" width="0" style="400" hidden="1" customWidth="1"/>
    <col min="6688" max="6912" width="9.140625" style="400"/>
    <col min="6913" max="6913" width="5.140625" style="400" customWidth="1"/>
    <col min="6914" max="6914" width="21.85546875" style="400" bestFit="1" customWidth="1"/>
    <col min="6915" max="6915" width="19.85546875" style="400" customWidth="1"/>
    <col min="6916" max="6916" width="4.7109375" style="400" customWidth="1"/>
    <col min="6917" max="6917" width="7.85546875" style="400" customWidth="1"/>
    <col min="6918" max="6918" width="4.7109375" style="400" customWidth="1"/>
    <col min="6919" max="6919" width="9.28515625" style="400" customWidth="1"/>
    <col min="6920" max="6920" width="4.7109375" style="400" customWidth="1"/>
    <col min="6921" max="6921" width="9.28515625" style="400" customWidth="1"/>
    <col min="6922" max="6922" width="4.7109375" style="400" customWidth="1"/>
    <col min="6923" max="6923" width="9.28515625" style="400" customWidth="1"/>
    <col min="6924" max="6924" width="4.7109375" style="400" customWidth="1"/>
    <col min="6925" max="6925" width="9.28515625" style="400" customWidth="1"/>
    <col min="6926" max="6926" width="4.7109375" style="400" customWidth="1"/>
    <col min="6927" max="6927" width="9.28515625" style="400" customWidth="1"/>
    <col min="6928" max="6928" width="4.7109375" style="400" customWidth="1"/>
    <col min="6929" max="6929" width="9.28515625" style="400" customWidth="1"/>
    <col min="6930" max="6930" width="4.7109375" style="400" customWidth="1"/>
    <col min="6931" max="6931" width="9.28515625" style="400" customWidth="1"/>
    <col min="6932" max="6932" width="10.85546875" style="400" customWidth="1"/>
    <col min="6933" max="6933" width="6.7109375" style="400" customWidth="1"/>
    <col min="6934" max="6934" width="10" style="400" customWidth="1"/>
    <col min="6935" max="6935" width="10.5703125" style="400" customWidth="1"/>
    <col min="6936" max="6943" width="0" style="400" hidden="1" customWidth="1"/>
    <col min="6944" max="7168" width="9.140625" style="400"/>
    <col min="7169" max="7169" width="5.140625" style="400" customWidth="1"/>
    <col min="7170" max="7170" width="21.85546875" style="400" bestFit="1" customWidth="1"/>
    <col min="7171" max="7171" width="19.85546875" style="400" customWidth="1"/>
    <col min="7172" max="7172" width="4.7109375" style="400" customWidth="1"/>
    <col min="7173" max="7173" width="7.85546875" style="400" customWidth="1"/>
    <col min="7174" max="7174" width="4.7109375" style="400" customWidth="1"/>
    <col min="7175" max="7175" width="9.28515625" style="400" customWidth="1"/>
    <col min="7176" max="7176" width="4.7109375" style="400" customWidth="1"/>
    <col min="7177" max="7177" width="9.28515625" style="400" customWidth="1"/>
    <col min="7178" max="7178" width="4.7109375" style="400" customWidth="1"/>
    <col min="7179" max="7179" width="9.28515625" style="400" customWidth="1"/>
    <col min="7180" max="7180" width="4.7109375" style="400" customWidth="1"/>
    <col min="7181" max="7181" width="9.28515625" style="400" customWidth="1"/>
    <col min="7182" max="7182" width="4.7109375" style="400" customWidth="1"/>
    <col min="7183" max="7183" width="9.28515625" style="400" customWidth="1"/>
    <col min="7184" max="7184" width="4.7109375" style="400" customWidth="1"/>
    <col min="7185" max="7185" width="9.28515625" style="400" customWidth="1"/>
    <col min="7186" max="7186" width="4.7109375" style="400" customWidth="1"/>
    <col min="7187" max="7187" width="9.28515625" style="400" customWidth="1"/>
    <col min="7188" max="7188" width="10.85546875" style="400" customWidth="1"/>
    <col min="7189" max="7189" width="6.7109375" style="400" customWidth="1"/>
    <col min="7190" max="7190" width="10" style="400" customWidth="1"/>
    <col min="7191" max="7191" width="10.5703125" style="400" customWidth="1"/>
    <col min="7192" max="7199" width="0" style="400" hidden="1" customWidth="1"/>
    <col min="7200" max="7424" width="9.140625" style="400"/>
    <col min="7425" max="7425" width="5.140625" style="400" customWidth="1"/>
    <col min="7426" max="7426" width="21.85546875" style="400" bestFit="1" customWidth="1"/>
    <col min="7427" max="7427" width="19.85546875" style="400" customWidth="1"/>
    <col min="7428" max="7428" width="4.7109375" style="400" customWidth="1"/>
    <col min="7429" max="7429" width="7.85546875" style="400" customWidth="1"/>
    <col min="7430" max="7430" width="4.7109375" style="400" customWidth="1"/>
    <col min="7431" max="7431" width="9.28515625" style="400" customWidth="1"/>
    <col min="7432" max="7432" width="4.7109375" style="400" customWidth="1"/>
    <col min="7433" max="7433" width="9.28515625" style="400" customWidth="1"/>
    <col min="7434" max="7434" width="4.7109375" style="400" customWidth="1"/>
    <col min="7435" max="7435" width="9.28515625" style="400" customWidth="1"/>
    <col min="7436" max="7436" width="4.7109375" style="400" customWidth="1"/>
    <col min="7437" max="7437" width="9.28515625" style="400" customWidth="1"/>
    <col min="7438" max="7438" width="4.7109375" style="400" customWidth="1"/>
    <col min="7439" max="7439" width="9.28515625" style="400" customWidth="1"/>
    <col min="7440" max="7440" width="4.7109375" style="400" customWidth="1"/>
    <col min="7441" max="7441" width="9.28515625" style="400" customWidth="1"/>
    <col min="7442" max="7442" width="4.7109375" style="400" customWidth="1"/>
    <col min="7443" max="7443" width="9.28515625" style="400" customWidth="1"/>
    <col min="7444" max="7444" width="10.85546875" style="400" customWidth="1"/>
    <col min="7445" max="7445" width="6.7109375" style="400" customWidth="1"/>
    <col min="7446" max="7446" width="10" style="400" customWidth="1"/>
    <col min="7447" max="7447" width="10.5703125" style="400" customWidth="1"/>
    <col min="7448" max="7455" width="0" style="400" hidden="1" customWidth="1"/>
    <col min="7456" max="7680" width="9.140625" style="400"/>
    <col min="7681" max="7681" width="5.140625" style="400" customWidth="1"/>
    <col min="7682" max="7682" width="21.85546875" style="400" bestFit="1" customWidth="1"/>
    <col min="7683" max="7683" width="19.85546875" style="400" customWidth="1"/>
    <col min="7684" max="7684" width="4.7109375" style="400" customWidth="1"/>
    <col min="7685" max="7685" width="7.85546875" style="400" customWidth="1"/>
    <col min="7686" max="7686" width="4.7109375" style="400" customWidth="1"/>
    <col min="7687" max="7687" width="9.28515625" style="400" customWidth="1"/>
    <col min="7688" max="7688" width="4.7109375" style="400" customWidth="1"/>
    <col min="7689" max="7689" width="9.28515625" style="400" customWidth="1"/>
    <col min="7690" max="7690" width="4.7109375" style="400" customWidth="1"/>
    <col min="7691" max="7691" width="9.28515625" style="400" customWidth="1"/>
    <col min="7692" max="7692" width="4.7109375" style="400" customWidth="1"/>
    <col min="7693" max="7693" width="9.28515625" style="400" customWidth="1"/>
    <col min="7694" max="7694" width="4.7109375" style="400" customWidth="1"/>
    <col min="7695" max="7695" width="9.28515625" style="400" customWidth="1"/>
    <col min="7696" max="7696" width="4.7109375" style="400" customWidth="1"/>
    <col min="7697" max="7697" width="9.28515625" style="400" customWidth="1"/>
    <col min="7698" max="7698" width="4.7109375" style="400" customWidth="1"/>
    <col min="7699" max="7699" width="9.28515625" style="400" customWidth="1"/>
    <col min="7700" max="7700" width="10.85546875" style="400" customWidth="1"/>
    <col min="7701" max="7701" width="6.7109375" style="400" customWidth="1"/>
    <col min="7702" max="7702" width="10" style="400" customWidth="1"/>
    <col min="7703" max="7703" width="10.5703125" style="400" customWidth="1"/>
    <col min="7704" max="7711" width="0" style="400" hidden="1" customWidth="1"/>
    <col min="7712" max="7936" width="9.140625" style="400"/>
    <col min="7937" max="7937" width="5.140625" style="400" customWidth="1"/>
    <col min="7938" max="7938" width="21.85546875" style="400" bestFit="1" customWidth="1"/>
    <col min="7939" max="7939" width="19.85546875" style="400" customWidth="1"/>
    <col min="7940" max="7940" width="4.7109375" style="400" customWidth="1"/>
    <col min="7941" max="7941" width="7.85546875" style="400" customWidth="1"/>
    <col min="7942" max="7942" width="4.7109375" style="400" customWidth="1"/>
    <col min="7943" max="7943" width="9.28515625" style="400" customWidth="1"/>
    <col min="7944" max="7944" width="4.7109375" style="400" customWidth="1"/>
    <col min="7945" max="7945" width="9.28515625" style="400" customWidth="1"/>
    <col min="7946" max="7946" width="4.7109375" style="400" customWidth="1"/>
    <col min="7947" max="7947" width="9.28515625" style="400" customWidth="1"/>
    <col min="7948" max="7948" width="4.7109375" style="400" customWidth="1"/>
    <col min="7949" max="7949" width="9.28515625" style="400" customWidth="1"/>
    <col min="7950" max="7950" width="4.7109375" style="400" customWidth="1"/>
    <col min="7951" max="7951" width="9.28515625" style="400" customWidth="1"/>
    <col min="7952" max="7952" width="4.7109375" style="400" customWidth="1"/>
    <col min="7953" max="7953" width="9.28515625" style="400" customWidth="1"/>
    <col min="7954" max="7954" width="4.7109375" style="400" customWidth="1"/>
    <col min="7955" max="7955" width="9.28515625" style="400" customWidth="1"/>
    <col min="7956" max="7956" width="10.85546875" style="400" customWidth="1"/>
    <col min="7957" max="7957" width="6.7109375" style="400" customWidth="1"/>
    <col min="7958" max="7958" width="10" style="400" customWidth="1"/>
    <col min="7959" max="7959" width="10.5703125" style="400" customWidth="1"/>
    <col min="7960" max="7967" width="0" style="400" hidden="1" customWidth="1"/>
    <col min="7968" max="8192" width="9.140625" style="400"/>
    <col min="8193" max="8193" width="5.140625" style="400" customWidth="1"/>
    <col min="8194" max="8194" width="21.85546875" style="400" bestFit="1" customWidth="1"/>
    <col min="8195" max="8195" width="19.85546875" style="400" customWidth="1"/>
    <col min="8196" max="8196" width="4.7109375" style="400" customWidth="1"/>
    <col min="8197" max="8197" width="7.85546875" style="400" customWidth="1"/>
    <col min="8198" max="8198" width="4.7109375" style="400" customWidth="1"/>
    <col min="8199" max="8199" width="9.28515625" style="400" customWidth="1"/>
    <col min="8200" max="8200" width="4.7109375" style="400" customWidth="1"/>
    <col min="8201" max="8201" width="9.28515625" style="400" customWidth="1"/>
    <col min="8202" max="8202" width="4.7109375" style="400" customWidth="1"/>
    <col min="8203" max="8203" width="9.28515625" style="400" customWidth="1"/>
    <col min="8204" max="8204" width="4.7109375" style="400" customWidth="1"/>
    <col min="8205" max="8205" width="9.28515625" style="400" customWidth="1"/>
    <col min="8206" max="8206" width="4.7109375" style="400" customWidth="1"/>
    <col min="8207" max="8207" width="9.28515625" style="400" customWidth="1"/>
    <col min="8208" max="8208" width="4.7109375" style="400" customWidth="1"/>
    <col min="8209" max="8209" width="9.28515625" style="400" customWidth="1"/>
    <col min="8210" max="8210" width="4.7109375" style="400" customWidth="1"/>
    <col min="8211" max="8211" width="9.28515625" style="400" customWidth="1"/>
    <col min="8212" max="8212" width="10.85546875" style="400" customWidth="1"/>
    <col min="8213" max="8213" width="6.7109375" style="400" customWidth="1"/>
    <col min="8214" max="8214" width="10" style="400" customWidth="1"/>
    <col min="8215" max="8215" width="10.5703125" style="400" customWidth="1"/>
    <col min="8216" max="8223" width="0" style="400" hidden="1" customWidth="1"/>
    <col min="8224" max="8448" width="9.140625" style="400"/>
    <col min="8449" max="8449" width="5.140625" style="400" customWidth="1"/>
    <col min="8450" max="8450" width="21.85546875" style="400" bestFit="1" customWidth="1"/>
    <col min="8451" max="8451" width="19.85546875" style="400" customWidth="1"/>
    <col min="8452" max="8452" width="4.7109375" style="400" customWidth="1"/>
    <col min="8453" max="8453" width="7.85546875" style="400" customWidth="1"/>
    <col min="8454" max="8454" width="4.7109375" style="400" customWidth="1"/>
    <col min="8455" max="8455" width="9.28515625" style="400" customWidth="1"/>
    <col min="8456" max="8456" width="4.7109375" style="400" customWidth="1"/>
    <col min="8457" max="8457" width="9.28515625" style="400" customWidth="1"/>
    <col min="8458" max="8458" width="4.7109375" style="400" customWidth="1"/>
    <col min="8459" max="8459" width="9.28515625" style="400" customWidth="1"/>
    <col min="8460" max="8460" width="4.7109375" style="400" customWidth="1"/>
    <col min="8461" max="8461" width="9.28515625" style="400" customWidth="1"/>
    <col min="8462" max="8462" width="4.7109375" style="400" customWidth="1"/>
    <col min="8463" max="8463" width="9.28515625" style="400" customWidth="1"/>
    <col min="8464" max="8464" width="4.7109375" style="400" customWidth="1"/>
    <col min="8465" max="8465" width="9.28515625" style="400" customWidth="1"/>
    <col min="8466" max="8466" width="4.7109375" style="400" customWidth="1"/>
    <col min="8467" max="8467" width="9.28515625" style="400" customWidth="1"/>
    <col min="8468" max="8468" width="10.85546875" style="400" customWidth="1"/>
    <col min="8469" max="8469" width="6.7109375" style="400" customWidth="1"/>
    <col min="8470" max="8470" width="10" style="400" customWidth="1"/>
    <col min="8471" max="8471" width="10.5703125" style="400" customWidth="1"/>
    <col min="8472" max="8479" width="0" style="400" hidden="1" customWidth="1"/>
    <col min="8480" max="8704" width="9.140625" style="400"/>
    <col min="8705" max="8705" width="5.140625" style="400" customWidth="1"/>
    <col min="8706" max="8706" width="21.85546875" style="400" bestFit="1" customWidth="1"/>
    <col min="8707" max="8707" width="19.85546875" style="400" customWidth="1"/>
    <col min="8708" max="8708" width="4.7109375" style="400" customWidth="1"/>
    <col min="8709" max="8709" width="7.85546875" style="400" customWidth="1"/>
    <col min="8710" max="8710" width="4.7109375" style="400" customWidth="1"/>
    <col min="8711" max="8711" width="9.28515625" style="400" customWidth="1"/>
    <col min="8712" max="8712" width="4.7109375" style="400" customWidth="1"/>
    <col min="8713" max="8713" width="9.28515625" style="400" customWidth="1"/>
    <col min="8714" max="8714" width="4.7109375" style="400" customWidth="1"/>
    <col min="8715" max="8715" width="9.28515625" style="400" customWidth="1"/>
    <col min="8716" max="8716" width="4.7109375" style="400" customWidth="1"/>
    <col min="8717" max="8717" width="9.28515625" style="400" customWidth="1"/>
    <col min="8718" max="8718" width="4.7109375" style="400" customWidth="1"/>
    <col min="8719" max="8719" width="9.28515625" style="400" customWidth="1"/>
    <col min="8720" max="8720" width="4.7109375" style="400" customWidth="1"/>
    <col min="8721" max="8721" width="9.28515625" style="400" customWidth="1"/>
    <col min="8722" max="8722" width="4.7109375" style="400" customWidth="1"/>
    <col min="8723" max="8723" width="9.28515625" style="400" customWidth="1"/>
    <col min="8724" max="8724" width="10.85546875" style="400" customWidth="1"/>
    <col min="8725" max="8725" width="6.7109375" style="400" customWidth="1"/>
    <col min="8726" max="8726" width="10" style="400" customWidth="1"/>
    <col min="8727" max="8727" width="10.5703125" style="400" customWidth="1"/>
    <col min="8728" max="8735" width="0" style="400" hidden="1" customWidth="1"/>
    <col min="8736" max="8960" width="9.140625" style="400"/>
    <col min="8961" max="8961" width="5.140625" style="400" customWidth="1"/>
    <col min="8962" max="8962" width="21.85546875" style="400" bestFit="1" customWidth="1"/>
    <col min="8963" max="8963" width="19.85546875" style="400" customWidth="1"/>
    <col min="8964" max="8964" width="4.7109375" style="400" customWidth="1"/>
    <col min="8965" max="8965" width="7.85546875" style="400" customWidth="1"/>
    <col min="8966" max="8966" width="4.7109375" style="400" customWidth="1"/>
    <col min="8967" max="8967" width="9.28515625" style="400" customWidth="1"/>
    <col min="8968" max="8968" width="4.7109375" style="400" customWidth="1"/>
    <col min="8969" max="8969" width="9.28515625" style="400" customWidth="1"/>
    <col min="8970" max="8970" width="4.7109375" style="400" customWidth="1"/>
    <col min="8971" max="8971" width="9.28515625" style="400" customWidth="1"/>
    <col min="8972" max="8972" width="4.7109375" style="400" customWidth="1"/>
    <col min="8973" max="8973" width="9.28515625" style="400" customWidth="1"/>
    <col min="8974" max="8974" width="4.7109375" style="400" customWidth="1"/>
    <col min="8975" max="8975" width="9.28515625" style="400" customWidth="1"/>
    <col min="8976" max="8976" width="4.7109375" style="400" customWidth="1"/>
    <col min="8977" max="8977" width="9.28515625" style="400" customWidth="1"/>
    <col min="8978" max="8978" width="4.7109375" style="400" customWidth="1"/>
    <col min="8979" max="8979" width="9.28515625" style="400" customWidth="1"/>
    <col min="8980" max="8980" width="10.85546875" style="400" customWidth="1"/>
    <col min="8981" max="8981" width="6.7109375" style="400" customWidth="1"/>
    <col min="8982" max="8982" width="10" style="400" customWidth="1"/>
    <col min="8983" max="8983" width="10.5703125" style="400" customWidth="1"/>
    <col min="8984" max="8991" width="0" style="400" hidden="1" customWidth="1"/>
    <col min="8992" max="9216" width="9.140625" style="400"/>
    <col min="9217" max="9217" width="5.140625" style="400" customWidth="1"/>
    <col min="9218" max="9218" width="21.85546875" style="400" bestFit="1" customWidth="1"/>
    <col min="9219" max="9219" width="19.85546875" style="400" customWidth="1"/>
    <col min="9220" max="9220" width="4.7109375" style="400" customWidth="1"/>
    <col min="9221" max="9221" width="7.85546875" style="400" customWidth="1"/>
    <col min="9222" max="9222" width="4.7109375" style="400" customWidth="1"/>
    <col min="9223" max="9223" width="9.28515625" style="400" customWidth="1"/>
    <col min="9224" max="9224" width="4.7109375" style="400" customWidth="1"/>
    <col min="9225" max="9225" width="9.28515625" style="400" customWidth="1"/>
    <col min="9226" max="9226" width="4.7109375" style="400" customWidth="1"/>
    <col min="9227" max="9227" width="9.28515625" style="400" customWidth="1"/>
    <col min="9228" max="9228" width="4.7109375" style="400" customWidth="1"/>
    <col min="9229" max="9229" width="9.28515625" style="400" customWidth="1"/>
    <col min="9230" max="9230" width="4.7109375" style="400" customWidth="1"/>
    <col min="9231" max="9231" width="9.28515625" style="400" customWidth="1"/>
    <col min="9232" max="9232" width="4.7109375" style="400" customWidth="1"/>
    <col min="9233" max="9233" width="9.28515625" style="400" customWidth="1"/>
    <col min="9234" max="9234" width="4.7109375" style="400" customWidth="1"/>
    <col min="9235" max="9235" width="9.28515625" style="400" customWidth="1"/>
    <col min="9236" max="9236" width="10.85546875" style="400" customWidth="1"/>
    <col min="9237" max="9237" width="6.7109375" style="400" customWidth="1"/>
    <col min="9238" max="9238" width="10" style="400" customWidth="1"/>
    <col min="9239" max="9239" width="10.5703125" style="400" customWidth="1"/>
    <col min="9240" max="9247" width="0" style="400" hidden="1" customWidth="1"/>
    <col min="9248" max="9472" width="9.140625" style="400"/>
    <col min="9473" max="9473" width="5.140625" style="400" customWidth="1"/>
    <col min="9474" max="9474" width="21.85546875" style="400" bestFit="1" customWidth="1"/>
    <col min="9475" max="9475" width="19.85546875" style="400" customWidth="1"/>
    <col min="9476" max="9476" width="4.7109375" style="400" customWidth="1"/>
    <col min="9477" max="9477" width="7.85546875" style="400" customWidth="1"/>
    <col min="9478" max="9478" width="4.7109375" style="400" customWidth="1"/>
    <col min="9479" max="9479" width="9.28515625" style="400" customWidth="1"/>
    <col min="9480" max="9480" width="4.7109375" style="400" customWidth="1"/>
    <col min="9481" max="9481" width="9.28515625" style="400" customWidth="1"/>
    <col min="9482" max="9482" width="4.7109375" style="400" customWidth="1"/>
    <col min="9483" max="9483" width="9.28515625" style="400" customWidth="1"/>
    <col min="9484" max="9484" width="4.7109375" style="400" customWidth="1"/>
    <col min="9485" max="9485" width="9.28515625" style="400" customWidth="1"/>
    <col min="9486" max="9486" width="4.7109375" style="400" customWidth="1"/>
    <col min="9487" max="9487" width="9.28515625" style="400" customWidth="1"/>
    <col min="9488" max="9488" width="4.7109375" style="400" customWidth="1"/>
    <col min="9489" max="9489" width="9.28515625" style="400" customWidth="1"/>
    <col min="9490" max="9490" width="4.7109375" style="400" customWidth="1"/>
    <col min="9491" max="9491" width="9.28515625" style="400" customWidth="1"/>
    <col min="9492" max="9492" width="10.85546875" style="400" customWidth="1"/>
    <col min="9493" max="9493" width="6.7109375" style="400" customWidth="1"/>
    <col min="9494" max="9494" width="10" style="400" customWidth="1"/>
    <col min="9495" max="9495" width="10.5703125" style="400" customWidth="1"/>
    <col min="9496" max="9503" width="0" style="400" hidden="1" customWidth="1"/>
    <col min="9504" max="9728" width="9.140625" style="400"/>
    <col min="9729" max="9729" width="5.140625" style="400" customWidth="1"/>
    <col min="9730" max="9730" width="21.85546875" style="400" bestFit="1" customWidth="1"/>
    <col min="9731" max="9731" width="19.85546875" style="400" customWidth="1"/>
    <col min="9732" max="9732" width="4.7109375" style="400" customWidth="1"/>
    <col min="9733" max="9733" width="7.85546875" style="400" customWidth="1"/>
    <col min="9734" max="9734" width="4.7109375" style="400" customWidth="1"/>
    <col min="9735" max="9735" width="9.28515625" style="400" customWidth="1"/>
    <col min="9736" max="9736" width="4.7109375" style="400" customWidth="1"/>
    <col min="9737" max="9737" width="9.28515625" style="400" customWidth="1"/>
    <col min="9738" max="9738" width="4.7109375" style="400" customWidth="1"/>
    <col min="9739" max="9739" width="9.28515625" style="400" customWidth="1"/>
    <col min="9740" max="9740" width="4.7109375" style="400" customWidth="1"/>
    <col min="9741" max="9741" width="9.28515625" style="400" customWidth="1"/>
    <col min="9742" max="9742" width="4.7109375" style="400" customWidth="1"/>
    <col min="9743" max="9743" width="9.28515625" style="400" customWidth="1"/>
    <col min="9744" max="9744" width="4.7109375" style="400" customWidth="1"/>
    <col min="9745" max="9745" width="9.28515625" style="400" customWidth="1"/>
    <col min="9746" max="9746" width="4.7109375" style="400" customWidth="1"/>
    <col min="9747" max="9747" width="9.28515625" style="400" customWidth="1"/>
    <col min="9748" max="9748" width="10.85546875" style="400" customWidth="1"/>
    <col min="9749" max="9749" width="6.7109375" style="400" customWidth="1"/>
    <col min="9750" max="9750" width="10" style="400" customWidth="1"/>
    <col min="9751" max="9751" width="10.5703125" style="400" customWidth="1"/>
    <col min="9752" max="9759" width="0" style="400" hidden="1" customWidth="1"/>
    <col min="9760" max="9984" width="9.140625" style="400"/>
    <col min="9985" max="9985" width="5.140625" style="400" customWidth="1"/>
    <col min="9986" max="9986" width="21.85546875" style="400" bestFit="1" customWidth="1"/>
    <col min="9987" max="9987" width="19.85546875" style="400" customWidth="1"/>
    <col min="9988" max="9988" width="4.7109375" style="400" customWidth="1"/>
    <col min="9989" max="9989" width="7.85546875" style="400" customWidth="1"/>
    <col min="9990" max="9990" width="4.7109375" style="400" customWidth="1"/>
    <col min="9991" max="9991" width="9.28515625" style="400" customWidth="1"/>
    <col min="9992" max="9992" width="4.7109375" style="400" customWidth="1"/>
    <col min="9993" max="9993" width="9.28515625" style="400" customWidth="1"/>
    <col min="9994" max="9994" width="4.7109375" style="400" customWidth="1"/>
    <col min="9995" max="9995" width="9.28515625" style="400" customWidth="1"/>
    <col min="9996" max="9996" width="4.7109375" style="400" customWidth="1"/>
    <col min="9997" max="9997" width="9.28515625" style="400" customWidth="1"/>
    <col min="9998" max="9998" width="4.7109375" style="400" customWidth="1"/>
    <col min="9999" max="9999" width="9.28515625" style="400" customWidth="1"/>
    <col min="10000" max="10000" width="4.7109375" style="400" customWidth="1"/>
    <col min="10001" max="10001" width="9.28515625" style="400" customWidth="1"/>
    <col min="10002" max="10002" width="4.7109375" style="400" customWidth="1"/>
    <col min="10003" max="10003" width="9.28515625" style="400" customWidth="1"/>
    <col min="10004" max="10004" width="10.85546875" style="400" customWidth="1"/>
    <col min="10005" max="10005" width="6.7109375" style="400" customWidth="1"/>
    <col min="10006" max="10006" width="10" style="400" customWidth="1"/>
    <col min="10007" max="10007" width="10.5703125" style="400" customWidth="1"/>
    <col min="10008" max="10015" width="0" style="400" hidden="1" customWidth="1"/>
    <col min="10016" max="10240" width="9.140625" style="400"/>
    <col min="10241" max="10241" width="5.140625" style="400" customWidth="1"/>
    <col min="10242" max="10242" width="21.85546875" style="400" bestFit="1" customWidth="1"/>
    <col min="10243" max="10243" width="19.85546875" style="400" customWidth="1"/>
    <col min="10244" max="10244" width="4.7109375" style="400" customWidth="1"/>
    <col min="10245" max="10245" width="7.85546875" style="400" customWidth="1"/>
    <col min="10246" max="10246" width="4.7109375" style="400" customWidth="1"/>
    <col min="10247" max="10247" width="9.28515625" style="400" customWidth="1"/>
    <col min="10248" max="10248" width="4.7109375" style="400" customWidth="1"/>
    <col min="10249" max="10249" width="9.28515625" style="400" customWidth="1"/>
    <col min="10250" max="10250" width="4.7109375" style="400" customWidth="1"/>
    <col min="10251" max="10251" width="9.28515625" style="400" customWidth="1"/>
    <col min="10252" max="10252" width="4.7109375" style="400" customWidth="1"/>
    <col min="10253" max="10253" width="9.28515625" style="400" customWidth="1"/>
    <col min="10254" max="10254" width="4.7109375" style="400" customWidth="1"/>
    <col min="10255" max="10255" width="9.28515625" style="400" customWidth="1"/>
    <col min="10256" max="10256" width="4.7109375" style="400" customWidth="1"/>
    <col min="10257" max="10257" width="9.28515625" style="400" customWidth="1"/>
    <col min="10258" max="10258" width="4.7109375" style="400" customWidth="1"/>
    <col min="10259" max="10259" width="9.28515625" style="400" customWidth="1"/>
    <col min="10260" max="10260" width="10.85546875" style="400" customWidth="1"/>
    <col min="10261" max="10261" width="6.7109375" style="400" customWidth="1"/>
    <col min="10262" max="10262" width="10" style="400" customWidth="1"/>
    <col min="10263" max="10263" width="10.5703125" style="400" customWidth="1"/>
    <col min="10264" max="10271" width="0" style="400" hidden="1" customWidth="1"/>
    <col min="10272" max="10496" width="9.140625" style="400"/>
    <col min="10497" max="10497" width="5.140625" style="400" customWidth="1"/>
    <col min="10498" max="10498" width="21.85546875" style="400" bestFit="1" customWidth="1"/>
    <col min="10499" max="10499" width="19.85546875" style="400" customWidth="1"/>
    <col min="10500" max="10500" width="4.7109375" style="400" customWidth="1"/>
    <col min="10501" max="10501" width="7.85546875" style="400" customWidth="1"/>
    <col min="10502" max="10502" width="4.7109375" style="400" customWidth="1"/>
    <col min="10503" max="10503" width="9.28515625" style="400" customWidth="1"/>
    <col min="10504" max="10504" width="4.7109375" style="400" customWidth="1"/>
    <col min="10505" max="10505" width="9.28515625" style="400" customWidth="1"/>
    <col min="10506" max="10506" width="4.7109375" style="400" customWidth="1"/>
    <col min="10507" max="10507" width="9.28515625" style="400" customWidth="1"/>
    <col min="10508" max="10508" width="4.7109375" style="400" customWidth="1"/>
    <col min="10509" max="10509" width="9.28515625" style="400" customWidth="1"/>
    <col min="10510" max="10510" width="4.7109375" style="400" customWidth="1"/>
    <col min="10511" max="10511" width="9.28515625" style="400" customWidth="1"/>
    <col min="10512" max="10512" width="4.7109375" style="400" customWidth="1"/>
    <col min="10513" max="10513" width="9.28515625" style="400" customWidth="1"/>
    <col min="10514" max="10514" width="4.7109375" style="400" customWidth="1"/>
    <col min="10515" max="10515" width="9.28515625" style="400" customWidth="1"/>
    <col min="10516" max="10516" width="10.85546875" style="400" customWidth="1"/>
    <col min="10517" max="10517" width="6.7109375" style="400" customWidth="1"/>
    <col min="10518" max="10518" width="10" style="400" customWidth="1"/>
    <col min="10519" max="10519" width="10.5703125" style="400" customWidth="1"/>
    <col min="10520" max="10527" width="0" style="400" hidden="1" customWidth="1"/>
    <col min="10528" max="10752" width="9.140625" style="400"/>
    <col min="10753" max="10753" width="5.140625" style="400" customWidth="1"/>
    <col min="10754" max="10754" width="21.85546875" style="400" bestFit="1" customWidth="1"/>
    <col min="10755" max="10755" width="19.85546875" style="400" customWidth="1"/>
    <col min="10756" max="10756" width="4.7109375" style="400" customWidth="1"/>
    <col min="10757" max="10757" width="7.85546875" style="400" customWidth="1"/>
    <col min="10758" max="10758" width="4.7109375" style="400" customWidth="1"/>
    <col min="10759" max="10759" width="9.28515625" style="400" customWidth="1"/>
    <col min="10760" max="10760" width="4.7109375" style="400" customWidth="1"/>
    <col min="10761" max="10761" width="9.28515625" style="400" customWidth="1"/>
    <col min="10762" max="10762" width="4.7109375" style="400" customWidth="1"/>
    <col min="10763" max="10763" width="9.28515625" style="400" customWidth="1"/>
    <col min="10764" max="10764" width="4.7109375" style="400" customWidth="1"/>
    <col min="10765" max="10765" width="9.28515625" style="400" customWidth="1"/>
    <col min="10766" max="10766" width="4.7109375" style="400" customWidth="1"/>
    <col min="10767" max="10767" width="9.28515625" style="400" customWidth="1"/>
    <col min="10768" max="10768" width="4.7109375" style="400" customWidth="1"/>
    <col min="10769" max="10769" width="9.28515625" style="400" customWidth="1"/>
    <col min="10770" max="10770" width="4.7109375" style="400" customWidth="1"/>
    <col min="10771" max="10771" width="9.28515625" style="400" customWidth="1"/>
    <col min="10772" max="10772" width="10.85546875" style="400" customWidth="1"/>
    <col min="10773" max="10773" width="6.7109375" style="400" customWidth="1"/>
    <col min="10774" max="10774" width="10" style="400" customWidth="1"/>
    <col min="10775" max="10775" width="10.5703125" style="400" customWidth="1"/>
    <col min="10776" max="10783" width="0" style="400" hidden="1" customWidth="1"/>
    <col min="10784" max="11008" width="9.140625" style="400"/>
    <col min="11009" max="11009" width="5.140625" style="400" customWidth="1"/>
    <col min="11010" max="11010" width="21.85546875" style="400" bestFit="1" customWidth="1"/>
    <col min="11011" max="11011" width="19.85546875" style="400" customWidth="1"/>
    <col min="11012" max="11012" width="4.7109375" style="400" customWidth="1"/>
    <col min="11013" max="11013" width="7.85546875" style="400" customWidth="1"/>
    <col min="11014" max="11014" width="4.7109375" style="400" customWidth="1"/>
    <col min="11015" max="11015" width="9.28515625" style="400" customWidth="1"/>
    <col min="11016" max="11016" width="4.7109375" style="400" customWidth="1"/>
    <col min="11017" max="11017" width="9.28515625" style="400" customWidth="1"/>
    <col min="11018" max="11018" width="4.7109375" style="400" customWidth="1"/>
    <col min="11019" max="11019" width="9.28515625" style="400" customWidth="1"/>
    <col min="11020" max="11020" width="4.7109375" style="400" customWidth="1"/>
    <col min="11021" max="11021" width="9.28515625" style="400" customWidth="1"/>
    <col min="11022" max="11022" width="4.7109375" style="400" customWidth="1"/>
    <col min="11023" max="11023" width="9.28515625" style="400" customWidth="1"/>
    <col min="11024" max="11024" width="4.7109375" style="400" customWidth="1"/>
    <col min="11025" max="11025" width="9.28515625" style="400" customWidth="1"/>
    <col min="11026" max="11026" width="4.7109375" style="400" customWidth="1"/>
    <col min="11027" max="11027" width="9.28515625" style="400" customWidth="1"/>
    <col min="11028" max="11028" width="10.85546875" style="400" customWidth="1"/>
    <col min="11029" max="11029" width="6.7109375" style="400" customWidth="1"/>
    <col min="11030" max="11030" width="10" style="400" customWidth="1"/>
    <col min="11031" max="11031" width="10.5703125" style="400" customWidth="1"/>
    <col min="11032" max="11039" width="0" style="400" hidden="1" customWidth="1"/>
    <col min="11040" max="11264" width="9.140625" style="400"/>
    <col min="11265" max="11265" width="5.140625" style="400" customWidth="1"/>
    <col min="11266" max="11266" width="21.85546875" style="400" bestFit="1" customWidth="1"/>
    <col min="11267" max="11267" width="19.85546875" style="400" customWidth="1"/>
    <col min="11268" max="11268" width="4.7109375" style="400" customWidth="1"/>
    <col min="11269" max="11269" width="7.85546875" style="400" customWidth="1"/>
    <col min="11270" max="11270" width="4.7109375" style="400" customWidth="1"/>
    <col min="11271" max="11271" width="9.28515625" style="400" customWidth="1"/>
    <col min="11272" max="11272" width="4.7109375" style="400" customWidth="1"/>
    <col min="11273" max="11273" width="9.28515625" style="400" customWidth="1"/>
    <col min="11274" max="11274" width="4.7109375" style="400" customWidth="1"/>
    <col min="11275" max="11275" width="9.28515625" style="400" customWidth="1"/>
    <col min="11276" max="11276" width="4.7109375" style="400" customWidth="1"/>
    <col min="11277" max="11277" width="9.28515625" style="400" customWidth="1"/>
    <col min="11278" max="11278" width="4.7109375" style="400" customWidth="1"/>
    <col min="11279" max="11279" width="9.28515625" style="400" customWidth="1"/>
    <col min="11280" max="11280" width="4.7109375" style="400" customWidth="1"/>
    <col min="11281" max="11281" width="9.28515625" style="400" customWidth="1"/>
    <col min="11282" max="11282" width="4.7109375" style="400" customWidth="1"/>
    <col min="11283" max="11283" width="9.28515625" style="400" customWidth="1"/>
    <col min="11284" max="11284" width="10.85546875" style="400" customWidth="1"/>
    <col min="11285" max="11285" width="6.7109375" style="400" customWidth="1"/>
    <col min="11286" max="11286" width="10" style="400" customWidth="1"/>
    <col min="11287" max="11287" width="10.5703125" style="400" customWidth="1"/>
    <col min="11288" max="11295" width="0" style="400" hidden="1" customWidth="1"/>
    <col min="11296" max="11520" width="9.140625" style="400"/>
    <col min="11521" max="11521" width="5.140625" style="400" customWidth="1"/>
    <col min="11522" max="11522" width="21.85546875" style="400" bestFit="1" customWidth="1"/>
    <col min="11523" max="11523" width="19.85546875" style="400" customWidth="1"/>
    <col min="11524" max="11524" width="4.7109375" style="400" customWidth="1"/>
    <col min="11525" max="11525" width="7.85546875" style="400" customWidth="1"/>
    <col min="11526" max="11526" width="4.7109375" style="400" customWidth="1"/>
    <col min="11527" max="11527" width="9.28515625" style="400" customWidth="1"/>
    <col min="11528" max="11528" width="4.7109375" style="400" customWidth="1"/>
    <col min="11529" max="11529" width="9.28515625" style="400" customWidth="1"/>
    <col min="11530" max="11530" width="4.7109375" style="400" customWidth="1"/>
    <col min="11531" max="11531" width="9.28515625" style="400" customWidth="1"/>
    <col min="11532" max="11532" width="4.7109375" style="400" customWidth="1"/>
    <col min="11533" max="11533" width="9.28515625" style="400" customWidth="1"/>
    <col min="11534" max="11534" width="4.7109375" style="400" customWidth="1"/>
    <col min="11535" max="11535" width="9.28515625" style="400" customWidth="1"/>
    <col min="11536" max="11536" width="4.7109375" style="400" customWidth="1"/>
    <col min="11537" max="11537" width="9.28515625" style="400" customWidth="1"/>
    <col min="11538" max="11538" width="4.7109375" style="400" customWidth="1"/>
    <col min="11539" max="11539" width="9.28515625" style="400" customWidth="1"/>
    <col min="11540" max="11540" width="10.85546875" style="400" customWidth="1"/>
    <col min="11541" max="11541" width="6.7109375" style="400" customWidth="1"/>
    <col min="11542" max="11542" width="10" style="400" customWidth="1"/>
    <col min="11543" max="11543" width="10.5703125" style="400" customWidth="1"/>
    <col min="11544" max="11551" width="0" style="400" hidden="1" customWidth="1"/>
    <col min="11552" max="11776" width="9.140625" style="400"/>
    <col min="11777" max="11777" width="5.140625" style="400" customWidth="1"/>
    <col min="11778" max="11778" width="21.85546875" style="400" bestFit="1" customWidth="1"/>
    <col min="11779" max="11779" width="19.85546875" style="400" customWidth="1"/>
    <col min="11780" max="11780" width="4.7109375" style="400" customWidth="1"/>
    <col min="11781" max="11781" width="7.85546875" style="400" customWidth="1"/>
    <col min="11782" max="11782" width="4.7109375" style="400" customWidth="1"/>
    <col min="11783" max="11783" width="9.28515625" style="400" customWidth="1"/>
    <col min="11784" max="11784" width="4.7109375" style="400" customWidth="1"/>
    <col min="11785" max="11785" width="9.28515625" style="400" customWidth="1"/>
    <col min="11786" max="11786" width="4.7109375" style="400" customWidth="1"/>
    <col min="11787" max="11787" width="9.28515625" style="400" customWidth="1"/>
    <col min="11788" max="11788" width="4.7109375" style="400" customWidth="1"/>
    <col min="11789" max="11789" width="9.28515625" style="400" customWidth="1"/>
    <col min="11790" max="11790" width="4.7109375" style="400" customWidth="1"/>
    <col min="11791" max="11791" width="9.28515625" style="400" customWidth="1"/>
    <col min="11792" max="11792" width="4.7109375" style="400" customWidth="1"/>
    <col min="11793" max="11793" width="9.28515625" style="400" customWidth="1"/>
    <col min="11794" max="11794" width="4.7109375" style="400" customWidth="1"/>
    <col min="11795" max="11795" width="9.28515625" style="400" customWidth="1"/>
    <col min="11796" max="11796" width="10.85546875" style="400" customWidth="1"/>
    <col min="11797" max="11797" width="6.7109375" style="400" customWidth="1"/>
    <col min="11798" max="11798" width="10" style="400" customWidth="1"/>
    <col min="11799" max="11799" width="10.5703125" style="400" customWidth="1"/>
    <col min="11800" max="11807" width="0" style="400" hidden="1" customWidth="1"/>
    <col min="11808" max="12032" width="9.140625" style="400"/>
    <col min="12033" max="12033" width="5.140625" style="400" customWidth="1"/>
    <col min="12034" max="12034" width="21.85546875" style="400" bestFit="1" customWidth="1"/>
    <col min="12035" max="12035" width="19.85546875" style="400" customWidth="1"/>
    <col min="12036" max="12036" width="4.7109375" style="400" customWidth="1"/>
    <col min="12037" max="12037" width="7.85546875" style="400" customWidth="1"/>
    <col min="12038" max="12038" width="4.7109375" style="400" customWidth="1"/>
    <col min="12039" max="12039" width="9.28515625" style="400" customWidth="1"/>
    <col min="12040" max="12040" width="4.7109375" style="400" customWidth="1"/>
    <col min="12041" max="12041" width="9.28515625" style="400" customWidth="1"/>
    <col min="12042" max="12042" width="4.7109375" style="400" customWidth="1"/>
    <col min="12043" max="12043" width="9.28515625" style="400" customWidth="1"/>
    <col min="12044" max="12044" width="4.7109375" style="400" customWidth="1"/>
    <col min="12045" max="12045" width="9.28515625" style="400" customWidth="1"/>
    <col min="12046" max="12046" width="4.7109375" style="400" customWidth="1"/>
    <col min="12047" max="12047" width="9.28515625" style="400" customWidth="1"/>
    <col min="12048" max="12048" width="4.7109375" style="400" customWidth="1"/>
    <col min="12049" max="12049" width="9.28515625" style="400" customWidth="1"/>
    <col min="12050" max="12050" width="4.7109375" style="400" customWidth="1"/>
    <col min="12051" max="12051" width="9.28515625" style="400" customWidth="1"/>
    <col min="12052" max="12052" width="10.85546875" style="400" customWidth="1"/>
    <col min="12053" max="12053" width="6.7109375" style="400" customWidth="1"/>
    <col min="12054" max="12054" width="10" style="400" customWidth="1"/>
    <col min="12055" max="12055" width="10.5703125" style="400" customWidth="1"/>
    <col min="12056" max="12063" width="0" style="400" hidden="1" customWidth="1"/>
    <col min="12064" max="12288" width="9.140625" style="400"/>
    <col min="12289" max="12289" width="5.140625" style="400" customWidth="1"/>
    <col min="12290" max="12290" width="21.85546875" style="400" bestFit="1" customWidth="1"/>
    <col min="12291" max="12291" width="19.85546875" style="400" customWidth="1"/>
    <col min="12292" max="12292" width="4.7109375" style="400" customWidth="1"/>
    <col min="12293" max="12293" width="7.85546875" style="400" customWidth="1"/>
    <col min="12294" max="12294" width="4.7109375" style="400" customWidth="1"/>
    <col min="12295" max="12295" width="9.28515625" style="400" customWidth="1"/>
    <col min="12296" max="12296" width="4.7109375" style="400" customWidth="1"/>
    <col min="12297" max="12297" width="9.28515625" style="400" customWidth="1"/>
    <col min="12298" max="12298" width="4.7109375" style="400" customWidth="1"/>
    <col min="12299" max="12299" width="9.28515625" style="400" customWidth="1"/>
    <col min="12300" max="12300" width="4.7109375" style="400" customWidth="1"/>
    <col min="12301" max="12301" width="9.28515625" style="400" customWidth="1"/>
    <col min="12302" max="12302" width="4.7109375" style="400" customWidth="1"/>
    <col min="12303" max="12303" width="9.28515625" style="400" customWidth="1"/>
    <col min="12304" max="12304" width="4.7109375" style="400" customWidth="1"/>
    <col min="12305" max="12305" width="9.28515625" style="400" customWidth="1"/>
    <col min="12306" max="12306" width="4.7109375" style="400" customWidth="1"/>
    <col min="12307" max="12307" width="9.28515625" style="400" customWidth="1"/>
    <col min="12308" max="12308" width="10.85546875" style="400" customWidth="1"/>
    <col min="12309" max="12309" width="6.7109375" style="400" customWidth="1"/>
    <col min="12310" max="12310" width="10" style="400" customWidth="1"/>
    <col min="12311" max="12311" width="10.5703125" style="400" customWidth="1"/>
    <col min="12312" max="12319" width="0" style="400" hidden="1" customWidth="1"/>
    <col min="12320" max="12544" width="9.140625" style="400"/>
    <col min="12545" max="12545" width="5.140625" style="400" customWidth="1"/>
    <col min="12546" max="12546" width="21.85546875" style="400" bestFit="1" customWidth="1"/>
    <col min="12547" max="12547" width="19.85546875" style="400" customWidth="1"/>
    <col min="12548" max="12548" width="4.7109375" style="400" customWidth="1"/>
    <col min="12549" max="12549" width="7.85546875" style="400" customWidth="1"/>
    <col min="12550" max="12550" width="4.7109375" style="400" customWidth="1"/>
    <col min="12551" max="12551" width="9.28515625" style="400" customWidth="1"/>
    <col min="12552" max="12552" width="4.7109375" style="400" customWidth="1"/>
    <col min="12553" max="12553" width="9.28515625" style="400" customWidth="1"/>
    <col min="12554" max="12554" width="4.7109375" style="400" customWidth="1"/>
    <col min="12555" max="12555" width="9.28515625" style="400" customWidth="1"/>
    <col min="12556" max="12556" width="4.7109375" style="400" customWidth="1"/>
    <col min="12557" max="12557" width="9.28515625" style="400" customWidth="1"/>
    <col min="12558" max="12558" width="4.7109375" style="400" customWidth="1"/>
    <col min="12559" max="12559" width="9.28515625" style="400" customWidth="1"/>
    <col min="12560" max="12560" width="4.7109375" style="400" customWidth="1"/>
    <col min="12561" max="12561" width="9.28515625" style="400" customWidth="1"/>
    <col min="12562" max="12562" width="4.7109375" style="400" customWidth="1"/>
    <col min="12563" max="12563" width="9.28515625" style="400" customWidth="1"/>
    <col min="12564" max="12564" width="10.85546875" style="400" customWidth="1"/>
    <col min="12565" max="12565" width="6.7109375" style="400" customWidth="1"/>
    <col min="12566" max="12566" width="10" style="400" customWidth="1"/>
    <col min="12567" max="12567" width="10.5703125" style="400" customWidth="1"/>
    <col min="12568" max="12575" width="0" style="400" hidden="1" customWidth="1"/>
    <col min="12576" max="12800" width="9.140625" style="400"/>
    <col min="12801" max="12801" width="5.140625" style="400" customWidth="1"/>
    <col min="12802" max="12802" width="21.85546875" style="400" bestFit="1" customWidth="1"/>
    <col min="12803" max="12803" width="19.85546875" style="400" customWidth="1"/>
    <col min="12804" max="12804" width="4.7109375" style="400" customWidth="1"/>
    <col min="12805" max="12805" width="7.85546875" style="400" customWidth="1"/>
    <col min="12806" max="12806" width="4.7109375" style="400" customWidth="1"/>
    <col min="12807" max="12807" width="9.28515625" style="400" customWidth="1"/>
    <col min="12808" max="12808" width="4.7109375" style="400" customWidth="1"/>
    <col min="12809" max="12809" width="9.28515625" style="400" customWidth="1"/>
    <col min="12810" max="12810" width="4.7109375" style="400" customWidth="1"/>
    <col min="12811" max="12811" width="9.28515625" style="400" customWidth="1"/>
    <col min="12812" max="12812" width="4.7109375" style="400" customWidth="1"/>
    <col min="12813" max="12813" width="9.28515625" style="400" customWidth="1"/>
    <col min="12814" max="12814" width="4.7109375" style="400" customWidth="1"/>
    <col min="12815" max="12815" width="9.28515625" style="400" customWidth="1"/>
    <col min="12816" max="12816" width="4.7109375" style="400" customWidth="1"/>
    <col min="12817" max="12817" width="9.28515625" style="400" customWidth="1"/>
    <col min="12818" max="12818" width="4.7109375" style="400" customWidth="1"/>
    <col min="12819" max="12819" width="9.28515625" style="400" customWidth="1"/>
    <col min="12820" max="12820" width="10.85546875" style="400" customWidth="1"/>
    <col min="12821" max="12821" width="6.7109375" style="400" customWidth="1"/>
    <col min="12822" max="12822" width="10" style="400" customWidth="1"/>
    <col min="12823" max="12823" width="10.5703125" style="400" customWidth="1"/>
    <col min="12824" max="12831" width="0" style="400" hidden="1" customWidth="1"/>
    <col min="12832" max="13056" width="9.140625" style="400"/>
    <col min="13057" max="13057" width="5.140625" style="400" customWidth="1"/>
    <col min="13058" max="13058" width="21.85546875" style="400" bestFit="1" customWidth="1"/>
    <col min="13059" max="13059" width="19.85546875" style="400" customWidth="1"/>
    <col min="13060" max="13060" width="4.7109375" style="400" customWidth="1"/>
    <col min="13061" max="13061" width="7.85546875" style="400" customWidth="1"/>
    <col min="13062" max="13062" width="4.7109375" style="400" customWidth="1"/>
    <col min="13063" max="13063" width="9.28515625" style="400" customWidth="1"/>
    <col min="13064" max="13064" width="4.7109375" style="400" customWidth="1"/>
    <col min="13065" max="13065" width="9.28515625" style="400" customWidth="1"/>
    <col min="13066" max="13066" width="4.7109375" style="400" customWidth="1"/>
    <col min="13067" max="13067" width="9.28515625" style="400" customWidth="1"/>
    <col min="13068" max="13068" width="4.7109375" style="400" customWidth="1"/>
    <col min="13069" max="13069" width="9.28515625" style="400" customWidth="1"/>
    <col min="13070" max="13070" width="4.7109375" style="400" customWidth="1"/>
    <col min="13071" max="13071" width="9.28515625" style="400" customWidth="1"/>
    <col min="13072" max="13072" width="4.7109375" style="400" customWidth="1"/>
    <col min="13073" max="13073" width="9.28515625" style="400" customWidth="1"/>
    <col min="13074" max="13074" width="4.7109375" style="400" customWidth="1"/>
    <col min="13075" max="13075" width="9.28515625" style="400" customWidth="1"/>
    <col min="13076" max="13076" width="10.85546875" style="400" customWidth="1"/>
    <col min="13077" max="13077" width="6.7109375" style="400" customWidth="1"/>
    <col min="13078" max="13078" width="10" style="400" customWidth="1"/>
    <col min="13079" max="13079" width="10.5703125" style="400" customWidth="1"/>
    <col min="13080" max="13087" width="0" style="400" hidden="1" customWidth="1"/>
    <col min="13088" max="13312" width="9.140625" style="400"/>
    <col min="13313" max="13313" width="5.140625" style="400" customWidth="1"/>
    <col min="13314" max="13314" width="21.85546875" style="400" bestFit="1" customWidth="1"/>
    <col min="13315" max="13315" width="19.85546875" style="400" customWidth="1"/>
    <col min="13316" max="13316" width="4.7109375" style="400" customWidth="1"/>
    <col min="13317" max="13317" width="7.85546875" style="400" customWidth="1"/>
    <col min="13318" max="13318" width="4.7109375" style="400" customWidth="1"/>
    <col min="13319" max="13319" width="9.28515625" style="400" customWidth="1"/>
    <col min="13320" max="13320" width="4.7109375" style="400" customWidth="1"/>
    <col min="13321" max="13321" width="9.28515625" style="400" customWidth="1"/>
    <col min="13322" max="13322" width="4.7109375" style="400" customWidth="1"/>
    <col min="13323" max="13323" width="9.28515625" style="400" customWidth="1"/>
    <col min="13324" max="13324" width="4.7109375" style="400" customWidth="1"/>
    <col min="13325" max="13325" width="9.28515625" style="400" customWidth="1"/>
    <col min="13326" max="13326" width="4.7109375" style="400" customWidth="1"/>
    <col min="13327" max="13327" width="9.28515625" style="400" customWidth="1"/>
    <col min="13328" max="13328" width="4.7109375" style="400" customWidth="1"/>
    <col min="13329" max="13329" width="9.28515625" style="400" customWidth="1"/>
    <col min="13330" max="13330" width="4.7109375" style="400" customWidth="1"/>
    <col min="13331" max="13331" width="9.28515625" style="400" customWidth="1"/>
    <col min="13332" max="13332" width="10.85546875" style="400" customWidth="1"/>
    <col min="13333" max="13333" width="6.7109375" style="400" customWidth="1"/>
    <col min="13334" max="13334" width="10" style="400" customWidth="1"/>
    <col min="13335" max="13335" width="10.5703125" style="400" customWidth="1"/>
    <col min="13336" max="13343" width="0" style="400" hidden="1" customWidth="1"/>
    <col min="13344" max="13568" width="9.140625" style="400"/>
    <col min="13569" max="13569" width="5.140625" style="400" customWidth="1"/>
    <col min="13570" max="13570" width="21.85546875" style="400" bestFit="1" customWidth="1"/>
    <col min="13571" max="13571" width="19.85546875" style="400" customWidth="1"/>
    <col min="13572" max="13572" width="4.7109375" style="400" customWidth="1"/>
    <col min="13573" max="13573" width="7.85546875" style="400" customWidth="1"/>
    <col min="13574" max="13574" width="4.7109375" style="400" customWidth="1"/>
    <col min="13575" max="13575" width="9.28515625" style="400" customWidth="1"/>
    <col min="13576" max="13576" width="4.7109375" style="400" customWidth="1"/>
    <col min="13577" max="13577" width="9.28515625" style="400" customWidth="1"/>
    <col min="13578" max="13578" width="4.7109375" style="400" customWidth="1"/>
    <col min="13579" max="13579" width="9.28515625" style="400" customWidth="1"/>
    <col min="13580" max="13580" width="4.7109375" style="400" customWidth="1"/>
    <col min="13581" max="13581" width="9.28515625" style="400" customWidth="1"/>
    <col min="13582" max="13582" width="4.7109375" style="400" customWidth="1"/>
    <col min="13583" max="13583" width="9.28515625" style="400" customWidth="1"/>
    <col min="13584" max="13584" width="4.7109375" style="400" customWidth="1"/>
    <col min="13585" max="13585" width="9.28515625" style="400" customWidth="1"/>
    <col min="13586" max="13586" width="4.7109375" style="400" customWidth="1"/>
    <col min="13587" max="13587" width="9.28515625" style="400" customWidth="1"/>
    <col min="13588" max="13588" width="10.85546875" style="400" customWidth="1"/>
    <col min="13589" max="13589" width="6.7109375" style="400" customWidth="1"/>
    <col min="13590" max="13590" width="10" style="400" customWidth="1"/>
    <col min="13591" max="13591" width="10.5703125" style="400" customWidth="1"/>
    <col min="13592" max="13599" width="0" style="400" hidden="1" customWidth="1"/>
    <col min="13600" max="13824" width="9.140625" style="400"/>
    <col min="13825" max="13825" width="5.140625" style="400" customWidth="1"/>
    <col min="13826" max="13826" width="21.85546875" style="400" bestFit="1" customWidth="1"/>
    <col min="13827" max="13827" width="19.85546875" style="400" customWidth="1"/>
    <col min="13828" max="13828" width="4.7109375" style="400" customWidth="1"/>
    <col min="13829" max="13829" width="7.85546875" style="400" customWidth="1"/>
    <col min="13830" max="13830" width="4.7109375" style="400" customWidth="1"/>
    <col min="13831" max="13831" width="9.28515625" style="400" customWidth="1"/>
    <col min="13832" max="13832" width="4.7109375" style="400" customWidth="1"/>
    <col min="13833" max="13833" width="9.28515625" style="400" customWidth="1"/>
    <col min="13834" max="13834" width="4.7109375" style="400" customWidth="1"/>
    <col min="13835" max="13835" width="9.28515625" style="400" customWidth="1"/>
    <col min="13836" max="13836" width="4.7109375" style="400" customWidth="1"/>
    <col min="13837" max="13837" width="9.28515625" style="400" customWidth="1"/>
    <col min="13838" max="13838" width="4.7109375" style="400" customWidth="1"/>
    <col min="13839" max="13839" width="9.28515625" style="400" customWidth="1"/>
    <col min="13840" max="13840" width="4.7109375" style="400" customWidth="1"/>
    <col min="13841" max="13841" width="9.28515625" style="400" customWidth="1"/>
    <col min="13842" max="13842" width="4.7109375" style="400" customWidth="1"/>
    <col min="13843" max="13843" width="9.28515625" style="400" customWidth="1"/>
    <col min="13844" max="13844" width="10.85546875" style="400" customWidth="1"/>
    <col min="13845" max="13845" width="6.7109375" style="400" customWidth="1"/>
    <col min="13846" max="13846" width="10" style="400" customWidth="1"/>
    <col min="13847" max="13847" width="10.5703125" style="400" customWidth="1"/>
    <col min="13848" max="13855" width="0" style="400" hidden="1" customWidth="1"/>
    <col min="13856" max="14080" width="9.140625" style="400"/>
    <col min="14081" max="14081" width="5.140625" style="400" customWidth="1"/>
    <col min="14082" max="14082" width="21.85546875" style="400" bestFit="1" customWidth="1"/>
    <col min="14083" max="14083" width="19.85546875" style="400" customWidth="1"/>
    <col min="14084" max="14084" width="4.7109375" style="400" customWidth="1"/>
    <col min="14085" max="14085" width="7.85546875" style="400" customWidth="1"/>
    <col min="14086" max="14086" width="4.7109375" style="400" customWidth="1"/>
    <col min="14087" max="14087" width="9.28515625" style="400" customWidth="1"/>
    <col min="14088" max="14088" width="4.7109375" style="400" customWidth="1"/>
    <col min="14089" max="14089" width="9.28515625" style="400" customWidth="1"/>
    <col min="14090" max="14090" width="4.7109375" style="400" customWidth="1"/>
    <col min="14091" max="14091" width="9.28515625" style="400" customWidth="1"/>
    <col min="14092" max="14092" width="4.7109375" style="400" customWidth="1"/>
    <col min="14093" max="14093" width="9.28515625" style="400" customWidth="1"/>
    <col min="14094" max="14094" width="4.7109375" style="400" customWidth="1"/>
    <col min="14095" max="14095" width="9.28515625" style="400" customWidth="1"/>
    <col min="14096" max="14096" width="4.7109375" style="400" customWidth="1"/>
    <col min="14097" max="14097" width="9.28515625" style="400" customWidth="1"/>
    <col min="14098" max="14098" width="4.7109375" style="400" customWidth="1"/>
    <col min="14099" max="14099" width="9.28515625" style="400" customWidth="1"/>
    <col min="14100" max="14100" width="10.85546875" style="400" customWidth="1"/>
    <col min="14101" max="14101" width="6.7109375" style="400" customWidth="1"/>
    <col min="14102" max="14102" width="10" style="400" customWidth="1"/>
    <col min="14103" max="14103" width="10.5703125" style="400" customWidth="1"/>
    <col min="14104" max="14111" width="0" style="400" hidden="1" customWidth="1"/>
    <col min="14112" max="14336" width="9.140625" style="400"/>
    <col min="14337" max="14337" width="5.140625" style="400" customWidth="1"/>
    <col min="14338" max="14338" width="21.85546875" style="400" bestFit="1" customWidth="1"/>
    <col min="14339" max="14339" width="19.85546875" style="400" customWidth="1"/>
    <col min="14340" max="14340" width="4.7109375" style="400" customWidth="1"/>
    <col min="14341" max="14341" width="7.85546875" style="400" customWidth="1"/>
    <col min="14342" max="14342" width="4.7109375" style="400" customWidth="1"/>
    <col min="14343" max="14343" width="9.28515625" style="400" customWidth="1"/>
    <col min="14344" max="14344" width="4.7109375" style="400" customWidth="1"/>
    <col min="14345" max="14345" width="9.28515625" style="400" customWidth="1"/>
    <col min="14346" max="14346" width="4.7109375" style="400" customWidth="1"/>
    <col min="14347" max="14347" width="9.28515625" style="400" customWidth="1"/>
    <col min="14348" max="14348" width="4.7109375" style="400" customWidth="1"/>
    <col min="14349" max="14349" width="9.28515625" style="400" customWidth="1"/>
    <col min="14350" max="14350" width="4.7109375" style="400" customWidth="1"/>
    <col min="14351" max="14351" width="9.28515625" style="400" customWidth="1"/>
    <col min="14352" max="14352" width="4.7109375" style="400" customWidth="1"/>
    <col min="14353" max="14353" width="9.28515625" style="400" customWidth="1"/>
    <col min="14354" max="14354" width="4.7109375" style="400" customWidth="1"/>
    <col min="14355" max="14355" width="9.28515625" style="400" customWidth="1"/>
    <col min="14356" max="14356" width="10.85546875" style="400" customWidth="1"/>
    <col min="14357" max="14357" width="6.7109375" style="400" customWidth="1"/>
    <col min="14358" max="14358" width="10" style="400" customWidth="1"/>
    <col min="14359" max="14359" width="10.5703125" style="400" customWidth="1"/>
    <col min="14360" max="14367" width="0" style="400" hidden="1" customWidth="1"/>
    <col min="14368" max="14592" width="9.140625" style="400"/>
    <col min="14593" max="14593" width="5.140625" style="400" customWidth="1"/>
    <col min="14594" max="14594" width="21.85546875" style="400" bestFit="1" customWidth="1"/>
    <col min="14595" max="14595" width="19.85546875" style="400" customWidth="1"/>
    <col min="14596" max="14596" width="4.7109375" style="400" customWidth="1"/>
    <col min="14597" max="14597" width="7.85546875" style="400" customWidth="1"/>
    <col min="14598" max="14598" width="4.7109375" style="400" customWidth="1"/>
    <col min="14599" max="14599" width="9.28515625" style="400" customWidth="1"/>
    <col min="14600" max="14600" width="4.7109375" style="400" customWidth="1"/>
    <col min="14601" max="14601" width="9.28515625" style="400" customWidth="1"/>
    <col min="14602" max="14602" width="4.7109375" style="400" customWidth="1"/>
    <col min="14603" max="14603" width="9.28515625" style="400" customWidth="1"/>
    <col min="14604" max="14604" width="4.7109375" style="400" customWidth="1"/>
    <col min="14605" max="14605" width="9.28515625" style="400" customWidth="1"/>
    <col min="14606" max="14606" width="4.7109375" style="400" customWidth="1"/>
    <col min="14607" max="14607" width="9.28515625" style="400" customWidth="1"/>
    <col min="14608" max="14608" width="4.7109375" style="400" customWidth="1"/>
    <col min="14609" max="14609" width="9.28515625" style="400" customWidth="1"/>
    <col min="14610" max="14610" width="4.7109375" style="400" customWidth="1"/>
    <col min="14611" max="14611" width="9.28515625" style="400" customWidth="1"/>
    <col min="14612" max="14612" width="10.85546875" style="400" customWidth="1"/>
    <col min="14613" max="14613" width="6.7109375" style="400" customWidth="1"/>
    <col min="14614" max="14614" width="10" style="400" customWidth="1"/>
    <col min="14615" max="14615" width="10.5703125" style="400" customWidth="1"/>
    <col min="14616" max="14623" width="0" style="400" hidden="1" customWidth="1"/>
    <col min="14624" max="14848" width="9.140625" style="400"/>
    <col min="14849" max="14849" width="5.140625" style="400" customWidth="1"/>
    <col min="14850" max="14850" width="21.85546875" style="400" bestFit="1" customWidth="1"/>
    <col min="14851" max="14851" width="19.85546875" style="400" customWidth="1"/>
    <col min="14852" max="14852" width="4.7109375" style="400" customWidth="1"/>
    <col min="14853" max="14853" width="7.85546875" style="400" customWidth="1"/>
    <col min="14854" max="14854" width="4.7109375" style="400" customWidth="1"/>
    <col min="14855" max="14855" width="9.28515625" style="400" customWidth="1"/>
    <col min="14856" max="14856" width="4.7109375" style="400" customWidth="1"/>
    <col min="14857" max="14857" width="9.28515625" style="400" customWidth="1"/>
    <col min="14858" max="14858" width="4.7109375" style="400" customWidth="1"/>
    <col min="14859" max="14859" width="9.28515625" style="400" customWidth="1"/>
    <col min="14860" max="14860" width="4.7109375" style="400" customWidth="1"/>
    <col min="14861" max="14861" width="9.28515625" style="400" customWidth="1"/>
    <col min="14862" max="14862" width="4.7109375" style="400" customWidth="1"/>
    <col min="14863" max="14863" width="9.28515625" style="400" customWidth="1"/>
    <col min="14864" max="14864" width="4.7109375" style="400" customWidth="1"/>
    <col min="14865" max="14865" width="9.28515625" style="400" customWidth="1"/>
    <col min="14866" max="14866" width="4.7109375" style="400" customWidth="1"/>
    <col min="14867" max="14867" width="9.28515625" style="400" customWidth="1"/>
    <col min="14868" max="14868" width="10.85546875" style="400" customWidth="1"/>
    <col min="14869" max="14869" width="6.7109375" style="400" customWidth="1"/>
    <col min="14870" max="14870" width="10" style="400" customWidth="1"/>
    <col min="14871" max="14871" width="10.5703125" style="400" customWidth="1"/>
    <col min="14872" max="14879" width="0" style="400" hidden="1" customWidth="1"/>
    <col min="14880" max="15104" width="9.140625" style="400"/>
    <col min="15105" max="15105" width="5.140625" style="400" customWidth="1"/>
    <col min="15106" max="15106" width="21.85546875" style="400" bestFit="1" customWidth="1"/>
    <col min="15107" max="15107" width="19.85546875" style="400" customWidth="1"/>
    <col min="15108" max="15108" width="4.7109375" style="400" customWidth="1"/>
    <col min="15109" max="15109" width="7.85546875" style="400" customWidth="1"/>
    <col min="15110" max="15110" width="4.7109375" style="400" customWidth="1"/>
    <col min="15111" max="15111" width="9.28515625" style="400" customWidth="1"/>
    <col min="15112" max="15112" width="4.7109375" style="400" customWidth="1"/>
    <col min="15113" max="15113" width="9.28515625" style="400" customWidth="1"/>
    <col min="15114" max="15114" width="4.7109375" style="400" customWidth="1"/>
    <col min="15115" max="15115" width="9.28515625" style="400" customWidth="1"/>
    <col min="15116" max="15116" width="4.7109375" style="400" customWidth="1"/>
    <col min="15117" max="15117" width="9.28515625" style="400" customWidth="1"/>
    <col min="15118" max="15118" width="4.7109375" style="400" customWidth="1"/>
    <col min="15119" max="15119" width="9.28515625" style="400" customWidth="1"/>
    <col min="15120" max="15120" width="4.7109375" style="400" customWidth="1"/>
    <col min="15121" max="15121" width="9.28515625" style="400" customWidth="1"/>
    <col min="15122" max="15122" width="4.7109375" style="400" customWidth="1"/>
    <col min="15123" max="15123" width="9.28515625" style="400" customWidth="1"/>
    <col min="15124" max="15124" width="10.85546875" style="400" customWidth="1"/>
    <col min="15125" max="15125" width="6.7109375" style="400" customWidth="1"/>
    <col min="15126" max="15126" width="10" style="400" customWidth="1"/>
    <col min="15127" max="15127" width="10.5703125" style="400" customWidth="1"/>
    <col min="15128" max="15135" width="0" style="400" hidden="1" customWidth="1"/>
    <col min="15136" max="15360" width="9.140625" style="400"/>
    <col min="15361" max="15361" width="5.140625" style="400" customWidth="1"/>
    <col min="15362" max="15362" width="21.85546875" style="400" bestFit="1" customWidth="1"/>
    <col min="15363" max="15363" width="19.85546875" style="400" customWidth="1"/>
    <col min="15364" max="15364" width="4.7109375" style="400" customWidth="1"/>
    <col min="15365" max="15365" width="7.85546875" style="400" customWidth="1"/>
    <col min="15366" max="15366" width="4.7109375" style="400" customWidth="1"/>
    <col min="15367" max="15367" width="9.28515625" style="400" customWidth="1"/>
    <col min="15368" max="15368" width="4.7109375" style="400" customWidth="1"/>
    <col min="15369" max="15369" width="9.28515625" style="400" customWidth="1"/>
    <col min="15370" max="15370" width="4.7109375" style="400" customWidth="1"/>
    <col min="15371" max="15371" width="9.28515625" style="400" customWidth="1"/>
    <col min="15372" max="15372" width="4.7109375" style="400" customWidth="1"/>
    <col min="15373" max="15373" width="9.28515625" style="400" customWidth="1"/>
    <col min="15374" max="15374" width="4.7109375" style="400" customWidth="1"/>
    <col min="15375" max="15375" width="9.28515625" style="400" customWidth="1"/>
    <col min="15376" max="15376" width="4.7109375" style="400" customWidth="1"/>
    <col min="15377" max="15377" width="9.28515625" style="400" customWidth="1"/>
    <col min="15378" max="15378" width="4.7109375" style="400" customWidth="1"/>
    <col min="15379" max="15379" width="9.28515625" style="400" customWidth="1"/>
    <col min="15380" max="15380" width="10.85546875" style="400" customWidth="1"/>
    <col min="15381" max="15381" width="6.7109375" style="400" customWidth="1"/>
    <col min="15382" max="15382" width="10" style="400" customWidth="1"/>
    <col min="15383" max="15383" width="10.5703125" style="400" customWidth="1"/>
    <col min="15384" max="15391" width="0" style="400" hidden="1" customWidth="1"/>
    <col min="15392" max="15616" width="9.140625" style="400"/>
    <col min="15617" max="15617" width="5.140625" style="400" customWidth="1"/>
    <col min="15618" max="15618" width="21.85546875" style="400" bestFit="1" customWidth="1"/>
    <col min="15619" max="15619" width="19.85546875" style="400" customWidth="1"/>
    <col min="15620" max="15620" width="4.7109375" style="400" customWidth="1"/>
    <col min="15621" max="15621" width="7.85546875" style="400" customWidth="1"/>
    <col min="15622" max="15622" width="4.7109375" style="400" customWidth="1"/>
    <col min="15623" max="15623" width="9.28515625" style="400" customWidth="1"/>
    <col min="15624" max="15624" width="4.7109375" style="400" customWidth="1"/>
    <col min="15625" max="15625" width="9.28515625" style="400" customWidth="1"/>
    <col min="15626" max="15626" width="4.7109375" style="400" customWidth="1"/>
    <col min="15627" max="15627" width="9.28515625" style="400" customWidth="1"/>
    <col min="15628" max="15628" width="4.7109375" style="400" customWidth="1"/>
    <col min="15629" max="15629" width="9.28515625" style="400" customWidth="1"/>
    <col min="15630" max="15630" width="4.7109375" style="400" customWidth="1"/>
    <col min="15631" max="15631" width="9.28515625" style="400" customWidth="1"/>
    <col min="15632" max="15632" width="4.7109375" style="400" customWidth="1"/>
    <col min="15633" max="15633" width="9.28515625" style="400" customWidth="1"/>
    <col min="15634" max="15634" width="4.7109375" style="400" customWidth="1"/>
    <col min="15635" max="15635" width="9.28515625" style="400" customWidth="1"/>
    <col min="15636" max="15636" width="10.85546875" style="400" customWidth="1"/>
    <col min="15637" max="15637" width="6.7109375" style="400" customWidth="1"/>
    <col min="15638" max="15638" width="10" style="400" customWidth="1"/>
    <col min="15639" max="15639" width="10.5703125" style="400" customWidth="1"/>
    <col min="15640" max="15647" width="0" style="400" hidden="1" customWidth="1"/>
    <col min="15648" max="15872" width="9.140625" style="400"/>
    <col min="15873" max="15873" width="5.140625" style="400" customWidth="1"/>
    <col min="15874" max="15874" width="21.85546875" style="400" bestFit="1" customWidth="1"/>
    <col min="15875" max="15875" width="19.85546875" style="400" customWidth="1"/>
    <col min="15876" max="15876" width="4.7109375" style="400" customWidth="1"/>
    <col min="15877" max="15877" width="7.85546875" style="400" customWidth="1"/>
    <col min="15878" max="15878" width="4.7109375" style="400" customWidth="1"/>
    <col min="15879" max="15879" width="9.28515625" style="400" customWidth="1"/>
    <col min="15880" max="15880" width="4.7109375" style="400" customWidth="1"/>
    <col min="15881" max="15881" width="9.28515625" style="400" customWidth="1"/>
    <col min="15882" max="15882" width="4.7109375" style="400" customWidth="1"/>
    <col min="15883" max="15883" width="9.28515625" style="400" customWidth="1"/>
    <col min="15884" max="15884" width="4.7109375" style="400" customWidth="1"/>
    <col min="15885" max="15885" width="9.28515625" style="400" customWidth="1"/>
    <col min="15886" max="15886" width="4.7109375" style="400" customWidth="1"/>
    <col min="15887" max="15887" width="9.28515625" style="400" customWidth="1"/>
    <col min="15888" max="15888" width="4.7109375" style="400" customWidth="1"/>
    <col min="15889" max="15889" width="9.28515625" style="400" customWidth="1"/>
    <col min="15890" max="15890" width="4.7109375" style="400" customWidth="1"/>
    <col min="15891" max="15891" width="9.28515625" style="400" customWidth="1"/>
    <col min="15892" max="15892" width="10.85546875" style="400" customWidth="1"/>
    <col min="15893" max="15893" width="6.7109375" style="400" customWidth="1"/>
    <col min="15894" max="15894" width="10" style="400" customWidth="1"/>
    <col min="15895" max="15895" width="10.5703125" style="400" customWidth="1"/>
    <col min="15896" max="15903" width="0" style="400" hidden="1" customWidth="1"/>
    <col min="15904" max="16128" width="9.140625" style="400"/>
    <col min="16129" max="16129" width="5.140625" style="400" customWidth="1"/>
    <col min="16130" max="16130" width="21.85546875" style="400" bestFit="1" customWidth="1"/>
    <col min="16131" max="16131" width="19.85546875" style="400" customWidth="1"/>
    <col min="16132" max="16132" width="4.7109375" style="400" customWidth="1"/>
    <col min="16133" max="16133" width="7.85546875" style="400" customWidth="1"/>
    <col min="16134" max="16134" width="4.7109375" style="400" customWidth="1"/>
    <col min="16135" max="16135" width="9.28515625" style="400" customWidth="1"/>
    <col min="16136" max="16136" width="4.7109375" style="400" customWidth="1"/>
    <col min="16137" max="16137" width="9.28515625" style="400" customWidth="1"/>
    <col min="16138" max="16138" width="4.7109375" style="400" customWidth="1"/>
    <col min="16139" max="16139" width="9.28515625" style="400" customWidth="1"/>
    <col min="16140" max="16140" width="4.7109375" style="400" customWidth="1"/>
    <col min="16141" max="16141" width="9.28515625" style="400" customWidth="1"/>
    <col min="16142" max="16142" width="4.7109375" style="400" customWidth="1"/>
    <col min="16143" max="16143" width="9.28515625" style="400" customWidth="1"/>
    <col min="16144" max="16144" width="4.7109375" style="400" customWidth="1"/>
    <col min="16145" max="16145" width="9.28515625" style="400" customWidth="1"/>
    <col min="16146" max="16146" width="4.7109375" style="400" customWidth="1"/>
    <col min="16147" max="16147" width="9.28515625" style="400" customWidth="1"/>
    <col min="16148" max="16148" width="10.85546875" style="400" customWidth="1"/>
    <col min="16149" max="16149" width="6.7109375" style="400" customWidth="1"/>
    <col min="16150" max="16150" width="10" style="400" customWidth="1"/>
    <col min="16151" max="16151" width="10.5703125" style="400" customWidth="1"/>
    <col min="16152" max="16159" width="0" style="400" hidden="1" customWidth="1"/>
    <col min="16160" max="16384" width="9.140625" style="400"/>
  </cols>
  <sheetData>
    <row r="1" spans="1:31" ht="23.25" x14ac:dyDescent="0.35">
      <c r="B1" s="1811" t="s">
        <v>0</v>
      </c>
      <c r="C1" s="1811"/>
      <c r="K1" s="402" t="s">
        <v>1</v>
      </c>
      <c r="Q1" s="400"/>
    </row>
    <row r="2" spans="1:31" ht="23.25" x14ac:dyDescent="0.35">
      <c r="B2" s="1812" t="s">
        <v>2</v>
      </c>
      <c r="C2" s="1812"/>
      <c r="K2" s="360" t="s">
        <v>542</v>
      </c>
      <c r="Z2" s="403"/>
    </row>
    <row r="3" spans="1:31" ht="23.25" x14ac:dyDescent="0.35">
      <c r="K3" s="402" t="s">
        <v>30</v>
      </c>
      <c r="AA3" s="405"/>
    </row>
    <row r="4" spans="1:31" ht="15.75" thickBot="1" x14ac:dyDescent="0.25">
      <c r="B4" s="406"/>
      <c r="D4" s="407"/>
      <c r="E4" s="408"/>
      <c r="H4" s="407"/>
      <c r="I4" s="408"/>
      <c r="L4" s="407"/>
      <c r="M4" s="408"/>
      <c r="P4" s="407"/>
      <c r="Q4" s="408"/>
    </row>
    <row r="5" spans="1:31" s="409" customFormat="1" ht="27.75" customHeight="1" thickTop="1" x14ac:dyDescent="0.2">
      <c r="A5" s="1813" t="s">
        <v>4</v>
      </c>
      <c r="B5" s="1815" t="s">
        <v>31</v>
      </c>
      <c r="C5" s="1817" t="s">
        <v>5</v>
      </c>
      <c r="D5" s="1809" t="s">
        <v>6</v>
      </c>
      <c r="E5" s="1810"/>
      <c r="F5" s="1819" t="s">
        <v>7</v>
      </c>
      <c r="G5" s="1820"/>
      <c r="H5" s="1809" t="s">
        <v>8</v>
      </c>
      <c r="I5" s="1810"/>
      <c r="J5" s="1819" t="s">
        <v>9</v>
      </c>
      <c r="K5" s="1820"/>
      <c r="L5" s="1809" t="s">
        <v>10</v>
      </c>
      <c r="M5" s="1810"/>
      <c r="N5" s="1819" t="s">
        <v>11</v>
      </c>
      <c r="O5" s="1820"/>
      <c r="P5" s="1809" t="s">
        <v>12</v>
      </c>
      <c r="Q5" s="1810"/>
      <c r="R5" s="1819" t="s">
        <v>13</v>
      </c>
      <c r="S5" s="1820"/>
      <c r="T5" s="1456" t="s">
        <v>275</v>
      </c>
      <c r="U5" s="1821" t="s">
        <v>18</v>
      </c>
      <c r="V5" s="1822"/>
      <c r="W5" s="1823"/>
    </row>
    <row r="6" spans="1:31" s="409" customFormat="1" ht="27.75" customHeight="1" x14ac:dyDescent="0.2">
      <c r="A6" s="1814"/>
      <c r="B6" s="1816"/>
      <c r="C6" s="1818"/>
      <c r="D6" s="1827" t="s">
        <v>536</v>
      </c>
      <c r="E6" s="1828"/>
      <c r="F6" s="1827" t="s">
        <v>537</v>
      </c>
      <c r="G6" s="1828"/>
      <c r="H6" s="1829" t="s">
        <v>538</v>
      </c>
      <c r="I6" s="1830"/>
      <c r="J6" s="1829" t="s">
        <v>539</v>
      </c>
      <c r="K6" s="1830"/>
      <c r="L6" s="1829" t="s">
        <v>540</v>
      </c>
      <c r="M6" s="1830"/>
      <c r="N6" s="1829" t="s">
        <v>541</v>
      </c>
      <c r="O6" s="1830"/>
      <c r="P6" s="1831"/>
      <c r="Q6" s="1830"/>
      <c r="R6" s="1831"/>
      <c r="S6" s="1830"/>
      <c r="T6" s="1457">
        <v>-0.5</v>
      </c>
      <c r="U6" s="1824"/>
      <c r="V6" s="1825"/>
      <c r="W6" s="1826"/>
    </row>
    <row r="7" spans="1:31" s="409" customFormat="1" ht="12.75" customHeight="1" x14ac:dyDescent="0.2">
      <c r="A7" s="1814"/>
      <c r="B7" s="1816"/>
      <c r="C7" s="1818"/>
      <c r="D7" s="1170"/>
      <c r="E7" s="1171"/>
      <c r="F7" s="1170"/>
      <c r="G7" s="1519"/>
      <c r="H7" s="1458"/>
      <c r="I7" s="1171"/>
      <c r="J7" s="1170"/>
      <c r="K7" s="1519"/>
      <c r="L7" s="1458"/>
      <c r="M7" s="1171"/>
      <c r="N7" s="1170"/>
      <c r="O7" s="1174"/>
      <c r="P7" s="1458"/>
      <c r="Q7" s="1174"/>
      <c r="R7" s="1458"/>
      <c r="S7" s="1519"/>
      <c r="T7" s="1459"/>
      <c r="U7" s="1458"/>
      <c r="V7" s="1175"/>
      <c r="W7" s="1176"/>
      <c r="X7" s="410"/>
      <c r="Y7" s="405"/>
      <c r="Z7" s="405"/>
      <c r="AA7" s="405"/>
      <c r="AB7" s="405"/>
    </row>
    <row r="8" spans="1:31" s="409" customFormat="1" ht="12.75" customHeight="1" x14ac:dyDescent="0.2">
      <c r="A8" s="1177"/>
      <c r="B8" s="1178"/>
      <c r="C8" s="1179"/>
      <c r="D8" s="1180" t="s">
        <v>19</v>
      </c>
      <c r="E8" s="1181" t="s">
        <v>20</v>
      </c>
      <c r="F8" s="1180" t="s">
        <v>19</v>
      </c>
      <c r="G8" s="1182" t="s">
        <v>20</v>
      </c>
      <c r="H8" s="1183" t="s">
        <v>19</v>
      </c>
      <c r="I8" s="1181" t="s">
        <v>20</v>
      </c>
      <c r="J8" s="1180" t="s">
        <v>19</v>
      </c>
      <c r="K8" s="1182" t="s">
        <v>20</v>
      </c>
      <c r="L8" s="1183" t="s">
        <v>19</v>
      </c>
      <c r="M8" s="1181" t="s">
        <v>20</v>
      </c>
      <c r="N8" s="1180" t="s">
        <v>19</v>
      </c>
      <c r="O8" s="1184" t="s">
        <v>20</v>
      </c>
      <c r="P8" s="1183" t="s">
        <v>19</v>
      </c>
      <c r="Q8" s="1181" t="s">
        <v>20</v>
      </c>
      <c r="R8" s="1180" t="s">
        <v>19</v>
      </c>
      <c r="S8" s="1182" t="s">
        <v>20</v>
      </c>
      <c r="T8" s="1460"/>
      <c r="U8" s="1183" t="s">
        <v>19</v>
      </c>
      <c r="V8" s="1185" t="s">
        <v>21</v>
      </c>
      <c r="W8" s="1186" t="s">
        <v>22</v>
      </c>
      <c r="X8" s="411"/>
      <c r="Y8" s="405"/>
      <c r="Z8" s="405"/>
      <c r="AA8" s="405"/>
      <c r="AB8" s="405"/>
    </row>
    <row r="9" spans="1:31" s="409" customFormat="1" ht="12.75" customHeight="1" thickBot="1" x14ac:dyDescent="0.25">
      <c r="A9" s="1187"/>
      <c r="B9" s="1188"/>
      <c r="C9" s="1189"/>
      <c r="D9" s="1190"/>
      <c r="E9" s="1191"/>
      <c r="F9" s="1190"/>
      <c r="G9" s="1192"/>
      <c r="H9" s="1190"/>
      <c r="I9" s="1191"/>
      <c r="J9" s="1190"/>
      <c r="K9" s="1192"/>
      <c r="L9" s="1190"/>
      <c r="M9" s="1191"/>
      <c r="N9" s="1190"/>
      <c r="O9" s="1192"/>
      <c r="P9" s="1190"/>
      <c r="Q9" s="1191"/>
      <c r="R9" s="1190"/>
      <c r="S9" s="1192"/>
      <c r="T9" s="1461"/>
      <c r="U9" s="1462"/>
      <c r="V9" s="1193"/>
      <c r="W9" s="1194"/>
      <c r="X9" s="411"/>
      <c r="Y9" s="405"/>
      <c r="Z9" s="405"/>
      <c r="AA9" s="405"/>
      <c r="AB9" s="405"/>
      <c r="AD9" s="409" t="s">
        <v>276</v>
      </c>
      <c r="AE9" s="412">
        <v>0.5</v>
      </c>
    </row>
    <row r="10" spans="1:31" s="413" customFormat="1" ht="15" customHeight="1" thickTop="1" x14ac:dyDescent="0.2">
      <c r="A10" s="370">
        <v>1</v>
      </c>
      <c r="B10" s="1657" t="s">
        <v>946</v>
      </c>
      <c r="C10" s="395" t="s">
        <v>897</v>
      </c>
      <c r="D10" s="376">
        <v>1</v>
      </c>
      <c r="E10" s="1463">
        <v>2164</v>
      </c>
      <c r="F10" s="374">
        <v>3</v>
      </c>
      <c r="G10" s="375">
        <v>2995</v>
      </c>
      <c r="H10" s="376">
        <v>1</v>
      </c>
      <c r="I10" s="377">
        <v>11090</v>
      </c>
      <c r="J10" s="374">
        <v>6</v>
      </c>
      <c r="K10" s="378">
        <v>7202</v>
      </c>
      <c r="L10" s="376">
        <v>7</v>
      </c>
      <c r="M10" s="377">
        <v>1910</v>
      </c>
      <c r="N10" s="374">
        <v>1</v>
      </c>
      <c r="O10" s="378">
        <v>10990</v>
      </c>
      <c r="P10" s="376"/>
      <c r="Q10" s="377"/>
      <c r="R10" s="374"/>
      <c r="S10" s="378"/>
      <c r="T10" s="1464">
        <f t="shared" ref="T10:T42" si="0">IF( ISNUMBER(AE10)=TRUE,AE10,"")</f>
        <v>3.5</v>
      </c>
      <c r="U10" s="379">
        <f t="shared" ref="U10:U43" si="1">IF(ISNUMBER(D10)=TRUE,SUM(D10,F10,H10,J10,L10,N10,P10,R10)-T10,"")</f>
        <v>15.5</v>
      </c>
      <c r="V10" s="380">
        <f t="shared" ref="V10:V43" si="2">IF(ISNUMBER(E10)=TRUE,SUM(E10,G10,I10,K10,M10,O10,Q10,S10),"")</f>
        <v>36351</v>
      </c>
      <c r="W10" s="381">
        <f t="shared" ref="W10:W42" si="3">IF(ISNUMBER(AC10)=TRUE,AC10,"")</f>
        <v>1</v>
      </c>
      <c r="X10" s="413">
        <f t="shared" ref="X10:X41" si="4">IF(ISNUMBER(W10)=TRUE,1,"")</f>
        <v>1</v>
      </c>
      <c r="Y10" s="413">
        <f>IF(ISNUMBER(U10)=TRUE,U10,"")</f>
        <v>15.5</v>
      </c>
      <c r="Z10" s="413">
        <f>IF(ISNUMBER(V10)=TRUE,V10,"")</f>
        <v>36351</v>
      </c>
      <c r="AA10" s="414">
        <f>MAX(E10,G10,I10,K10,M10,O10,Q10,S10)</f>
        <v>11090</v>
      </c>
      <c r="AB10" s="413">
        <f>IF(ISNUMBER(Y10)=TRUE,Y10-Z10/100000-AA10/1000000000,"")</f>
        <v>15.136478910000001</v>
      </c>
      <c r="AC10" s="413">
        <f t="shared" ref="AC10:AC49" si="5">IF(ISNUMBER(AB10)=TRUE,RANK(AB10,$AB$10:$AB$49,1),"")</f>
        <v>1</v>
      </c>
      <c r="AD10" s="413">
        <f>IF(OR(ISNUMBER(D10)=TRUE,ISNUMBER(F10)=TRUE,ISNUMBER(H10)=TRUE,ISNUMBER(J10)=TRUE,ISNUMBER(L10)=TRUE,ISNUMBER(N10)=TRUE,ISNUMBER(P10)=TRUE,ISNUMBER(R10)=TRUE),MAX(D10,F10,H10,J10,L10,N10,P10,R10),"")</f>
        <v>7</v>
      </c>
      <c r="AE10" s="413">
        <f>IF(ISNUMBER(AD10),AD10*50%,"")</f>
        <v>3.5</v>
      </c>
    </row>
    <row r="11" spans="1:31" s="413" customFormat="1" ht="15" customHeight="1" x14ac:dyDescent="0.2">
      <c r="A11" s="384">
        <v>2</v>
      </c>
      <c r="B11" s="396" t="s">
        <v>947</v>
      </c>
      <c r="C11" s="397" t="s">
        <v>239</v>
      </c>
      <c r="D11" s="388">
        <v>1</v>
      </c>
      <c r="E11" s="390">
        <v>4010</v>
      </c>
      <c r="F11" s="391">
        <v>4</v>
      </c>
      <c r="G11" s="389">
        <v>2728</v>
      </c>
      <c r="H11" s="388">
        <v>6</v>
      </c>
      <c r="I11" s="390">
        <v>4055</v>
      </c>
      <c r="J11" s="391">
        <v>10</v>
      </c>
      <c r="K11" s="389">
        <v>6231</v>
      </c>
      <c r="L11" s="388">
        <v>1</v>
      </c>
      <c r="M11" s="1466">
        <v>9090</v>
      </c>
      <c r="N11" s="391">
        <v>1</v>
      </c>
      <c r="O11" s="389">
        <v>6780</v>
      </c>
      <c r="P11" s="388"/>
      <c r="Q11" s="390"/>
      <c r="R11" s="391"/>
      <c r="S11" s="389"/>
      <c r="T11" s="1464">
        <f t="shared" si="0"/>
        <v>5</v>
      </c>
      <c r="U11" s="379">
        <f t="shared" si="1"/>
        <v>18</v>
      </c>
      <c r="V11" s="380">
        <f t="shared" si="2"/>
        <v>32894</v>
      </c>
      <c r="W11" s="381">
        <f t="shared" si="3"/>
        <v>2</v>
      </c>
      <c r="X11" s="413">
        <f t="shared" si="4"/>
        <v>1</v>
      </c>
      <c r="Y11" s="413">
        <f t="shared" ref="Y11:Z41" si="6">IF(ISNUMBER(U11)=TRUE,U11,"")</f>
        <v>18</v>
      </c>
      <c r="Z11" s="413">
        <f t="shared" si="6"/>
        <v>32894</v>
      </c>
      <c r="AA11" s="414">
        <f t="shared" ref="AA11:AA41" si="7">MAX(E11,G11,I11,K11,M11,O11,Q11,S11)</f>
        <v>9090</v>
      </c>
      <c r="AB11" s="413">
        <f t="shared" ref="AB11:AB49" si="8">IF(ISNUMBER(Y11)=TRUE,Y11-Z11/100000-AA11/1000000000,"")</f>
        <v>17.671050910000002</v>
      </c>
      <c r="AC11" s="413">
        <f t="shared" si="5"/>
        <v>2</v>
      </c>
      <c r="AD11" s="413">
        <f t="shared" ref="AD11:AD41" si="9">IF(OR(ISNUMBER(D11)=TRUE,ISNUMBER(F11)=TRUE,ISNUMBER(H11)=TRUE,ISNUMBER(J11)=TRUE,ISNUMBER(L11)=TRUE,ISNUMBER(N11)=TRUE,ISNUMBER(P11)=TRUE,ISNUMBER(R11)=TRUE),MAX(D11,F11,H11,J11,L11,N11,P11,R11),"")</f>
        <v>10</v>
      </c>
      <c r="AE11" s="413">
        <f t="shared" ref="AE11:AE49" si="10">IF(ISNUMBER(AD11),AD11*50%,"")</f>
        <v>5</v>
      </c>
    </row>
    <row r="12" spans="1:31" s="413" customFormat="1" ht="15" customHeight="1" x14ac:dyDescent="0.2">
      <c r="A12" s="384">
        <v>3</v>
      </c>
      <c r="B12" s="396" t="s">
        <v>948</v>
      </c>
      <c r="C12" s="397" t="s">
        <v>561</v>
      </c>
      <c r="D12" s="388">
        <v>3</v>
      </c>
      <c r="E12" s="390">
        <v>2695</v>
      </c>
      <c r="F12" s="391">
        <v>10</v>
      </c>
      <c r="G12" s="389">
        <v>1791</v>
      </c>
      <c r="H12" s="388">
        <v>3</v>
      </c>
      <c r="I12" s="1466">
        <v>3525</v>
      </c>
      <c r="J12" s="391">
        <v>4</v>
      </c>
      <c r="K12" s="389">
        <v>7583</v>
      </c>
      <c r="L12" s="388">
        <v>1</v>
      </c>
      <c r="M12" s="390">
        <v>8560</v>
      </c>
      <c r="N12" s="391">
        <v>5</v>
      </c>
      <c r="O12" s="389">
        <v>5020</v>
      </c>
      <c r="P12" s="388"/>
      <c r="Q12" s="390"/>
      <c r="R12" s="391"/>
      <c r="S12" s="1465"/>
      <c r="T12" s="1464">
        <f t="shared" si="0"/>
        <v>5</v>
      </c>
      <c r="U12" s="379">
        <f t="shared" si="1"/>
        <v>21</v>
      </c>
      <c r="V12" s="380">
        <f t="shared" si="2"/>
        <v>29174</v>
      </c>
      <c r="W12" s="381">
        <f t="shared" si="3"/>
        <v>3</v>
      </c>
      <c r="X12" s="413">
        <f t="shared" si="4"/>
        <v>1</v>
      </c>
      <c r="Y12" s="413">
        <f t="shared" si="6"/>
        <v>21</v>
      </c>
      <c r="Z12" s="413">
        <f t="shared" si="6"/>
        <v>29174</v>
      </c>
      <c r="AA12" s="414">
        <f t="shared" si="7"/>
        <v>8560</v>
      </c>
      <c r="AB12" s="413">
        <f t="shared" si="8"/>
        <v>20.708251439999998</v>
      </c>
      <c r="AC12" s="413">
        <f t="shared" si="5"/>
        <v>3</v>
      </c>
      <c r="AD12" s="413">
        <f t="shared" si="9"/>
        <v>10</v>
      </c>
      <c r="AE12" s="413">
        <f t="shared" si="10"/>
        <v>5</v>
      </c>
    </row>
    <row r="13" spans="1:31" s="413" customFormat="1" ht="15" customHeight="1" x14ac:dyDescent="0.2">
      <c r="A13" s="370">
        <v>4</v>
      </c>
      <c r="B13" s="396" t="s">
        <v>949</v>
      </c>
      <c r="C13" s="397" t="s">
        <v>553</v>
      </c>
      <c r="D13" s="388">
        <v>7</v>
      </c>
      <c r="E13" s="390">
        <v>1663</v>
      </c>
      <c r="F13" s="391">
        <v>9</v>
      </c>
      <c r="G13" s="389">
        <v>1793</v>
      </c>
      <c r="H13" s="388">
        <v>2</v>
      </c>
      <c r="I13" s="390">
        <v>11090</v>
      </c>
      <c r="J13" s="391">
        <v>2</v>
      </c>
      <c r="K13" s="1465">
        <v>9635</v>
      </c>
      <c r="L13" s="388">
        <v>5</v>
      </c>
      <c r="M13" s="390">
        <v>2840</v>
      </c>
      <c r="N13" s="391">
        <v>3</v>
      </c>
      <c r="O13" s="1465">
        <v>5210</v>
      </c>
      <c r="P13" s="388"/>
      <c r="Q13" s="390"/>
      <c r="R13" s="391"/>
      <c r="S13" s="389"/>
      <c r="T13" s="1464">
        <f t="shared" si="0"/>
        <v>4.5</v>
      </c>
      <c r="U13" s="379">
        <f t="shared" si="1"/>
        <v>23.5</v>
      </c>
      <c r="V13" s="380">
        <f t="shared" si="2"/>
        <v>32231</v>
      </c>
      <c r="W13" s="381">
        <f t="shared" si="3"/>
        <v>4</v>
      </c>
      <c r="X13" s="413">
        <f t="shared" si="4"/>
        <v>1</v>
      </c>
      <c r="Y13" s="413">
        <f t="shared" si="6"/>
        <v>23.5</v>
      </c>
      <c r="Z13" s="413">
        <f t="shared" si="6"/>
        <v>32231</v>
      </c>
      <c r="AA13" s="414">
        <f t="shared" si="7"/>
        <v>11090</v>
      </c>
      <c r="AB13" s="413">
        <f t="shared" si="8"/>
        <v>23.177678909999997</v>
      </c>
      <c r="AC13" s="413">
        <f t="shared" si="5"/>
        <v>4</v>
      </c>
      <c r="AD13" s="413">
        <f t="shared" si="9"/>
        <v>9</v>
      </c>
      <c r="AE13" s="413">
        <f t="shared" si="10"/>
        <v>4.5</v>
      </c>
    </row>
    <row r="14" spans="1:31" s="413" customFormat="1" ht="15" customHeight="1" x14ac:dyDescent="0.2">
      <c r="A14" s="384">
        <v>5</v>
      </c>
      <c r="B14" s="396" t="s">
        <v>950</v>
      </c>
      <c r="C14" s="397" t="s">
        <v>550</v>
      </c>
      <c r="D14" s="388">
        <v>3</v>
      </c>
      <c r="E14" s="390">
        <v>2036</v>
      </c>
      <c r="F14" s="391">
        <v>6</v>
      </c>
      <c r="G14" s="1465">
        <v>2334</v>
      </c>
      <c r="H14" s="388">
        <v>2</v>
      </c>
      <c r="I14" s="390">
        <v>6465</v>
      </c>
      <c r="J14" s="391">
        <v>10</v>
      </c>
      <c r="K14" s="389">
        <v>4950</v>
      </c>
      <c r="L14" s="388">
        <v>3</v>
      </c>
      <c r="M14" s="390">
        <v>3320</v>
      </c>
      <c r="N14" s="391">
        <v>6</v>
      </c>
      <c r="O14" s="1465">
        <v>4410</v>
      </c>
      <c r="P14" s="388"/>
      <c r="Q14" s="390"/>
      <c r="R14" s="391"/>
      <c r="S14" s="389"/>
      <c r="T14" s="1464">
        <f t="shared" si="0"/>
        <v>5</v>
      </c>
      <c r="U14" s="379">
        <f t="shared" si="1"/>
        <v>25</v>
      </c>
      <c r="V14" s="380">
        <f t="shared" si="2"/>
        <v>23515</v>
      </c>
      <c r="W14" s="381">
        <f t="shared" si="3"/>
        <v>5</v>
      </c>
      <c r="X14" s="413">
        <f t="shared" si="4"/>
        <v>1</v>
      </c>
      <c r="Y14" s="413">
        <f t="shared" si="6"/>
        <v>25</v>
      </c>
      <c r="Z14" s="413">
        <f t="shared" si="6"/>
        <v>23515</v>
      </c>
      <c r="AA14" s="414">
        <f t="shared" si="7"/>
        <v>6465</v>
      </c>
      <c r="AB14" s="413">
        <f t="shared" si="8"/>
        <v>24.764843535000001</v>
      </c>
      <c r="AC14" s="413">
        <f t="shared" si="5"/>
        <v>5</v>
      </c>
      <c r="AD14" s="413">
        <f t="shared" si="9"/>
        <v>10</v>
      </c>
      <c r="AE14" s="413">
        <f t="shared" si="10"/>
        <v>5</v>
      </c>
    </row>
    <row r="15" spans="1:31" s="413" customFormat="1" ht="15" customHeight="1" x14ac:dyDescent="0.2">
      <c r="A15" s="384">
        <v>6</v>
      </c>
      <c r="B15" s="396" t="s">
        <v>568</v>
      </c>
      <c r="C15" s="397" t="s">
        <v>562</v>
      </c>
      <c r="D15" s="388">
        <v>8</v>
      </c>
      <c r="E15" s="1466">
        <v>1402</v>
      </c>
      <c r="F15" s="391">
        <v>1</v>
      </c>
      <c r="G15" s="389">
        <v>4687</v>
      </c>
      <c r="H15" s="388">
        <v>7</v>
      </c>
      <c r="I15" s="390">
        <v>2125</v>
      </c>
      <c r="J15" s="391">
        <v>3</v>
      </c>
      <c r="K15" s="389">
        <v>9436</v>
      </c>
      <c r="L15" s="388">
        <v>8</v>
      </c>
      <c r="M15" s="1466">
        <v>1880</v>
      </c>
      <c r="N15" s="391">
        <v>5</v>
      </c>
      <c r="O15" s="389">
        <v>4640</v>
      </c>
      <c r="P15" s="388"/>
      <c r="Q15" s="390"/>
      <c r="R15" s="391"/>
      <c r="S15" s="389"/>
      <c r="T15" s="1464">
        <f t="shared" si="0"/>
        <v>4</v>
      </c>
      <c r="U15" s="379">
        <f t="shared" si="1"/>
        <v>28</v>
      </c>
      <c r="V15" s="380">
        <f t="shared" si="2"/>
        <v>24170</v>
      </c>
      <c r="W15" s="381">
        <f t="shared" si="3"/>
        <v>6</v>
      </c>
      <c r="X15" s="413">
        <f t="shared" si="4"/>
        <v>1</v>
      </c>
      <c r="Y15" s="413">
        <f t="shared" si="6"/>
        <v>28</v>
      </c>
      <c r="Z15" s="413">
        <f t="shared" si="6"/>
        <v>24170</v>
      </c>
      <c r="AA15" s="414">
        <f t="shared" si="7"/>
        <v>9436</v>
      </c>
      <c r="AB15" s="413">
        <f t="shared" si="8"/>
        <v>27.758290563999999</v>
      </c>
      <c r="AC15" s="413">
        <f t="shared" si="5"/>
        <v>6</v>
      </c>
      <c r="AD15" s="413">
        <f t="shared" si="9"/>
        <v>8</v>
      </c>
      <c r="AE15" s="413">
        <f t="shared" si="10"/>
        <v>4</v>
      </c>
    </row>
    <row r="16" spans="1:31" s="413" customFormat="1" ht="15" customHeight="1" x14ac:dyDescent="0.2">
      <c r="A16" s="370">
        <v>7</v>
      </c>
      <c r="B16" s="396" t="s">
        <v>951</v>
      </c>
      <c r="C16" s="397" t="s">
        <v>552</v>
      </c>
      <c r="D16" s="388">
        <v>14</v>
      </c>
      <c r="E16" s="390">
        <v>1585</v>
      </c>
      <c r="F16" s="391">
        <v>7</v>
      </c>
      <c r="G16" s="1465">
        <v>2133</v>
      </c>
      <c r="H16" s="388">
        <v>5</v>
      </c>
      <c r="I16" s="390">
        <v>4650</v>
      </c>
      <c r="J16" s="391">
        <v>1</v>
      </c>
      <c r="K16" s="389">
        <v>11801</v>
      </c>
      <c r="L16" s="388">
        <v>6</v>
      </c>
      <c r="M16" s="390">
        <v>2310</v>
      </c>
      <c r="N16" s="391">
        <v>3</v>
      </c>
      <c r="O16" s="389">
        <v>5090</v>
      </c>
      <c r="P16" s="388"/>
      <c r="Q16" s="390"/>
      <c r="R16" s="391"/>
      <c r="S16" s="389"/>
      <c r="T16" s="1464">
        <f t="shared" si="0"/>
        <v>7</v>
      </c>
      <c r="U16" s="379">
        <f t="shared" si="1"/>
        <v>29</v>
      </c>
      <c r="V16" s="380">
        <f t="shared" si="2"/>
        <v>27569</v>
      </c>
      <c r="W16" s="381">
        <f t="shared" si="3"/>
        <v>7</v>
      </c>
      <c r="X16" s="413">
        <f t="shared" si="4"/>
        <v>1</v>
      </c>
      <c r="Y16" s="413">
        <f t="shared" si="6"/>
        <v>29</v>
      </c>
      <c r="Z16" s="413">
        <f t="shared" si="6"/>
        <v>27569</v>
      </c>
      <c r="AA16" s="414">
        <f t="shared" si="7"/>
        <v>11801</v>
      </c>
      <c r="AB16" s="413">
        <f t="shared" si="8"/>
        <v>28.724298199</v>
      </c>
      <c r="AC16" s="413">
        <f t="shared" si="5"/>
        <v>7</v>
      </c>
      <c r="AD16" s="413">
        <f t="shared" si="9"/>
        <v>14</v>
      </c>
      <c r="AE16" s="413">
        <f t="shared" si="10"/>
        <v>7</v>
      </c>
    </row>
    <row r="17" spans="1:31" s="413" customFormat="1" ht="15" customHeight="1" x14ac:dyDescent="0.2">
      <c r="A17" s="384">
        <v>8</v>
      </c>
      <c r="B17" s="396" t="s">
        <v>952</v>
      </c>
      <c r="C17" s="397" t="s">
        <v>896</v>
      </c>
      <c r="D17" s="388">
        <v>10</v>
      </c>
      <c r="E17" s="390">
        <v>1219</v>
      </c>
      <c r="F17" s="391">
        <v>6</v>
      </c>
      <c r="G17" s="389">
        <v>2799</v>
      </c>
      <c r="H17" s="388">
        <v>1</v>
      </c>
      <c r="I17" s="1466">
        <v>11175</v>
      </c>
      <c r="J17" s="391">
        <v>4</v>
      </c>
      <c r="K17" s="389">
        <v>9365</v>
      </c>
      <c r="L17" s="388">
        <v>9.5</v>
      </c>
      <c r="M17" s="390">
        <v>1920</v>
      </c>
      <c r="N17" s="391">
        <v>4</v>
      </c>
      <c r="O17" s="389">
        <v>5040</v>
      </c>
      <c r="P17" s="388"/>
      <c r="Q17" s="390"/>
      <c r="R17" s="391"/>
      <c r="S17" s="1465"/>
      <c r="T17" s="1464">
        <f t="shared" si="0"/>
        <v>5</v>
      </c>
      <c r="U17" s="379">
        <f t="shared" si="1"/>
        <v>29.5</v>
      </c>
      <c r="V17" s="380">
        <f t="shared" si="2"/>
        <v>31518</v>
      </c>
      <c r="W17" s="381">
        <f t="shared" si="3"/>
        <v>8</v>
      </c>
      <c r="X17" s="413">
        <f t="shared" si="4"/>
        <v>1</v>
      </c>
      <c r="Y17" s="413">
        <f t="shared" si="6"/>
        <v>29.5</v>
      </c>
      <c r="Z17" s="413">
        <f t="shared" si="6"/>
        <v>31518</v>
      </c>
      <c r="AA17" s="414">
        <f t="shared" si="7"/>
        <v>11175</v>
      </c>
      <c r="AB17" s="413">
        <f t="shared" si="8"/>
        <v>29.184808824999998</v>
      </c>
      <c r="AC17" s="413">
        <f t="shared" si="5"/>
        <v>8</v>
      </c>
      <c r="AD17" s="413">
        <f t="shared" si="9"/>
        <v>10</v>
      </c>
      <c r="AE17" s="413">
        <f t="shared" si="10"/>
        <v>5</v>
      </c>
    </row>
    <row r="18" spans="1:31" s="413" customFormat="1" ht="15" customHeight="1" x14ac:dyDescent="0.2">
      <c r="A18" s="384">
        <v>9</v>
      </c>
      <c r="B18" s="396" t="s">
        <v>953</v>
      </c>
      <c r="C18" s="397" t="s">
        <v>555</v>
      </c>
      <c r="D18" s="388">
        <v>5</v>
      </c>
      <c r="E18" s="390">
        <v>2007</v>
      </c>
      <c r="F18" s="391">
        <v>13</v>
      </c>
      <c r="G18" s="1465">
        <v>1487</v>
      </c>
      <c r="H18" s="388">
        <v>6</v>
      </c>
      <c r="I18" s="390">
        <v>2245</v>
      </c>
      <c r="J18" s="391">
        <v>1</v>
      </c>
      <c r="K18" s="389">
        <v>9744</v>
      </c>
      <c r="L18" s="388">
        <v>4</v>
      </c>
      <c r="M18" s="390">
        <v>2940</v>
      </c>
      <c r="N18" s="391">
        <v>11</v>
      </c>
      <c r="O18" s="389">
        <v>2360</v>
      </c>
      <c r="P18" s="388"/>
      <c r="Q18" s="390"/>
      <c r="R18" s="391"/>
      <c r="S18" s="389"/>
      <c r="T18" s="1464">
        <f t="shared" si="0"/>
        <v>6.5</v>
      </c>
      <c r="U18" s="379">
        <f t="shared" si="1"/>
        <v>33.5</v>
      </c>
      <c r="V18" s="380">
        <f t="shared" si="2"/>
        <v>20783</v>
      </c>
      <c r="W18" s="381">
        <f t="shared" si="3"/>
        <v>9</v>
      </c>
      <c r="X18" s="413">
        <f t="shared" si="4"/>
        <v>1</v>
      </c>
      <c r="Y18" s="413">
        <f t="shared" si="6"/>
        <v>33.5</v>
      </c>
      <c r="Z18" s="413">
        <f t="shared" si="6"/>
        <v>20783</v>
      </c>
      <c r="AA18" s="414">
        <f t="shared" si="7"/>
        <v>9744</v>
      </c>
      <c r="AB18" s="413">
        <f t="shared" si="8"/>
        <v>33.292160255999995</v>
      </c>
      <c r="AC18" s="413">
        <f t="shared" si="5"/>
        <v>9</v>
      </c>
      <c r="AD18" s="413">
        <f t="shared" si="9"/>
        <v>13</v>
      </c>
      <c r="AE18" s="413">
        <f t="shared" si="10"/>
        <v>6.5</v>
      </c>
    </row>
    <row r="19" spans="1:31" s="413" customFormat="1" ht="15" customHeight="1" x14ac:dyDescent="0.2">
      <c r="A19" s="370">
        <v>10</v>
      </c>
      <c r="B19" s="396" t="s">
        <v>259</v>
      </c>
      <c r="C19" s="397" t="s">
        <v>899</v>
      </c>
      <c r="D19" s="388">
        <v>14</v>
      </c>
      <c r="E19" s="390">
        <v>573</v>
      </c>
      <c r="F19" s="391">
        <v>3</v>
      </c>
      <c r="G19" s="389">
        <v>3053</v>
      </c>
      <c r="H19" s="388">
        <v>8</v>
      </c>
      <c r="I19" s="390">
        <v>3605</v>
      </c>
      <c r="J19" s="391">
        <v>3</v>
      </c>
      <c r="K19" s="389">
        <v>8851</v>
      </c>
      <c r="L19" s="388">
        <v>9.5</v>
      </c>
      <c r="M19" s="390">
        <v>1920</v>
      </c>
      <c r="N19" s="391">
        <v>4</v>
      </c>
      <c r="O19" s="389">
        <v>4760</v>
      </c>
      <c r="P19" s="388"/>
      <c r="Q19" s="390"/>
      <c r="R19" s="391"/>
      <c r="S19" s="389"/>
      <c r="T19" s="1464">
        <f t="shared" si="0"/>
        <v>7</v>
      </c>
      <c r="U19" s="379">
        <f t="shared" si="1"/>
        <v>34.5</v>
      </c>
      <c r="V19" s="380">
        <f t="shared" si="2"/>
        <v>22762</v>
      </c>
      <c r="W19" s="381">
        <f t="shared" si="3"/>
        <v>10</v>
      </c>
      <c r="X19" s="413">
        <f t="shared" si="4"/>
        <v>1</v>
      </c>
      <c r="Y19" s="413">
        <f t="shared" si="6"/>
        <v>34.5</v>
      </c>
      <c r="Z19" s="413">
        <f t="shared" si="6"/>
        <v>22762</v>
      </c>
      <c r="AA19" s="414">
        <f t="shared" si="7"/>
        <v>8851</v>
      </c>
      <c r="AB19" s="413">
        <f t="shared" si="8"/>
        <v>34.272371149000001</v>
      </c>
      <c r="AC19" s="413">
        <f t="shared" si="5"/>
        <v>10</v>
      </c>
      <c r="AD19" s="413">
        <f t="shared" si="9"/>
        <v>14</v>
      </c>
      <c r="AE19" s="413">
        <f t="shared" si="10"/>
        <v>7</v>
      </c>
    </row>
    <row r="20" spans="1:31" s="413" customFormat="1" ht="15" customHeight="1" x14ac:dyDescent="0.2">
      <c r="A20" s="384">
        <v>11</v>
      </c>
      <c r="B20" s="1658" t="s">
        <v>954</v>
      </c>
      <c r="C20" s="397" t="s">
        <v>551</v>
      </c>
      <c r="D20" s="388">
        <v>9</v>
      </c>
      <c r="E20" s="390">
        <v>1933</v>
      </c>
      <c r="F20" s="391">
        <v>5</v>
      </c>
      <c r="G20" s="389">
        <v>2940</v>
      </c>
      <c r="H20" s="388">
        <v>5</v>
      </c>
      <c r="I20" s="390">
        <v>2605</v>
      </c>
      <c r="J20" s="391">
        <v>6</v>
      </c>
      <c r="K20" s="389">
        <v>7955</v>
      </c>
      <c r="L20" s="388">
        <v>8</v>
      </c>
      <c r="M20" s="390">
        <v>1985</v>
      </c>
      <c r="N20" s="391">
        <v>9</v>
      </c>
      <c r="O20" s="389">
        <v>3140</v>
      </c>
      <c r="P20" s="388"/>
      <c r="Q20" s="390"/>
      <c r="R20" s="391"/>
      <c r="S20" s="389"/>
      <c r="T20" s="1464">
        <f t="shared" si="0"/>
        <v>4.5</v>
      </c>
      <c r="U20" s="379">
        <f t="shared" si="1"/>
        <v>37.5</v>
      </c>
      <c r="V20" s="380">
        <f t="shared" si="2"/>
        <v>20558</v>
      </c>
      <c r="W20" s="381">
        <f t="shared" si="3"/>
        <v>11</v>
      </c>
      <c r="X20" s="413">
        <f t="shared" si="4"/>
        <v>1</v>
      </c>
      <c r="Y20" s="413">
        <f t="shared" si="6"/>
        <v>37.5</v>
      </c>
      <c r="Z20" s="413">
        <f t="shared" si="6"/>
        <v>20558</v>
      </c>
      <c r="AA20" s="414">
        <f t="shared" si="7"/>
        <v>7955</v>
      </c>
      <c r="AB20" s="413">
        <f t="shared" si="8"/>
        <v>37.294412045000001</v>
      </c>
      <c r="AC20" s="413">
        <f t="shared" si="5"/>
        <v>11</v>
      </c>
      <c r="AD20" s="413">
        <f t="shared" si="9"/>
        <v>9</v>
      </c>
      <c r="AE20" s="413">
        <f t="shared" si="10"/>
        <v>4.5</v>
      </c>
    </row>
    <row r="21" spans="1:31" s="413" customFormat="1" ht="15" customHeight="1" x14ac:dyDescent="0.2">
      <c r="A21" s="384">
        <v>12</v>
      </c>
      <c r="B21" s="1658" t="s">
        <v>955</v>
      </c>
      <c r="C21" s="397" t="s">
        <v>897</v>
      </c>
      <c r="D21" s="388">
        <v>12</v>
      </c>
      <c r="E21" s="390">
        <v>1842</v>
      </c>
      <c r="F21" s="391">
        <v>4</v>
      </c>
      <c r="G21" s="389">
        <v>2946</v>
      </c>
      <c r="H21" s="388">
        <v>14</v>
      </c>
      <c r="I21" s="390">
        <v>785</v>
      </c>
      <c r="J21" s="391">
        <v>9</v>
      </c>
      <c r="K21" s="389">
        <v>6458</v>
      </c>
      <c r="L21" s="388">
        <v>2</v>
      </c>
      <c r="M21" s="390">
        <v>6350</v>
      </c>
      <c r="N21" s="391">
        <v>7</v>
      </c>
      <c r="O21" s="389">
        <v>4400</v>
      </c>
      <c r="P21" s="388"/>
      <c r="Q21" s="390"/>
      <c r="R21" s="391"/>
      <c r="S21" s="389"/>
      <c r="T21" s="1464">
        <f t="shared" si="0"/>
        <v>7</v>
      </c>
      <c r="U21" s="379">
        <f t="shared" si="1"/>
        <v>41</v>
      </c>
      <c r="V21" s="380">
        <f t="shared" si="2"/>
        <v>22781</v>
      </c>
      <c r="W21" s="381">
        <f t="shared" si="3"/>
        <v>12</v>
      </c>
      <c r="X21" s="413">
        <f t="shared" si="4"/>
        <v>1</v>
      </c>
      <c r="Y21" s="413">
        <f t="shared" si="6"/>
        <v>41</v>
      </c>
      <c r="Z21" s="413">
        <f t="shared" si="6"/>
        <v>22781</v>
      </c>
      <c r="AA21" s="414">
        <f t="shared" si="7"/>
        <v>6458</v>
      </c>
      <c r="AB21" s="413">
        <f t="shared" si="8"/>
        <v>40.772183542000001</v>
      </c>
      <c r="AC21" s="413">
        <f t="shared" si="5"/>
        <v>12</v>
      </c>
      <c r="AD21" s="413">
        <f t="shared" si="9"/>
        <v>14</v>
      </c>
      <c r="AE21" s="413">
        <f t="shared" si="10"/>
        <v>7</v>
      </c>
    </row>
    <row r="22" spans="1:31" ht="15" customHeight="1" x14ac:dyDescent="0.2">
      <c r="A22" s="370">
        <v>13</v>
      </c>
      <c r="B22" s="396" t="s">
        <v>956</v>
      </c>
      <c r="C22" s="397" t="s">
        <v>898</v>
      </c>
      <c r="D22" s="388">
        <v>4</v>
      </c>
      <c r="E22" s="390">
        <v>2676</v>
      </c>
      <c r="F22" s="391">
        <v>10</v>
      </c>
      <c r="G22" s="389">
        <v>2671</v>
      </c>
      <c r="H22" s="388">
        <v>11.5</v>
      </c>
      <c r="I22" s="390">
        <v>1415</v>
      </c>
      <c r="J22" s="391">
        <v>7</v>
      </c>
      <c r="K22" s="389">
        <v>7641</v>
      </c>
      <c r="L22" s="388">
        <v>13</v>
      </c>
      <c r="M22" s="390">
        <v>340</v>
      </c>
      <c r="N22" s="391">
        <v>2</v>
      </c>
      <c r="O22" s="389">
        <v>5440</v>
      </c>
      <c r="P22" s="388"/>
      <c r="Q22" s="390"/>
      <c r="R22" s="391"/>
      <c r="S22" s="389"/>
      <c r="T22" s="1464">
        <f t="shared" si="0"/>
        <v>6.5</v>
      </c>
      <c r="U22" s="379">
        <f t="shared" si="1"/>
        <v>41</v>
      </c>
      <c r="V22" s="380">
        <f t="shared" si="2"/>
        <v>20183</v>
      </c>
      <c r="W22" s="381">
        <f t="shared" si="3"/>
        <v>13</v>
      </c>
      <c r="X22" s="413">
        <f t="shared" si="4"/>
        <v>1</v>
      </c>
      <c r="Y22" s="413">
        <f t="shared" si="6"/>
        <v>41</v>
      </c>
      <c r="Z22" s="413">
        <f t="shared" si="6"/>
        <v>20183</v>
      </c>
      <c r="AA22" s="414">
        <f t="shared" si="7"/>
        <v>7641</v>
      </c>
      <c r="AB22" s="413">
        <f t="shared" si="8"/>
        <v>40.798162358999996</v>
      </c>
      <c r="AC22" s="413">
        <f t="shared" si="5"/>
        <v>13</v>
      </c>
      <c r="AD22" s="413">
        <f t="shared" si="9"/>
        <v>13</v>
      </c>
      <c r="AE22" s="413">
        <f t="shared" si="10"/>
        <v>6.5</v>
      </c>
    </row>
    <row r="23" spans="1:31" ht="15.75" customHeight="1" x14ac:dyDescent="0.2">
      <c r="A23" s="384">
        <v>14</v>
      </c>
      <c r="B23" s="396" t="s">
        <v>957</v>
      </c>
      <c r="C23" s="397" t="s">
        <v>898</v>
      </c>
      <c r="D23" s="388">
        <v>11</v>
      </c>
      <c r="E23" s="390">
        <v>1848</v>
      </c>
      <c r="F23" s="391">
        <v>1</v>
      </c>
      <c r="G23" s="389">
        <v>4586</v>
      </c>
      <c r="H23" s="388">
        <v>7</v>
      </c>
      <c r="I23" s="390">
        <v>3980</v>
      </c>
      <c r="J23" s="391">
        <v>12</v>
      </c>
      <c r="K23" s="389">
        <v>5402</v>
      </c>
      <c r="L23" s="388">
        <v>11</v>
      </c>
      <c r="M23" s="390">
        <v>1745</v>
      </c>
      <c r="N23" s="391">
        <v>8</v>
      </c>
      <c r="O23" s="389">
        <v>3650</v>
      </c>
      <c r="P23" s="388"/>
      <c r="Q23" s="390"/>
      <c r="R23" s="391"/>
      <c r="S23" s="389"/>
      <c r="T23" s="1464">
        <f t="shared" si="0"/>
        <v>6</v>
      </c>
      <c r="U23" s="379">
        <f t="shared" si="1"/>
        <v>44</v>
      </c>
      <c r="V23" s="380">
        <f t="shared" si="2"/>
        <v>21211</v>
      </c>
      <c r="W23" s="381">
        <f t="shared" si="3"/>
        <v>14</v>
      </c>
      <c r="X23" s="413">
        <f t="shared" si="4"/>
        <v>1</v>
      </c>
      <c r="Y23" s="413">
        <f t="shared" si="6"/>
        <v>44</v>
      </c>
      <c r="Z23" s="413">
        <f t="shared" si="6"/>
        <v>21211</v>
      </c>
      <c r="AA23" s="414">
        <f t="shared" si="7"/>
        <v>5402</v>
      </c>
      <c r="AB23" s="413">
        <f t="shared" si="8"/>
        <v>43.787884597999998</v>
      </c>
      <c r="AC23" s="413">
        <f t="shared" si="5"/>
        <v>14</v>
      </c>
      <c r="AD23" s="413">
        <f t="shared" si="9"/>
        <v>12</v>
      </c>
      <c r="AE23" s="413">
        <f t="shared" si="10"/>
        <v>6</v>
      </c>
    </row>
    <row r="24" spans="1:31" ht="16.5" x14ac:dyDescent="0.2">
      <c r="A24" s="384">
        <v>15</v>
      </c>
      <c r="B24" s="396" t="s">
        <v>958</v>
      </c>
      <c r="C24" s="397" t="s">
        <v>549</v>
      </c>
      <c r="D24" s="388">
        <v>16</v>
      </c>
      <c r="E24" s="390">
        <v>1167</v>
      </c>
      <c r="F24" s="391">
        <v>15</v>
      </c>
      <c r="G24" s="389">
        <v>1419</v>
      </c>
      <c r="H24" s="388">
        <v>11.5</v>
      </c>
      <c r="I24" s="390">
        <v>1415</v>
      </c>
      <c r="J24" s="391">
        <v>2</v>
      </c>
      <c r="K24" s="389">
        <v>11604</v>
      </c>
      <c r="L24" s="388">
        <v>2</v>
      </c>
      <c r="M24" s="390">
        <v>5290</v>
      </c>
      <c r="N24" s="391">
        <v>6</v>
      </c>
      <c r="O24" s="389">
        <v>3190</v>
      </c>
      <c r="P24" s="388"/>
      <c r="Q24" s="390"/>
      <c r="R24" s="391"/>
      <c r="S24" s="389"/>
      <c r="T24" s="1464">
        <f t="shared" si="0"/>
        <v>8</v>
      </c>
      <c r="U24" s="379">
        <f t="shared" si="1"/>
        <v>44.5</v>
      </c>
      <c r="V24" s="380">
        <f t="shared" si="2"/>
        <v>24085</v>
      </c>
      <c r="W24" s="381">
        <f t="shared" si="3"/>
        <v>15</v>
      </c>
      <c r="X24" s="413">
        <f t="shared" si="4"/>
        <v>1</v>
      </c>
      <c r="Y24" s="413">
        <f t="shared" si="6"/>
        <v>44.5</v>
      </c>
      <c r="Z24" s="413">
        <f t="shared" si="6"/>
        <v>24085</v>
      </c>
      <c r="AA24" s="414">
        <f t="shared" si="7"/>
        <v>11604</v>
      </c>
      <c r="AB24" s="413">
        <f t="shared" si="8"/>
        <v>44.259138395999997</v>
      </c>
      <c r="AC24" s="413">
        <f t="shared" si="5"/>
        <v>15</v>
      </c>
      <c r="AD24" s="413">
        <f t="shared" si="9"/>
        <v>16</v>
      </c>
      <c r="AE24" s="413">
        <f t="shared" si="10"/>
        <v>8</v>
      </c>
    </row>
    <row r="25" spans="1:31" ht="16.5" x14ac:dyDescent="0.2">
      <c r="A25" s="370">
        <v>16</v>
      </c>
      <c r="B25" s="396" t="s">
        <v>959</v>
      </c>
      <c r="C25" s="397" t="s">
        <v>560</v>
      </c>
      <c r="D25" s="388">
        <v>6</v>
      </c>
      <c r="E25" s="390">
        <v>1936</v>
      </c>
      <c r="F25" s="391">
        <v>8</v>
      </c>
      <c r="G25" s="389">
        <v>2762</v>
      </c>
      <c r="H25" s="388">
        <v>10</v>
      </c>
      <c r="I25" s="390">
        <v>1525</v>
      </c>
      <c r="J25" s="391">
        <v>5</v>
      </c>
      <c r="K25" s="389">
        <v>8667</v>
      </c>
      <c r="L25" s="388">
        <v>12</v>
      </c>
      <c r="M25" s="390">
        <v>1444.5</v>
      </c>
      <c r="N25" s="391">
        <v>10</v>
      </c>
      <c r="O25" s="389">
        <v>2500</v>
      </c>
      <c r="P25" s="388"/>
      <c r="Q25" s="390"/>
      <c r="R25" s="391"/>
      <c r="S25" s="389"/>
      <c r="T25" s="1464">
        <f t="shared" si="0"/>
        <v>6</v>
      </c>
      <c r="U25" s="379">
        <f t="shared" si="1"/>
        <v>45</v>
      </c>
      <c r="V25" s="380">
        <f t="shared" si="2"/>
        <v>18834.5</v>
      </c>
      <c r="W25" s="381">
        <f t="shared" si="3"/>
        <v>16</v>
      </c>
      <c r="X25" s="413">
        <f t="shared" si="4"/>
        <v>1</v>
      </c>
      <c r="Y25" s="413">
        <f t="shared" si="6"/>
        <v>45</v>
      </c>
      <c r="Z25" s="413">
        <f t="shared" si="6"/>
        <v>18834.5</v>
      </c>
      <c r="AA25" s="414">
        <f t="shared" si="7"/>
        <v>8667</v>
      </c>
      <c r="AB25" s="413">
        <f t="shared" si="8"/>
        <v>44.811646332999999</v>
      </c>
      <c r="AC25" s="413">
        <f t="shared" si="5"/>
        <v>16</v>
      </c>
      <c r="AD25" s="413">
        <f t="shared" si="9"/>
        <v>12</v>
      </c>
      <c r="AE25" s="413">
        <f t="shared" si="10"/>
        <v>6</v>
      </c>
    </row>
    <row r="26" spans="1:31" ht="16.5" x14ac:dyDescent="0.2">
      <c r="A26" s="384">
        <v>17</v>
      </c>
      <c r="B26" s="396" t="s">
        <v>261</v>
      </c>
      <c r="C26" s="397" t="s">
        <v>556</v>
      </c>
      <c r="D26" s="388">
        <v>13</v>
      </c>
      <c r="E26" s="390">
        <v>691</v>
      </c>
      <c r="F26" s="391">
        <v>12</v>
      </c>
      <c r="G26" s="389">
        <v>1511</v>
      </c>
      <c r="H26" s="388">
        <v>3</v>
      </c>
      <c r="I26" s="390">
        <v>5435</v>
      </c>
      <c r="J26" s="391">
        <v>13</v>
      </c>
      <c r="K26" s="389">
        <v>3959</v>
      </c>
      <c r="L26" s="388">
        <v>6</v>
      </c>
      <c r="M26" s="390">
        <v>2660</v>
      </c>
      <c r="N26" s="391">
        <v>7</v>
      </c>
      <c r="O26" s="389">
        <v>2990</v>
      </c>
      <c r="P26" s="388"/>
      <c r="Q26" s="390"/>
      <c r="R26" s="391"/>
      <c r="S26" s="389"/>
      <c r="T26" s="1464">
        <f t="shared" si="0"/>
        <v>6.5</v>
      </c>
      <c r="U26" s="379">
        <f t="shared" si="1"/>
        <v>47.5</v>
      </c>
      <c r="V26" s="380">
        <f t="shared" si="2"/>
        <v>17246</v>
      </c>
      <c r="W26" s="381">
        <f t="shared" si="3"/>
        <v>17</v>
      </c>
      <c r="X26" s="413">
        <f t="shared" si="4"/>
        <v>1</v>
      </c>
      <c r="Y26" s="413">
        <f t="shared" si="6"/>
        <v>47.5</v>
      </c>
      <c r="Z26" s="413">
        <f t="shared" si="6"/>
        <v>17246</v>
      </c>
      <c r="AA26" s="414">
        <f t="shared" si="7"/>
        <v>5435</v>
      </c>
      <c r="AB26" s="413">
        <f t="shared" si="8"/>
        <v>47.327534565000001</v>
      </c>
      <c r="AC26" s="413">
        <f t="shared" si="5"/>
        <v>17</v>
      </c>
      <c r="AD26" s="413">
        <f t="shared" si="9"/>
        <v>13</v>
      </c>
      <c r="AE26" s="413">
        <f t="shared" si="10"/>
        <v>6.5</v>
      </c>
    </row>
    <row r="27" spans="1:31" ht="16.5" x14ac:dyDescent="0.2">
      <c r="A27" s="384">
        <v>18</v>
      </c>
      <c r="B27" s="396" t="s">
        <v>960</v>
      </c>
      <c r="C27" s="397" t="s">
        <v>549</v>
      </c>
      <c r="D27" s="388">
        <v>7</v>
      </c>
      <c r="E27" s="390">
        <v>2262</v>
      </c>
      <c r="F27" s="391">
        <v>11</v>
      </c>
      <c r="G27" s="389">
        <v>1653</v>
      </c>
      <c r="H27" s="388">
        <v>10</v>
      </c>
      <c r="I27" s="390">
        <v>2960</v>
      </c>
      <c r="J27" s="391">
        <v>9</v>
      </c>
      <c r="K27" s="389">
        <v>5694</v>
      </c>
      <c r="L27" s="388">
        <v>5</v>
      </c>
      <c r="M27" s="390">
        <v>2495</v>
      </c>
      <c r="N27" s="391">
        <v>12</v>
      </c>
      <c r="O27" s="389">
        <v>2200</v>
      </c>
      <c r="P27" s="388"/>
      <c r="Q27" s="390"/>
      <c r="R27" s="391"/>
      <c r="S27" s="389"/>
      <c r="T27" s="1464">
        <f t="shared" si="0"/>
        <v>6</v>
      </c>
      <c r="U27" s="379">
        <f t="shared" si="1"/>
        <v>48</v>
      </c>
      <c r="V27" s="380">
        <f t="shared" si="2"/>
        <v>17264</v>
      </c>
      <c r="W27" s="381">
        <f t="shared" si="3"/>
        <v>18</v>
      </c>
      <c r="X27" s="413">
        <f t="shared" si="4"/>
        <v>1</v>
      </c>
      <c r="Y27" s="413">
        <f t="shared" si="6"/>
        <v>48</v>
      </c>
      <c r="Z27" s="413">
        <f t="shared" si="6"/>
        <v>17264</v>
      </c>
      <c r="AA27" s="414">
        <f t="shared" si="7"/>
        <v>5694</v>
      </c>
      <c r="AB27" s="413">
        <f t="shared" si="8"/>
        <v>47.827354305999997</v>
      </c>
      <c r="AC27" s="413">
        <f t="shared" si="5"/>
        <v>18</v>
      </c>
      <c r="AD27" s="413">
        <f t="shared" si="9"/>
        <v>12</v>
      </c>
      <c r="AE27" s="413">
        <f t="shared" si="10"/>
        <v>6</v>
      </c>
    </row>
    <row r="28" spans="1:31" ht="16.5" x14ac:dyDescent="0.2">
      <c r="A28" s="370">
        <v>19</v>
      </c>
      <c r="B28" s="396" t="s">
        <v>961</v>
      </c>
      <c r="C28" s="397" t="s">
        <v>547</v>
      </c>
      <c r="D28" s="388">
        <v>4</v>
      </c>
      <c r="E28" s="390">
        <v>2033</v>
      </c>
      <c r="F28" s="391">
        <v>2</v>
      </c>
      <c r="G28" s="389">
        <v>3517</v>
      </c>
      <c r="H28" s="388">
        <v>13</v>
      </c>
      <c r="I28" s="390">
        <v>1730</v>
      </c>
      <c r="J28" s="391">
        <v>5</v>
      </c>
      <c r="K28" s="1465">
        <v>7285</v>
      </c>
      <c r="L28" s="388">
        <v>17</v>
      </c>
      <c r="M28" s="390">
        <v>0</v>
      </c>
      <c r="N28" s="391">
        <v>17</v>
      </c>
      <c r="O28" s="389">
        <v>0</v>
      </c>
      <c r="P28" s="388"/>
      <c r="Q28" s="390"/>
      <c r="R28" s="391"/>
      <c r="S28" s="389"/>
      <c r="T28" s="1464">
        <f t="shared" si="0"/>
        <v>8.5</v>
      </c>
      <c r="U28" s="379">
        <f t="shared" si="1"/>
        <v>49.5</v>
      </c>
      <c r="V28" s="380">
        <f t="shared" si="2"/>
        <v>14565</v>
      </c>
      <c r="W28" s="381">
        <f t="shared" si="3"/>
        <v>19</v>
      </c>
      <c r="X28" s="413">
        <f t="shared" si="4"/>
        <v>1</v>
      </c>
      <c r="Y28" s="413">
        <f t="shared" si="6"/>
        <v>49.5</v>
      </c>
      <c r="Z28" s="413">
        <f t="shared" si="6"/>
        <v>14565</v>
      </c>
      <c r="AA28" s="414">
        <f t="shared" si="7"/>
        <v>7285</v>
      </c>
      <c r="AB28" s="413">
        <f t="shared" si="8"/>
        <v>49.354342714999994</v>
      </c>
      <c r="AC28" s="413">
        <f t="shared" si="5"/>
        <v>19</v>
      </c>
      <c r="AD28" s="413">
        <f t="shared" si="9"/>
        <v>17</v>
      </c>
      <c r="AE28" s="413">
        <f t="shared" si="10"/>
        <v>8.5</v>
      </c>
    </row>
    <row r="29" spans="1:31" ht="16.5" x14ac:dyDescent="0.2">
      <c r="A29" s="384">
        <v>20</v>
      </c>
      <c r="B29" s="1658" t="s">
        <v>962</v>
      </c>
      <c r="C29" s="397" t="s">
        <v>901</v>
      </c>
      <c r="D29" s="388">
        <v>2</v>
      </c>
      <c r="E29" s="390">
        <v>2059</v>
      </c>
      <c r="F29" s="391">
        <v>16</v>
      </c>
      <c r="G29" s="389">
        <v>856</v>
      </c>
      <c r="H29" s="388">
        <v>12</v>
      </c>
      <c r="I29" s="390">
        <v>2130</v>
      </c>
      <c r="J29" s="391">
        <v>12</v>
      </c>
      <c r="K29" s="389">
        <v>4281</v>
      </c>
      <c r="L29" s="388">
        <v>3</v>
      </c>
      <c r="M29" s="390">
        <v>4110</v>
      </c>
      <c r="N29" s="391">
        <v>13</v>
      </c>
      <c r="O29" s="389">
        <v>1610</v>
      </c>
      <c r="P29" s="388"/>
      <c r="Q29" s="390"/>
      <c r="R29" s="391"/>
      <c r="S29" s="389"/>
      <c r="T29" s="1464">
        <f t="shared" si="0"/>
        <v>8</v>
      </c>
      <c r="U29" s="379">
        <f t="shared" si="1"/>
        <v>50</v>
      </c>
      <c r="V29" s="380">
        <f t="shared" si="2"/>
        <v>15046</v>
      </c>
      <c r="W29" s="381">
        <f t="shared" si="3"/>
        <v>20</v>
      </c>
      <c r="X29" s="413">
        <f t="shared" si="4"/>
        <v>1</v>
      </c>
      <c r="Y29" s="413">
        <f t="shared" si="6"/>
        <v>50</v>
      </c>
      <c r="Z29" s="413">
        <f t="shared" si="6"/>
        <v>15046</v>
      </c>
      <c r="AA29" s="414">
        <f t="shared" si="7"/>
        <v>4281</v>
      </c>
      <c r="AB29" s="413">
        <f t="shared" si="8"/>
        <v>49.849535718999995</v>
      </c>
      <c r="AC29" s="413">
        <f t="shared" si="5"/>
        <v>20</v>
      </c>
      <c r="AD29" s="413">
        <f t="shared" si="9"/>
        <v>16</v>
      </c>
      <c r="AE29" s="413">
        <f t="shared" si="10"/>
        <v>8</v>
      </c>
    </row>
    <row r="30" spans="1:31" ht="16.5" x14ac:dyDescent="0.2">
      <c r="A30" s="384">
        <v>21</v>
      </c>
      <c r="B30" s="1658" t="s">
        <v>963</v>
      </c>
      <c r="C30" s="397" t="s">
        <v>547</v>
      </c>
      <c r="D30" s="388">
        <v>5</v>
      </c>
      <c r="E30" s="390">
        <v>2404</v>
      </c>
      <c r="F30" s="391">
        <v>5</v>
      </c>
      <c r="G30" s="389">
        <v>2576</v>
      </c>
      <c r="H30" s="388">
        <v>8</v>
      </c>
      <c r="I30" s="390">
        <v>1915</v>
      </c>
      <c r="J30" s="391">
        <v>7</v>
      </c>
      <c r="K30" s="389">
        <v>6814</v>
      </c>
      <c r="L30" s="388">
        <v>17</v>
      </c>
      <c r="M30" s="390">
        <v>0</v>
      </c>
      <c r="N30" s="391">
        <v>17</v>
      </c>
      <c r="O30" s="389">
        <v>0</v>
      </c>
      <c r="P30" s="388"/>
      <c r="Q30" s="390"/>
      <c r="R30" s="391"/>
      <c r="S30" s="389"/>
      <c r="T30" s="1464">
        <f t="shared" si="0"/>
        <v>8.5</v>
      </c>
      <c r="U30" s="379">
        <f t="shared" si="1"/>
        <v>50.5</v>
      </c>
      <c r="V30" s="380">
        <f t="shared" si="2"/>
        <v>13709</v>
      </c>
      <c r="W30" s="381">
        <f t="shared" si="3"/>
        <v>21</v>
      </c>
      <c r="X30" s="413">
        <f t="shared" si="4"/>
        <v>1</v>
      </c>
      <c r="Y30" s="413">
        <f t="shared" si="6"/>
        <v>50.5</v>
      </c>
      <c r="Z30" s="413">
        <f t="shared" si="6"/>
        <v>13709</v>
      </c>
      <c r="AA30" s="414">
        <f t="shared" si="7"/>
        <v>6814</v>
      </c>
      <c r="AB30" s="413">
        <f t="shared" si="8"/>
        <v>50.362903185999997</v>
      </c>
      <c r="AC30" s="413">
        <f t="shared" si="5"/>
        <v>21</v>
      </c>
      <c r="AD30" s="413">
        <f t="shared" si="9"/>
        <v>17</v>
      </c>
      <c r="AE30" s="413">
        <f t="shared" si="10"/>
        <v>8.5</v>
      </c>
    </row>
    <row r="31" spans="1:31" ht="16.5" x14ac:dyDescent="0.2">
      <c r="A31" s="370">
        <v>22</v>
      </c>
      <c r="B31" s="1658" t="s">
        <v>964</v>
      </c>
      <c r="C31" s="397" t="s">
        <v>558</v>
      </c>
      <c r="D31" s="388">
        <v>15</v>
      </c>
      <c r="E31" s="390">
        <v>419</v>
      </c>
      <c r="F31" s="391">
        <v>2</v>
      </c>
      <c r="G31" s="389">
        <v>3219</v>
      </c>
      <c r="H31" s="388">
        <v>14</v>
      </c>
      <c r="I31" s="390">
        <v>1330</v>
      </c>
      <c r="J31" s="391">
        <v>15</v>
      </c>
      <c r="K31" s="389">
        <v>2280</v>
      </c>
      <c r="L31" s="388">
        <v>4</v>
      </c>
      <c r="M31" s="390">
        <v>2650</v>
      </c>
      <c r="N31" s="391">
        <v>9</v>
      </c>
      <c r="O31" s="389">
        <v>2590</v>
      </c>
      <c r="P31" s="388"/>
      <c r="Q31" s="390"/>
      <c r="R31" s="391"/>
      <c r="S31" s="389"/>
      <c r="T31" s="1464">
        <f t="shared" si="0"/>
        <v>7.5</v>
      </c>
      <c r="U31" s="379">
        <f t="shared" si="1"/>
        <v>51.5</v>
      </c>
      <c r="V31" s="380">
        <f t="shared" si="2"/>
        <v>12488</v>
      </c>
      <c r="W31" s="381">
        <f t="shared" si="3"/>
        <v>22</v>
      </c>
      <c r="X31" s="413">
        <f t="shared" si="4"/>
        <v>1</v>
      </c>
      <c r="Y31" s="413">
        <f t="shared" si="6"/>
        <v>51.5</v>
      </c>
      <c r="Z31" s="413">
        <f t="shared" si="6"/>
        <v>12488</v>
      </c>
      <c r="AA31" s="414">
        <f t="shared" si="7"/>
        <v>3219</v>
      </c>
      <c r="AB31" s="413">
        <f t="shared" si="8"/>
        <v>51.375116781000003</v>
      </c>
      <c r="AC31" s="413">
        <f t="shared" si="5"/>
        <v>22</v>
      </c>
      <c r="AD31" s="413">
        <f t="shared" si="9"/>
        <v>15</v>
      </c>
      <c r="AE31" s="413">
        <f t="shared" si="10"/>
        <v>7.5</v>
      </c>
    </row>
    <row r="32" spans="1:31" ht="16.5" x14ac:dyDescent="0.2">
      <c r="A32" s="384">
        <v>23</v>
      </c>
      <c r="B32" s="396" t="s">
        <v>965</v>
      </c>
      <c r="C32" s="397" t="s">
        <v>548</v>
      </c>
      <c r="D32" s="388">
        <v>16</v>
      </c>
      <c r="E32" s="390">
        <v>375</v>
      </c>
      <c r="F32" s="391">
        <v>15</v>
      </c>
      <c r="G32" s="389">
        <v>1282</v>
      </c>
      <c r="H32" s="388">
        <v>4</v>
      </c>
      <c r="I32" s="390">
        <v>4930</v>
      </c>
      <c r="J32" s="391">
        <v>14</v>
      </c>
      <c r="K32" s="389">
        <v>3869</v>
      </c>
      <c r="L32" s="388">
        <v>9</v>
      </c>
      <c r="M32" s="390">
        <v>1830</v>
      </c>
      <c r="N32" s="391">
        <v>2</v>
      </c>
      <c r="O32" s="389">
        <v>7040</v>
      </c>
      <c r="P32" s="388"/>
      <c r="Q32" s="390"/>
      <c r="R32" s="391"/>
      <c r="S32" s="389"/>
      <c r="T32" s="1464">
        <f t="shared" si="0"/>
        <v>8</v>
      </c>
      <c r="U32" s="379">
        <f t="shared" si="1"/>
        <v>52</v>
      </c>
      <c r="V32" s="380">
        <f t="shared" si="2"/>
        <v>19326</v>
      </c>
      <c r="W32" s="381">
        <f t="shared" si="3"/>
        <v>23</v>
      </c>
      <c r="X32" s="413">
        <f t="shared" si="4"/>
        <v>1</v>
      </c>
      <c r="Y32" s="413">
        <f t="shared" si="6"/>
        <v>52</v>
      </c>
      <c r="Z32" s="413">
        <f t="shared" si="6"/>
        <v>19326</v>
      </c>
      <c r="AA32" s="414">
        <f t="shared" si="7"/>
        <v>7040</v>
      </c>
      <c r="AB32" s="413">
        <f t="shared" si="8"/>
        <v>51.806732959999998</v>
      </c>
      <c r="AC32" s="413">
        <f t="shared" si="5"/>
        <v>23</v>
      </c>
      <c r="AD32" s="413">
        <f t="shared" si="9"/>
        <v>16</v>
      </c>
      <c r="AE32" s="413">
        <f t="shared" si="10"/>
        <v>8</v>
      </c>
    </row>
    <row r="33" spans="1:31" ht="16.5" x14ac:dyDescent="0.2">
      <c r="A33" s="384">
        <v>24</v>
      </c>
      <c r="B33" s="396" t="s">
        <v>966</v>
      </c>
      <c r="C33" s="397" t="s">
        <v>900</v>
      </c>
      <c r="D33" s="388">
        <v>6</v>
      </c>
      <c r="E33" s="390">
        <v>2372</v>
      </c>
      <c r="F33" s="391">
        <v>13</v>
      </c>
      <c r="G33" s="389">
        <v>1752</v>
      </c>
      <c r="H33" s="388">
        <v>9</v>
      </c>
      <c r="I33" s="390">
        <v>3225</v>
      </c>
      <c r="J33" s="391">
        <v>8</v>
      </c>
      <c r="K33" s="389">
        <v>5823</v>
      </c>
      <c r="L33" s="388">
        <v>12</v>
      </c>
      <c r="M33" s="390">
        <v>1370</v>
      </c>
      <c r="N33" s="391">
        <v>11</v>
      </c>
      <c r="O33" s="389">
        <v>2760</v>
      </c>
      <c r="P33" s="388"/>
      <c r="Q33" s="390"/>
      <c r="R33" s="391"/>
      <c r="S33" s="389"/>
      <c r="T33" s="1464">
        <f t="shared" si="0"/>
        <v>6.5</v>
      </c>
      <c r="U33" s="379">
        <f t="shared" si="1"/>
        <v>52.5</v>
      </c>
      <c r="V33" s="380">
        <f t="shared" si="2"/>
        <v>17302</v>
      </c>
      <c r="W33" s="381">
        <f t="shared" si="3"/>
        <v>24</v>
      </c>
      <c r="X33" s="413">
        <f t="shared" si="4"/>
        <v>1</v>
      </c>
      <c r="Y33" s="413">
        <f t="shared" si="6"/>
        <v>52.5</v>
      </c>
      <c r="Z33" s="413">
        <f t="shared" si="6"/>
        <v>17302</v>
      </c>
      <c r="AA33" s="414">
        <f t="shared" si="7"/>
        <v>5823</v>
      </c>
      <c r="AB33" s="413">
        <f t="shared" si="8"/>
        <v>52.326974176999997</v>
      </c>
      <c r="AC33" s="413">
        <f t="shared" si="5"/>
        <v>24</v>
      </c>
      <c r="AD33" s="413">
        <f t="shared" si="9"/>
        <v>13</v>
      </c>
      <c r="AE33" s="413">
        <f t="shared" si="10"/>
        <v>6.5</v>
      </c>
    </row>
    <row r="34" spans="1:31" ht="16.5" x14ac:dyDescent="0.2">
      <c r="A34" s="370">
        <v>25</v>
      </c>
      <c r="B34" s="396" t="s">
        <v>967</v>
      </c>
      <c r="C34" s="397" t="s">
        <v>553</v>
      </c>
      <c r="D34" s="388">
        <v>9</v>
      </c>
      <c r="E34" s="390">
        <v>1316</v>
      </c>
      <c r="F34" s="391">
        <v>11</v>
      </c>
      <c r="G34" s="389">
        <v>2330</v>
      </c>
      <c r="H34" s="388">
        <v>13</v>
      </c>
      <c r="I34" s="390">
        <v>1730</v>
      </c>
      <c r="J34" s="391">
        <v>11</v>
      </c>
      <c r="K34" s="389">
        <v>4453</v>
      </c>
      <c r="L34" s="388">
        <v>7</v>
      </c>
      <c r="M34" s="390">
        <v>2145</v>
      </c>
      <c r="N34" s="391">
        <v>10</v>
      </c>
      <c r="O34" s="389">
        <v>3030</v>
      </c>
      <c r="P34" s="388"/>
      <c r="Q34" s="390"/>
      <c r="R34" s="391"/>
      <c r="S34" s="389"/>
      <c r="T34" s="1464">
        <f t="shared" si="0"/>
        <v>6.5</v>
      </c>
      <c r="U34" s="379">
        <f t="shared" si="1"/>
        <v>54.5</v>
      </c>
      <c r="V34" s="380">
        <f t="shared" si="2"/>
        <v>15004</v>
      </c>
      <c r="W34" s="381">
        <f t="shared" si="3"/>
        <v>25</v>
      </c>
      <c r="X34" s="413">
        <f t="shared" si="4"/>
        <v>1</v>
      </c>
      <c r="Y34" s="413">
        <f t="shared" si="6"/>
        <v>54.5</v>
      </c>
      <c r="Z34" s="413">
        <f t="shared" si="6"/>
        <v>15004</v>
      </c>
      <c r="AA34" s="414">
        <f t="shared" si="7"/>
        <v>4453</v>
      </c>
      <c r="AB34" s="413">
        <f t="shared" si="8"/>
        <v>54.349955547</v>
      </c>
      <c r="AC34" s="413">
        <f t="shared" si="5"/>
        <v>25</v>
      </c>
      <c r="AD34" s="413">
        <f t="shared" si="9"/>
        <v>13</v>
      </c>
      <c r="AE34" s="413">
        <f t="shared" si="10"/>
        <v>6.5</v>
      </c>
    </row>
    <row r="35" spans="1:31" ht="16.5" x14ac:dyDescent="0.2">
      <c r="A35" s="384">
        <v>26</v>
      </c>
      <c r="B35" s="396" t="s">
        <v>968</v>
      </c>
      <c r="C35" s="397" t="s">
        <v>900</v>
      </c>
      <c r="D35" s="388">
        <v>13</v>
      </c>
      <c r="E35" s="390">
        <v>1627</v>
      </c>
      <c r="F35" s="391">
        <v>8</v>
      </c>
      <c r="G35" s="389">
        <v>1926</v>
      </c>
      <c r="H35" s="388">
        <v>4</v>
      </c>
      <c r="I35" s="390">
        <v>2935</v>
      </c>
      <c r="J35" s="391">
        <v>11</v>
      </c>
      <c r="K35" s="389">
        <v>5876</v>
      </c>
      <c r="L35" s="388">
        <v>17</v>
      </c>
      <c r="M35" s="390">
        <v>0</v>
      </c>
      <c r="N35" s="391">
        <v>17</v>
      </c>
      <c r="O35" s="389">
        <v>0</v>
      </c>
      <c r="P35" s="388"/>
      <c r="Q35" s="390"/>
      <c r="R35" s="391"/>
      <c r="S35" s="389"/>
      <c r="T35" s="1464">
        <f t="shared" si="0"/>
        <v>8.5</v>
      </c>
      <c r="U35" s="379">
        <f t="shared" si="1"/>
        <v>61.5</v>
      </c>
      <c r="V35" s="380">
        <f t="shared" si="2"/>
        <v>12364</v>
      </c>
      <c r="W35" s="381">
        <f t="shared" si="3"/>
        <v>26</v>
      </c>
      <c r="X35" s="413">
        <f t="shared" si="4"/>
        <v>1</v>
      </c>
      <c r="Y35" s="413">
        <f t="shared" si="6"/>
        <v>61.5</v>
      </c>
      <c r="Z35" s="413">
        <f t="shared" si="6"/>
        <v>12364</v>
      </c>
      <c r="AA35" s="414">
        <f t="shared" si="7"/>
        <v>5876</v>
      </c>
      <c r="AB35" s="413">
        <f t="shared" si="8"/>
        <v>61.376354123999995</v>
      </c>
      <c r="AC35" s="413">
        <f t="shared" si="5"/>
        <v>26</v>
      </c>
      <c r="AD35" s="413">
        <f t="shared" si="9"/>
        <v>17</v>
      </c>
      <c r="AE35" s="413">
        <f t="shared" si="10"/>
        <v>8.5</v>
      </c>
    </row>
    <row r="36" spans="1:31" ht="16.5" x14ac:dyDescent="0.2">
      <c r="A36" s="384">
        <v>27</v>
      </c>
      <c r="B36" s="396" t="s">
        <v>969</v>
      </c>
      <c r="C36" s="397" t="s">
        <v>902</v>
      </c>
      <c r="D36" s="388">
        <v>11</v>
      </c>
      <c r="E36" s="390">
        <v>978</v>
      </c>
      <c r="F36" s="391">
        <v>14</v>
      </c>
      <c r="G36" s="389">
        <v>1614</v>
      </c>
      <c r="H36" s="388">
        <v>11</v>
      </c>
      <c r="I36" s="390">
        <v>2670</v>
      </c>
      <c r="J36" s="391">
        <v>8</v>
      </c>
      <c r="K36" s="389">
        <v>6735</v>
      </c>
      <c r="L36" s="388">
        <v>10</v>
      </c>
      <c r="M36" s="390">
        <v>1760</v>
      </c>
      <c r="N36" s="391">
        <v>17</v>
      </c>
      <c r="O36" s="389">
        <v>0</v>
      </c>
      <c r="P36" s="388"/>
      <c r="Q36" s="390"/>
      <c r="R36" s="391"/>
      <c r="S36" s="389"/>
      <c r="T36" s="1464">
        <f t="shared" si="0"/>
        <v>8.5</v>
      </c>
      <c r="U36" s="379">
        <f t="shared" si="1"/>
        <v>62.5</v>
      </c>
      <c r="V36" s="380">
        <f t="shared" si="2"/>
        <v>13757</v>
      </c>
      <c r="W36" s="381">
        <f t="shared" si="3"/>
        <v>27</v>
      </c>
      <c r="X36" s="413">
        <f t="shared" si="4"/>
        <v>1</v>
      </c>
      <c r="Y36" s="413">
        <f t="shared" si="6"/>
        <v>62.5</v>
      </c>
      <c r="Z36" s="413">
        <f t="shared" si="6"/>
        <v>13757</v>
      </c>
      <c r="AA36" s="414">
        <f t="shared" si="7"/>
        <v>6735</v>
      </c>
      <c r="AB36" s="413">
        <f t="shared" si="8"/>
        <v>62.362423265000004</v>
      </c>
      <c r="AC36" s="413">
        <f t="shared" si="5"/>
        <v>27</v>
      </c>
      <c r="AD36" s="413">
        <f t="shared" si="9"/>
        <v>17</v>
      </c>
      <c r="AE36" s="413">
        <f t="shared" si="10"/>
        <v>8.5</v>
      </c>
    </row>
    <row r="37" spans="1:31" ht="16.5" x14ac:dyDescent="0.2">
      <c r="A37" s="370">
        <v>28</v>
      </c>
      <c r="B37" s="1658" t="s">
        <v>970</v>
      </c>
      <c r="C37" s="397" t="s">
        <v>557</v>
      </c>
      <c r="D37" s="388">
        <v>12</v>
      </c>
      <c r="E37" s="390">
        <v>939</v>
      </c>
      <c r="F37" s="391">
        <v>9</v>
      </c>
      <c r="G37" s="389">
        <v>2673</v>
      </c>
      <c r="H37" s="388">
        <v>15</v>
      </c>
      <c r="I37" s="390">
        <v>555</v>
      </c>
      <c r="J37" s="391">
        <v>13</v>
      </c>
      <c r="K37" s="389">
        <v>5297</v>
      </c>
      <c r="L37" s="388">
        <v>13</v>
      </c>
      <c r="M37" s="390">
        <v>1495</v>
      </c>
      <c r="N37" s="391">
        <v>8</v>
      </c>
      <c r="O37" s="389">
        <v>2790</v>
      </c>
      <c r="P37" s="388"/>
      <c r="Q37" s="390"/>
      <c r="R37" s="391"/>
      <c r="S37" s="389"/>
      <c r="T37" s="1464">
        <f t="shared" si="0"/>
        <v>7.5</v>
      </c>
      <c r="U37" s="379">
        <f t="shared" si="1"/>
        <v>62.5</v>
      </c>
      <c r="V37" s="380">
        <f t="shared" si="2"/>
        <v>13749</v>
      </c>
      <c r="W37" s="381">
        <f t="shared" si="3"/>
        <v>28</v>
      </c>
      <c r="X37" s="413">
        <f t="shared" si="4"/>
        <v>1</v>
      </c>
      <c r="Y37" s="413">
        <f t="shared" si="6"/>
        <v>62.5</v>
      </c>
      <c r="Z37" s="413">
        <f t="shared" si="6"/>
        <v>13749</v>
      </c>
      <c r="AA37" s="414">
        <f t="shared" si="7"/>
        <v>5297</v>
      </c>
      <c r="AB37" s="413">
        <f t="shared" si="8"/>
        <v>62.362504702999999</v>
      </c>
      <c r="AC37" s="413">
        <f t="shared" si="5"/>
        <v>28</v>
      </c>
      <c r="AD37" s="413">
        <f t="shared" si="9"/>
        <v>15</v>
      </c>
      <c r="AE37" s="413">
        <f t="shared" si="10"/>
        <v>7.5</v>
      </c>
    </row>
    <row r="38" spans="1:31" ht="16.5" x14ac:dyDescent="0.2">
      <c r="A38" s="384">
        <v>29</v>
      </c>
      <c r="B38" s="396" t="s">
        <v>971</v>
      </c>
      <c r="C38" s="397" t="s">
        <v>554</v>
      </c>
      <c r="D38" s="388">
        <v>8</v>
      </c>
      <c r="E38" s="390">
        <v>2166</v>
      </c>
      <c r="F38" s="391">
        <v>12</v>
      </c>
      <c r="G38" s="389">
        <v>1812</v>
      </c>
      <c r="H38" s="388">
        <v>15</v>
      </c>
      <c r="I38" s="390">
        <v>1045</v>
      </c>
      <c r="J38" s="391">
        <v>14</v>
      </c>
      <c r="K38" s="389">
        <v>4998</v>
      </c>
      <c r="L38" s="388">
        <v>12</v>
      </c>
      <c r="M38" s="390">
        <v>1715</v>
      </c>
      <c r="N38" s="391">
        <v>12</v>
      </c>
      <c r="O38" s="389">
        <v>730</v>
      </c>
      <c r="P38" s="388"/>
      <c r="Q38" s="390"/>
      <c r="R38" s="391"/>
      <c r="S38" s="389"/>
      <c r="T38" s="1464">
        <f t="shared" si="0"/>
        <v>7.5</v>
      </c>
      <c r="U38" s="379">
        <f t="shared" si="1"/>
        <v>65.5</v>
      </c>
      <c r="V38" s="380">
        <f t="shared" si="2"/>
        <v>12466</v>
      </c>
      <c r="W38" s="381">
        <f t="shared" si="3"/>
        <v>29</v>
      </c>
      <c r="X38" s="413">
        <f t="shared" si="4"/>
        <v>1</v>
      </c>
      <c r="Y38" s="413">
        <f t="shared" si="6"/>
        <v>65.5</v>
      </c>
      <c r="Z38" s="413">
        <f t="shared" si="6"/>
        <v>12466</v>
      </c>
      <c r="AA38" s="414">
        <f t="shared" si="7"/>
        <v>4998</v>
      </c>
      <c r="AB38" s="413">
        <f t="shared" si="8"/>
        <v>65.375335002</v>
      </c>
      <c r="AC38" s="413">
        <f t="shared" si="5"/>
        <v>29</v>
      </c>
      <c r="AD38" s="413">
        <f t="shared" si="9"/>
        <v>15</v>
      </c>
      <c r="AE38" s="413">
        <f t="shared" si="10"/>
        <v>7.5</v>
      </c>
    </row>
    <row r="39" spans="1:31" ht="16.5" x14ac:dyDescent="0.2">
      <c r="A39" s="384">
        <v>30</v>
      </c>
      <c r="B39" s="1658" t="s">
        <v>972</v>
      </c>
      <c r="C39" s="397" t="s">
        <v>557</v>
      </c>
      <c r="D39" s="388">
        <v>10</v>
      </c>
      <c r="E39" s="390">
        <v>1919</v>
      </c>
      <c r="F39" s="391">
        <v>7</v>
      </c>
      <c r="G39" s="389">
        <v>2765</v>
      </c>
      <c r="H39" s="388">
        <v>9</v>
      </c>
      <c r="I39" s="390">
        <v>1845</v>
      </c>
      <c r="J39" s="391">
        <v>15</v>
      </c>
      <c r="K39" s="389">
        <v>4513</v>
      </c>
      <c r="L39" s="388">
        <v>17</v>
      </c>
      <c r="M39" s="390">
        <v>0</v>
      </c>
      <c r="N39" s="391">
        <v>17</v>
      </c>
      <c r="O39" s="389">
        <v>0</v>
      </c>
      <c r="P39" s="388"/>
      <c r="Q39" s="390"/>
      <c r="R39" s="391"/>
      <c r="S39" s="389"/>
      <c r="T39" s="1464">
        <f t="shared" si="0"/>
        <v>8.5</v>
      </c>
      <c r="U39" s="379">
        <f t="shared" si="1"/>
        <v>66.5</v>
      </c>
      <c r="V39" s="380">
        <f t="shared" si="2"/>
        <v>11042</v>
      </c>
      <c r="W39" s="381">
        <f t="shared" si="3"/>
        <v>30</v>
      </c>
      <c r="X39" s="413">
        <f t="shared" si="4"/>
        <v>1</v>
      </c>
      <c r="Y39" s="413">
        <f t="shared" si="6"/>
        <v>66.5</v>
      </c>
      <c r="Z39" s="413">
        <f t="shared" si="6"/>
        <v>11042</v>
      </c>
      <c r="AA39" s="414">
        <f t="shared" si="7"/>
        <v>4513</v>
      </c>
      <c r="AB39" s="413">
        <f t="shared" si="8"/>
        <v>66.389575487000002</v>
      </c>
      <c r="AC39" s="413">
        <f t="shared" si="5"/>
        <v>30</v>
      </c>
      <c r="AD39" s="413">
        <f t="shared" si="9"/>
        <v>17</v>
      </c>
      <c r="AE39" s="413">
        <f t="shared" si="10"/>
        <v>8.5</v>
      </c>
    </row>
    <row r="40" spans="1:31" ht="16.5" x14ac:dyDescent="0.2">
      <c r="A40" s="370">
        <v>31</v>
      </c>
      <c r="B40" s="396" t="s">
        <v>973</v>
      </c>
      <c r="C40" s="397" t="s">
        <v>552</v>
      </c>
      <c r="D40" s="388">
        <v>2</v>
      </c>
      <c r="E40" s="390">
        <v>3565</v>
      </c>
      <c r="F40" s="391">
        <v>14</v>
      </c>
      <c r="G40" s="389">
        <v>1287</v>
      </c>
      <c r="H40" s="388">
        <v>17</v>
      </c>
      <c r="I40" s="390">
        <v>0</v>
      </c>
      <c r="J40" s="391">
        <v>17</v>
      </c>
      <c r="K40" s="389">
        <v>0</v>
      </c>
      <c r="L40" s="388">
        <v>17</v>
      </c>
      <c r="M40" s="390">
        <v>0</v>
      </c>
      <c r="N40" s="391">
        <v>17</v>
      </c>
      <c r="O40" s="389">
        <v>0</v>
      </c>
      <c r="P40" s="388"/>
      <c r="Q40" s="390"/>
      <c r="R40" s="391"/>
      <c r="S40" s="389"/>
      <c r="T40" s="1464">
        <f t="shared" si="0"/>
        <v>8.5</v>
      </c>
      <c r="U40" s="379">
        <f t="shared" si="1"/>
        <v>75.5</v>
      </c>
      <c r="V40" s="380">
        <f t="shared" si="2"/>
        <v>4852</v>
      </c>
      <c r="W40" s="381">
        <f t="shared" si="3"/>
        <v>31</v>
      </c>
      <c r="X40" s="413">
        <f t="shared" si="4"/>
        <v>1</v>
      </c>
      <c r="Y40" s="413">
        <f t="shared" si="6"/>
        <v>75.5</v>
      </c>
      <c r="Z40" s="413">
        <f t="shared" si="6"/>
        <v>4852</v>
      </c>
      <c r="AA40" s="414">
        <f t="shared" si="7"/>
        <v>3565</v>
      </c>
      <c r="AB40" s="413">
        <f t="shared" si="8"/>
        <v>75.451476435000004</v>
      </c>
      <c r="AC40" s="413">
        <f t="shared" si="5"/>
        <v>31</v>
      </c>
      <c r="AD40" s="413">
        <f t="shared" si="9"/>
        <v>17</v>
      </c>
      <c r="AE40" s="413">
        <f t="shared" si="10"/>
        <v>8.5</v>
      </c>
    </row>
    <row r="41" spans="1:31" ht="16.5" x14ac:dyDescent="0.2">
      <c r="A41" s="384">
        <v>32</v>
      </c>
      <c r="B41" s="396" t="s">
        <v>571</v>
      </c>
      <c r="C41" s="397" t="s">
        <v>559</v>
      </c>
      <c r="D41" s="388">
        <v>15</v>
      </c>
      <c r="E41" s="390">
        <v>1581</v>
      </c>
      <c r="F41" s="391">
        <v>16</v>
      </c>
      <c r="G41" s="389">
        <v>1333</v>
      </c>
      <c r="H41" s="388">
        <v>17</v>
      </c>
      <c r="I41" s="390">
        <v>0</v>
      </c>
      <c r="J41" s="391">
        <v>17</v>
      </c>
      <c r="K41" s="389">
        <v>0</v>
      </c>
      <c r="L41" s="388">
        <v>17</v>
      </c>
      <c r="M41" s="390">
        <v>0</v>
      </c>
      <c r="N41" s="391">
        <v>17</v>
      </c>
      <c r="O41" s="389">
        <v>0</v>
      </c>
      <c r="P41" s="388"/>
      <c r="Q41" s="390"/>
      <c r="R41" s="391"/>
      <c r="S41" s="389"/>
      <c r="T41" s="1464">
        <f t="shared" si="0"/>
        <v>8.5</v>
      </c>
      <c r="U41" s="379">
        <f t="shared" si="1"/>
        <v>90.5</v>
      </c>
      <c r="V41" s="380">
        <f t="shared" si="2"/>
        <v>2914</v>
      </c>
      <c r="W41" s="381">
        <f t="shared" si="3"/>
        <v>32</v>
      </c>
      <c r="X41" s="413">
        <f t="shared" si="4"/>
        <v>1</v>
      </c>
      <c r="Y41" s="413">
        <f t="shared" si="6"/>
        <v>90.5</v>
      </c>
      <c r="Z41" s="413">
        <f t="shared" si="6"/>
        <v>2914</v>
      </c>
      <c r="AA41" s="414">
        <f t="shared" si="7"/>
        <v>1581</v>
      </c>
      <c r="AB41" s="413">
        <f t="shared" si="8"/>
        <v>90.470858418999995</v>
      </c>
      <c r="AC41" s="413">
        <f t="shared" si="5"/>
        <v>32</v>
      </c>
      <c r="AD41" s="413">
        <f t="shared" si="9"/>
        <v>17</v>
      </c>
      <c r="AE41" s="413">
        <f t="shared" si="10"/>
        <v>8.5</v>
      </c>
    </row>
    <row r="42" spans="1:31" ht="16.5" x14ac:dyDescent="0.2">
      <c r="A42" s="384"/>
      <c r="B42" s="396"/>
      <c r="C42" s="397"/>
      <c r="D42" s="388"/>
      <c r="E42" s="390"/>
      <c r="F42" s="391"/>
      <c r="G42" s="389"/>
      <c r="H42" s="388"/>
      <c r="I42" s="390"/>
      <c r="J42" s="391"/>
      <c r="K42" s="389"/>
      <c r="L42" s="388"/>
      <c r="M42" s="390"/>
      <c r="N42" s="391"/>
      <c r="O42" s="389"/>
      <c r="P42" s="388"/>
      <c r="Q42" s="390"/>
      <c r="R42" s="391"/>
      <c r="S42" s="389"/>
      <c r="T42" s="1464" t="str">
        <f t="shared" si="0"/>
        <v/>
      </c>
      <c r="U42" s="379" t="str">
        <f t="shared" si="1"/>
        <v/>
      </c>
      <c r="V42" s="380" t="str">
        <f t="shared" si="2"/>
        <v/>
      </c>
      <c r="W42" s="381" t="str">
        <f t="shared" si="3"/>
        <v/>
      </c>
      <c r="X42" s="413" t="str">
        <f>IF(ISNUMBER(#REF!)=TRUE,1,"")</f>
        <v/>
      </c>
      <c r="Y42" s="413" t="str">
        <f>IF(ISNUMBER(#REF!)=TRUE,#REF!,"")</f>
        <v/>
      </c>
      <c r="Z42" s="413" t="str">
        <f>IF(ISNUMBER(#REF!)=TRUE,#REF!,"")</f>
        <v/>
      </c>
      <c r="AA42" s="414" t="e">
        <f>MAX(#REF!,#REF!,#REF!,#REF!,#REF!,#REF!,#REF!,#REF!)</f>
        <v>#REF!</v>
      </c>
      <c r="AB42" s="413" t="str">
        <f t="shared" si="8"/>
        <v/>
      </c>
      <c r="AC42" s="413" t="str">
        <f t="shared" si="5"/>
        <v/>
      </c>
      <c r="AD42" s="413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42" s="413" t="str">
        <f t="shared" si="10"/>
        <v/>
      </c>
    </row>
    <row r="43" spans="1:31" ht="17.25" thickBot="1" x14ac:dyDescent="0.25">
      <c r="A43" s="1467"/>
      <c r="B43" s="1468"/>
      <c r="C43" s="1469"/>
      <c r="D43" s="1470"/>
      <c r="E43" s="1471"/>
      <c r="F43" s="1472"/>
      <c r="G43" s="1473"/>
      <c r="H43" s="1470"/>
      <c r="I43" s="1471"/>
      <c r="J43" s="1472"/>
      <c r="K43" s="1473"/>
      <c r="L43" s="1470"/>
      <c r="M43" s="1471"/>
      <c r="N43" s="1472"/>
      <c r="O43" s="1473"/>
      <c r="P43" s="1470"/>
      <c r="Q43" s="1471"/>
      <c r="R43" s="1472"/>
      <c r="S43" s="1473"/>
      <c r="T43" s="1474" t="str">
        <f>IF( ISNUMBER(AE49)=TRUE,AE49,"")</f>
        <v/>
      </c>
      <c r="U43" s="1475" t="str">
        <f t="shared" si="1"/>
        <v/>
      </c>
      <c r="V43" s="1476" t="str">
        <f t="shared" si="2"/>
        <v/>
      </c>
      <c r="W43" s="1477" t="str">
        <f>IF(ISNUMBER(AC49)=TRUE,AC49,"")</f>
        <v/>
      </c>
      <c r="X43" s="413" t="str">
        <f>IF(ISNUMBER(#REF!)=TRUE,1,"")</f>
        <v/>
      </c>
      <c r="Y43" s="413" t="str">
        <f>IF(ISNUMBER(#REF!)=TRUE,#REF!,"")</f>
        <v/>
      </c>
      <c r="Z43" s="413" t="str">
        <f>IF(ISNUMBER(#REF!)=TRUE,#REF!,"")</f>
        <v/>
      </c>
      <c r="AA43" s="414" t="e">
        <f>MAX(#REF!,#REF!,#REF!,#REF!,#REF!,#REF!,#REF!,#REF!)</f>
        <v>#REF!</v>
      </c>
      <c r="AB43" s="413" t="str">
        <f t="shared" si="8"/>
        <v/>
      </c>
      <c r="AC43" s="413" t="str">
        <f t="shared" si="5"/>
        <v/>
      </c>
      <c r="AD43" s="413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43" s="413" t="str">
        <f t="shared" si="10"/>
        <v/>
      </c>
    </row>
    <row r="44" spans="1:31" ht="15.75" thickTop="1" x14ac:dyDescent="0.2">
      <c r="X44" s="413" t="str">
        <f>IF(ISNUMBER(#REF!)=TRUE,1,"")</f>
        <v/>
      </c>
      <c r="Y44" s="413" t="str">
        <f>IF(ISNUMBER(#REF!)=TRUE,#REF!,"")</f>
        <v/>
      </c>
      <c r="Z44" s="413" t="str">
        <f>IF(ISNUMBER(#REF!)=TRUE,#REF!,"")</f>
        <v/>
      </c>
      <c r="AA44" s="414" t="e">
        <f>MAX(#REF!,#REF!,#REF!,#REF!,#REF!,#REF!,#REF!,#REF!)</f>
        <v>#REF!</v>
      </c>
      <c r="AB44" s="413" t="str">
        <f t="shared" si="8"/>
        <v/>
      </c>
      <c r="AC44" s="413" t="str">
        <f t="shared" si="5"/>
        <v/>
      </c>
      <c r="AD44" s="413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44" s="413" t="str">
        <f t="shared" si="10"/>
        <v/>
      </c>
    </row>
    <row r="45" spans="1:31" x14ac:dyDescent="0.2">
      <c r="X45" s="413" t="str">
        <f>IF(ISNUMBER(#REF!)=TRUE,1,"")</f>
        <v/>
      </c>
      <c r="Y45" s="413" t="str">
        <f>IF(ISNUMBER(#REF!)=TRUE,#REF!,"")</f>
        <v/>
      </c>
      <c r="Z45" s="413" t="str">
        <f>IF(ISNUMBER(#REF!)=TRUE,#REF!,"")</f>
        <v/>
      </c>
      <c r="AA45" s="414" t="e">
        <f>MAX(#REF!,#REF!,#REF!,#REF!,#REF!,#REF!,#REF!,#REF!)</f>
        <v>#REF!</v>
      </c>
      <c r="AB45" s="413" t="str">
        <f t="shared" si="8"/>
        <v/>
      </c>
      <c r="AC45" s="413" t="str">
        <f t="shared" si="5"/>
        <v/>
      </c>
      <c r="AD45" s="413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45" s="413" t="str">
        <f t="shared" si="10"/>
        <v/>
      </c>
    </row>
    <row r="46" spans="1:31" x14ac:dyDescent="0.2">
      <c r="A46" s="1660" t="s">
        <v>995</v>
      </c>
      <c r="B46" s="1659" t="s">
        <v>996</v>
      </c>
      <c r="X46" s="413" t="str">
        <f>IF(ISNUMBER(#REF!)=TRUE,1,"")</f>
        <v/>
      </c>
      <c r="Y46" s="413" t="str">
        <f>IF(ISNUMBER(#REF!)=TRUE,#REF!,"")</f>
        <v/>
      </c>
      <c r="Z46" s="413" t="str">
        <f>IF(ISNUMBER(#REF!)=TRUE,#REF!,"")</f>
        <v/>
      </c>
      <c r="AA46" s="414" t="e">
        <f>MAX(#REF!,#REF!,#REF!,#REF!,#REF!,#REF!,#REF!,#REF!)</f>
        <v>#REF!</v>
      </c>
      <c r="AB46" s="413" t="str">
        <f t="shared" si="8"/>
        <v/>
      </c>
      <c r="AC46" s="413" t="str">
        <f t="shared" si="5"/>
        <v/>
      </c>
      <c r="AD46" s="413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46" s="413" t="str">
        <f t="shared" si="10"/>
        <v/>
      </c>
    </row>
    <row r="47" spans="1:31" x14ac:dyDescent="0.2">
      <c r="X47" s="413" t="str">
        <f>IF(ISNUMBER(#REF!)=TRUE,1,"")</f>
        <v/>
      </c>
      <c r="Y47" s="413" t="str">
        <f>IF(ISNUMBER(#REF!)=TRUE,#REF!,"")</f>
        <v/>
      </c>
      <c r="Z47" s="413" t="str">
        <f>IF(ISNUMBER(#REF!)=TRUE,#REF!,"")</f>
        <v/>
      </c>
      <c r="AA47" s="414" t="e">
        <f>MAX(#REF!,#REF!,#REF!,#REF!,#REF!,#REF!,#REF!,#REF!)</f>
        <v>#REF!</v>
      </c>
      <c r="AB47" s="413" t="str">
        <f t="shared" si="8"/>
        <v/>
      </c>
      <c r="AC47" s="413" t="str">
        <f t="shared" si="5"/>
        <v/>
      </c>
      <c r="AD47" s="413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47" s="413" t="str">
        <f t="shared" si="10"/>
        <v/>
      </c>
    </row>
    <row r="48" spans="1:31" x14ac:dyDescent="0.2">
      <c r="X48" s="413" t="str">
        <f>IF(ISNUMBER(#REF!)=TRUE,1,"")</f>
        <v/>
      </c>
      <c r="Y48" s="413" t="str">
        <f>IF(ISNUMBER(#REF!)=TRUE,#REF!,"")</f>
        <v/>
      </c>
      <c r="Z48" s="413" t="str">
        <f>IF(ISNUMBER(#REF!)=TRUE,#REF!,"")</f>
        <v/>
      </c>
      <c r="AA48" s="414" t="e">
        <f>MAX(#REF!,#REF!,#REF!,#REF!,#REF!,#REF!,#REF!,#REF!)</f>
        <v>#REF!</v>
      </c>
      <c r="AB48" s="413" t="str">
        <f t="shared" si="8"/>
        <v/>
      </c>
      <c r="AC48" s="413" t="str">
        <f t="shared" si="5"/>
        <v/>
      </c>
      <c r="AD48" s="413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48" s="413" t="str">
        <f t="shared" si="10"/>
        <v/>
      </c>
    </row>
    <row r="49" spans="24:31" x14ac:dyDescent="0.2">
      <c r="X49" s="413" t="str">
        <f>IF(ISNUMBER(#REF!)=TRUE,1,"")</f>
        <v/>
      </c>
      <c r="Y49" s="413" t="str">
        <f>IF(ISNUMBER(#REF!)=TRUE,#REF!,"")</f>
        <v/>
      </c>
      <c r="Z49" s="413" t="str">
        <f>IF(ISNUMBER(#REF!)=TRUE,#REF!,"")</f>
        <v/>
      </c>
      <c r="AA49" s="414" t="e">
        <f>MAX(#REF!,#REF!,#REF!,#REF!,#REF!,#REF!,#REF!,#REF!)</f>
        <v>#REF!</v>
      </c>
      <c r="AB49" s="413" t="str">
        <f t="shared" si="8"/>
        <v/>
      </c>
      <c r="AC49" s="413" t="str">
        <f t="shared" si="5"/>
        <v/>
      </c>
      <c r="AD49" s="413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49" s="413" t="str">
        <f t="shared" si="10"/>
        <v/>
      </c>
    </row>
  </sheetData>
  <sortState ref="B10:V41">
    <sortCondition ref="U10:U41"/>
    <sortCondition descending="1" ref="V10:V41"/>
  </sortState>
  <mergeCells count="22">
    <mergeCell ref="R5:S5"/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  <mergeCell ref="P5:Q5"/>
    <mergeCell ref="D5:E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JQ10:JQ49 TM10:TM49 ADI10:ADI49 ANE10:ANE49 AXA10:AXA49 BGW10:BGW49 BQS10:BQS49 CAO10:CAO49 CKK10:CKK49 CUG10:CUG49 DEC10:DEC49 DNY10:DNY49 DXU10:DXU49 EHQ10:EHQ49 ERM10:ERM49 FBI10:FBI49 FLE10:FLE49 FVA10:FVA49 GEW10:GEW49 GOS10:GOS49 GYO10:GYO49 HIK10:HIK49 HSG10:HSG49 ICC10:ICC49 ILY10:ILY49 IVU10:IVU49 JFQ10:JFQ49 JPM10:JPM49 JZI10:JZI49 KJE10:KJE49 KTA10:KTA49 LCW10:LCW49 LMS10:LMS49 LWO10:LWO49 MGK10:MGK49 MQG10:MQG49 NAC10:NAC49 NJY10:NJY49 NTU10:NTU49 ODQ10:ODQ49 ONM10:ONM49 OXI10:OXI49 PHE10:PHE49 PRA10:PRA49 QAW10:QAW49 QKS10:QKS49 QUO10:QUO49 REK10:REK49 ROG10:ROG49 RYC10:RYC49 SHY10:SHY49 SRU10:SRU49 TBQ10:TBQ49 TLM10:TLM49 TVI10:TVI49 UFE10:UFE49 UPA10:UPA49 UYW10:UYW49 VIS10:VIS49 VSO10:VSO49 WCK10:WCK49 WMG10:WMG49 WWC10:WWC49 U65532:U65571 JQ65546:JQ65585 TM65546:TM65585 ADI65546:ADI65585 ANE65546:ANE65585 AXA65546:AXA65585 BGW65546:BGW65585 BQS65546:BQS65585 CAO65546:CAO65585 CKK65546:CKK65585 CUG65546:CUG65585 DEC65546:DEC65585 DNY65546:DNY65585 DXU65546:DXU65585 EHQ65546:EHQ65585 ERM65546:ERM65585 FBI65546:FBI65585 FLE65546:FLE65585 FVA65546:FVA65585 GEW65546:GEW65585 GOS65546:GOS65585 GYO65546:GYO65585 HIK65546:HIK65585 HSG65546:HSG65585 ICC65546:ICC65585 ILY65546:ILY65585 IVU65546:IVU65585 JFQ65546:JFQ65585 JPM65546:JPM65585 JZI65546:JZI65585 KJE65546:KJE65585 KTA65546:KTA65585 LCW65546:LCW65585 LMS65546:LMS65585 LWO65546:LWO65585 MGK65546:MGK65585 MQG65546:MQG65585 NAC65546:NAC65585 NJY65546:NJY65585 NTU65546:NTU65585 ODQ65546:ODQ65585 ONM65546:ONM65585 OXI65546:OXI65585 PHE65546:PHE65585 PRA65546:PRA65585 QAW65546:QAW65585 QKS65546:QKS65585 QUO65546:QUO65585 REK65546:REK65585 ROG65546:ROG65585 RYC65546:RYC65585 SHY65546:SHY65585 SRU65546:SRU65585 TBQ65546:TBQ65585 TLM65546:TLM65585 TVI65546:TVI65585 UFE65546:UFE65585 UPA65546:UPA65585 UYW65546:UYW65585 VIS65546:VIS65585 VSO65546:VSO65585 WCK65546:WCK65585 WMG65546:WMG65585 WWC65546:WWC65585 U131068:U131107 JQ131082:JQ131121 TM131082:TM131121 ADI131082:ADI131121 ANE131082:ANE131121 AXA131082:AXA131121 BGW131082:BGW131121 BQS131082:BQS131121 CAO131082:CAO131121 CKK131082:CKK131121 CUG131082:CUG131121 DEC131082:DEC131121 DNY131082:DNY131121 DXU131082:DXU131121 EHQ131082:EHQ131121 ERM131082:ERM131121 FBI131082:FBI131121 FLE131082:FLE131121 FVA131082:FVA131121 GEW131082:GEW131121 GOS131082:GOS131121 GYO131082:GYO131121 HIK131082:HIK131121 HSG131082:HSG131121 ICC131082:ICC131121 ILY131082:ILY131121 IVU131082:IVU131121 JFQ131082:JFQ131121 JPM131082:JPM131121 JZI131082:JZI131121 KJE131082:KJE131121 KTA131082:KTA131121 LCW131082:LCW131121 LMS131082:LMS131121 LWO131082:LWO131121 MGK131082:MGK131121 MQG131082:MQG131121 NAC131082:NAC131121 NJY131082:NJY131121 NTU131082:NTU131121 ODQ131082:ODQ131121 ONM131082:ONM131121 OXI131082:OXI131121 PHE131082:PHE131121 PRA131082:PRA131121 QAW131082:QAW131121 QKS131082:QKS131121 QUO131082:QUO131121 REK131082:REK131121 ROG131082:ROG131121 RYC131082:RYC131121 SHY131082:SHY131121 SRU131082:SRU131121 TBQ131082:TBQ131121 TLM131082:TLM131121 TVI131082:TVI131121 UFE131082:UFE131121 UPA131082:UPA131121 UYW131082:UYW131121 VIS131082:VIS131121 VSO131082:VSO131121 WCK131082:WCK131121 WMG131082:WMG131121 WWC131082:WWC131121 U196604:U196643 JQ196618:JQ196657 TM196618:TM196657 ADI196618:ADI196657 ANE196618:ANE196657 AXA196618:AXA196657 BGW196618:BGW196657 BQS196618:BQS196657 CAO196618:CAO196657 CKK196618:CKK196657 CUG196618:CUG196657 DEC196618:DEC196657 DNY196618:DNY196657 DXU196618:DXU196657 EHQ196618:EHQ196657 ERM196618:ERM196657 FBI196618:FBI196657 FLE196618:FLE196657 FVA196618:FVA196657 GEW196618:GEW196657 GOS196618:GOS196657 GYO196618:GYO196657 HIK196618:HIK196657 HSG196618:HSG196657 ICC196618:ICC196657 ILY196618:ILY196657 IVU196618:IVU196657 JFQ196618:JFQ196657 JPM196618:JPM196657 JZI196618:JZI196657 KJE196618:KJE196657 KTA196618:KTA196657 LCW196618:LCW196657 LMS196618:LMS196657 LWO196618:LWO196657 MGK196618:MGK196657 MQG196618:MQG196657 NAC196618:NAC196657 NJY196618:NJY196657 NTU196618:NTU196657 ODQ196618:ODQ196657 ONM196618:ONM196657 OXI196618:OXI196657 PHE196618:PHE196657 PRA196618:PRA196657 QAW196618:QAW196657 QKS196618:QKS196657 QUO196618:QUO196657 REK196618:REK196657 ROG196618:ROG196657 RYC196618:RYC196657 SHY196618:SHY196657 SRU196618:SRU196657 TBQ196618:TBQ196657 TLM196618:TLM196657 TVI196618:TVI196657 UFE196618:UFE196657 UPA196618:UPA196657 UYW196618:UYW196657 VIS196618:VIS196657 VSO196618:VSO196657 WCK196618:WCK196657 WMG196618:WMG196657 WWC196618:WWC196657 U262140:U262179 JQ262154:JQ262193 TM262154:TM262193 ADI262154:ADI262193 ANE262154:ANE262193 AXA262154:AXA262193 BGW262154:BGW262193 BQS262154:BQS262193 CAO262154:CAO262193 CKK262154:CKK262193 CUG262154:CUG262193 DEC262154:DEC262193 DNY262154:DNY262193 DXU262154:DXU262193 EHQ262154:EHQ262193 ERM262154:ERM262193 FBI262154:FBI262193 FLE262154:FLE262193 FVA262154:FVA262193 GEW262154:GEW262193 GOS262154:GOS262193 GYO262154:GYO262193 HIK262154:HIK262193 HSG262154:HSG262193 ICC262154:ICC262193 ILY262154:ILY262193 IVU262154:IVU262193 JFQ262154:JFQ262193 JPM262154:JPM262193 JZI262154:JZI262193 KJE262154:KJE262193 KTA262154:KTA262193 LCW262154:LCW262193 LMS262154:LMS262193 LWO262154:LWO262193 MGK262154:MGK262193 MQG262154:MQG262193 NAC262154:NAC262193 NJY262154:NJY262193 NTU262154:NTU262193 ODQ262154:ODQ262193 ONM262154:ONM262193 OXI262154:OXI262193 PHE262154:PHE262193 PRA262154:PRA262193 QAW262154:QAW262193 QKS262154:QKS262193 QUO262154:QUO262193 REK262154:REK262193 ROG262154:ROG262193 RYC262154:RYC262193 SHY262154:SHY262193 SRU262154:SRU262193 TBQ262154:TBQ262193 TLM262154:TLM262193 TVI262154:TVI262193 UFE262154:UFE262193 UPA262154:UPA262193 UYW262154:UYW262193 VIS262154:VIS262193 VSO262154:VSO262193 WCK262154:WCK262193 WMG262154:WMG262193 WWC262154:WWC262193 U327676:U327715 JQ327690:JQ327729 TM327690:TM327729 ADI327690:ADI327729 ANE327690:ANE327729 AXA327690:AXA327729 BGW327690:BGW327729 BQS327690:BQS327729 CAO327690:CAO327729 CKK327690:CKK327729 CUG327690:CUG327729 DEC327690:DEC327729 DNY327690:DNY327729 DXU327690:DXU327729 EHQ327690:EHQ327729 ERM327690:ERM327729 FBI327690:FBI327729 FLE327690:FLE327729 FVA327690:FVA327729 GEW327690:GEW327729 GOS327690:GOS327729 GYO327690:GYO327729 HIK327690:HIK327729 HSG327690:HSG327729 ICC327690:ICC327729 ILY327690:ILY327729 IVU327690:IVU327729 JFQ327690:JFQ327729 JPM327690:JPM327729 JZI327690:JZI327729 KJE327690:KJE327729 KTA327690:KTA327729 LCW327690:LCW327729 LMS327690:LMS327729 LWO327690:LWO327729 MGK327690:MGK327729 MQG327690:MQG327729 NAC327690:NAC327729 NJY327690:NJY327729 NTU327690:NTU327729 ODQ327690:ODQ327729 ONM327690:ONM327729 OXI327690:OXI327729 PHE327690:PHE327729 PRA327690:PRA327729 QAW327690:QAW327729 QKS327690:QKS327729 QUO327690:QUO327729 REK327690:REK327729 ROG327690:ROG327729 RYC327690:RYC327729 SHY327690:SHY327729 SRU327690:SRU327729 TBQ327690:TBQ327729 TLM327690:TLM327729 TVI327690:TVI327729 UFE327690:UFE327729 UPA327690:UPA327729 UYW327690:UYW327729 VIS327690:VIS327729 VSO327690:VSO327729 WCK327690:WCK327729 WMG327690:WMG327729 WWC327690:WWC327729 U393212:U393251 JQ393226:JQ393265 TM393226:TM393265 ADI393226:ADI393265 ANE393226:ANE393265 AXA393226:AXA393265 BGW393226:BGW393265 BQS393226:BQS393265 CAO393226:CAO393265 CKK393226:CKK393265 CUG393226:CUG393265 DEC393226:DEC393265 DNY393226:DNY393265 DXU393226:DXU393265 EHQ393226:EHQ393265 ERM393226:ERM393265 FBI393226:FBI393265 FLE393226:FLE393265 FVA393226:FVA393265 GEW393226:GEW393265 GOS393226:GOS393265 GYO393226:GYO393265 HIK393226:HIK393265 HSG393226:HSG393265 ICC393226:ICC393265 ILY393226:ILY393265 IVU393226:IVU393265 JFQ393226:JFQ393265 JPM393226:JPM393265 JZI393226:JZI393265 KJE393226:KJE393265 KTA393226:KTA393265 LCW393226:LCW393265 LMS393226:LMS393265 LWO393226:LWO393265 MGK393226:MGK393265 MQG393226:MQG393265 NAC393226:NAC393265 NJY393226:NJY393265 NTU393226:NTU393265 ODQ393226:ODQ393265 ONM393226:ONM393265 OXI393226:OXI393265 PHE393226:PHE393265 PRA393226:PRA393265 QAW393226:QAW393265 QKS393226:QKS393265 QUO393226:QUO393265 REK393226:REK393265 ROG393226:ROG393265 RYC393226:RYC393265 SHY393226:SHY393265 SRU393226:SRU393265 TBQ393226:TBQ393265 TLM393226:TLM393265 TVI393226:TVI393265 UFE393226:UFE393265 UPA393226:UPA393265 UYW393226:UYW393265 VIS393226:VIS393265 VSO393226:VSO393265 WCK393226:WCK393265 WMG393226:WMG393265 WWC393226:WWC393265 U458748:U458787 JQ458762:JQ458801 TM458762:TM458801 ADI458762:ADI458801 ANE458762:ANE458801 AXA458762:AXA458801 BGW458762:BGW458801 BQS458762:BQS458801 CAO458762:CAO458801 CKK458762:CKK458801 CUG458762:CUG458801 DEC458762:DEC458801 DNY458762:DNY458801 DXU458762:DXU458801 EHQ458762:EHQ458801 ERM458762:ERM458801 FBI458762:FBI458801 FLE458762:FLE458801 FVA458762:FVA458801 GEW458762:GEW458801 GOS458762:GOS458801 GYO458762:GYO458801 HIK458762:HIK458801 HSG458762:HSG458801 ICC458762:ICC458801 ILY458762:ILY458801 IVU458762:IVU458801 JFQ458762:JFQ458801 JPM458762:JPM458801 JZI458762:JZI458801 KJE458762:KJE458801 KTA458762:KTA458801 LCW458762:LCW458801 LMS458762:LMS458801 LWO458762:LWO458801 MGK458762:MGK458801 MQG458762:MQG458801 NAC458762:NAC458801 NJY458762:NJY458801 NTU458762:NTU458801 ODQ458762:ODQ458801 ONM458762:ONM458801 OXI458762:OXI458801 PHE458762:PHE458801 PRA458762:PRA458801 QAW458762:QAW458801 QKS458762:QKS458801 QUO458762:QUO458801 REK458762:REK458801 ROG458762:ROG458801 RYC458762:RYC458801 SHY458762:SHY458801 SRU458762:SRU458801 TBQ458762:TBQ458801 TLM458762:TLM458801 TVI458762:TVI458801 UFE458762:UFE458801 UPA458762:UPA458801 UYW458762:UYW458801 VIS458762:VIS458801 VSO458762:VSO458801 WCK458762:WCK458801 WMG458762:WMG458801 WWC458762:WWC458801 U524284:U524323 JQ524298:JQ524337 TM524298:TM524337 ADI524298:ADI524337 ANE524298:ANE524337 AXA524298:AXA524337 BGW524298:BGW524337 BQS524298:BQS524337 CAO524298:CAO524337 CKK524298:CKK524337 CUG524298:CUG524337 DEC524298:DEC524337 DNY524298:DNY524337 DXU524298:DXU524337 EHQ524298:EHQ524337 ERM524298:ERM524337 FBI524298:FBI524337 FLE524298:FLE524337 FVA524298:FVA524337 GEW524298:GEW524337 GOS524298:GOS524337 GYO524298:GYO524337 HIK524298:HIK524337 HSG524298:HSG524337 ICC524298:ICC524337 ILY524298:ILY524337 IVU524298:IVU524337 JFQ524298:JFQ524337 JPM524298:JPM524337 JZI524298:JZI524337 KJE524298:KJE524337 KTA524298:KTA524337 LCW524298:LCW524337 LMS524298:LMS524337 LWO524298:LWO524337 MGK524298:MGK524337 MQG524298:MQG524337 NAC524298:NAC524337 NJY524298:NJY524337 NTU524298:NTU524337 ODQ524298:ODQ524337 ONM524298:ONM524337 OXI524298:OXI524337 PHE524298:PHE524337 PRA524298:PRA524337 QAW524298:QAW524337 QKS524298:QKS524337 QUO524298:QUO524337 REK524298:REK524337 ROG524298:ROG524337 RYC524298:RYC524337 SHY524298:SHY524337 SRU524298:SRU524337 TBQ524298:TBQ524337 TLM524298:TLM524337 TVI524298:TVI524337 UFE524298:UFE524337 UPA524298:UPA524337 UYW524298:UYW524337 VIS524298:VIS524337 VSO524298:VSO524337 WCK524298:WCK524337 WMG524298:WMG524337 WWC524298:WWC524337 U589820:U589859 JQ589834:JQ589873 TM589834:TM589873 ADI589834:ADI589873 ANE589834:ANE589873 AXA589834:AXA589873 BGW589834:BGW589873 BQS589834:BQS589873 CAO589834:CAO589873 CKK589834:CKK589873 CUG589834:CUG589873 DEC589834:DEC589873 DNY589834:DNY589873 DXU589834:DXU589873 EHQ589834:EHQ589873 ERM589834:ERM589873 FBI589834:FBI589873 FLE589834:FLE589873 FVA589834:FVA589873 GEW589834:GEW589873 GOS589834:GOS589873 GYO589834:GYO589873 HIK589834:HIK589873 HSG589834:HSG589873 ICC589834:ICC589873 ILY589834:ILY589873 IVU589834:IVU589873 JFQ589834:JFQ589873 JPM589834:JPM589873 JZI589834:JZI589873 KJE589834:KJE589873 KTA589834:KTA589873 LCW589834:LCW589873 LMS589834:LMS589873 LWO589834:LWO589873 MGK589834:MGK589873 MQG589834:MQG589873 NAC589834:NAC589873 NJY589834:NJY589873 NTU589834:NTU589873 ODQ589834:ODQ589873 ONM589834:ONM589873 OXI589834:OXI589873 PHE589834:PHE589873 PRA589834:PRA589873 QAW589834:QAW589873 QKS589834:QKS589873 QUO589834:QUO589873 REK589834:REK589873 ROG589834:ROG589873 RYC589834:RYC589873 SHY589834:SHY589873 SRU589834:SRU589873 TBQ589834:TBQ589873 TLM589834:TLM589873 TVI589834:TVI589873 UFE589834:UFE589873 UPA589834:UPA589873 UYW589834:UYW589873 VIS589834:VIS589873 VSO589834:VSO589873 WCK589834:WCK589873 WMG589834:WMG589873 WWC589834:WWC589873 U655356:U655395 JQ655370:JQ655409 TM655370:TM655409 ADI655370:ADI655409 ANE655370:ANE655409 AXA655370:AXA655409 BGW655370:BGW655409 BQS655370:BQS655409 CAO655370:CAO655409 CKK655370:CKK655409 CUG655370:CUG655409 DEC655370:DEC655409 DNY655370:DNY655409 DXU655370:DXU655409 EHQ655370:EHQ655409 ERM655370:ERM655409 FBI655370:FBI655409 FLE655370:FLE655409 FVA655370:FVA655409 GEW655370:GEW655409 GOS655370:GOS655409 GYO655370:GYO655409 HIK655370:HIK655409 HSG655370:HSG655409 ICC655370:ICC655409 ILY655370:ILY655409 IVU655370:IVU655409 JFQ655370:JFQ655409 JPM655370:JPM655409 JZI655370:JZI655409 KJE655370:KJE655409 KTA655370:KTA655409 LCW655370:LCW655409 LMS655370:LMS655409 LWO655370:LWO655409 MGK655370:MGK655409 MQG655370:MQG655409 NAC655370:NAC655409 NJY655370:NJY655409 NTU655370:NTU655409 ODQ655370:ODQ655409 ONM655370:ONM655409 OXI655370:OXI655409 PHE655370:PHE655409 PRA655370:PRA655409 QAW655370:QAW655409 QKS655370:QKS655409 QUO655370:QUO655409 REK655370:REK655409 ROG655370:ROG655409 RYC655370:RYC655409 SHY655370:SHY655409 SRU655370:SRU655409 TBQ655370:TBQ655409 TLM655370:TLM655409 TVI655370:TVI655409 UFE655370:UFE655409 UPA655370:UPA655409 UYW655370:UYW655409 VIS655370:VIS655409 VSO655370:VSO655409 WCK655370:WCK655409 WMG655370:WMG655409 WWC655370:WWC655409 U720892:U720931 JQ720906:JQ720945 TM720906:TM720945 ADI720906:ADI720945 ANE720906:ANE720945 AXA720906:AXA720945 BGW720906:BGW720945 BQS720906:BQS720945 CAO720906:CAO720945 CKK720906:CKK720945 CUG720906:CUG720945 DEC720906:DEC720945 DNY720906:DNY720945 DXU720906:DXU720945 EHQ720906:EHQ720945 ERM720906:ERM720945 FBI720906:FBI720945 FLE720906:FLE720945 FVA720906:FVA720945 GEW720906:GEW720945 GOS720906:GOS720945 GYO720906:GYO720945 HIK720906:HIK720945 HSG720906:HSG720945 ICC720906:ICC720945 ILY720906:ILY720945 IVU720906:IVU720945 JFQ720906:JFQ720945 JPM720906:JPM720945 JZI720906:JZI720945 KJE720906:KJE720945 KTA720906:KTA720945 LCW720906:LCW720945 LMS720906:LMS720945 LWO720906:LWO720945 MGK720906:MGK720945 MQG720906:MQG720945 NAC720906:NAC720945 NJY720906:NJY720945 NTU720906:NTU720945 ODQ720906:ODQ720945 ONM720906:ONM720945 OXI720906:OXI720945 PHE720906:PHE720945 PRA720906:PRA720945 QAW720906:QAW720945 QKS720906:QKS720945 QUO720906:QUO720945 REK720906:REK720945 ROG720906:ROG720945 RYC720906:RYC720945 SHY720906:SHY720945 SRU720906:SRU720945 TBQ720906:TBQ720945 TLM720906:TLM720945 TVI720906:TVI720945 UFE720906:UFE720945 UPA720906:UPA720945 UYW720906:UYW720945 VIS720906:VIS720945 VSO720906:VSO720945 WCK720906:WCK720945 WMG720906:WMG720945 WWC720906:WWC720945 U786428:U786467 JQ786442:JQ786481 TM786442:TM786481 ADI786442:ADI786481 ANE786442:ANE786481 AXA786442:AXA786481 BGW786442:BGW786481 BQS786442:BQS786481 CAO786442:CAO786481 CKK786442:CKK786481 CUG786442:CUG786481 DEC786442:DEC786481 DNY786442:DNY786481 DXU786442:DXU786481 EHQ786442:EHQ786481 ERM786442:ERM786481 FBI786442:FBI786481 FLE786442:FLE786481 FVA786442:FVA786481 GEW786442:GEW786481 GOS786442:GOS786481 GYO786442:GYO786481 HIK786442:HIK786481 HSG786442:HSG786481 ICC786442:ICC786481 ILY786442:ILY786481 IVU786442:IVU786481 JFQ786442:JFQ786481 JPM786442:JPM786481 JZI786442:JZI786481 KJE786442:KJE786481 KTA786442:KTA786481 LCW786442:LCW786481 LMS786442:LMS786481 LWO786442:LWO786481 MGK786442:MGK786481 MQG786442:MQG786481 NAC786442:NAC786481 NJY786442:NJY786481 NTU786442:NTU786481 ODQ786442:ODQ786481 ONM786442:ONM786481 OXI786442:OXI786481 PHE786442:PHE786481 PRA786442:PRA786481 QAW786442:QAW786481 QKS786442:QKS786481 QUO786442:QUO786481 REK786442:REK786481 ROG786442:ROG786481 RYC786442:RYC786481 SHY786442:SHY786481 SRU786442:SRU786481 TBQ786442:TBQ786481 TLM786442:TLM786481 TVI786442:TVI786481 UFE786442:UFE786481 UPA786442:UPA786481 UYW786442:UYW786481 VIS786442:VIS786481 VSO786442:VSO786481 WCK786442:WCK786481 WMG786442:WMG786481 WWC786442:WWC786481 U851964:U852003 JQ851978:JQ852017 TM851978:TM852017 ADI851978:ADI852017 ANE851978:ANE852017 AXA851978:AXA852017 BGW851978:BGW852017 BQS851978:BQS852017 CAO851978:CAO852017 CKK851978:CKK852017 CUG851978:CUG852017 DEC851978:DEC852017 DNY851978:DNY852017 DXU851978:DXU852017 EHQ851978:EHQ852017 ERM851978:ERM852017 FBI851978:FBI852017 FLE851978:FLE852017 FVA851978:FVA852017 GEW851978:GEW852017 GOS851978:GOS852017 GYO851978:GYO852017 HIK851978:HIK852017 HSG851978:HSG852017 ICC851978:ICC852017 ILY851978:ILY852017 IVU851978:IVU852017 JFQ851978:JFQ852017 JPM851978:JPM852017 JZI851978:JZI852017 KJE851978:KJE852017 KTA851978:KTA852017 LCW851978:LCW852017 LMS851978:LMS852017 LWO851978:LWO852017 MGK851978:MGK852017 MQG851978:MQG852017 NAC851978:NAC852017 NJY851978:NJY852017 NTU851978:NTU852017 ODQ851978:ODQ852017 ONM851978:ONM852017 OXI851978:OXI852017 PHE851978:PHE852017 PRA851978:PRA852017 QAW851978:QAW852017 QKS851978:QKS852017 QUO851978:QUO852017 REK851978:REK852017 ROG851978:ROG852017 RYC851978:RYC852017 SHY851978:SHY852017 SRU851978:SRU852017 TBQ851978:TBQ852017 TLM851978:TLM852017 TVI851978:TVI852017 UFE851978:UFE852017 UPA851978:UPA852017 UYW851978:UYW852017 VIS851978:VIS852017 VSO851978:VSO852017 WCK851978:WCK852017 WMG851978:WMG852017 WWC851978:WWC852017 U917500:U917539 JQ917514:JQ917553 TM917514:TM917553 ADI917514:ADI917553 ANE917514:ANE917553 AXA917514:AXA917553 BGW917514:BGW917553 BQS917514:BQS917553 CAO917514:CAO917553 CKK917514:CKK917553 CUG917514:CUG917553 DEC917514:DEC917553 DNY917514:DNY917553 DXU917514:DXU917553 EHQ917514:EHQ917553 ERM917514:ERM917553 FBI917514:FBI917553 FLE917514:FLE917553 FVA917514:FVA917553 GEW917514:GEW917553 GOS917514:GOS917553 GYO917514:GYO917553 HIK917514:HIK917553 HSG917514:HSG917553 ICC917514:ICC917553 ILY917514:ILY917553 IVU917514:IVU917553 JFQ917514:JFQ917553 JPM917514:JPM917553 JZI917514:JZI917553 KJE917514:KJE917553 KTA917514:KTA917553 LCW917514:LCW917553 LMS917514:LMS917553 LWO917514:LWO917553 MGK917514:MGK917553 MQG917514:MQG917553 NAC917514:NAC917553 NJY917514:NJY917553 NTU917514:NTU917553 ODQ917514:ODQ917553 ONM917514:ONM917553 OXI917514:OXI917553 PHE917514:PHE917553 PRA917514:PRA917553 QAW917514:QAW917553 QKS917514:QKS917553 QUO917514:QUO917553 REK917514:REK917553 ROG917514:ROG917553 RYC917514:RYC917553 SHY917514:SHY917553 SRU917514:SRU917553 TBQ917514:TBQ917553 TLM917514:TLM917553 TVI917514:TVI917553 UFE917514:UFE917553 UPA917514:UPA917553 UYW917514:UYW917553 VIS917514:VIS917553 VSO917514:VSO917553 WCK917514:WCK917553 WMG917514:WMG917553 WWC917514:WWC917553 U983036:U983075 JQ983050:JQ983089 TM983050:TM983089 ADI983050:ADI983089 ANE983050:ANE983089 AXA983050:AXA983089 BGW983050:BGW983089 BQS983050:BQS983089 CAO983050:CAO983089 CKK983050:CKK983089 CUG983050:CUG983089 DEC983050:DEC983089 DNY983050:DNY983089 DXU983050:DXU983089 EHQ983050:EHQ983089 ERM983050:ERM983089 FBI983050:FBI983089 FLE983050:FLE983089 FVA983050:FVA983089 GEW983050:GEW983089 GOS983050:GOS983089 GYO983050:GYO983089 HIK983050:HIK983089 HSG983050:HSG983089 ICC983050:ICC983089 ILY983050:ILY983089 IVU983050:IVU983089 JFQ983050:JFQ983089 JPM983050:JPM983089 JZI983050:JZI983089 KJE983050:KJE983089 KTA983050:KTA983089 LCW983050:LCW983089 LMS983050:LMS983089 LWO983050:LWO983089 MGK983050:MGK983089 MQG983050:MQG983089 NAC983050:NAC983089 NJY983050:NJY983089 NTU983050:NTU983089 ODQ983050:ODQ983089 ONM983050:ONM983089 OXI983050:OXI983089 PHE983050:PHE983089 PRA983050:PRA983089 QAW983050:QAW983089 QKS983050:QKS983089 QUO983050:QUO983089 REK983050:REK983089 ROG983050:ROG983089 RYC983050:RYC983089 SHY983050:SHY983089 SRU983050:SRU983089 TBQ983050:TBQ983089 TLM983050:TLM983089 TVI983050:TVI983089 UFE983050:UFE983089 UPA983050:UPA983089 UYW983050:UYW983089 VIS983050:VIS983089 VSO983050:VSO983089 WCK983050:WCK983089 WMG983050:WMG983089 WWC983050:WWC983089 U10:U43" xr:uid="{00000000-0002-0000-1100-000000000000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5" fitToWidth="0" orientation="landscape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2">
    <tabColor rgb="FFFFC000"/>
    <pageSetUpPr fitToPage="1"/>
  </sheetPr>
  <dimension ref="A1:AE32"/>
  <sheetViews>
    <sheetView zoomScale="72" workbookViewId="0">
      <selection activeCell="C10" sqref="C10"/>
    </sheetView>
  </sheetViews>
  <sheetFormatPr defaultRowHeight="15" x14ac:dyDescent="0.2"/>
  <cols>
    <col min="1" max="1" width="5.140625" style="358" customWidth="1"/>
    <col min="2" max="2" width="21.85546875" style="362" bestFit="1" customWidth="1"/>
    <col min="3" max="3" width="27.5703125" customWidth="1"/>
    <col min="4" max="4" width="4.7109375" customWidth="1"/>
    <col min="5" max="5" width="9.28515625" style="359" customWidth="1"/>
    <col min="6" max="6" width="4.7109375" customWidth="1"/>
    <col min="7" max="7" width="10.85546875" style="359" customWidth="1"/>
    <col min="8" max="8" width="4.7109375" customWidth="1"/>
    <col min="9" max="9" width="9.28515625" style="359" customWidth="1"/>
    <col min="10" max="10" width="4.7109375" customWidth="1"/>
    <col min="11" max="11" width="9.28515625" style="359" customWidth="1"/>
    <col min="12" max="12" width="4.7109375" customWidth="1"/>
    <col min="13" max="13" width="11.28515625" style="359" customWidth="1"/>
    <col min="14" max="14" width="4.7109375" customWidth="1"/>
    <col min="15" max="15" width="11.42578125" style="359" customWidth="1"/>
    <col min="16" max="16" width="4.7109375" customWidth="1"/>
    <col min="17" max="17" width="9.28515625" style="359" customWidth="1"/>
    <col min="18" max="18" width="4.7109375" customWidth="1"/>
    <col min="19" max="19" width="9.28515625" style="359" customWidth="1"/>
    <col min="20" max="20" width="10.85546875" style="359" customWidth="1"/>
    <col min="21" max="21" width="7.28515625" customWidth="1"/>
    <col min="22" max="22" width="11.42578125" style="359" customWidth="1"/>
    <col min="23" max="23" width="10.5703125" customWidth="1"/>
    <col min="24" max="26" width="9.140625" hidden="1" customWidth="1"/>
    <col min="27" max="27" width="10.85546875" hidden="1" customWidth="1"/>
    <col min="28" max="28" width="15.5703125" hidden="1" customWidth="1"/>
    <col min="29" max="29" width="14.5703125" hidden="1" customWidth="1"/>
    <col min="30" max="31" width="9.140625" hidden="1" customWidth="1"/>
  </cols>
  <sheetData>
    <row r="1" spans="1:31" ht="23.25" x14ac:dyDescent="0.35">
      <c r="B1" s="1787" t="s">
        <v>0</v>
      </c>
      <c r="C1" s="1787"/>
      <c r="K1" s="360" t="s">
        <v>1</v>
      </c>
      <c r="Q1"/>
    </row>
    <row r="2" spans="1:31" ht="23.25" x14ac:dyDescent="0.35">
      <c r="B2" s="1788" t="s">
        <v>2</v>
      </c>
      <c r="C2" s="1788"/>
      <c r="K2" s="360" t="s">
        <v>490</v>
      </c>
      <c r="Z2" s="361"/>
    </row>
    <row r="3" spans="1:31" ht="23.25" x14ac:dyDescent="0.35">
      <c r="K3" s="360" t="s">
        <v>30</v>
      </c>
      <c r="AA3" s="368"/>
    </row>
    <row r="4" spans="1:31" ht="15.75" thickBot="1" x14ac:dyDescent="0.25">
      <c r="B4" s="363"/>
      <c r="D4" s="364"/>
      <c r="E4" s="365"/>
      <c r="H4" s="364"/>
      <c r="I4" s="365"/>
      <c r="L4" s="364"/>
      <c r="M4" s="365"/>
      <c r="P4" s="364"/>
      <c r="Q4" s="365"/>
    </row>
    <row r="5" spans="1:31" s="366" customFormat="1" ht="27.75" customHeight="1" thickTop="1" x14ac:dyDescent="0.2">
      <c r="A5" s="1813" t="s">
        <v>4</v>
      </c>
      <c r="B5" s="1815" t="s">
        <v>31</v>
      </c>
      <c r="C5" s="1817" t="s">
        <v>5</v>
      </c>
      <c r="D5" s="1809" t="s">
        <v>6</v>
      </c>
      <c r="E5" s="1810"/>
      <c r="F5" s="1819" t="s">
        <v>7</v>
      </c>
      <c r="G5" s="1820"/>
      <c r="H5" s="1809" t="s">
        <v>8</v>
      </c>
      <c r="I5" s="1810"/>
      <c r="J5" s="1819" t="s">
        <v>9</v>
      </c>
      <c r="K5" s="1820"/>
      <c r="L5" s="1809" t="s">
        <v>10</v>
      </c>
      <c r="M5" s="1810"/>
      <c r="N5" s="1819" t="s">
        <v>11</v>
      </c>
      <c r="O5" s="1820"/>
      <c r="P5" s="1809" t="s">
        <v>12</v>
      </c>
      <c r="Q5" s="1810"/>
      <c r="R5" s="1819" t="s">
        <v>13</v>
      </c>
      <c r="S5" s="1820"/>
      <c r="T5" s="1456" t="s">
        <v>275</v>
      </c>
      <c r="U5" s="1821" t="s">
        <v>18</v>
      </c>
      <c r="V5" s="1822"/>
      <c r="W5" s="1823"/>
    </row>
    <row r="6" spans="1:31" s="366" customFormat="1" ht="27.75" customHeight="1" x14ac:dyDescent="0.2">
      <c r="A6" s="1814"/>
      <c r="B6" s="1816"/>
      <c r="C6" s="1818"/>
      <c r="D6" s="1829" t="s">
        <v>686</v>
      </c>
      <c r="E6" s="1830"/>
      <c r="F6" s="1829" t="s">
        <v>687</v>
      </c>
      <c r="G6" s="1830"/>
      <c r="H6" s="1829" t="s">
        <v>688</v>
      </c>
      <c r="I6" s="1830"/>
      <c r="J6" s="1831" t="s">
        <v>689</v>
      </c>
      <c r="K6" s="1832"/>
      <c r="L6" s="1827" t="s">
        <v>690</v>
      </c>
      <c r="M6" s="1828"/>
      <c r="N6" s="1827" t="s">
        <v>691</v>
      </c>
      <c r="O6" s="1828"/>
      <c r="P6" s="1827" t="s">
        <v>894</v>
      </c>
      <c r="Q6" s="1828"/>
      <c r="R6" s="1827" t="s">
        <v>895</v>
      </c>
      <c r="S6" s="1828"/>
      <c r="T6" s="1457">
        <v>-0.5</v>
      </c>
      <c r="U6" s="1824"/>
      <c r="V6" s="1825"/>
      <c r="W6" s="1826"/>
    </row>
    <row r="7" spans="1:31" s="366" customFormat="1" ht="12.75" customHeight="1" x14ac:dyDescent="0.2">
      <c r="A7" s="1814"/>
      <c r="B7" s="1816"/>
      <c r="C7" s="1818"/>
      <c r="D7" s="1170"/>
      <c r="E7" s="1171"/>
      <c r="F7" s="1170"/>
      <c r="G7" s="1519"/>
      <c r="H7" s="1458"/>
      <c r="I7" s="1171"/>
      <c r="J7" s="1170"/>
      <c r="K7" s="1519"/>
      <c r="L7" s="1458"/>
      <c r="M7" s="1171"/>
      <c r="N7" s="1170"/>
      <c r="O7" s="1174"/>
      <c r="P7" s="1458"/>
      <c r="Q7" s="1174"/>
      <c r="R7" s="1458"/>
      <c r="S7" s="1519"/>
      <c r="T7" s="1459"/>
      <c r="U7" s="1458"/>
      <c r="V7" s="1175"/>
      <c r="W7" s="1176"/>
      <c r="X7" s="367"/>
      <c r="Y7" s="368"/>
      <c r="Z7" s="368"/>
      <c r="AA7" s="368"/>
      <c r="AB7" s="368"/>
    </row>
    <row r="8" spans="1:31" s="366" customFormat="1" ht="12.75" customHeight="1" x14ac:dyDescent="0.2">
      <c r="A8" s="1177"/>
      <c r="B8" s="1178"/>
      <c r="C8" s="1179"/>
      <c r="D8" s="1180" t="s">
        <v>19</v>
      </c>
      <c r="E8" s="1181" t="s">
        <v>20</v>
      </c>
      <c r="F8" s="1180" t="s">
        <v>19</v>
      </c>
      <c r="G8" s="1182" t="s">
        <v>20</v>
      </c>
      <c r="H8" s="1183" t="s">
        <v>19</v>
      </c>
      <c r="I8" s="1181" t="s">
        <v>20</v>
      </c>
      <c r="J8" s="1180" t="s">
        <v>19</v>
      </c>
      <c r="K8" s="1182" t="s">
        <v>20</v>
      </c>
      <c r="L8" s="1183" t="s">
        <v>19</v>
      </c>
      <c r="M8" s="1181" t="s">
        <v>20</v>
      </c>
      <c r="N8" s="1180" t="s">
        <v>19</v>
      </c>
      <c r="O8" s="1184" t="s">
        <v>20</v>
      </c>
      <c r="P8" s="1183" t="s">
        <v>19</v>
      </c>
      <c r="Q8" s="1181" t="s">
        <v>20</v>
      </c>
      <c r="R8" s="1180" t="s">
        <v>19</v>
      </c>
      <c r="S8" s="1182" t="s">
        <v>20</v>
      </c>
      <c r="T8" s="1460"/>
      <c r="U8" s="1183" t="s">
        <v>19</v>
      </c>
      <c r="V8" s="1185" t="s">
        <v>21</v>
      </c>
      <c r="W8" s="1186" t="s">
        <v>22</v>
      </c>
      <c r="X8" s="369"/>
      <c r="Y8" s="368"/>
      <c r="Z8" s="368"/>
      <c r="AA8" s="368"/>
      <c r="AB8" s="368"/>
    </row>
    <row r="9" spans="1:31" s="366" customFormat="1" ht="12.75" customHeight="1" thickBot="1" x14ac:dyDescent="0.25">
      <c r="A9" s="1187"/>
      <c r="B9" s="1188"/>
      <c r="C9" s="1189"/>
      <c r="D9" s="1190"/>
      <c r="E9" s="1191"/>
      <c r="F9" s="1190"/>
      <c r="G9" s="1192"/>
      <c r="H9" s="1190"/>
      <c r="I9" s="1191"/>
      <c r="J9" s="1190"/>
      <c r="K9" s="1192"/>
      <c r="L9" s="1190"/>
      <c r="M9" s="1191"/>
      <c r="N9" s="1190"/>
      <c r="O9" s="1192"/>
      <c r="P9" s="1190"/>
      <c r="Q9" s="1191"/>
      <c r="R9" s="1190"/>
      <c r="S9" s="1192"/>
      <c r="T9" s="1461"/>
      <c r="U9" s="1462"/>
      <c r="V9" s="1193"/>
      <c r="W9" s="1194"/>
      <c r="X9" s="369"/>
      <c r="Y9" s="368"/>
      <c r="Z9" s="368"/>
      <c r="AA9" s="368"/>
      <c r="AB9" s="368"/>
      <c r="AD9" s="420" t="s">
        <v>276</v>
      </c>
      <c r="AE9" s="419">
        <v>0.5</v>
      </c>
    </row>
    <row r="10" spans="1:31" s="382" customFormat="1" ht="23.25" customHeight="1" thickTop="1" x14ac:dyDescent="0.2">
      <c r="A10" s="370">
        <v>1</v>
      </c>
      <c r="B10" s="394" t="s">
        <v>692</v>
      </c>
      <c r="C10" s="395" t="s">
        <v>613</v>
      </c>
      <c r="D10" s="376">
        <v>1</v>
      </c>
      <c r="E10" s="1463">
        <v>9770</v>
      </c>
      <c r="F10" s="374">
        <v>1</v>
      </c>
      <c r="G10" s="375">
        <v>10630</v>
      </c>
      <c r="H10" s="376">
        <v>2</v>
      </c>
      <c r="I10" s="377">
        <v>8010</v>
      </c>
      <c r="J10" s="374">
        <v>5</v>
      </c>
      <c r="K10" s="378">
        <v>2758</v>
      </c>
      <c r="L10" s="376">
        <v>1</v>
      </c>
      <c r="M10" s="377">
        <v>6760</v>
      </c>
      <c r="N10" s="374">
        <v>4</v>
      </c>
      <c r="O10" s="378">
        <v>3940</v>
      </c>
      <c r="P10" s="376">
        <v>4</v>
      </c>
      <c r="Q10" s="377">
        <v>2202</v>
      </c>
      <c r="R10" s="374">
        <v>2</v>
      </c>
      <c r="S10" s="378">
        <v>2503</v>
      </c>
      <c r="T10" s="1464">
        <f t="shared" ref="T10:T16" si="0">IF( ISNUMBER(AE10)=TRUE,AE10,"")</f>
        <v>2.5</v>
      </c>
      <c r="U10" s="379">
        <f t="shared" ref="U10:U17" si="1">IF(ISNUMBER(D10)=TRUE,SUM(D10,F10,H10,J10,L10,N10,P10,R10)-T10,"")</f>
        <v>17.5</v>
      </c>
      <c r="V10" s="380">
        <f t="shared" ref="V10:V17" si="2">IF(ISNUMBER(E10)=TRUE,SUM(E10,G10,I10,K10,M10,O10,Q10,S10),"")</f>
        <v>46573</v>
      </c>
      <c r="W10" s="1237">
        <f t="shared" ref="W10:W16" si="3">IF(ISNUMBER(AC10)=TRUE,AC10,"")</f>
        <v>1</v>
      </c>
      <c r="X10" s="382">
        <f t="shared" ref="X10:X16" si="4">IF(ISNUMBER(W10)=TRUE,1,"")</f>
        <v>1</v>
      </c>
      <c r="Y10" s="382">
        <f t="shared" ref="Y10:Y16" si="5">IF(ISNUMBER(U10)=TRUE,U10,"")</f>
        <v>17.5</v>
      </c>
      <c r="Z10" s="382">
        <f t="shared" ref="Z10:Z16" si="6">IF(ISNUMBER(V10)=TRUE,V10,"")</f>
        <v>46573</v>
      </c>
      <c r="AA10" s="383">
        <f t="shared" ref="AA10:AA15" si="7">MAX(E10,G10,I10,K10,M10,O10,Q10,S10)</f>
        <v>10630</v>
      </c>
      <c r="AB10" s="382">
        <f t="shared" ref="AB10:AB32" si="8">IF(ISNUMBER(Y10)=TRUE,Y10-Z10/100000-AA10/1000000000,"")</f>
        <v>17.034259370000001</v>
      </c>
      <c r="AC10" s="382">
        <f t="shared" ref="AC10:AC32" si="9">IF(ISNUMBER(AB10)=TRUE,RANK(AB10,$AB$10:$AB$32,1),"")</f>
        <v>1</v>
      </c>
      <c r="AD10" s="382">
        <f t="shared" ref="AD10:AD15" si="10">IF(OR(ISNUMBER(D10)=TRUE,ISNUMBER(F10)=TRUE,ISNUMBER(H10)=TRUE,ISNUMBER(J10)=TRUE,ISNUMBER(L10)=TRUE,ISNUMBER(N10)=TRUE,ISNUMBER(P10)=TRUE,ISNUMBER(R10)=TRUE),MAX(D10,F10,H10,J10,L10,N10,P10,R10),"")</f>
        <v>5</v>
      </c>
      <c r="AE10" s="382">
        <f t="shared" ref="AE10:AE32" si="11">IF(ISNUMBER(AD10),AD10*50%,"")</f>
        <v>2.5</v>
      </c>
    </row>
    <row r="11" spans="1:31" s="382" customFormat="1" ht="23.25" customHeight="1" x14ac:dyDescent="0.2">
      <c r="A11" s="384">
        <v>2</v>
      </c>
      <c r="B11" s="396" t="s">
        <v>494</v>
      </c>
      <c r="C11" s="397" t="s">
        <v>693</v>
      </c>
      <c r="D11" s="388">
        <v>3</v>
      </c>
      <c r="E11" s="390">
        <v>8030</v>
      </c>
      <c r="F11" s="391">
        <v>2</v>
      </c>
      <c r="G11" s="1465">
        <v>8200</v>
      </c>
      <c r="H11" s="388">
        <v>1</v>
      </c>
      <c r="I11" s="390">
        <v>8901</v>
      </c>
      <c r="J11" s="391">
        <v>4</v>
      </c>
      <c r="K11" s="389">
        <v>3968</v>
      </c>
      <c r="L11" s="388">
        <v>3</v>
      </c>
      <c r="M11" s="390">
        <v>5250</v>
      </c>
      <c r="N11" s="391">
        <v>5</v>
      </c>
      <c r="O11" s="389">
        <v>3390</v>
      </c>
      <c r="P11" s="388">
        <v>1</v>
      </c>
      <c r="Q11" s="390">
        <v>2409</v>
      </c>
      <c r="R11" s="391">
        <v>4</v>
      </c>
      <c r="S11" s="389">
        <v>2370</v>
      </c>
      <c r="T11" s="1464">
        <f t="shared" si="0"/>
        <v>2.5</v>
      </c>
      <c r="U11" s="379">
        <f t="shared" si="1"/>
        <v>20.5</v>
      </c>
      <c r="V11" s="380">
        <f t="shared" si="2"/>
        <v>42518</v>
      </c>
      <c r="W11" s="1237">
        <f t="shared" si="3"/>
        <v>2</v>
      </c>
      <c r="X11" s="382">
        <f t="shared" si="4"/>
        <v>1</v>
      </c>
      <c r="Y11" s="382">
        <f t="shared" si="5"/>
        <v>20.5</v>
      </c>
      <c r="Z11" s="382">
        <f t="shared" si="6"/>
        <v>42518</v>
      </c>
      <c r="AA11" s="383">
        <f t="shared" si="7"/>
        <v>8901</v>
      </c>
      <c r="AB11" s="382">
        <f t="shared" si="8"/>
        <v>20.074811098999998</v>
      </c>
      <c r="AC11" s="382">
        <f t="shared" si="9"/>
        <v>2</v>
      </c>
      <c r="AD11" s="382">
        <f t="shared" si="10"/>
        <v>5</v>
      </c>
      <c r="AE11" s="382">
        <f t="shared" si="11"/>
        <v>2.5</v>
      </c>
    </row>
    <row r="12" spans="1:31" s="382" customFormat="1" ht="23.25" customHeight="1" x14ac:dyDescent="0.2">
      <c r="A12" s="384">
        <v>3</v>
      </c>
      <c r="B12" s="396" t="s">
        <v>496</v>
      </c>
      <c r="C12" s="397" t="s">
        <v>493</v>
      </c>
      <c r="D12" s="388">
        <v>4</v>
      </c>
      <c r="E12" s="390">
        <v>6000</v>
      </c>
      <c r="F12" s="391">
        <v>4</v>
      </c>
      <c r="G12" s="389">
        <v>7320</v>
      </c>
      <c r="H12" s="388">
        <v>3</v>
      </c>
      <c r="I12" s="390">
        <v>6788</v>
      </c>
      <c r="J12" s="391">
        <v>1</v>
      </c>
      <c r="K12" s="389">
        <v>7306</v>
      </c>
      <c r="L12" s="388">
        <v>4</v>
      </c>
      <c r="M12" s="390">
        <v>4620</v>
      </c>
      <c r="N12" s="391">
        <v>6</v>
      </c>
      <c r="O12" s="389">
        <v>3110</v>
      </c>
      <c r="P12" s="388">
        <v>2</v>
      </c>
      <c r="Q12" s="390">
        <v>2254</v>
      </c>
      <c r="R12" s="391">
        <v>1</v>
      </c>
      <c r="S12" s="389">
        <v>2676</v>
      </c>
      <c r="T12" s="1464">
        <f t="shared" si="0"/>
        <v>3</v>
      </c>
      <c r="U12" s="379">
        <f t="shared" si="1"/>
        <v>22</v>
      </c>
      <c r="V12" s="380">
        <f t="shared" si="2"/>
        <v>40074</v>
      </c>
      <c r="W12" s="1237">
        <f t="shared" si="3"/>
        <v>3</v>
      </c>
      <c r="X12" s="382">
        <f t="shared" si="4"/>
        <v>1</v>
      </c>
      <c r="Y12" s="382">
        <f t="shared" si="5"/>
        <v>22</v>
      </c>
      <c r="Z12" s="382">
        <f t="shared" si="6"/>
        <v>40074</v>
      </c>
      <c r="AA12" s="383">
        <f t="shared" si="7"/>
        <v>7320</v>
      </c>
      <c r="AB12" s="382">
        <f t="shared" si="8"/>
        <v>21.599252679999999</v>
      </c>
      <c r="AC12" s="382">
        <f t="shared" si="9"/>
        <v>3</v>
      </c>
      <c r="AD12" s="382">
        <f t="shared" si="10"/>
        <v>6</v>
      </c>
      <c r="AE12" s="382">
        <f t="shared" si="11"/>
        <v>3</v>
      </c>
    </row>
    <row r="13" spans="1:31" s="382" customFormat="1" ht="22.5" customHeight="1" x14ac:dyDescent="0.2">
      <c r="A13" s="370">
        <v>4</v>
      </c>
      <c r="B13" s="396" t="s">
        <v>649</v>
      </c>
      <c r="C13" s="397" t="s">
        <v>29</v>
      </c>
      <c r="D13" s="388">
        <v>2</v>
      </c>
      <c r="E13" s="390">
        <v>8430</v>
      </c>
      <c r="F13" s="391">
        <v>5</v>
      </c>
      <c r="G13" s="389">
        <v>5460</v>
      </c>
      <c r="H13" s="388">
        <v>4</v>
      </c>
      <c r="I13" s="1466">
        <v>6486</v>
      </c>
      <c r="J13" s="391">
        <v>2</v>
      </c>
      <c r="K13" s="389">
        <v>5886</v>
      </c>
      <c r="L13" s="388">
        <v>5</v>
      </c>
      <c r="M13" s="390">
        <v>4230</v>
      </c>
      <c r="N13" s="391">
        <v>3</v>
      </c>
      <c r="O13" s="389">
        <v>4090</v>
      </c>
      <c r="P13" s="388">
        <v>3</v>
      </c>
      <c r="Q13" s="390">
        <v>2242</v>
      </c>
      <c r="R13" s="391">
        <v>7</v>
      </c>
      <c r="S13" s="1465">
        <v>1498</v>
      </c>
      <c r="T13" s="1464">
        <f t="shared" si="0"/>
        <v>3.5</v>
      </c>
      <c r="U13" s="379">
        <f t="shared" si="1"/>
        <v>27.5</v>
      </c>
      <c r="V13" s="380">
        <f t="shared" si="2"/>
        <v>38322</v>
      </c>
      <c r="W13" s="1237">
        <f t="shared" si="3"/>
        <v>4</v>
      </c>
      <c r="X13" s="382">
        <f t="shared" si="4"/>
        <v>1</v>
      </c>
      <c r="Y13" s="382">
        <f t="shared" si="5"/>
        <v>27.5</v>
      </c>
      <c r="Z13" s="382">
        <f t="shared" si="6"/>
        <v>38322</v>
      </c>
      <c r="AA13" s="383">
        <f t="shared" si="7"/>
        <v>8430</v>
      </c>
      <c r="AB13" s="382">
        <f t="shared" si="8"/>
        <v>27.116771569999997</v>
      </c>
      <c r="AC13" s="382">
        <f t="shared" si="9"/>
        <v>4</v>
      </c>
      <c r="AD13" s="382">
        <f t="shared" si="10"/>
        <v>7</v>
      </c>
      <c r="AE13" s="382">
        <f t="shared" si="11"/>
        <v>3.5</v>
      </c>
    </row>
    <row r="14" spans="1:31" s="382" customFormat="1" ht="22.5" customHeight="1" x14ac:dyDescent="0.2">
      <c r="A14" s="384">
        <v>5</v>
      </c>
      <c r="B14" s="396" t="s">
        <v>491</v>
      </c>
      <c r="C14" s="397" t="s">
        <v>694</v>
      </c>
      <c r="D14" s="388">
        <v>7</v>
      </c>
      <c r="E14" s="390">
        <v>2280</v>
      </c>
      <c r="F14" s="391">
        <v>7</v>
      </c>
      <c r="G14" s="389">
        <v>3980</v>
      </c>
      <c r="H14" s="388">
        <v>5</v>
      </c>
      <c r="I14" s="1466">
        <v>5240</v>
      </c>
      <c r="J14" s="391">
        <v>3</v>
      </c>
      <c r="K14" s="389">
        <v>3970</v>
      </c>
      <c r="L14" s="388">
        <v>2</v>
      </c>
      <c r="M14" s="390">
        <v>5360</v>
      </c>
      <c r="N14" s="391">
        <v>2</v>
      </c>
      <c r="O14" s="389">
        <v>4330</v>
      </c>
      <c r="P14" s="388">
        <v>6</v>
      </c>
      <c r="Q14" s="390">
        <v>1445</v>
      </c>
      <c r="R14" s="391">
        <v>3</v>
      </c>
      <c r="S14" s="1465">
        <v>2418</v>
      </c>
      <c r="T14" s="1464">
        <f t="shared" si="0"/>
        <v>3.5</v>
      </c>
      <c r="U14" s="379">
        <f t="shared" si="1"/>
        <v>31.5</v>
      </c>
      <c r="V14" s="380">
        <f t="shared" si="2"/>
        <v>29023</v>
      </c>
      <c r="W14" s="1237">
        <f t="shared" si="3"/>
        <v>5</v>
      </c>
      <c r="X14" s="382">
        <f t="shared" si="4"/>
        <v>1</v>
      </c>
      <c r="Y14" s="382">
        <f t="shared" si="5"/>
        <v>31.5</v>
      </c>
      <c r="Z14" s="382">
        <f t="shared" si="6"/>
        <v>29023</v>
      </c>
      <c r="AA14" s="383">
        <f t="shared" si="7"/>
        <v>5360</v>
      </c>
      <c r="AB14" s="382">
        <f t="shared" si="8"/>
        <v>31.20976464</v>
      </c>
      <c r="AC14" s="382">
        <f t="shared" si="9"/>
        <v>5</v>
      </c>
      <c r="AD14" s="382">
        <f t="shared" si="10"/>
        <v>7</v>
      </c>
      <c r="AE14" s="382">
        <f t="shared" si="11"/>
        <v>3.5</v>
      </c>
    </row>
    <row r="15" spans="1:31" s="382" customFormat="1" ht="20.25" customHeight="1" x14ac:dyDescent="0.2">
      <c r="A15" s="384">
        <v>6</v>
      </c>
      <c r="B15" s="396" t="s">
        <v>492</v>
      </c>
      <c r="C15" s="397" t="s">
        <v>493</v>
      </c>
      <c r="D15" s="388">
        <v>5</v>
      </c>
      <c r="E15" s="390">
        <v>5760</v>
      </c>
      <c r="F15" s="391">
        <v>3</v>
      </c>
      <c r="G15" s="389">
        <v>8070</v>
      </c>
      <c r="H15" s="388">
        <v>6</v>
      </c>
      <c r="I15" s="390">
        <v>4630</v>
      </c>
      <c r="J15" s="391">
        <v>7</v>
      </c>
      <c r="K15" s="1465">
        <v>2031</v>
      </c>
      <c r="L15" s="388">
        <v>7</v>
      </c>
      <c r="M15" s="390">
        <v>2400</v>
      </c>
      <c r="N15" s="391">
        <v>7</v>
      </c>
      <c r="O15" s="1465">
        <v>2270</v>
      </c>
      <c r="P15" s="388">
        <v>5</v>
      </c>
      <c r="Q15" s="390">
        <v>1725</v>
      </c>
      <c r="R15" s="391">
        <v>5</v>
      </c>
      <c r="S15" s="389">
        <v>2222</v>
      </c>
      <c r="T15" s="1464">
        <f t="shared" si="0"/>
        <v>3.5</v>
      </c>
      <c r="U15" s="379">
        <f t="shared" si="1"/>
        <v>41.5</v>
      </c>
      <c r="V15" s="380">
        <f t="shared" si="2"/>
        <v>29108</v>
      </c>
      <c r="W15" s="1237">
        <f t="shared" si="3"/>
        <v>6</v>
      </c>
      <c r="X15" s="382">
        <f t="shared" si="4"/>
        <v>1</v>
      </c>
      <c r="Y15" s="382">
        <f t="shared" si="5"/>
        <v>41.5</v>
      </c>
      <c r="Z15" s="382">
        <f t="shared" si="6"/>
        <v>29108</v>
      </c>
      <c r="AA15" s="383">
        <f t="shared" si="7"/>
        <v>8070</v>
      </c>
      <c r="AB15" s="382">
        <f t="shared" si="8"/>
        <v>41.208911929999999</v>
      </c>
      <c r="AC15" s="382">
        <f t="shared" si="9"/>
        <v>6</v>
      </c>
      <c r="AD15" s="382">
        <f t="shared" si="10"/>
        <v>7</v>
      </c>
      <c r="AE15" s="382">
        <f t="shared" si="11"/>
        <v>3.5</v>
      </c>
    </row>
    <row r="16" spans="1:31" s="382" customFormat="1" ht="21" customHeight="1" x14ac:dyDescent="0.2">
      <c r="A16" s="370">
        <v>7</v>
      </c>
      <c r="B16" s="396" t="s">
        <v>495</v>
      </c>
      <c r="C16" s="397" t="s">
        <v>693</v>
      </c>
      <c r="D16" s="388">
        <v>6</v>
      </c>
      <c r="E16" s="1466">
        <v>4400</v>
      </c>
      <c r="F16" s="391">
        <v>6</v>
      </c>
      <c r="G16" s="389">
        <v>4680</v>
      </c>
      <c r="H16" s="388">
        <v>7</v>
      </c>
      <c r="I16" s="390">
        <v>2444</v>
      </c>
      <c r="J16" s="391">
        <v>6</v>
      </c>
      <c r="K16" s="389">
        <v>2398</v>
      </c>
      <c r="L16" s="388">
        <v>6</v>
      </c>
      <c r="M16" s="1466">
        <v>4190</v>
      </c>
      <c r="N16" s="391">
        <v>1</v>
      </c>
      <c r="O16" s="389">
        <v>5220</v>
      </c>
      <c r="P16" s="388">
        <v>7</v>
      </c>
      <c r="Q16" s="390">
        <v>289</v>
      </c>
      <c r="R16" s="391">
        <v>6</v>
      </c>
      <c r="S16" s="389">
        <v>1833</v>
      </c>
      <c r="T16" s="1464">
        <f t="shared" si="0"/>
        <v>3.5</v>
      </c>
      <c r="U16" s="379">
        <f t="shared" si="1"/>
        <v>41.5</v>
      </c>
      <c r="V16" s="380">
        <f t="shared" si="2"/>
        <v>25454</v>
      </c>
      <c r="W16" s="1237">
        <f t="shared" si="3"/>
        <v>7</v>
      </c>
      <c r="X16" s="382">
        <f t="shared" si="4"/>
        <v>1</v>
      </c>
      <c r="Y16" s="382">
        <f t="shared" si="5"/>
        <v>41.5</v>
      </c>
      <c r="Z16" s="382">
        <f t="shared" si="6"/>
        <v>25454</v>
      </c>
      <c r="AA16" s="383">
        <f>MAX(E16,G16,I16,K16,M16,O16,Q16,S16)</f>
        <v>5220</v>
      </c>
      <c r="AB16" s="382">
        <f t="shared" si="8"/>
        <v>41.245454780000003</v>
      </c>
      <c r="AC16" s="382">
        <f t="shared" si="9"/>
        <v>7</v>
      </c>
      <c r="AD16" s="382">
        <f>IF(OR(ISNUMBER(D16)=TRUE,ISNUMBER(F16)=TRUE,ISNUMBER(H16)=TRUE,ISNUMBER(J16)=TRUE,ISNUMBER(L16)=TRUE,ISNUMBER(N16)=TRUE,ISNUMBER(P16)=TRUE,ISNUMBER(R16)=TRUE),MAX(D16,F16,H16,J16,L16,N16,P16,R16),"")</f>
        <v>7</v>
      </c>
      <c r="AE16" s="382">
        <f t="shared" si="11"/>
        <v>3.5</v>
      </c>
    </row>
    <row r="17" spans="1:31" s="382" customFormat="1" ht="15" customHeight="1" thickBot="1" x14ac:dyDescent="0.25">
      <c r="A17" s="1467"/>
      <c r="B17" s="1468"/>
      <c r="C17" s="1469"/>
      <c r="D17" s="1470"/>
      <c r="E17" s="1471"/>
      <c r="F17" s="1472"/>
      <c r="G17" s="1473"/>
      <c r="H17" s="1470"/>
      <c r="I17" s="1471"/>
      <c r="J17" s="1472"/>
      <c r="K17" s="1473"/>
      <c r="L17" s="1470"/>
      <c r="M17" s="1471"/>
      <c r="N17" s="1472"/>
      <c r="O17" s="1473"/>
      <c r="P17" s="1470"/>
      <c r="Q17" s="1471"/>
      <c r="R17" s="1472"/>
      <c r="S17" s="1473"/>
      <c r="T17" s="1474" t="str">
        <f>IF( ISNUMBER(AE49)=TRUE,AE49,"")</f>
        <v/>
      </c>
      <c r="U17" s="1475" t="str">
        <f t="shared" si="1"/>
        <v/>
      </c>
      <c r="V17" s="1476" t="str">
        <f t="shared" si="2"/>
        <v/>
      </c>
      <c r="W17" s="1477" t="str">
        <f>IF(ISNUMBER(AC49)=TRUE,AC49,"")</f>
        <v/>
      </c>
      <c r="X17" s="382" t="str">
        <f>IF(ISNUMBER(#REF!)=TRUE,1,"")</f>
        <v/>
      </c>
      <c r="Y17" s="382" t="str">
        <f>IF(ISNUMBER(#REF!)=TRUE,#REF!,"")</f>
        <v/>
      </c>
      <c r="Z17" s="382" t="str">
        <f>IF(ISNUMBER(#REF!)=TRUE,#REF!,"")</f>
        <v/>
      </c>
      <c r="AA17" s="383" t="e">
        <f>MAX(#REF!,#REF!,#REF!,#REF!,#REF!,#REF!,#REF!,#REF!)</f>
        <v>#REF!</v>
      </c>
      <c r="AB17" s="382" t="str">
        <f t="shared" si="8"/>
        <v/>
      </c>
      <c r="AC17" s="382" t="str">
        <f t="shared" si="9"/>
        <v/>
      </c>
      <c r="AD17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17" s="382" t="str">
        <f t="shared" si="11"/>
        <v/>
      </c>
    </row>
    <row r="18" spans="1:31" s="382" customFormat="1" ht="15" customHeight="1" thickTop="1" x14ac:dyDescent="0.2">
      <c r="A18" s="358"/>
      <c r="B18" s="362"/>
      <c r="C18"/>
      <c r="D18"/>
      <c r="E18" s="359"/>
      <c r="F18"/>
      <c r="G18" s="359"/>
      <c r="H18"/>
      <c r="I18" s="359"/>
      <c r="J18"/>
      <c r="K18" s="359"/>
      <c r="L18"/>
      <c r="M18" s="359"/>
      <c r="N18"/>
      <c r="O18" s="359"/>
      <c r="P18"/>
      <c r="Q18" s="359"/>
      <c r="R18"/>
      <c r="S18" s="359"/>
      <c r="T18" s="359"/>
      <c r="U18"/>
      <c r="V18" s="359"/>
      <c r="W18"/>
      <c r="X18" s="382" t="str">
        <f>IF(ISNUMBER(#REF!)=TRUE,1,"")</f>
        <v/>
      </c>
      <c r="Y18" s="382" t="str">
        <f>IF(ISNUMBER(#REF!)=TRUE,#REF!,"")</f>
        <v/>
      </c>
      <c r="Z18" s="382" t="str">
        <f>IF(ISNUMBER(#REF!)=TRUE,#REF!,"")</f>
        <v/>
      </c>
      <c r="AA18" s="383" t="e">
        <f>MAX(#REF!,#REF!,#REF!,#REF!,#REF!,#REF!,#REF!,#REF!)</f>
        <v>#REF!</v>
      </c>
      <c r="AB18" s="382" t="str">
        <f t="shared" si="8"/>
        <v/>
      </c>
      <c r="AC18" s="382" t="str">
        <f t="shared" si="9"/>
        <v/>
      </c>
      <c r="AD18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18" s="382" t="str">
        <f t="shared" si="11"/>
        <v/>
      </c>
    </row>
    <row r="19" spans="1:31" s="382" customFormat="1" ht="15" customHeight="1" x14ac:dyDescent="0.2">
      <c r="A19" s="358"/>
      <c r="B19" s="362"/>
      <c r="C19"/>
      <c r="D19"/>
      <c r="E19" s="359"/>
      <c r="F19"/>
      <c r="G19" s="359"/>
      <c r="H19"/>
      <c r="I19" s="359"/>
      <c r="J19"/>
      <c r="K19" s="359"/>
      <c r="L19"/>
      <c r="M19" s="359"/>
      <c r="N19"/>
      <c r="O19" s="359"/>
      <c r="P19"/>
      <c r="Q19" s="359"/>
      <c r="R19"/>
      <c r="S19" s="359"/>
      <c r="T19" s="359"/>
      <c r="U19"/>
      <c r="V19" s="359"/>
      <c r="W19"/>
      <c r="X19" s="382" t="str">
        <f>IF(ISNUMBER(#REF!)=TRUE,1,"")</f>
        <v/>
      </c>
      <c r="Y19" s="382" t="str">
        <f>IF(ISNUMBER(#REF!)=TRUE,#REF!,"")</f>
        <v/>
      </c>
      <c r="Z19" s="382" t="str">
        <f>IF(ISNUMBER(#REF!)=TRUE,#REF!,"")</f>
        <v/>
      </c>
      <c r="AA19" s="383" t="e">
        <f>MAX(#REF!,#REF!,#REF!,#REF!,#REF!,#REF!,#REF!,#REF!)</f>
        <v>#REF!</v>
      </c>
      <c r="AB19" s="382" t="str">
        <f t="shared" si="8"/>
        <v/>
      </c>
      <c r="AC19" s="382" t="str">
        <f t="shared" si="9"/>
        <v/>
      </c>
      <c r="AD19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19" s="382" t="str">
        <f t="shared" si="11"/>
        <v/>
      </c>
    </row>
    <row r="20" spans="1:31" s="382" customFormat="1" ht="15" customHeight="1" x14ac:dyDescent="0.2">
      <c r="A20" s="358"/>
      <c r="B20" s="362"/>
      <c r="C20"/>
      <c r="D20"/>
      <c r="E20" s="359"/>
      <c r="F20"/>
      <c r="G20" s="359"/>
      <c r="H20"/>
      <c r="I20" s="359"/>
      <c r="J20"/>
      <c r="K20" s="359"/>
      <c r="L20"/>
      <c r="M20" s="359"/>
      <c r="N20"/>
      <c r="O20" s="359"/>
      <c r="P20"/>
      <c r="Q20" s="359"/>
      <c r="R20"/>
      <c r="S20" s="359"/>
      <c r="T20" s="359"/>
      <c r="U20"/>
      <c r="V20" s="359"/>
      <c r="W20"/>
      <c r="X20" s="382" t="str">
        <f>IF(ISNUMBER(#REF!)=TRUE,1,"")</f>
        <v/>
      </c>
      <c r="Y20" s="382" t="str">
        <f>IF(ISNUMBER(#REF!)=TRUE,#REF!,"")</f>
        <v/>
      </c>
      <c r="Z20" s="382" t="str">
        <f>IF(ISNUMBER(#REF!)=TRUE,#REF!,"")</f>
        <v/>
      </c>
      <c r="AA20" s="383" t="e">
        <f>MAX(#REF!,#REF!,#REF!,#REF!,#REF!,#REF!,#REF!,#REF!)</f>
        <v>#REF!</v>
      </c>
      <c r="AB20" s="382" t="str">
        <f t="shared" si="8"/>
        <v/>
      </c>
      <c r="AC20" s="382" t="str">
        <f t="shared" si="9"/>
        <v/>
      </c>
      <c r="AD20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20" s="382" t="str">
        <f t="shared" si="11"/>
        <v/>
      </c>
    </row>
    <row r="21" spans="1:31" s="382" customFormat="1" ht="15" customHeight="1" x14ac:dyDescent="0.2">
      <c r="A21" s="358"/>
      <c r="B21" s="362"/>
      <c r="C21"/>
      <c r="D21"/>
      <c r="E21" s="359"/>
      <c r="F21"/>
      <c r="G21" s="359"/>
      <c r="H21"/>
      <c r="I21" s="359"/>
      <c r="J21"/>
      <c r="K21" s="359"/>
      <c r="L21"/>
      <c r="M21" s="359"/>
      <c r="N21"/>
      <c r="O21" s="359"/>
      <c r="P21"/>
      <c r="Q21" s="359"/>
      <c r="R21"/>
      <c r="S21" s="359"/>
      <c r="T21" s="359"/>
      <c r="U21"/>
      <c r="V21" s="359"/>
      <c r="W21"/>
      <c r="X21" s="382" t="str">
        <f>IF(ISNUMBER(#REF!)=TRUE,1,"")</f>
        <v/>
      </c>
      <c r="Y21" s="382" t="str">
        <f>IF(ISNUMBER(#REF!)=TRUE,#REF!,"")</f>
        <v/>
      </c>
      <c r="Z21" s="382" t="str">
        <f>IF(ISNUMBER(#REF!)=TRUE,#REF!,"")</f>
        <v/>
      </c>
      <c r="AA21" s="383" t="e">
        <f>MAX(#REF!,#REF!,#REF!,#REF!,#REF!,#REF!,#REF!,#REF!)</f>
        <v>#REF!</v>
      </c>
      <c r="AB21" s="382" t="str">
        <f t="shared" si="8"/>
        <v/>
      </c>
      <c r="AC21" s="382" t="str">
        <f t="shared" si="9"/>
        <v/>
      </c>
      <c r="AD21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21" s="382" t="str">
        <f t="shared" si="11"/>
        <v/>
      </c>
    </row>
    <row r="22" spans="1:31" ht="15" customHeight="1" x14ac:dyDescent="0.2">
      <c r="X22" s="382" t="str">
        <f>IF(ISNUMBER(#REF!)=TRUE,1,"")</f>
        <v/>
      </c>
      <c r="Y22" s="382" t="str">
        <f>IF(ISNUMBER(#REF!)=TRUE,#REF!,"")</f>
        <v/>
      </c>
      <c r="Z22" s="382" t="str">
        <f>IF(ISNUMBER(#REF!)=TRUE,#REF!,"")</f>
        <v/>
      </c>
      <c r="AA22" s="383" t="e">
        <f>MAX(#REF!,#REF!,#REF!,#REF!,#REF!,#REF!,#REF!,#REF!)</f>
        <v>#REF!</v>
      </c>
      <c r="AB22" s="382" t="str">
        <f t="shared" si="8"/>
        <v/>
      </c>
      <c r="AC22" s="382" t="str">
        <f t="shared" si="9"/>
        <v/>
      </c>
      <c r="AD22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22" s="382" t="str">
        <f t="shared" si="11"/>
        <v/>
      </c>
    </row>
    <row r="23" spans="1:31" ht="15.75" customHeight="1" x14ac:dyDescent="0.2">
      <c r="X23" s="382" t="str">
        <f>IF(ISNUMBER(#REF!)=TRUE,1,"")</f>
        <v/>
      </c>
      <c r="Y23" s="382" t="str">
        <f>IF(ISNUMBER(#REF!)=TRUE,#REF!,"")</f>
        <v/>
      </c>
      <c r="Z23" s="382" t="str">
        <f>IF(ISNUMBER(#REF!)=TRUE,#REF!,"")</f>
        <v/>
      </c>
      <c r="AA23" s="383" t="e">
        <f>MAX(#REF!,#REF!,#REF!,#REF!,#REF!,#REF!,#REF!,#REF!)</f>
        <v>#REF!</v>
      </c>
      <c r="AB23" s="382" t="str">
        <f t="shared" si="8"/>
        <v/>
      </c>
      <c r="AC23" s="382" t="str">
        <f t="shared" si="9"/>
        <v/>
      </c>
      <c r="AD23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23" s="382" t="str">
        <f t="shared" si="11"/>
        <v/>
      </c>
    </row>
    <row r="24" spans="1:31" x14ac:dyDescent="0.2">
      <c r="X24" s="382" t="str">
        <f>IF(ISNUMBER(#REF!)=TRUE,1,"")</f>
        <v/>
      </c>
      <c r="Y24" s="382" t="str">
        <f>IF(ISNUMBER(#REF!)=TRUE,#REF!,"")</f>
        <v/>
      </c>
      <c r="Z24" s="382" t="str">
        <f>IF(ISNUMBER(#REF!)=TRUE,#REF!,"")</f>
        <v/>
      </c>
      <c r="AA24" s="383" t="e">
        <f>MAX(#REF!,#REF!,#REF!,#REF!,#REF!,#REF!,#REF!,#REF!)</f>
        <v>#REF!</v>
      </c>
      <c r="AB24" s="382" t="str">
        <f t="shared" si="8"/>
        <v/>
      </c>
      <c r="AC24" s="382" t="str">
        <f t="shared" si="9"/>
        <v/>
      </c>
      <c r="AD24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24" s="382" t="str">
        <f t="shared" si="11"/>
        <v/>
      </c>
    </row>
    <row r="25" spans="1:31" x14ac:dyDescent="0.2">
      <c r="X25" s="382" t="str">
        <f>IF(ISNUMBER(#REF!)=TRUE,1,"")</f>
        <v/>
      </c>
      <c r="Y25" s="382" t="str">
        <f>IF(ISNUMBER(#REF!)=TRUE,#REF!,"")</f>
        <v/>
      </c>
      <c r="Z25" s="382" t="str">
        <f>IF(ISNUMBER(#REF!)=TRUE,#REF!,"")</f>
        <v/>
      </c>
      <c r="AA25" s="383" t="e">
        <f>MAX(#REF!,#REF!,#REF!,#REF!,#REF!,#REF!,#REF!,#REF!)</f>
        <v>#REF!</v>
      </c>
      <c r="AB25" s="382" t="str">
        <f t="shared" si="8"/>
        <v/>
      </c>
      <c r="AC25" s="382" t="str">
        <f t="shared" si="9"/>
        <v/>
      </c>
      <c r="AD25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25" s="382" t="str">
        <f t="shared" si="11"/>
        <v/>
      </c>
    </row>
    <row r="26" spans="1:31" x14ac:dyDescent="0.2">
      <c r="X26" s="382" t="str">
        <f>IF(ISNUMBER(#REF!)=TRUE,1,"")</f>
        <v/>
      </c>
      <c r="Y26" s="382" t="str">
        <f>IF(ISNUMBER(#REF!)=TRUE,#REF!,"")</f>
        <v/>
      </c>
      <c r="Z26" s="382" t="str">
        <f>IF(ISNUMBER(#REF!)=TRUE,#REF!,"")</f>
        <v/>
      </c>
      <c r="AA26" s="383" t="e">
        <f>MAX(#REF!,#REF!,#REF!,#REF!,#REF!,#REF!,#REF!,#REF!)</f>
        <v>#REF!</v>
      </c>
      <c r="AB26" s="382" t="str">
        <f t="shared" si="8"/>
        <v/>
      </c>
      <c r="AC26" s="382" t="str">
        <f t="shared" si="9"/>
        <v/>
      </c>
      <c r="AD26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26" s="382" t="str">
        <f t="shared" si="11"/>
        <v/>
      </c>
    </row>
    <row r="27" spans="1:31" x14ac:dyDescent="0.2">
      <c r="X27" s="382" t="str">
        <f>IF(ISNUMBER(#REF!)=TRUE,1,"")</f>
        <v/>
      </c>
      <c r="Y27" s="382" t="str">
        <f>IF(ISNUMBER(#REF!)=TRUE,#REF!,"")</f>
        <v/>
      </c>
      <c r="Z27" s="382" t="str">
        <f>IF(ISNUMBER(#REF!)=TRUE,#REF!,"")</f>
        <v/>
      </c>
      <c r="AA27" s="383" t="e">
        <f>MAX(#REF!,#REF!,#REF!,#REF!,#REF!,#REF!,#REF!,#REF!)</f>
        <v>#REF!</v>
      </c>
      <c r="AB27" s="382" t="str">
        <f t="shared" si="8"/>
        <v/>
      </c>
      <c r="AC27" s="382" t="str">
        <f t="shared" si="9"/>
        <v/>
      </c>
      <c r="AD27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27" s="382" t="str">
        <f t="shared" si="11"/>
        <v/>
      </c>
    </row>
    <row r="28" spans="1:31" x14ac:dyDescent="0.2">
      <c r="X28" s="382" t="str">
        <f>IF(ISNUMBER(#REF!)=TRUE,1,"")</f>
        <v/>
      </c>
      <c r="Y28" s="382" t="str">
        <f>IF(ISNUMBER(#REF!)=TRUE,#REF!,"")</f>
        <v/>
      </c>
      <c r="Z28" s="382" t="str">
        <f>IF(ISNUMBER(#REF!)=TRUE,#REF!,"")</f>
        <v/>
      </c>
      <c r="AA28" s="383" t="e">
        <f>MAX(#REF!,#REF!,#REF!,#REF!,#REF!,#REF!,#REF!,#REF!)</f>
        <v>#REF!</v>
      </c>
      <c r="AB28" s="382" t="str">
        <f t="shared" si="8"/>
        <v/>
      </c>
      <c r="AC28" s="382" t="str">
        <f t="shared" si="9"/>
        <v/>
      </c>
      <c r="AD28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28" s="382" t="str">
        <f t="shared" si="11"/>
        <v/>
      </c>
    </row>
    <row r="29" spans="1:31" x14ac:dyDescent="0.2">
      <c r="X29" s="382" t="str">
        <f>IF(ISNUMBER(#REF!)=TRUE,1,"")</f>
        <v/>
      </c>
      <c r="Y29" s="382" t="str">
        <f>IF(ISNUMBER(#REF!)=TRUE,#REF!,"")</f>
        <v/>
      </c>
      <c r="Z29" s="382" t="str">
        <f>IF(ISNUMBER(#REF!)=TRUE,#REF!,"")</f>
        <v/>
      </c>
      <c r="AA29" s="383" t="e">
        <f>MAX(#REF!,#REF!,#REF!,#REF!,#REF!,#REF!,#REF!,#REF!)</f>
        <v>#REF!</v>
      </c>
      <c r="AB29" s="382" t="str">
        <f t="shared" si="8"/>
        <v/>
      </c>
      <c r="AC29" s="382" t="str">
        <f t="shared" si="9"/>
        <v/>
      </c>
      <c r="AD29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29" s="382" t="str">
        <f t="shared" si="11"/>
        <v/>
      </c>
    </row>
    <row r="30" spans="1:31" x14ac:dyDescent="0.2">
      <c r="X30" s="382" t="str">
        <f>IF(ISNUMBER(#REF!)=TRUE,1,"")</f>
        <v/>
      </c>
      <c r="Y30" s="382" t="str">
        <f>IF(ISNUMBER(#REF!)=TRUE,#REF!,"")</f>
        <v/>
      </c>
      <c r="Z30" s="382" t="str">
        <f>IF(ISNUMBER(#REF!)=TRUE,#REF!,"")</f>
        <v/>
      </c>
      <c r="AA30" s="383" t="e">
        <f>MAX(#REF!,#REF!,#REF!,#REF!,#REF!,#REF!,#REF!,#REF!)</f>
        <v>#REF!</v>
      </c>
      <c r="AB30" s="382" t="str">
        <f t="shared" si="8"/>
        <v/>
      </c>
      <c r="AC30" s="382" t="str">
        <f t="shared" si="9"/>
        <v/>
      </c>
      <c r="AD30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30" s="382" t="str">
        <f t="shared" si="11"/>
        <v/>
      </c>
    </row>
    <row r="31" spans="1:31" x14ac:dyDescent="0.2">
      <c r="X31" s="382" t="str">
        <f>IF(ISNUMBER(#REF!)=TRUE,1,"")</f>
        <v/>
      </c>
      <c r="Y31" s="382" t="str">
        <f>IF(ISNUMBER(#REF!)=TRUE,#REF!,"")</f>
        <v/>
      </c>
      <c r="Z31" s="382" t="str">
        <f>IF(ISNUMBER(#REF!)=TRUE,#REF!,"")</f>
        <v/>
      </c>
      <c r="AA31" s="383" t="e">
        <f>MAX(#REF!,#REF!,#REF!,#REF!,#REF!,#REF!,#REF!,#REF!)</f>
        <v>#REF!</v>
      </c>
      <c r="AB31" s="382" t="str">
        <f t="shared" si="8"/>
        <v/>
      </c>
      <c r="AC31" s="382" t="str">
        <f t="shared" si="9"/>
        <v/>
      </c>
      <c r="AD31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31" s="382" t="str">
        <f t="shared" si="11"/>
        <v/>
      </c>
    </row>
    <row r="32" spans="1:31" x14ac:dyDescent="0.2">
      <c r="X32" s="382" t="str">
        <f>IF(ISNUMBER(#REF!)=TRUE,1,"")</f>
        <v/>
      </c>
      <c r="Y32" s="382" t="str">
        <f>IF(ISNUMBER(#REF!)=TRUE,#REF!,"")</f>
        <v/>
      </c>
      <c r="Z32" s="382" t="str">
        <f>IF(ISNUMBER(#REF!)=TRUE,#REF!,"")</f>
        <v/>
      </c>
      <c r="AA32" s="383" t="e">
        <f>MAX(#REF!,#REF!,#REF!,#REF!,#REF!,#REF!,#REF!,#REF!)</f>
        <v>#REF!</v>
      </c>
      <c r="AB32" s="382" t="str">
        <f t="shared" si="8"/>
        <v/>
      </c>
      <c r="AC32" s="382" t="str">
        <f t="shared" si="9"/>
        <v/>
      </c>
      <c r="AD32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32" s="382" t="str">
        <f t="shared" si="11"/>
        <v/>
      </c>
    </row>
  </sheetData>
  <sortState ref="B10:V16">
    <sortCondition ref="U10:U16"/>
    <sortCondition descending="1" ref="V10:V16"/>
  </sortState>
  <mergeCells count="22"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L5:M5"/>
    <mergeCell ref="P5:Q5"/>
    <mergeCell ref="R5:S5"/>
    <mergeCell ref="D5:E5"/>
    <mergeCell ref="F5:G5"/>
    <mergeCell ref="H5:I5"/>
    <mergeCell ref="J5:K5"/>
    <mergeCell ref="N5:O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65481:U65520 JQ65529:JQ65568 TM65529:TM65568 ADI65529:ADI65568 ANE65529:ANE65568 AXA65529:AXA65568 BGW65529:BGW65568 BQS65529:BQS65568 CAO65529:CAO65568 CKK65529:CKK65568 CUG65529:CUG65568 DEC65529:DEC65568 DNY65529:DNY65568 DXU65529:DXU65568 EHQ65529:EHQ65568 ERM65529:ERM65568 FBI65529:FBI65568 FLE65529:FLE65568 FVA65529:FVA65568 GEW65529:GEW65568 GOS65529:GOS65568 GYO65529:GYO65568 HIK65529:HIK65568 HSG65529:HSG65568 ICC65529:ICC65568 ILY65529:ILY65568 IVU65529:IVU65568 JFQ65529:JFQ65568 JPM65529:JPM65568 JZI65529:JZI65568 KJE65529:KJE65568 KTA65529:KTA65568 LCW65529:LCW65568 LMS65529:LMS65568 LWO65529:LWO65568 MGK65529:MGK65568 MQG65529:MQG65568 NAC65529:NAC65568 NJY65529:NJY65568 NTU65529:NTU65568 ODQ65529:ODQ65568 ONM65529:ONM65568 OXI65529:OXI65568 PHE65529:PHE65568 PRA65529:PRA65568 QAW65529:QAW65568 QKS65529:QKS65568 QUO65529:QUO65568 REK65529:REK65568 ROG65529:ROG65568 RYC65529:RYC65568 SHY65529:SHY65568 SRU65529:SRU65568 TBQ65529:TBQ65568 TLM65529:TLM65568 TVI65529:TVI65568 UFE65529:UFE65568 UPA65529:UPA65568 UYW65529:UYW65568 VIS65529:VIS65568 VSO65529:VSO65568 WCK65529:WCK65568 WMG65529:WMG65568 WWC65529:WWC65568 U131017:U131056 JQ131065:JQ131104 TM131065:TM131104 ADI131065:ADI131104 ANE131065:ANE131104 AXA131065:AXA131104 BGW131065:BGW131104 BQS131065:BQS131104 CAO131065:CAO131104 CKK131065:CKK131104 CUG131065:CUG131104 DEC131065:DEC131104 DNY131065:DNY131104 DXU131065:DXU131104 EHQ131065:EHQ131104 ERM131065:ERM131104 FBI131065:FBI131104 FLE131065:FLE131104 FVA131065:FVA131104 GEW131065:GEW131104 GOS131065:GOS131104 GYO131065:GYO131104 HIK131065:HIK131104 HSG131065:HSG131104 ICC131065:ICC131104 ILY131065:ILY131104 IVU131065:IVU131104 JFQ131065:JFQ131104 JPM131065:JPM131104 JZI131065:JZI131104 KJE131065:KJE131104 KTA131065:KTA131104 LCW131065:LCW131104 LMS131065:LMS131104 LWO131065:LWO131104 MGK131065:MGK131104 MQG131065:MQG131104 NAC131065:NAC131104 NJY131065:NJY131104 NTU131065:NTU131104 ODQ131065:ODQ131104 ONM131065:ONM131104 OXI131065:OXI131104 PHE131065:PHE131104 PRA131065:PRA131104 QAW131065:QAW131104 QKS131065:QKS131104 QUO131065:QUO131104 REK131065:REK131104 ROG131065:ROG131104 RYC131065:RYC131104 SHY131065:SHY131104 SRU131065:SRU131104 TBQ131065:TBQ131104 TLM131065:TLM131104 TVI131065:TVI131104 UFE131065:UFE131104 UPA131065:UPA131104 UYW131065:UYW131104 VIS131065:VIS131104 VSO131065:VSO131104 WCK131065:WCK131104 WMG131065:WMG131104 WWC131065:WWC131104 U196553:U196592 JQ196601:JQ196640 TM196601:TM196640 ADI196601:ADI196640 ANE196601:ANE196640 AXA196601:AXA196640 BGW196601:BGW196640 BQS196601:BQS196640 CAO196601:CAO196640 CKK196601:CKK196640 CUG196601:CUG196640 DEC196601:DEC196640 DNY196601:DNY196640 DXU196601:DXU196640 EHQ196601:EHQ196640 ERM196601:ERM196640 FBI196601:FBI196640 FLE196601:FLE196640 FVA196601:FVA196640 GEW196601:GEW196640 GOS196601:GOS196640 GYO196601:GYO196640 HIK196601:HIK196640 HSG196601:HSG196640 ICC196601:ICC196640 ILY196601:ILY196640 IVU196601:IVU196640 JFQ196601:JFQ196640 JPM196601:JPM196640 JZI196601:JZI196640 KJE196601:KJE196640 KTA196601:KTA196640 LCW196601:LCW196640 LMS196601:LMS196640 LWO196601:LWO196640 MGK196601:MGK196640 MQG196601:MQG196640 NAC196601:NAC196640 NJY196601:NJY196640 NTU196601:NTU196640 ODQ196601:ODQ196640 ONM196601:ONM196640 OXI196601:OXI196640 PHE196601:PHE196640 PRA196601:PRA196640 QAW196601:QAW196640 QKS196601:QKS196640 QUO196601:QUO196640 REK196601:REK196640 ROG196601:ROG196640 RYC196601:RYC196640 SHY196601:SHY196640 SRU196601:SRU196640 TBQ196601:TBQ196640 TLM196601:TLM196640 TVI196601:TVI196640 UFE196601:UFE196640 UPA196601:UPA196640 UYW196601:UYW196640 VIS196601:VIS196640 VSO196601:VSO196640 WCK196601:WCK196640 WMG196601:WMG196640 WWC196601:WWC196640 U262089:U262128 JQ262137:JQ262176 TM262137:TM262176 ADI262137:ADI262176 ANE262137:ANE262176 AXA262137:AXA262176 BGW262137:BGW262176 BQS262137:BQS262176 CAO262137:CAO262176 CKK262137:CKK262176 CUG262137:CUG262176 DEC262137:DEC262176 DNY262137:DNY262176 DXU262137:DXU262176 EHQ262137:EHQ262176 ERM262137:ERM262176 FBI262137:FBI262176 FLE262137:FLE262176 FVA262137:FVA262176 GEW262137:GEW262176 GOS262137:GOS262176 GYO262137:GYO262176 HIK262137:HIK262176 HSG262137:HSG262176 ICC262137:ICC262176 ILY262137:ILY262176 IVU262137:IVU262176 JFQ262137:JFQ262176 JPM262137:JPM262176 JZI262137:JZI262176 KJE262137:KJE262176 KTA262137:KTA262176 LCW262137:LCW262176 LMS262137:LMS262176 LWO262137:LWO262176 MGK262137:MGK262176 MQG262137:MQG262176 NAC262137:NAC262176 NJY262137:NJY262176 NTU262137:NTU262176 ODQ262137:ODQ262176 ONM262137:ONM262176 OXI262137:OXI262176 PHE262137:PHE262176 PRA262137:PRA262176 QAW262137:QAW262176 QKS262137:QKS262176 QUO262137:QUO262176 REK262137:REK262176 ROG262137:ROG262176 RYC262137:RYC262176 SHY262137:SHY262176 SRU262137:SRU262176 TBQ262137:TBQ262176 TLM262137:TLM262176 TVI262137:TVI262176 UFE262137:UFE262176 UPA262137:UPA262176 UYW262137:UYW262176 VIS262137:VIS262176 VSO262137:VSO262176 WCK262137:WCK262176 WMG262137:WMG262176 WWC262137:WWC262176 U327625:U327664 JQ327673:JQ327712 TM327673:TM327712 ADI327673:ADI327712 ANE327673:ANE327712 AXA327673:AXA327712 BGW327673:BGW327712 BQS327673:BQS327712 CAO327673:CAO327712 CKK327673:CKK327712 CUG327673:CUG327712 DEC327673:DEC327712 DNY327673:DNY327712 DXU327673:DXU327712 EHQ327673:EHQ327712 ERM327673:ERM327712 FBI327673:FBI327712 FLE327673:FLE327712 FVA327673:FVA327712 GEW327673:GEW327712 GOS327673:GOS327712 GYO327673:GYO327712 HIK327673:HIK327712 HSG327673:HSG327712 ICC327673:ICC327712 ILY327673:ILY327712 IVU327673:IVU327712 JFQ327673:JFQ327712 JPM327673:JPM327712 JZI327673:JZI327712 KJE327673:KJE327712 KTA327673:KTA327712 LCW327673:LCW327712 LMS327673:LMS327712 LWO327673:LWO327712 MGK327673:MGK327712 MQG327673:MQG327712 NAC327673:NAC327712 NJY327673:NJY327712 NTU327673:NTU327712 ODQ327673:ODQ327712 ONM327673:ONM327712 OXI327673:OXI327712 PHE327673:PHE327712 PRA327673:PRA327712 QAW327673:QAW327712 QKS327673:QKS327712 QUO327673:QUO327712 REK327673:REK327712 ROG327673:ROG327712 RYC327673:RYC327712 SHY327673:SHY327712 SRU327673:SRU327712 TBQ327673:TBQ327712 TLM327673:TLM327712 TVI327673:TVI327712 UFE327673:UFE327712 UPA327673:UPA327712 UYW327673:UYW327712 VIS327673:VIS327712 VSO327673:VSO327712 WCK327673:WCK327712 WMG327673:WMG327712 WWC327673:WWC327712 U393161:U393200 JQ393209:JQ393248 TM393209:TM393248 ADI393209:ADI393248 ANE393209:ANE393248 AXA393209:AXA393248 BGW393209:BGW393248 BQS393209:BQS393248 CAO393209:CAO393248 CKK393209:CKK393248 CUG393209:CUG393248 DEC393209:DEC393248 DNY393209:DNY393248 DXU393209:DXU393248 EHQ393209:EHQ393248 ERM393209:ERM393248 FBI393209:FBI393248 FLE393209:FLE393248 FVA393209:FVA393248 GEW393209:GEW393248 GOS393209:GOS393248 GYO393209:GYO393248 HIK393209:HIK393248 HSG393209:HSG393248 ICC393209:ICC393248 ILY393209:ILY393248 IVU393209:IVU393248 JFQ393209:JFQ393248 JPM393209:JPM393248 JZI393209:JZI393248 KJE393209:KJE393248 KTA393209:KTA393248 LCW393209:LCW393248 LMS393209:LMS393248 LWO393209:LWO393248 MGK393209:MGK393248 MQG393209:MQG393248 NAC393209:NAC393248 NJY393209:NJY393248 NTU393209:NTU393248 ODQ393209:ODQ393248 ONM393209:ONM393248 OXI393209:OXI393248 PHE393209:PHE393248 PRA393209:PRA393248 QAW393209:QAW393248 QKS393209:QKS393248 QUO393209:QUO393248 REK393209:REK393248 ROG393209:ROG393248 RYC393209:RYC393248 SHY393209:SHY393248 SRU393209:SRU393248 TBQ393209:TBQ393248 TLM393209:TLM393248 TVI393209:TVI393248 UFE393209:UFE393248 UPA393209:UPA393248 UYW393209:UYW393248 VIS393209:VIS393248 VSO393209:VSO393248 WCK393209:WCK393248 WMG393209:WMG393248 WWC393209:WWC393248 U458697:U458736 JQ458745:JQ458784 TM458745:TM458784 ADI458745:ADI458784 ANE458745:ANE458784 AXA458745:AXA458784 BGW458745:BGW458784 BQS458745:BQS458784 CAO458745:CAO458784 CKK458745:CKK458784 CUG458745:CUG458784 DEC458745:DEC458784 DNY458745:DNY458784 DXU458745:DXU458784 EHQ458745:EHQ458784 ERM458745:ERM458784 FBI458745:FBI458784 FLE458745:FLE458784 FVA458745:FVA458784 GEW458745:GEW458784 GOS458745:GOS458784 GYO458745:GYO458784 HIK458745:HIK458784 HSG458745:HSG458784 ICC458745:ICC458784 ILY458745:ILY458784 IVU458745:IVU458784 JFQ458745:JFQ458784 JPM458745:JPM458784 JZI458745:JZI458784 KJE458745:KJE458784 KTA458745:KTA458784 LCW458745:LCW458784 LMS458745:LMS458784 LWO458745:LWO458784 MGK458745:MGK458784 MQG458745:MQG458784 NAC458745:NAC458784 NJY458745:NJY458784 NTU458745:NTU458784 ODQ458745:ODQ458784 ONM458745:ONM458784 OXI458745:OXI458784 PHE458745:PHE458784 PRA458745:PRA458784 QAW458745:QAW458784 QKS458745:QKS458784 QUO458745:QUO458784 REK458745:REK458784 ROG458745:ROG458784 RYC458745:RYC458784 SHY458745:SHY458784 SRU458745:SRU458784 TBQ458745:TBQ458784 TLM458745:TLM458784 TVI458745:TVI458784 UFE458745:UFE458784 UPA458745:UPA458784 UYW458745:UYW458784 VIS458745:VIS458784 VSO458745:VSO458784 WCK458745:WCK458784 WMG458745:WMG458784 WWC458745:WWC458784 U524233:U524272 JQ524281:JQ524320 TM524281:TM524320 ADI524281:ADI524320 ANE524281:ANE524320 AXA524281:AXA524320 BGW524281:BGW524320 BQS524281:BQS524320 CAO524281:CAO524320 CKK524281:CKK524320 CUG524281:CUG524320 DEC524281:DEC524320 DNY524281:DNY524320 DXU524281:DXU524320 EHQ524281:EHQ524320 ERM524281:ERM524320 FBI524281:FBI524320 FLE524281:FLE524320 FVA524281:FVA524320 GEW524281:GEW524320 GOS524281:GOS524320 GYO524281:GYO524320 HIK524281:HIK524320 HSG524281:HSG524320 ICC524281:ICC524320 ILY524281:ILY524320 IVU524281:IVU524320 JFQ524281:JFQ524320 JPM524281:JPM524320 JZI524281:JZI524320 KJE524281:KJE524320 KTA524281:KTA524320 LCW524281:LCW524320 LMS524281:LMS524320 LWO524281:LWO524320 MGK524281:MGK524320 MQG524281:MQG524320 NAC524281:NAC524320 NJY524281:NJY524320 NTU524281:NTU524320 ODQ524281:ODQ524320 ONM524281:ONM524320 OXI524281:OXI524320 PHE524281:PHE524320 PRA524281:PRA524320 QAW524281:QAW524320 QKS524281:QKS524320 QUO524281:QUO524320 REK524281:REK524320 ROG524281:ROG524320 RYC524281:RYC524320 SHY524281:SHY524320 SRU524281:SRU524320 TBQ524281:TBQ524320 TLM524281:TLM524320 TVI524281:TVI524320 UFE524281:UFE524320 UPA524281:UPA524320 UYW524281:UYW524320 VIS524281:VIS524320 VSO524281:VSO524320 WCK524281:WCK524320 WMG524281:WMG524320 WWC524281:WWC524320 U589769:U589808 JQ589817:JQ589856 TM589817:TM589856 ADI589817:ADI589856 ANE589817:ANE589856 AXA589817:AXA589856 BGW589817:BGW589856 BQS589817:BQS589856 CAO589817:CAO589856 CKK589817:CKK589856 CUG589817:CUG589856 DEC589817:DEC589856 DNY589817:DNY589856 DXU589817:DXU589856 EHQ589817:EHQ589856 ERM589817:ERM589856 FBI589817:FBI589856 FLE589817:FLE589856 FVA589817:FVA589856 GEW589817:GEW589856 GOS589817:GOS589856 GYO589817:GYO589856 HIK589817:HIK589856 HSG589817:HSG589856 ICC589817:ICC589856 ILY589817:ILY589856 IVU589817:IVU589856 JFQ589817:JFQ589856 JPM589817:JPM589856 JZI589817:JZI589856 KJE589817:KJE589856 KTA589817:KTA589856 LCW589817:LCW589856 LMS589817:LMS589856 LWO589817:LWO589856 MGK589817:MGK589856 MQG589817:MQG589856 NAC589817:NAC589856 NJY589817:NJY589856 NTU589817:NTU589856 ODQ589817:ODQ589856 ONM589817:ONM589856 OXI589817:OXI589856 PHE589817:PHE589856 PRA589817:PRA589856 QAW589817:QAW589856 QKS589817:QKS589856 QUO589817:QUO589856 REK589817:REK589856 ROG589817:ROG589856 RYC589817:RYC589856 SHY589817:SHY589856 SRU589817:SRU589856 TBQ589817:TBQ589856 TLM589817:TLM589856 TVI589817:TVI589856 UFE589817:UFE589856 UPA589817:UPA589856 UYW589817:UYW589856 VIS589817:VIS589856 VSO589817:VSO589856 WCK589817:WCK589856 WMG589817:WMG589856 WWC589817:WWC589856 U655305:U655344 JQ655353:JQ655392 TM655353:TM655392 ADI655353:ADI655392 ANE655353:ANE655392 AXA655353:AXA655392 BGW655353:BGW655392 BQS655353:BQS655392 CAO655353:CAO655392 CKK655353:CKK655392 CUG655353:CUG655392 DEC655353:DEC655392 DNY655353:DNY655392 DXU655353:DXU655392 EHQ655353:EHQ655392 ERM655353:ERM655392 FBI655353:FBI655392 FLE655353:FLE655392 FVA655353:FVA655392 GEW655353:GEW655392 GOS655353:GOS655392 GYO655353:GYO655392 HIK655353:HIK655392 HSG655353:HSG655392 ICC655353:ICC655392 ILY655353:ILY655392 IVU655353:IVU655392 JFQ655353:JFQ655392 JPM655353:JPM655392 JZI655353:JZI655392 KJE655353:KJE655392 KTA655353:KTA655392 LCW655353:LCW655392 LMS655353:LMS655392 LWO655353:LWO655392 MGK655353:MGK655392 MQG655353:MQG655392 NAC655353:NAC655392 NJY655353:NJY655392 NTU655353:NTU655392 ODQ655353:ODQ655392 ONM655353:ONM655392 OXI655353:OXI655392 PHE655353:PHE655392 PRA655353:PRA655392 QAW655353:QAW655392 QKS655353:QKS655392 QUO655353:QUO655392 REK655353:REK655392 ROG655353:ROG655392 RYC655353:RYC655392 SHY655353:SHY655392 SRU655353:SRU655392 TBQ655353:TBQ655392 TLM655353:TLM655392 TVI655353:TVI655392 UFE655353:UFE655392 UPA655353:UPA655392 UYW655353:UYW655392 VIS655353:VIS655392 VSO655353:VSO655392 WCK655353:WCK655392 WMG655353:WMG655392 WWC655353:WWC655392 U720841:U720880 JQ720889:JQ720928 TM720889:TM720928 ADI720889:ADI720928 ANE720889:ANE720928 AXA720889:AXA720928 BGW720889:BGW720928 BQS720889:BQS720928 CAO720889:CAO720928 CKK720889:CKK720928 CUG720889:CUG720928 DEC720889:DEC720928 DNY720889:DNY720928 DXU720889:DXU720928 EHQ720889:EHQ720928 ERM720889:ERM720928 FBI720889:FBI720928 FLE720889:FLE720928 FVA720889:FVA720928 GEW720889:GEW720928 GOS720889:GOS720928 GYO720889:GYO720928 HIK720889:HIK720928 HSG720889:HSG720928 ICC720889:ICC720928 ILY720889:ILY720928 IVU720889:IVU720928 JFQ720889:JFQ720928 JPM720889:JPM720928 JZI720889:JZI720928 KJE720889:KJE720928 KTA720889:KTA720928 LCW720889:LCW720928 LMS720889:LMS720928 LWO720889:LWO720928 MGK720889:MGK720928 MQG720889:MQG720928 NAC720889:NAC720928 NJY720889:NJY720928 NTU720889:NTU720928 ODQ720889:ODQ720928 ONM720889:ONM720928 OXI720889:OXI720928 PHE720889:PHE720928 PRA720889:PRA720928 QAW720889:QAW720928 QKS720889:QKS720928 QUO720889:QUO720928 REK720889:REK720928 ROG720889:ROG720928 RYC720889:RYC720928 SHY720889:SHY720928 SRU720889:SRU720928 TBQ720889:TBQ720928 TLM720889:TLM720928 TVI720889:TVI720928 UFE720889:UFE720928 UPA720889:UPA720928 UYW720889:UYW720928 VIS720889:VIS720928 VSO720889:VSO720928 WCK720889:WCK720928 WMG720889:WMG720928 WWC720889:WWC720928 U786377:U786416 JQ786425:JQ786464 TM786425:TM786464 ADI786425:ADI786464 ANE786425:ANE786464 AXA786425:AXA786464 BGW786425:BGW786464 BQS786425:BQS786464 CAO786425:CAO786464 CKK786425:CKK786464 CUG786425:CUG786464 DEC786425:DEC786464 DNY786425:DNY786464 DXU786425:DXU786464 EHQ786425:EHQ786464 ERM786425:ERM786464 FBI786425:FBI786464 FLE786425:FLE786464 FVA786425:FVA786464 GEW786425:GEW786464 GOS786425:GOS786464 GYO786425:GYO786464 HIK786425:HIK786464 HSG786425:HSG786464 ICC786425:ICC786464 ILY786425:ILY786464 IVU786425:IVU786464 JFQ786425:JFQ786464 JPM786425:JPM786464 JZI786425:JZI786464 KJE786425:KJE786464 KTA786425:KTA786464 LCW786425:LCW786464 LMS786425:LMS786464 LWO786425:LWO786464 MGK786425:MGK786464 MQG786425:MQG786464 NAC786425:NAC786464 NJY786425:NJY786464 NTU786425:NTU786464 ODQ786425:ODQ786464 ONM786425:ONM786464 OXI786425:OXI786464 PHE786425:PHE786464 PRA786425:PRA786464 QAW786425:QAW786464 QKS786425:QKS786464 QUO786425:QUO786464 REK786425:REK786464 ROG786425:ROG786464 RYC786425:RYC786464 SHY786425:SHY786464 SRU786425:SRU786464 TBQ786425:TBQ786464 TLM786425:TLM786464 TVI786425:TVI786464 UFE786425:UFE786464 UPA786425:UPA786464 UYW786425:UYW786464 VIS786425:VIS786464 VSO786425:VSO786464 WCK786425:WCK786464 WMG786425:WMG786464 WWC786425:WWC786464 U851913:U851952 JQ851961:JQ852000 TM851961:TM852000 ADI851961:ADI852000 ANE851961:ANE852000 AXA851961:AXA852000 BGW851961:BGW852000 BQS851961:BQS852000 CAO851961:CAO852000 CKK851961:CKK852000 CUG851961:CUG852000 DEC851961:DEC852000 DNY851961:DNY852000 DXU851961:DXU852000 EHQ851961:EHQ852000 ERM851961:ERM852000 FBI851961:FBI852000 FLE851961:FLE852000 FVA851961:FVA852000 GEW851961:GEW852000 GOS851961:GOS852000 GYO851961:GYO852000 HIK851961:HIK852000 HSG851961:HSG852000 ICC851961:ICC852000 ILY851961:ILY852000 IVU851961:IVU852000 JFQ851961:JFQ852000 JPM851961:JPM852000 JZI851961:JZI852000 KJE851961:KJE852000 KTA851961:KTA852000 LCW851961:LCW852000 LMS851961:LMS852000 LWO851961:LWO852000 MGK851961:MGK852000 MQG851961:MQG852000 NAC851961:NAC852000 NJY851961:NJY852000 NTU851961:NTU852000 ODQ851961:ODQ852000 ONM851961:ONM852000 OXI851961:OXI852000 PHE851961:PHE852000 PRA851961:PRA852000 QAW851961:QAW852000 QKS851961:QKS852000 QUO851961:QUO852000 REK851961:REK852000 ROG851961:ROG852000 RYC851961:RYC852000 SHY851961:SHY852000 SRU851961:SRU852000 TBQ851961:TBQ852000 TLM851961:TLM852000 TVI851961:TVI852000 UFE851961:UFE852000 UPA851961:UPA852000 UYW851961:UYW852000 VIS851961:VIS852000 VSO851961:VSO852000 WCK851961:WCK852000 WMG851961:WMG852000 WWC851961:WWC852000 U917449:U917488 JQ917497:JQ917536 TM917497:TM917536 ADI917497:ADI917536 ANE917497:ANE917536 AXA917497:AXA917536 BGW917497:BGW917536 BQS917497:BQS917536 CAO917497:CAO917536 CKK917497:CKK917536 CUG917497:CUG917536 DEC917497:DEC917536 DNY917497:DNY917536 DXU917497:DXU917536 EHQ917497:EHQ917536 ERM917497:ERM917536 FBI917497:FBI917536 FLE917497:FLE917536 FVA917497:FVA917536 GEW917497:GEW917536 GOS917497:GOS917536 GYO917497:GYO917536 HIK917497:HIK917536 HSG917497:HSG917536 ICC917497:ICC917536 ILY917497:ILY917536 IVU917497:IVU917536 JFQ917497:JFQ917536 JPM917497:JPM917536 JZI917497:JZI917536 KJE917497:KJE917536 KTA917497:KTA917536 LCW917497:LCW917536 LMS917497:LMS917536 LWO917497:LWO917536 MGK917497:MGK917536 MQG917497:MQG917536 NAC917497:NAC917536 NJY917497:NJY917536 NTU917497:NTU917536 ODQ917497:ODQ917536 ONM917497:ONM917536 OXI917497:OXI917536 PHE917497:PHE917536 PRA917497:PRA917536 QAW917497:QAW917536 QKS917497:QKS917536 QUO917497:QUO917536 REK917497:REK917536 ROG917497:ROG917536 RYC917497:RYC917536 SHY917497:SHY917536 SRU917497:SRU917536 TBQ917497:TBQ917536 TLM917497:TLM917536 TVI917497:TVI917536 UFE917497:UFE917536 UPA917497:UPA917536 UYW917497:UYW917536 VIS917497:VIS917536 VSO917497:VSO917536 WCK917497:WCK917536 WMG917497:WMG917536 WWC917497:WWC917536 U982985:U983024 JQ983033:JQ983072 TM983033:TM983072 ADI983033:ADI983072 ANE983033:ANE983072 AXA983033:AXA983072 BGW983033:BGW983072 BQS983033:BQS983072 CAO983033:CAO983072 CKK983033:CKK983072 CUG983033:CUG983072 DEC983033:DEC983072 DNY983033:DNY983072 DXU983033:DXU983072 EHQ983033:EHQ983072 ERM983033:ERM983072 FBI983033:FBI983072 FLE983033:FLE983072 FVA983033:FVA983072 GEW983033:GEW983072 GOS983033:GOS983072 GYO983033:GYO983072 HIK983033:HIK983072 HSG983033:HSG983072 ICC983033:ICC983072 ILY983033:ILY983072 IVU983033:IVU983072 JFQ983033:JFQ983072 JPM983033:JPM983072 JZI983033:JZI983072 KJE983033:KJE983072 KTA983033:KTA983072 LCW983033:LCW983072 LMS983033:LMS983072 LWO983033:LWO983072 MGK983033:MGK983072 MQG983033:MQG983072 NAC983033:NAC983072 NJY983033:NJY983072 NTU983033:NTU983072 ODQ983033:ODQ983072 ONM983033:ONM983072 OXI983033:OXI983072 PHE983033:PHE983072 PRA983033:PRA983072 QAW983033:QAW983072 QKS983033:QKS983072 QUO983033:QUO983072 REK983033:REK983072 ROG983033:ROG983072 RYC983033:RYC983072 SHY983033:SHY983072 SRU983033:SRU983072 TBQ983033:TBQ983072 TLM983033:TLM983072 TVI983033:TVI983072 UFE983033:UFE983072 UPA983033:UPA983072 UYW983033:UYW983072 VIS983033:VIS983072 VSO983033:VSO983072 WCK983033:WCK983072 WMG983033:WMG983072 WWC983033:WWC983072 WWC10:WWC32 WMG10:WMG32 WCK10:WCK32 VSO10:VSO32 VIS10:VIS32 UYW10:UYW32 UPA10:UPA32 UFE10:UFE32 TVI10:TVI32 TLM10:TLM32 TBQ10:TBQ32 SRU10:SRU32 SHY10:SHY32 RYC10:RYC32 ROG10:ROG32 REK10:REK32 QUO10:QUO32 QKS10:QKS32 QAW10:QAW32 PRA10:PRA32 PHE10:PHE32 OXI10:OXI32 ONM10:ONM32 ODQ10:ODQ32 NTU10:NTU32 NJY10:NJY32 NAC10:NAC32 MQG10:MQG32 MGK10:MGK32 LWO10:LWO32 LMS10:LMS32 LCW10:LCW32 KTA10:KTA32 KJE10:KJE32 JZI10:JZI32 JPM10:JPM32 JFQ10:JFQ32 IVU10:IVU32 ILY10:ILY32 ICC10:ICC32 HSG10:HSG32 HIK10:HIK32 GYO10:GYO32 GOS10:GOS32 GEW10:GEW32 FVA10:FVA32 FLE10:FLE32 FBI10:FBI32 ERM10:ERM32 EHQ10:EHQ32 DXU10:DXU32 DNY10:DNY32 DEC10:DEC32 CUG10:CUG32 CKK10:CKK32 CAO10:CAO32 BQS10:BQS32 BGW10:BGW32 AXA10:AXA32 ANE10:ANE32 ADI10:ADI32 TM10:TM32 JQ10:JQ32 U10:U17" xr:uid="{00000000-0002-0000-1200-000000000000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5" fitToWidth="0" orientation="landscape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6">
    <tabColor rgb="FFFFC000"/>
    <pageSetUpPr fitToPage="1"/>
  </sheetPr>
  <dimension ref="A1:IW93"/>
  <sheetViews>
    <sheetView topLeftCell="A4" zoomScale="69" zoomScaleNormal="69" workbookViewId="0">
      <selection activeCell="AF8" sqref="AF8"/>
    </sheetView>
  </sheetViews>
  <sheetFormatPr defaultRowHeight="15" x14ac:dyDescent="0.2"/>
  <cols>
    <col min="1" max="1" width="5.140625" style="14"/>
    <col min="2" max="2" width="6.7109375" style="15" customWidth="1"/>
    <col min="3" max="3" width="19.85546875" style="16"/>
    <col min="4" max="4" width="27.85546875" style="16" customWidth="1"/>
    <col min="5" max="5" width="9.28515625" style="17"/>
    <col min="6" max="6" width="9.85546875" style="16" customWidth="1"/>
    <col min="7" max="7" width="9.28515625" style="17"/>
    <col min="8" max="8" width="9" style="16" customWidth="1"/>
    <col min="9" max="9" width="9.28515625" style="17"/>
    <col min="10" max="10" width="9" style="16" customWidth="1"/>
    <col min="11" max="11" width="9.28515625" style="17"/>
    <col min="12" max="12" width="8.5703125" style="16" customWidth="1"/>
    <col min="13" max="13" width="9.28515625" style="17"/>
    <col min="14" max="14" width="8" style="16" customWidth="1"/>
    <col min="15" max="15" width="9.28515625" style="17"/>
    <col min="16" max="16" width="7.7109375" style="16" customWidth="1"/>
    <col min="17" max="17" width="9.28515625" style="17"/>
    <col min="18" max="18" width="8.7109375" style="16" customWidth="1"/>
    <col min="19" max="19" width="9.28515625" style="17"/>
    <col min="20" max="20" width="8.42578125" style="17" customWidth="1"/>
    <col min="21" max="21" width="9.28515625" style="17"/>
    <col min="22" max="22" width="8.7109375" style="17" customWidth="1"/>
    <col min="23" max="23" width="9.28515625" style="17"/>
    <col min="24" max="24" width="9.28515625" style="17" customWidth="1"/>
    <col min="25" max="25" width="9.28515625" style="17"/>
    <col min="26" max="26" width="5.7109375" style="17"/>
    <col min="27" max="27" width="9.28515625" style="17"/>
    <col min="28" max="28" width="6.7109375" style="16"/>
    <col min="29" max="29" width="10" style="17"/>
    <col min="30" max="30" width="12.140625" style="16"/>
    <col min="31" max="33" width="9.140625" style="16"/>
    <col min="34" max="34" width="10.85546875" style="16"/>
    <col min="35" max="35" width="11" style="16"/>
    <col min="36" max="36" width="14.5703125" style="16"/>
    <col min="37" max="257" width="9.140625" style="16"/>
  </cols>
  <sheetData>
    <row r="1" spans="1:35" ht="23.25" x14ac:dyDescent="0.35">
      <c r="B1" s="1679" t="s">
        <v>0</v>
      </c>
      <c r="C1" s="1679"/>
      <c r="O1" s="18" t="s">
        <v>1</v>
      </c>
    </row>
    <row r="2" spans="1:35" ht="23.25" x14ac:dyDescent="0.2">
      <c r="B2" s="1680" t="s">
        <v>2</v>
      </c>
      <c r="C2" s="1680"/>
      <c r="O2" s="8" t="s">
        <v>333</v>
      </c>
    </row>
    <row r="3" spans="1:35" ht="23.25" x14ac:dyDescent="0.35">
      <c r="O3" s="18" t="s">
        <v>30</v>
      </c>
    </row>
    <row r="4" spans="1:35" ht="15.75" thickBot="1" x14ac:dyDescent="0.25">
      <c r="B4" s="19"/>
      <c r="D4" s="20"/>
      <c r="E4" s="21"/>
      <c r="H4" s="20"/>
      <c r="I4" s="21"/>
      <c r="L4" s="20"/>
      <c r="M4" s="21"/>
      <c r="P4" s="20"/>
      <c r="Q4" s="21"/>
    </row>
    <row r="5" spans="1:35" s="22" customFormat="1" ht="36.75" customHeight="1" thickTop="1" thickBot="1" x14ac:dyDescent="0.25">
      <c r="A5" s="1681" t="s">
        <v>4</v>
      </c>
      <c r="B5" s="1671" t="s">
        <v>4</v>
      </c>
      <c r="C5" s="1684" t="s">
        <v>31</v>
      </c>
      <c r="D5" s="1674" t="s">
        <v>5</v>
      </c>
      <c r="E5" s="1687" t="s">
        <v>6</v>
      </c>
      <c r="F5" s="1688"/>
      <c r="G5" s="1682" t="s">
        <v>7</v>
      </c>
      <c r="H5" s="1683"/>
      <c r="I5" s="1687" t="s">
        <v>8</v>
      </c>
      <c r="J5" s="1688"/>
      <c r="K5" s="1682" t="s">
        <v>9</v>
      </c>
      <c r="L5" s="1683"/>
      <c r="M5" s="1687" t="s">
        <v>10</v>
      </c>
      <c r="N5" s="1688"/>
      <c r="O5" s="1682" t="s">
        <v>11</v>
      </c>
      <c r="P5" s="1683"/>
      <c r="Q5" s="1682" t="s">
        <v>12</v>
      </c>
      <c r="R5" s="1683"/>
      <c r="S5" s="1682" t="s">
        <v>13</v>
      </c>
      <c r="T5" s="1683"/>
      <c r="U5" s="1682" t="s">
        <v>14</v>
      </c>
      <c r="V5" s="1683"/>
      <c r="W5" s="1682" t="s">
        <v>15</v>
      </c>
      <c r="X5" s="1683"/>
      <c r="Y5" s="1682" t="s">
        <v>16</v>
      </c>
      <c r="Z5" s="1683"/>
      <c r="AA5" s="1682" t="s">
        <v>17</v>
      </c>
      <c r="AB5" s="1683"/>
      <c r="AC5" s="1689" t="s">
        <v>18</v>
      </c>
      <c r="AD5" s="1690"/>
      <c r="AE5" s="1691"/>
    </row>
    <row r="6" spans="1:35" s="22" customFormat="1" ht="39.75" customHeight="1" thickTop="1" thickBot="1" x14ac:dyDescent="0.25">
      <c r="A6" s="1681"/>
      <c r="B6" s="1672"/>
      <c r="C6" s="1685"/>
      <c r="D6" s="1675"/>
      <c r="E6" s="1677" t="s">
        <v>617</v>
      </c>
      <c r="F6" s="1678"/>
      <c r="G6" s="1677" t="s">
        <v>618</v>
      </c>
      <c r="H6" s="1678"/>
      <c r="I6" s="1677" t="s">
        <v>619</v>
      </c>
      <c r="J6" s="1678"/>
      <c r="K6" s="1677" t="s">
        <v>620</v>
      </c>
      <c r="L6" s="1678"/>
      <c r="M6" s="1677" t="s">
        <v>621</v>
      </c>
      <c r="N6" s="1678"/>
      <c r="O6" s="1677" t="s">
        <v>622</v>
      </c>
      <c r="P6" s="1678"/>
      <c r="Q6" s="1677" t="s">
        <v>623</v>
      </c>
      <c r="R6" s="1678"/>
      <c r="S6" s="1677" t="s">
        <v>624</v>
      </c>
      <c r="T6" s="1678"/>
      <c r="U6" s="1677" t="s">
        <v>625</v>
      </c>
      <c r="V6" s="1678"/>
      <c r="W6" s="1677" t="s">
        <v>626</v>
      </c>
      <c r="X6" s="1678"/>
      <c r="Y6" s="1677" t="s">
        <v>627</v>
      </c>
      <c r="Z6" s="1678"/>
      <c r="AA6" s="1677" t="s">
        <v>628</v>
      </c>
      <c r="AB6" s="1678"/>
      <c r="AC6" s="1692"/>
      <c r="AD6" s="1693"/>
      <c r="AE6" s="1694"/>
    </row>
    <row r="7" spans="1:35" s="22" customFormat="1" ht="41.25" customHeight="1" thickTop="1" thickBot="1" x14ac:dyDescent="0.25">
      <c r="A7" s="1681"/>
      <c r="B7" s="1673"/>
      <c r="C7" s="1686"/>
      <c r="D7" s="1676"/>
      <c r="E7" s="1278" t="s">
        <v>19</v>
      </c>
      <c r="F7" s="1279" t="s">
        <v>20</v>
      </c>
      <c r="G7" s="1278" t="s">
        <v>19</v>
      </c>
      <c r="H7" s="1277" t="s">
        <v>20</v>
      </c>
      <c r="I7" s="1276" t="s">
        <v>19</v>
      </c>
      <c r="J7" s="1279" t="s">
        <v>20</v>
      </c>
      <c r="K7" s="1278" t="s">
        <v>19</v>
      </c>
      <c r="L7" s="1277" t="s">
        <v>20</v>
      </c>
      <c r="M7" s="1276" t="s">
        <v>19</v>
      </c>
      <c r="N7" s="1279" t="s">
        <v>20</v>
      </c>
      <c r="O7" s="1278" t="s">
        <v>19</v>
      </c>
      <c r="P7" s="1277" t="s">
        <v>20</v>
      </c>
      <c r="Q7" s="1278" t="s">
        <v>19</v>
      </c>
      <c r="R7" s="1277" t="s">
        <v>20</v>
      </c>
      <c r="S7" s="1278" t="s">
        <v>19</v>
      </c>
      <c r="T7" s="1277" t="s">
        <v>20</v>
      </c>
      <c r="U7" s="1278" t="s">
        <v>19</v>
      </c>
      <c r="V7" s="1277" t="s">
        <v>20</v>
      </c>
      <c r="W7" s="1278" t="s">
        <v>19</v>
      </c>
      <c r="X7" s="1277" t="s">
        <v>20</v>
      </c>
      <c r="Y7" s="1278" t="s">
        <v>19</v>
      </c>
      <c r="Z7" s="1277" t="s">
        <v>20</v>
      </c>
      <c r="AA7" s="1278" t="s">
        <v>19</v>
      </c>
      <c r="AB7" s="1277" t="s">
        <v>20</v>
      </c>
      <c r="AC7" s="1276" t="s">
        <v>19</v>
      </c>
      <c r="AD7" s="1275" t="s">
        <v>21</v>
      </c>
      <c r="AE7" s="1274" t="s">
        <v>22</v>
      </c>
      <c r="AF7" s="23"/>
      <c r="AG7" s="23"/>
      <c r="AH7" s="23"/>
      <c r="AI7" s="23"/>
    </row>
    <row r="8" spans="1:35" s="26" customFormat="1" ht="15" customHeight="1" thickTop="1" x14ac:dyDescent="0.2">
      <c r="A8" s="24">
        <v>1</v>
      </c>
      <c r="B8" s="1263">
        <v>1</v>
      </c>
      <c r="C8" s="1073" t="s">
        <v>60</v>
      </c>
      <c r="D8" s="1266" t="s">
        <v>26</v>
      </c>
      <c r="E8" s="1265">
        <v>1</v>
      </c>
      <c r="F8" s="1271">
        <v>8515</v>
      </c>
      <c r="G8" s="1273">
        <v>4</v>
      </c>
      <c r="H8" s="1272">
        <v>5170</v>
      </c>
      <c r="I8" s="1265">
        <v>3</v>
      </c>
      <c r="J8" s="1271">
        <v>3120</v>
      </c>
      <c r="K8" s="1273">
        <v>5</v>
      </c>
      <c r="L8" s="1272">
        <v>3780</v>
      </c>
      <c r="M8" s="1265">
        <v>2</v>
      </c>
      <c r="N8" s="1271">
        <v>14880</v>
      </c>
      <c r="O8" s="1273">
        <v>3</v>
      </c>
      <c r="P8" s="1272">
        <v>3630</v>
      </c>
      <c r="Q8" s="1273">
        <v>1</v>
      </c>
      <c r="R8" s="1272">
        <v>5460</v>
      </c>
      <c r="S8" s="1273">
        <v>6</v>
      </c>
      <c r="T8" s="1272">
        <v>10450</v>
      </c>
      <c r="U8" s="1273">
        <v>8</v>
      </c>
      <c r="V8" s="1272">
        <v>3280</v>
      </c>
      <c r="W8" s="1273">
        <v>6</v>
      </c>
      <c r="X8" s="1272">
        <v>6690</v>
      </c>
      <c r="Y8" s="1273">
        <v>2</v>
      </c>
      <c r="Z8" s="1272">
        <v>6005</v>
      </c>
      <c r="AA8" s="1265">
        <v>1</v>
      </c>
      <c r="AB8" s="1272">
        <v>6565</v>
      </c>
      <c r="AC8" s="1286">
        <v>42</v>
      </c>
      <c r="AD8" s="1287">
        <v>77545</v>
      </c>
      <c r="AE8" s="1075">
        <v>1</v>
      </c>
    </row>
    <row r="9" spans="1:35" s="26" customFormat="1" ht="15" customHeight="1" x14ac:dyDescent="0.2">
      <c r="A9" s="13">
        <v>2</v>
      </c>
      <c r="B9" s="1243">
        <v>2</v>
      </c>
      <c r="C9" s="1073" t="s">
        <v>41</v>
      </c>
      <c r="D9" s="1266" t="s">
        <v>611</v>
      </c>
      <c r="E9" s="1265">
        <v>1</v>
      </c>
      <c r="F9" s="1271">
        <v>7780</v>
      </c>
      <c r="G9" s="1270">
        <v>4</v>
      </c>
      <c r="H9" s="1264">
        <v>5310</v>
      </c>
      <c r="I9" s="1265">
        <v>7</v>
      </c>
      <c r="J9" s="1271">
        <v>2040</v>
      </c>
      <c r="K9" s="1270">
        <v>8</v>
      </c>
      <c r="L9" s="1264">
        <v>3810</v>
      </c>
      <c r="M9" s="1265">
        <v>3</v>
      </c>
      <c r="N9" s="1271">
        <v>3080</v>
      </c>
      <c r="O9" s="1270">
        <v>3</v>
      </c>
      <c r="P9" s="1264">
        <v>3380</v>
      </c>
      <c r="Q9" s="1270">
        <v>4</v>
      </c>
      <c r="R9" s="1264">
        <v>3780</v>
      </c>
      <c r="S9" s="1270">
        <v>1</v>
      </c>
      <c r="T9" s="1264">
        <v>17550</v>
      </c>
      <c r="U9" s="1270">
        <v>4</v>
      </c>
      <c r="V9" s="1264">
        <v>9720</v>
      </c>
      <c r="W9" s="1270">
        <v>2</v>
      </c>
      <c r="X9" s="1264">
        <v>11750</v>
      </c>
      <c r="Y9" s="1270">
        <v>3</v>
      </c>
      <c r="Z9" s="1264">
        <v>5315</v>
      </c>
      <c r="AA9" s="1265">
        <v>6</v>
      </c>
      <c r="AB9" s="1264">
        <v>4565</v>
      </c>
      <c r="AC9" s="1286">
        <v>46</v>
      </c>
      <c r="AD9" s="1287">
        <v>78080</v>
      </c>
      <c r="AE9" s="1075">
        <v>2</v>
      </c>
    </row>
    <row r="10" spans="1:35" s="26" customFormat="1" ht="15" customHeight="1" x14ac:dyDescent="0.2">
      <c r="A10" s="13">
        <v>3</v>
      </c>
      <c r="B10" s="1243">
        <v>3</v>
      </c>
      <c r="C10" s="1073" t="s">
        <v>38</v>
      </c>
      <c r="D10" s="1266" t="s">
        <v>611</v>
      </c>
      <c r="E10" s="1265">
        <v>4</v>
      </c>
      <c r="F10" s="1271">
        <v>7240</v>
      </c>
      <c r="G10" s="1270">
        <v>1</v>
      </c>
      <c r="H10" s="1264">
        <v>9725</v>
      </c>
      <c r="I10" s="1265">
        <v>2</v>
      </c>
      <c r="J10" s="1271">
        <v>5490</v>
      </c>
      <c r="K10" s="1270">
        <v>4</v>
      </c>
      <c r="L10" s="1264">
        <v>3735</v>
      </c>
      <c r="M10" s="1265">
        <v>7</v>
      </c>
      <c r="N10" s="1271">
        <v>2040</v>
      </c>
      <c r="O10" s="1270">
        <v>2</v>
      </c>
      <c r="P10" s="1264">
        <v>3860</v>
      </c>
      <c r="Q10" s="1270">
        <v>1</v>
      </c>
      <c r="R10" s="1264">
        <v>8060</v>
      </c>
      <c r="S10" s="1270">
        <v>1</v>
      </c>
      <c r="T10" s="1264">
        <v>9720</v>
      </c>
      <c r="U10" s="1270">
        <v>7</v>
      </c>
      <c r="V10" s="1264">
        <v>8035</v>
      </c>
      <c r="W10" s="1270">
        <v>6</v>
      </c>
      <c r="X10" s="1264">
        <v>8540</v>
      </c>
      <c r="Y10" s="1270">
        <v>1</v>
      </c>
      <c r="Z10" s="1264">
        <v>6240</v>
      </c>
      <c r="AA10" s="1265">
        <v>11</v>
      </c>
      <c r="AB10" s="1264">
        <v>3330</v>
      </c>
      <c r="AC10" s="1286">
        <v>47</v>
      </c>
      <c r="AD10" s="1287">
        <v>76015</v>
      </c>
      <c r="AE10" s="1075">
        <v>3</v>
      </c>
    </row>
    <row r="11" spans="1:35" s="26" customFormat="1" ht="15" customHeight="1" x14ac:dyDescent="0.2">
      <c r="A11" s="13">
        <v>4</v>
      </c>
      <c r="B11" s="1243">
        <v>4</v>
      </c>
      <c r="C11" s="1073" t="s">
        <v>49</v>
      </c>
      <c r="D11" s="1266" t="s">
        <v>27</v>
      </c>
      <c r="E11" s="1265">
        <v>9</v>
      </c>
      <c r="F11" s="1271">
        <v>5930</v>
      </c>
      <c r="G11" s="1270">
        <v>7</v>
      </c>
      <c r="H11" s="1264">
        <v>4265</v>
      </c>
      <c r="I11" s="1265">
        <v>4</v>
      </c>
      <c r="J11" s="1271">
        <v>4240</v>
      </c>
      <c r="K11" s="1270">
        <v>4</v>
      </c>
      <c r="L11" s="1264">
        <v>4015</v>
      </c>
      <c r="M11" s="1265">
        <v>3</v>
      </c>
      <c r="N11" s="1271">
        <v>3040</v>
      </c>
      <c r="O11" s="1270">
        <v>1</v>
      </c>
      <c r="P11" s="1264">
        <v>5120</v>
      </c>
      <c r="Q11" s="1270">
        <v>5</v>
      </c>
      <c r="R11" s="1264">
        <v>3620</v>
      </c>
      <c r="S11" s="1270">
        <v>1</v>
      </c>
      <c r="T11" s="1264">
        <v>14190</v>
      </c>
      <c r="U11" s="1270">
        <v>4</v>
      </c>
      <c r="V11" s="1264">
        <v>7240</v>
      </c>
      <c r="W11" s="1270">
        <v>1</v>
      </c>
      <c r="X11" s="1264">
        <v>12260</v>
      </c>
      <c r="Y11" s="1270">
        <v>5</v>
      </c>
      <c r="Z11" s="1264">
        <v>4880</v>
      </c>
      <c r="AA11" s="1265">
        <v>3</v>
      </c>
      <c r="AB11" s="1264">
        <v>5245</v>
      </c>
      <c r="AC11" s="1286">
        <v>47</v>
      </c>
      <c r="AD11" s="1287">
        <v>74045</v>
      </c>
      <c r="AE11" s="1075">
        <v>4</v>
      </c>
    </row>
    <row r="12" spans="1:35" s="26" customFormat="1" ht="15" customHeight="1" x14ac:dyDescent="0.2">
      <c r="A12" s="13">
        <v>5</v>
      </c>
      <c r="B12" s="1243">
        <v>5</v>
      </c>
      <c r="C12" s="1073" t="s">
        <v>629</v>
      </c>
      <c r="D12" s="1266" t="s">
        <v>23</v>
      </c>
      <c r="E12" s="1265">
        <v>6</v>
      </c>
      <c r="F12" s="1271">
        <v>4360</v>
      </c>
      <c r="G12" s="1270">
        <v>3</v>
      </c>
      <c r="H12" s="1264">
        <v>5530</v>
      </c>
      <c r="I12" s="1265">
        <v>3</v>
      </c>
      <c r="J12" s="1271">
        <v>4435</v>
      </c>
      <c r="K12" s="1270">
        <v>1</v>
      </c>
      <c r="L12" s="1264">
        <v>3675</v>
      </c>
      <c r="M12" s="1265">
        <v>6</v>
      </c>
      <c r="N12" s="1271">
        <v>2850</v>
      </c>
      <c r="O12" s="1270">
        <v>1</v>
      </c>
      <c r="P12" s="1264">
        <v>3420</v>
      </c>
      <c r="Q12" s="1270">
        <v>5</v>
      </c>
      <c r="R12" s="1264">
        <v>4180</v>
      </c>
      <c r="S12" s="1270">
        <v>8</v>
      </c>
      <c r="T12" s="1264">
        <v>7530</v>
      </c>
      <c r="U12" s="1270">
        <v>7</v>
      </c>
      <c r="V12" s="1264">
        <v>6500</v>
      </c>
      <c r="W12" s="1270">
        <v>4</v>
      </c>
      <c r="X12" s="1264">
        <v>11560</v>
      </c>
      <c r="Y12" s="1270">
        <v>1</v>
      </c>
      <c r="Z12" s="1264">
        <v>6330</v>
      </c>
      <c r="AA12" s="1265">
        <v>4</v>
      </c>
      <c r="AB12" s="1264">
        <v>5020</v>
      </c>
      <c r="AC12" s="1286">
        <v>49</v>
      </c>
      <c r="AD12" s="1287">
        <v>65390</v>
      </c>
      <c r="AE12" s="1075">
        <v>5</v>
      </c>
    </row>
    <row r="13" spans="1:35" s="26" customFormat="1" ht="15" customHeight="1" x14ac:dyDescent="0.2">
      <c r="A13" s="13">
        <v>6</v>
      </c>
      <c r="B13" s="1243">
        <v>6</v>
      </c>
      <c r="C13" s="1073" t="s">
        <v>40</v>
      </c>
      <c r="D13" s="1266" t="s">
        <v>23</v>
      </c>
      <c r="E13" s="1265">
        <v>2</v>
      </c>
      <c r="F13" s="1271">
        <v>5745</v>
      </c>
      <c r="G13" s="1270">
        <v>8</v>
      </c>
      <c r="H13" s="1264">
        <v>4945</v>
      </c>
      <c r="I13" s="1265">
        <v>6</v>
      </c>
      <c r="J13" s="1271">
        <v>2670</v>
      </c>
      <c r="K13" s="1270">
        <v>1</v>
      </c>
      <c r="L13" s="1264">
        <v>4000</v>
      </c>
      <c r="M13" s="1265">
        <v>2</v>
      </c>
      <c r="N13" s="1271">
        <v>3350</v>
      </c>
      <c r="O13" s="1270">
        <v>6</v>
      </c>
      <c r="P13" s="1264">
        <v>3290</v>
      </c>
      <c r="Q13" s="1270">
        <v>9</v>
      </c>
      <c r="R13" s="1264">
        <v>2540</v>
      </c>
      <c r="S13" s="1270">
        <v>4</v>
      </c>
      <c r="T13" s="1264">
        <v>11010</v>
      </c>
      <c r="U13" s="1270">
        <v>3</v>
      </c>
      <c r="V13" s="1264">
        <v>7610</v>
      </c>
      <c r="W13" s="1270">
        <v>7</v>
      </c>
      <c r="X13" s="1264">
        <v>8350</v>
      </c>
      <c r="Y13" s="1270">
        <v>3</v>
      </c>
      <c r="Z13" s="1264">
        <v>5850</v>
      </c>
      <c r="AA13" s="1265">
        <v>2</v>
      </c>
      <c r="AB13" s="1264">
        <v>5745</v>
      </c>
      <c r="AC13" s="1286">
        <v>53</v>
      </c>
      <c r="AD13" s="1287">
        <v>65105</v>
      </c>
      <c r="AE13" s="1075">
        <v>6</v>
      </c>
    </row>
    <row r="14" spans="1:35" s="26" customFormat="1" ht="15" customHeight="1" x14ac:dyDescent="0.2">
      <c r="A14" s="13">
        <v>7</v>
      </c>
      <c r="B14" s="1243">
        <v>7</v>
      </c>
      <c r="C14" s="1073" t="s">
        <v>51</v>
      </c>
      <c r="D14" s="1266" t="s">
        <v>27</v>
      </c>
      <c r="E14" s="1265">
        <v>3</v>
      </c>
      <c r="F14" s="1271">
        <v>4735</v>
      </c>
      <c r="G14" s="1270">
        <v>3</v>
      </c>
      <c r="H14" s="1264">
        <v>5590</v>
      </c>
      <c r="I14" s="1265">
        <v>3</v>
      </c>
      <c r="J14" s="1271">
        <v>2945</v>
      </c>
      <c r="K14" s="1270">
        <v>2</v>
      </c>
      <c r="L14" s="1264">
        <v>3985</v>
      </c>
      <c r="M14" s="1265">
        <v>5</v>
      </c>
      <c r="N14" s="1271">
        <v>2900</v>
      </c>
      <c r="O14" s="1270">
        <v>10</v>
      </c>
      <c r="P14" s="1264">
        <v>1130</v>
      </c>
      <c r="Q14" s="1270">
        <v>11</v>
      </c>
      <c r="R14" s="1264">
        <v>2600</v>
      </c>
      <c r="S14" s="1270">
        <v>8</v>
      </c>
      <c r="T14" s="1264">
        <v>6780</v>
      </c>
      <c r="U14" s="1270">
        <v>2</v>
      </c>
      <c r="V14" s="1264">
        <v>10180</v>
      </c>
      <c r="W14" s="1270">
        <v>1</v>
      </c>
      <c r="X14" s="1264">
        <v>11760</v>
      </c>
      <c r="Y14" s="1270">
        <v>1</v>
      </c>
      <c r="Z14" s="1264">
        <v>6745</v>
      </c>
      <c r="AA14" s="1265">
        <v>5</v>
      </c>
      <c r="AB14" s="1264">
        <v>6465</v>
      </c>
      <c r="AC14" s="1286">
        <v>54</v>
      </c>
      <c r="AD14" s="1287">
        <v>65815</v>
      </c>
      <c r="AE14" s="1075">
        <v>7</v>
      </c>
    </row>
    <row r="15" spans="1:35" s="26" customFormat="1" ht="15" customHeight="1" x14ac:dyDescent="0.2">
      <c r="A15" s="13">
        <v>8</v>
      </c>
      <c r="B15" s="1243">
        <v>8</v>
      </c>
      <c r="C15" s="1073" t="s">
        <v>73</v>
      </c>
      <c r="D15" s="1266" t="s">
        <v>613</v>
      </c>
      <c r="E15" s="1265">
        <v>1</v>
      </c>
      <c r="F15" s="1271">
        <v>4830</v>
      </c>
      <c r="G15" s="1270">
        <v>7</v>
      </c>
      <c r="H15" s="1264">
        <v>5155</v>
      </c>
      <c r="I15" s="1265">
        <v>3</v>
      </c>
      <c r="J15" s="1271">
        <v>4320</v>
      </c>
      <c r="K15" s="1270">
        <v>2.5</v>
      </c>
      <c r="L15" s="1264">
        <v>3380</v>
      </c>
      <c r="M15" s="1265">
        <v>10</v>
      </c>
      <c r="N15" s="1271">
        <v>3150</v>
      </c>
      <c r="O15" s="1270">
        <v>5</v>
      </c>
      <c r="P15" s="1264">
        <v>2350</v>
      </c>
      <c r="Q15" s="1270">
        <v>4</v>
      </c>
      <c r="R15" s="1264">
        <v>3970</v>
      </c>
      <c r="S15" s="1270">
        <v>6</v>
      </c>
      <c r="T15" s="1264">
        <v>10050</v>
      </c>
      <c r="U15" s="1270">
        <v>6</v>
      </c>
      <c r="V15" s="1264">
        <v>7115</v>
      </c>
      <c r="W15" s="1270">
        <v>1</v>
      </c>
      <c r="X15" s="1264">
        <v>16440</v>
      </c>
      <c r="Y15" s="1270">
        <v>5</v>
      </c>
      <c r="Z15" s="1264">
        <v>4440</v>
      </c>
      <c r="AA15" s="1265">
        <v>5</v>
      </c>
      <c r="AB15" s="1264">
        <v>4990</v>
      </c>
      <c r="AC15" s="1286">
        <v>55.5</v>
      </c>
      <c r="AD15" s="1287">
        <v>70190</v>
      </c>
      <c r="AE15" s="1075">
        <v>8</v>
      </c>
    </row>
    <row r="16" spans="1:35" s="26" customFormat="1" ht="15" customHeight="1" x14ac:dyDescent="0.2">
      <c r="A16" s="13">
        <v>9</v>
      </c>
      <c r="B16" s="1243">
        <v>9</v>
      </c>
      <c r="C16" s="1073" t="s">
        <v>72</v>
      </c>
      <c r="D16" s="1266" t="s">
        <v>613</v>
      </c>
      <c r="E16" s="1265">
        <v>8</v>
      </c>
      <c r="F16" s="1271">
        <v>4335</v>
      </c>
      <c r="G16" s="1270">
        <v>2</v>
      </c>
      <c r="H16" s="1264">
        <v>5405</v>
      </c>
      <c r="I16" s="1265">
        <v>2</v>
      </c>
      <c r="J16" s="1271">
        <v>3050</v>
      </c>
      <c r="K16" s="1270">
        <v>8</v>
      </c>
      <c r="L16" s="1264">
        <v>2730</v>
      </c>
      <c r="M16" s="1265">
        <v>2</v>
      </c>
      <c r="N16" s="1271">
        <v>4150</v>
      </c>
      <c r="O16" s="1270">
        <v>8</v>
      </c>
      <c r="P16" s="1264">
        <v>2880</v>
      </c>
      <c r="Q16" s="1270">
        <v>9</v>
      </c>
      <c r="R16" s="1264">
        <v>3660</v>
      </c>
      <c r="S16" s="1270">
        <v>1</v>
      </c>
      <c r="T16" s="1264">
        <v>12300</v>
      </c>
      <c r="U16" s="1270">
        <v>1</v>
      </c>
      <c r="V16" s="1264">
        <v>14020</v>
      </c>
      <c r="W16" s="1270">
        <v>6</v>
      </c>
      <c r="X16" s="1264">
        <v>9385</v>
      </c>
      <c r="Y16" s="1270">
        <v>7</v>
      </c>
      <c r="Z16" s="1264">
        <v>4630</v>
      </c>
      <c r="AA16" s="1265">
        <v>4</v>
      </c>
      <c r="AB16" s="1264">
        <v>6760</v>
      </c>
      <c r="AC16" s="1286">
        <v>58</v>
      </c>
      <c r="AD16" s="1287">
        <v>73305</v>
      </c>
      <c r="AE16" s="1075">
        <v>9</v>
      </c>
    </row>
    <row r="17" spans="1:35" s="26" customFormat="1" ht="15" customHeight="1" x14ac:dyDescent="0.2">
      <c r="A17" s="13">
        <v>10</v>
      </c>
      <c r="B17" s="1243">
        <v>10</v>
      </c>
      <c r="C17" s="1073" t="s">
        <v>32</v>
      </c>
      <c r="D17" s="1266" t="s">
        <v>612</v>
      </c>
      <c r="E17" s="1265">
        <v>5</v>
      </c>
      <c r="F17" s="1271">
        <v>5580</v>
      </c>
      <c r="G17" s="1270">
        <v>2</v>
      </c>
      <c r="H17" s="1264">
        <v>5650</v>
      </c>
      <c r="I17" s="1265">
        <v>11</v>
      </c>
      <c r="J17" s="1271">
        <v>1335</v>
      </c>
      <c r="K17" s="1270">
        <v>7</v>
      </c>
      <c r="L17" s="1264">
        <v>2595</v>
      </c>
      <c r="M17" s="1265">
        <v>2</v>
      </c>
      <c r="N17" s="1271">
        <v>3840</v>
      </c>
      <c r="O17" s="1270">
        <v>12</v>
      </c>
      <c r="P17" s="1264">
        <v>510</v>
      </c>
      <c r="Q17" s="1270">
        <v>1</v>
      </c>
      <c r="R17" s="1264">
        <v>7400</v>
      </c>
      <c r="S17" s="1270">
        <v>3</v>
      </c>
      <c r="T17" s="1264">
        <v>11520</v>
      </c>
      <c r="U17" s="1270">
        <v>3</v>
      </c>
      <c r="V17" s="1264">
        <v>10010</v>
      </c>
      <c r="W17" s="1270">
        <v>9</v>
      </c>
      <c r="X17" s="1264">
        <v>4335</v>
      </c>
      <c r="Y17" s="1270">
        <v>4</v>
      </c>
      <c r="Z17" s="1264">
        <v>5410</v>
      </c>
      <c r="AA17" s="1265">
        <v>2</v>
      </c>
      <c r="AB17" s="1264">
        <v>5620</v>
      </c>
      <c r="AC17" s="1286">
        <v>61</v>
      </c>
      <c r="AD17" s="1287">
        <v>63805</v>
      </c>
      <c r="AE17" s="1075">
        <v>10</v>
      </c>
    </row>
    <row r="18" spans="1:35" ht="15" customHeight="1" x14ac:dyDescent="0.2">
      <c r="A18" s="13">
        <v>11</v>
      </c>
      <c r="B18" s="1243">
        <v>11</v>
      </c>
      <c r="C18" s="1073" t="s">
        <v>42</v>
      </c>
      <c r="D18" s="1266" t="s">
        <v>611</v>
      </c>
      <c r="E18" s="1265">
        <v>1</v>
      </c>
      <c r="F18" s="1271">
        <v>7185</v>
      </c>
      <c r="G18" s="1270">
        <v>6</v>
      </c>
      <c r="H18" s="1264">
        <v>5185</v>
      </c>
      <c r="I18" s="1265">
        <v>10</v>
      </c>
      <c r="J18" s="1271">
        <v>1840</v>
      </c>
      <c r="K18" s="1270">
        <v>6</v>
      </c>
      <c r="L18" s="1264">
        <v>3530</v>
      </c>
      <c r="M18" s="1265">
        <v>6</v>
      </c>
      <c r="N18" s="1271">
        <v>4350</v>
      </c>
      <c r="O18" s="1270">
        <v>4</v>
      </c>
      <c r="P18" s="1264">
        <v>3980</v>
      </c>
      <c r="Q18" s="1270">
        <v>10</v>
      </c>
      <c r="R18" s="1264">
        <v>2460</v>
      </c>
      <c r="S18" s="1270">
        <v>5</v>
      </c>
      <c r="T18" s="1264">
        <v>10560</v>
      </c>
      <c r="U18" s="1270">
        <v>3</v>
      </c>
      <c r="V18" s="1264">
        <v>7710</v>
      </c>
      <c r="W18" s="1270">
        <v>2</v>
      </c>
      <c r="X18" s="1264">
        <v>14470</v>
      </c>
      <c r="Y18" s="1270">
        <v>2</v>
      </c>
      <c r="Z18" s="1264">
        <v>5840</v>
      </c>
      <c r="AA18" s="1265">
        <v>7</v>
      </c>
      <c r="AB18" s="1264">
        <v>6360</v>
      </c>
      <c r="AC18" s="1286">
        <v>62</v>
      </c>
      <c r="AD18" s="1287">
        <v>73470</v>
      </c>
      <c r="AE18" s="1075">
        <v>11</v>
      </c>
      <c r="AF18" s="26"/>
      <c r="AG18" s="26"/>
      <c r="AH18" s="26"/>
      <c r="AI18" s="26"/>
    </row>
    <row r="19" spans="1:35" ht="15.75" customHeight="1" x14ac:dyDescent="0.2">
      <c r="A19" s="13">
        <v>12</v>
      </c>
      <c r="B19" s="1243">
        <v>12</v>
      </c>
      <c r="C19" s="1073" t="s">
        <v>68</v>
      </c>
      <c r="D19" s="1266" t="s">
        <v>614</v>
      </c>
      <c r="E19" s="1265">
        <v>3</v>
      </c>
      <c r="F19" s="1271">
        <v>5640</v>
      </c>
      <c r="G19" s="1270">
        <v>4</v>
      </c>
      <c r="H19" s="1264">
        <v>6215</v>
      </c>
      <c r="I19" s="1265">
        <v>9</v>
      </c>
      <c r="J19" s="1271">
        <v>1965</v>
      </c>
      <c r="K19" s="1270">
        <v>3</v>
      </c>
      <c r="L19" s="1264">
        <v>4910</v>
      </c>
      <c r="M19" s="1265">
        <v>11</v>
      </c>
      <c r="N19" s="1271">
        <v>1380</v>
      </c>
      <c r="O19" s="1270">
        <v>9</v>
      </c>
      <c r="P19" s="1264">
        <v>2440</v>
      </c>
      <c r="Q19" s="1270">
        <v>3</v>
      </c>
      <c r="R19" s="1264">
        <v>4920</v>
      </c>
      <c r="S19" s="1270">
        <v>5</v>
      </c>
      <c r="T19" s="1264">
        <v>11560</v>
      </c>
      <c r="U19" s="1270">
        <v>2</v>
      </c>
      <c r="V19" s="1264">
        <v>13350</v>
      </c>
      <c r="W19" s="1270">
        <v>5</v>
      </c>
      <c r="X19" s="1264">
        <v>9690</v>
      </c>
      <c r="Y19" s="1270">
        <v>3</v>
      </c>
      <c r="Z19" s="1264">
        <v>5750</v>
      </c>
      <c r="AA19" s="1265">
        <v>9</v>
      </c>
      <c r="AB19" s="1264">
        <v>4135</v>
      </c>
      <c r="AC19" s="1286">
        <v>66</v>
      </c>
      <c r="AD19" s="1287">
        <v>71955</v>
      </c>
      <c r="AE19" s="1075">
        <v>12</v>
      </c>
      <c r="AF19" s="26"/>
      <c r="AG19" s="26"/>
      <c r="AH19" s="26"/>
      <c r="AI19" s="26"/>
    </row>
    <row r="20" spans="1:35" ht="16.5" x14ac:dyDescent="0.2">
      <c r="A20" s="13">
        <v>13</v>
      </c>
      <c r="B20" s="1243">
        <v>13</v>
      </c>
      <c r="C20" s="1073" t="s">
        <v>63</v>
      </c>
      <c r="D20" s="1266" t="s">
        <v>25</v>
      </c>
      <c r="E20" s="1265">
        <v>5</v>
      </c>
      <c r="F20" s="1271">
        <v>4615</v>
      </c>
      <c r="G20" s="1270">
        <v>2</v>
      </c>
      <c r="H20" s="1264">
        <v>8720</v>
      </c>
      <c r="I20" s="1265">
        <v>1</v>
      </c>
      <c r="J20" s="1271">
        <v>3560</v>
      </c>
      <c r="K20" s="1270">
        <v>2.5</v>
      </c>
      <c r="L20" s="1264">
        <v>3380</v>
      </c>
      <c r="M20" s="1265">
        <v>1</v>
      </c>
      <c r="N20" s="1271">
        <v>4320</v>
      </c>
      <c r="O20" s="1270">
        <v>2</v>
      </c>
      <c r="P20" s="1264">
        <v>3180</v>
      </c>
      <c r="Q20" s="1270">
        <v>5</v>
      </c>
      <c r="R20" s="1264">
        <v>6080</v>
      </c>
      <c r="S20" s="1270">
        <v>11</v>
      </c>
      <c r="T20" s="1264">
        <v>6030</v>
      </c>
      <c r="U20" s="1270">
        <v>4</v>
      </c>
      <c r="V20" s="1264">
        <v>6090</v>
      </c>
      <c r="W20" s="1270">
        <v>8</v>
      </c>
      <c r="X20" s="1264">
        <v>7010</v>
      </c>
      <c r="Y20" s="1270">
        <v>13</v>
      </c>
      <c r="Z20" s="1264" t="s">
        <v>333</v>
      </c>
      <c r="AA20" s="1265">
        <v>13</v>
      </c>
      <c r="AB20" s="1264" t="s">
        <v>333</v>
      </c>
      <c r="AC20" s="1286">
        <v>67.5</v>
      </c>
      <c r="AD20" s="1287">
        <v>52985</v>
      </c>
      <c r="AE20" s="1075">
        <v>13</v>
      </c>
      <c r="AF20" s="26"/>
      <c r="AG20" s="26"/>
      <c r="AH20" s="26"/>
      <c r="AI20" s="26"/>
    </row>
    <row r="21" spans="1:35" ht="16.5" x14ac:dyDescent="0.2">
      <c r="A21" s="13">
        <v>14</v>
      </c>
      <c r="B21" s="1243">
        <v>14</v>
      </c>
      <c r="C21" s="1073" t="s">
        <v>53</v>
      </c>
      <c r="D21" s="1266" t="s">
        <v>612</v>
      </c>
      <c r="E21" s="1265">
        <v>6</v>
      </c>
      <c r="F21" s="1271">
        <v>6030</v>
      </c>
      <c r="G21" s="1270">
        <v>8</v>
      </c>
      <c r="H21" s="1264">
        <v>4295</v>
      </c>
      <c r="I21" s="1265">
        <v>5</v>
      </c>
      <c r="J21" s="1271">
        <v>2870</v>
      </c>
      <c r="K21" s="1270">
        <v>3</v>
      </c>
      <c r="L21" s="1264">
        <v>4675</v>
      </c>
      <c r="M21" s="1265">
        <v>4</v>
      </c>
      <c r="N21" s="1271">
        <v>2010</v>
      </c>
      <c r="O21" s="1270">
        <v>4</v>
      </c>
      <c r="P21" s="1264">
        <v>2650</v>
      </c>
      <c r="Q21" s="1270">
        <v>5</v>
      </c>
      <c r="R21" s="1264">
        <v>3790</v>
      </c>
      <c r="S21" s="1270">
        <v>7</v>
      </c>
      <c r="T21" s="1264">
        <v>9800</v>
      </c>
      <c r="U21" s="1270">
        <v>8</v>
      </c>
      <c r="V21" s="1264">
        <v>6445</v>
      </c>
      <c r="W21" s="1270">
        <v>3</v>
      </c>
      <c r="X21" s="1264">
        <v>14320</v>
      </c>
      <c r="Y21" s="1270">
        <v>6</v>
      </c>
      <c r="Z21" s="1264">
        <v>4095</v>
      </c>
      <c r="AA21" s="1265">
        <v>9</v>
      </c>
      <c r="AB21" s="1264">
        <v>5350</v>
      </c>
      <c r="AC21" s="1286">
        <v>68</v>
      </c>
      <c r="AD21" s="1287">
        <v>66330</v>
      </c>
      <c r="AE21" s="1075">
        <v>14</v>
      </c>
      <c r="AF21" s="26"/>
      <c r="AG21" s="26"/>
      <c r="AH21" s="26"/>
      <c r="AI21" s="26"/>
    </row>
    <row r="22" spans="1:35" ht="16.5" x14ac:dyDescent="0.2">
      <c r="A22" s="13">
        <v>15</v>
      </c>
      <c r="B22" s="1243">
        <v>15</v>
      </c>
      <c r="C22" s="1073" t="s">
        <v>56</v>
      </c>
      <c r="D22" s="1266" t="s">
        <v>28</v>
      </c>
      <c r="E22" s="1265">
        <v>2</v>
      </c>
      <c r="F22" s="1271">
        <v>7740</v>
      </c>
      <c r="G22" s="1270">
        <v>9</v>
      </c>
      <c r="H22" s="1264">
        <v>3790</v>
      </c>
      <c r="I22" s="1265">
        <v>9</v>
      </c>
      <c r="J22" s="1271">
        <v>2960</v>
      </c>
      <c r="K22" s="1270">
        <v>6</v>
      </c>
      <c r="L22" s="1264">
        <v>3465</v>
      </c>
      <c r="M22" s="1265">
        <v>11</v>
      </c>
      <c r="N22" s="1271">
        <v>1270</v>
      </c>
      <c r="O22" s="1270">
        <v>6</v>
      </c>
      <c r="P22" s="1264">
        <v>1910</v>
      </c>
      <c r="Q22" s="1270">
        <v>8</v>
      </c>
      <c r="R22" s="1264">
        <v>2530</v>
      </c>
      <c r="S22" s="1270">
        <v>4</v>
      </c>
      <c r="T22" s="1264">
        <v>10840</v>
      </c>
      <c r="U22" s="1270">
        <v>5</v>
      </c>
      <c r="V22" s="1264">
        <v>8330</v>
      </c>
      <c r="W22" s="1270">
        <v>3</v>
      </c>
      <c r="X22" s="1264">
        <v>11330</v>
      </c>
      <c r="Y22" s="1270">
        <v>6</v>
      </c>
      <c r="Z22" s="1264">
        <v>4725</v>
      </c>
      <c r="AA22" s="1265">
        <v>2</v>
      </c>
      <c r="AB22" s="1264">
        <v>7135</v>
      </c>
      <c r="AC22" s="1286">
        <v>71</v>
      </c>
      <c r="AD22" s="1287">
        <v>66025</v>
      </c>
      <c r="AE22" s="1075">
        <v>15</v>
      </c>
      <c r="AF22" s="26"/>
      <c r="AG22" s="26"/>
      <c r="AH22" s="26"/>
      <c r="AI22" s="26"/>
    </row>
    <row r="23" spans="1:35" ht="16.5" x14ac:dyDescent="0.2">
      <c r="A23" s="13">
        <v>16</v>
      </c>
      <c r="B23" s="1243">
        <v>16</v>
      </c>
      <c r="C23" s="1073" t="s">
        <v>39</v>
      </c>
      <c r="D23" s="1266" t="s">
        <v>23</v>
      </c>
      <c r="E23" s="1265">
        <v>5</v>
      </c>
      <c r="F23" s="1271">
        <v>6880</v>
      </c>
      <c r="G23" s="1270">
        <v>5</v>
      </c>
      <c r="H23" s="1264">
        <v>5460</v>
      </c>
      <c r="I23" s="1265">
        <v>5</v>
      </c>
      <c r="J23" s="1271">
        <v>3520</v>
      </c>
      <c r="K23" s="1270">
        <v>7</v>
      </c>
      <c r="L23" s="1264">
        <v>3940</v>
      </c>
      <c r="M23" s="1265">
        <v>9</v>
      </c>
      <c r="N23" s="1271">
        <v>3390</v>
      </c>
      <c r="O23" s="1270">
        <v>5</v>
      </c>
      <c r="P23" s="1264">
        <v>3210</v>
      </c>
      <c r="Q23" s="1270">
        <v>12</v>
      </c>
      <c r="R23" s="1264">
        <v>2540</v>
      </c>
      <c r="S23" s="1270">
        <v>3</v>
      </c>
      <c r="T23" s="1264">
        <v>9050</v>
      </c>
      <c r="U23" s="1270">
        <v>5</v>
      </c>
      <c r="V23" s="1264">
        <v>7120</v>
      </c>
      <c r="W23" s="1270">
        <v>4</v>
      </c>
      <c r="X23" s="1264">
        <v>11320</v>
      </c>
      <c r="Y23" s="1270">
        <v>5</v>
      </c>
      <c r="Z23" s="1264">
        <v>4885</v>
      </c>
      <c r="AA23" s="1265">
        <v>8</v>
      </c>
      <c r="AB23" s="1264">
        <v>4350</v>
      </c>
      <c r="AC23" s="1286">
        <v>73</v>
      </c>
      <c r="AD23" s="1287">
        <v>65665</v>
      </c>
      <c r="AE23" s="1075">
        <v>16</v>
      </c>
      <c r="AF23" s="26"/>
      <c r="AG23" s="26"/>
      <c r="AH23" s="26"/>
      <c r="AI23" s="26"/>
    </row>
    <row r="24" spans="1:35" ht="16.5" x14ac:dyDescent="0.2">
      <c r="A24" s="13">
        <v>17</v>
      </c>
      <c r="B24" s="1243">
        <v>17</v>
      </c>
      <c r="C24" s="1073" t="s">
        <v>630</v>
      </c>
      <c r="D24" s="1266" t="s">
        <v>27</v>
      </c>
      <c r="E24" s="1265">
        <v>3</v>
      </c>
      <c r="F24" s="1271">
        <v>6700</v>
      </c>
      <c r="G24" s="1270">
        <v>5</v>
      </c>
      <c r="H24" s="1264">
        <v>4965</v>
      </c>
      <c r="I24" s="1265">
        <v>4</v>
      </c>
      <c r="J24" s="1271">
        <v>2980</v>
      </c>
      <c r="K24" s="1270">
        <v>10</v>
      </c>
      <c r="L24" s="1264">
        <v>2170</v>
      </c>
      <c r="M24" s="1265">
        <v>1</v>
      </c>
      <c r="N24" s="1271">
        <v>20850</v>
      </c>
      <c r="O24" s="1270">
        <v>1</v>
      </c>
      <c r="P24" s="1264">
        <v>7210</v>
      </c>
      <c r="Q24" s="1270">
        <v>6</v>
      </c>
      <c r="R24" s="1264">
        <v>3140</v>
      </c>
      <c r="S24" s="1270">
        <v>8</v>
      </c>
      <c r="T24" s="1264">
        <v>8610</v>
      </c>
      <c r="U24" s="1270">
        <v>13</v>
      </c>
      <c r="V24" s="1264" t="s">
        <v>333</v>
      </c>
      <c r="W24" s="1270">
        <v>13</v>
      </c>
      <c r="X24" s="1264" t="s">
        <v>333</v>
      </c>
      <c r="Y24" s="1270">
        <v>4</v>
      </c>
      <c r="Z24" s="1264">
        <v>4485</v>
      </c>
      <c r="AA24" s="1265">
        <v>5</v>
      </c>
      <c r="AB24" s="1264">
        <v>4400</v>
      </c>
      <c r="AC24" s="1286">
        <v>73</v>
      </c>
      <c r="AD24" s="1287">
        <v>65510</v>
      </c>
      <c r="AE24" s="1075">
        <v>17</v>
      </c>
      <c r="AF24" s="26"/>
      <c r="AG24" s="26"/>
      <c r="AH24" s="26"/>
      <c r="AI24" s="26"/>
    </row>
    <row r="25" spans="1:35" ht="16.5" x14ac:dyDescent="0.2">
      <c r="A25" s="13">
        <v>18</v>
      </c>
      <c r="B25" s="1243">
        <v>18</v>
      </c>
      <c r="C25" s="1073" t="s">
        <v>69</v>
      </c>
      <c r="D25" s="1266" t="s">
        <v>614</v>
      </c>
      <c r="E25" s="1265">
        <v>10</v>
      </c>
      <c r="F25" s="1271">
        <v>4400</v>
      </c>
      <c r="G25" s="1270">
        <v>1</v>
      </c>
      <c r="H25" s="1264">
        <v>5930</v>
      </c>
      <c r="I25" s="1265">
        <v>9</v>
      </c>
      <c r="J25" s="1271">
        <v>1910</v>
      </c>
      <c r="K25" s="1270">
        <v>5</v>
      </c>
      <c r="L25" s="1264">
        <v>3080</v>
      </c>
      <c r="M25" s="1265">
        <v>11</v>
      </c>
      <c r="N25" s="1271">
        <v>2420</v>
      </c>
      <c r="O25" s="1270">
        <v>8</v>
      </c>
      <c r="P25" s="1264">
        <v>1350</v>
      </c>
      <c r="Q25" s="1270">
        <v>1</v>
      </c>
      <c r="R25" s="1264">
        <v>6950</v>
      </c>
      <c r="S25" s="1270">
        <v>9</v>
      </c>
      <c r="T25" s="1264">
        <v>6460</v>
      </c>
      <c r="U25" s="1270">
        <v>9</v>
      </c>
      <c r="V25" s="1264">
        <v>5030</v>
      </c>
      <c r="W25" s="1270">
        <v>8</v>
      </c>
      <c r="X25" s="1264">
        <v>5765</v>
      </c>
      <c r="Y25" s="1270">
        <v>2</v>
      </c>
      <c r="Z25" s="1264">
        <v>6295</v>
      </c>
      <c r="AA25" s="1265">
        <v>1</v>
      </c>
      <c r="AB25" s="1264">
        <v>8835</v>
      </c>
      <c r="AC25" s="1286">
        <v>74</v>
      </c>
      <c r="AD25" s="1287">
        <v>58425</v>
      </c>
      <c r="AE25" s="1075">
        <v>18</v>
      </c>
      <c r="AF25" s="26"/>
      <c r="AG25" s="26"/>
      <c r="AH25" s="26"/>
      <c r="AI25" s="26"/>
    </row>
    <row r="26" spans="1:35" ht="16.5" x14ac:dyDescent="0.2">
      <c r="A26" s="13">
        <v>19</v>
      </c>
      <c r="B26" s="1243">
        <v>19</v>
      </c>
      <c r="C26" s="1073" t="s">
        <v>37</v>
      </c>
      <c r="D26" s="1266" t="s">
        <v>23</v>
      </c>
      <c r="E26" s="1265">
        <v>5</v>
      </c>
      <c r="F26" s="1271">
        <v>6080</v>
      </c>
      <c r="G26" s="1270">
        <v>7</v>
      </c>
      <c r="H26" s="1264">
        <v>4755</v>
      </c>
      <c r="I26" s="1265">
        <v>5</v>
      </c>
      <c r="J26" s="1271">
        <v>2585</v>
      </c>
      <c r="K26" s="1270">
        <v>2</v>
      </c>
      <c r="L26" s="1264">
        <v>5025</v>
      </c>
      <c r="M26" s="1265">
        <v>6</v>
      </c>
      <c r="N26" s="1271">
        <v>2590</v>
      </c>
      <c r="O26" s="1270">
        <v>2</v>
      </c>
      <c r="P26" s="1264">
        <v>3810</v>
      </c>
      <c r="Q26" s="1270">
        <v>10.5</v>
      </c>
      <c r="R26" s="1264">
        <v>1870</v>
      </c>
      <c r="S26" s="1270">
        <v>2</v>
      </c>
      <c r="T26" s="1264">
        <v>11620</v>
      </c>
      <c r="U26" s="1270">
        <v>1</v>
      </c>
      <c r="V26" s="1264">
        <v>11190</v>
      </c>
      <c r="W26" s="1270">
        <v>8</v>
      </c>
      <c r="X26" s="1264">
        <v>7220</v>
      </c>
      <c r="Y26" s="1270">
        <v>13</v>
      </c>
      <c r="Z26" s="1264" t="s">
        <v>333</v>
      </c>
      <c r="AA26" s="1265">
        <v>13</v>
      </c>
      <c r="AB26" s="1264" t="s">
        <v>333</v>
      </c>
      <c r="AC26" s="1286">
        <v>74.5</v>
      </c>
      <c r="AD26" s="1287">
        <v>56745</v>
      </c>
      <c r="AE26" s="1075">
        <v>19</v>
      </c>
      <c r="AF26" s="26"/>
      <c r="AG26" s="26"/>
      <c r="AH26" s="26"/>
      <c r="AI26" s="26"/>
    </row>
    <row r="27" spans="1:35" ht="16.5" x14ac:dyDescent="0.2">
      <c r="A27" s="13">
        <v>20</v>
      </c>
      <c r="B27" s="1243">
        <v>20</v>
      </c>
      <c r="C27" s="1073" t="s">
        <v>74</v>
      </c>
      <c r="D27" s="1266" t="s">
        <v>613</v>
      </c>
      <c r="E27" s="1265">
        <v>12</v>
      </c>
      <c r="F27" s="1271">
        <v>4070</v>
      </c>
      <c r="G27" s="1270">
        <v>8</v>
      </c>
      <c r="H27" s="1264">
        <v>4140</v>
      </c>
      <c r="I27" s="1265">
        <v>2</v>
      </c>
      <c r="J27" s="1271">
        <v>3160</v>
      </c>
      <c r="K27" s="1270">
        <v>2</v>
      </c>
      <c r="L27" s="1264">
        <v>5250</v>
      </c>
      <c r="M27" s="1265">
        <v>3</v>
      </c>
      <c r="N27" s="1271">
        <v>2870</v>
      </c>
      <c r="O27" s="1270">
        <v>7</v>
      </c>
      <c r="P27" s="1264">
        <v>2730</v>
      </c>
      <c r="Q27" s="1270">
        <v>2</v>
      </c>
      <c r="R27" s="1264">
        <v>4650</v>
      </c>
      <c r="S27" s="1270">
        <v>8</v>
      </c>
      <c r="T27" s="1264">
        <v>9800</v>
      </c>
      <c r="U27" s="1270">
        <v>6</v>
      </c>
      <c r="V27" s="1264">
        <v>8225</v>
      </c>
      <c r="W27" s="1270">
        <v>4</v>
      </c>
      <c r="X27" s="1264">
        <v>9960</v>
      </c>
      <c r="Y27" s="1270">
        <v>9</v>
      </c>
      <c r="Z27" s="1264">
        <v>4395</v>
      </c>
      <c r="AA27" s="1265">
        <v>12</v>
      </c>
      <c r="AB27" s="1264">
        <v>2275</v>
      </c>
      <c r="AC27" s="1286">
        <v>75</v>
      </c>
      <c r="AD27" s="1287">
        <v>61525</v>
      </c>
      <c r="AE27" s="1075">
        <v>20</v>
      </c>
      <c r="AF27" s="26"/>
      <c r="AG27" s="26"/>
      <c r="AH27" s="26"/>
      <c r="AI27" s="26"/>
    </row>
    <row r="28" spans="1:35" ht="16.5" x14ac:dyDescent="0.2">
      <c r="A28" s="13">
        <v>21</v>
      </c>
      <c r="B28" s="1243">
        <v>21</v>
      </c>
      <c r="C28" s="1073" t="s">
        <v>62</v>
      </c>
      <c r="D28" s="1266" t="s">
        <v>25</v>
      </c>
      <c r="E28" s="1265">
        <v>6</v>
      </c>
      <c r="F28" s="1271">
        <v>4870</v>
      </c>
      <c r="G28" s="1270">
        <v>6</v>
      </c>
      <c r="H28" s="1264">
        <v>4485</v>
      </c>
      <c r="I28" s="1265">
        <v>8</v>
      </c>
      <c r="J28" s="1271">
        <v>3145</v>
      </c>
      <c r="K28" s="1270">
        <v>7</v>
      </c>
      <c r="L28" s="1264">
        <v>2780</v>
      </c>
      <c r="M28" s="1265">
        <v>7</v>
      </c>
      <c r="N28" s="1271">
        <v>2290</v>
      </c>
      <c r="O28" s="1270">
        <v>7</v>
      </c>
      <c r="P28" s="1264">
        <v>2930</v>
      </c>
      <c r="Q28" s="1270">
        <v>3</v>
      </c>
      <c r="R28" s="1264">
        <v>4730</v>
      </c>
      <c r="S28" s="1270">
        <v>5</v>
      </c>
      <c r="T28" s="1264">
        <v>7450</v>
      </c>
      <c r="U28" s="1270">
        <v>3</v>
      </c>
      <c r="V28" s="1264">
        <v>10350</v>
      </c>
      <c r="W28" s="1270">
        <v>7</v>
      </c>
      <c r="X28" s="1264">
        <v>7360</v>
      </c>
      <c r="Y28" s="1270">
        <v>10</v>
      </c>
      <c r="Z28" s="1264">
        <v>4335</v>
      </c>
      <c r="AA28" s="1265">
        <v>6</v>
      </c>
      <c r="AB28" s="1264">
        <v>4210</v>
      </c>
      <c r="AC28" s="1286">
        <v>75</v>
      </c>
      <c r="AD28" s="1287">
        <v>58935</v>
      </c>
      <c r="AE28" s="1075">
        <v>21</v>
      </c>
      <c r="AF28" s="26"/>
      <c r="AG28" s="26"/>
      <c r="AH28" s="26"/>
      <c r="AI28" s="26"/>
    </row>
    <row r="29" spans="1:35" ht="16.5" x14ac:dyDescent="0.2">
      <c r="A29" s="13">
        <v>22</v>
      </c>
      <c r="B29" s="1243">
        <v>22</v>
      </c>
      <c r="C29" s="1073" t="s">
        <v>43</v>
      </c>
      <c r="D29" s="1266" t="s">
        <v>611</v>
      </c>
      <c r="E29" s="1265">
        <v>2</v>
      </c>
      <c r="F29" s="1271">
        <v>4775</v>
      </c>
      <c r="G29" s="1270">
        <v>1</v>
      </c>
      <c r="H29" s="1264">
        <v>6400</v>
      </c>
      <c r="I29" s="1265">
        <v>11</v>
      </c>
      <c r="J29" s="1271">
        <v>1780</v>
      </c>
      <c r="K29" s="1270">
        <v>6</v>
      </c>
      <c r="L29" s="1264">
        <v>2660</v>
      </c>
      <c r="M29" s="1265">
        <v>5</v>
      </c>
      <c r="N29" s="1271">
        <v>1710</v>
      </c>
      <c r="O29" s="1270">
        <v>3</v>
      </c>
      <c r="P29" s="1264">
        <v>2900</v>
      </c>
      <c r="Q29" s="1270">
        <v>13</v>
      </c>
      <c r="R29" s="1264" t="s">
        <v>333</v>
      </c>
      <c r="S29" s="1270">
        <v>13</v>
      </c>
      <c r="T29" s="1264" t="s">
        <v>333</v>
      </c>
      <c r="U29" s="1270">
        <v>13</v>
      </c>
      <c r="V29" s="1264" t="s">
        <v>333</v>
      </c>
      <c r="W29" s="1270">
        <v>13</v>
      </c>
      <c r="X29" s="1264" t="s">
        <v>333</v>
      </c>
      <c r="Y29" s="1270">
        <v>2</v>
      </c>
      <c r="Z29" s="1264">
        <v>6230</v>
      </c>
      <c r="AA29" s="1265">
        <v>1</v>
      </c>
      <c r="AB29" s="1267">
        <v>6390</v>
      </c>
      <c r="AC29" s="1286">
        <v>83</v>
      </c>
      <c r="AD29" s="1287">
        <v>32845</v>
      </c>
      <c r="AE29" s="1075">
        <v>22</v>
      </c>
      <c r="AF29" s="26"/>
      <c r="AG29" s="26"/>
      <c r="AH29" s="26"/>
      <c r="AI29" s="26"/>
    </row>
    <row r="30" spans="1:35" ht="16.5" x14ac:dyDescent="0.2">
      <c r="A30" s="13">
        <v>23</v>
      </c>
      <c r="B30" s="1243">
        <v>23</v>
      </c>
      <c r="C30" s="1073" t="s">
        <v>67</v>
      </c>
      <c r="D30" s="1266" t="s">
        <v>28</v>
      </c>
      <c r="E30" s="1265">
        <v>6</v>
      </c>
      <c r="F30" s="1271">
        <v>6575</v>
      </c>
      <c r="G30" s="1270">
        <v>4</v>
      </c>
      <c r="H30" s="1264">
        <v>5495</v>
      </c>
      <c r="I30" s="1265">
        <v>7</v>
      </c>
      <c r="J30" s="1271">
        <v>2520</v>
      </c>
      <c r="K30" s="1270">
        <v>9</v>
      </c>
      <c r="L30" s="1264">
        <v>2650</v>
      </c>
      <c r="M30" s="1265">
        <v>7</v>
      </c>
      <c r="N30" s="1271">
        <v>1340</v>
      </c>
      <c r="O30" s="1270">
        <v>6</v>
      </c>
      <c r="P30" s="1264">
        <v>2800</v>
      </c>
      <c r="Q30" s="1270">
        <v>10</v>
      </c>
      <c r="R30" s="1264">
        <v>3560</v>
      </c>
      <c r="S30" s="1270">
        <v>3</v>
      </c>
      <c r="T30" s="1264">
        <v>11220</v>
      </c>
      <c r="U30" s="1270">
        <v>9</v>
      </c>
      <c r="V30" s="1264">
        <v>2675</v>
      </c>
      <c r="W30" s="1270">
        <v>8</v>
      </c>
      <c r="X30" s="1264">
        <v>6160</v>
      </c>
      <c r="Y30" s="1270">
        <v>3</v>
      </c>
      <c r="Z30" s="1264">
        <v>5160</v>
      </c>
      <c r="AA30" s="1265">
        <v>12</v>
      </c>
      <c r="AB30" s="1264">
        <v>2835</v>
      </c>
      <c r="AC30" s="1286">
        <v>84</v>
      </c>
      <c r="AD30" s="1287">
        <v>52990</v>
      </c>
      <c r="AE30" s="1075">
        <v>23</v>
      </c>
      <c r="AF30" s="26"/>
      <c r="AG30" s="26"/>
      <c r="AH30" s="26"/>
      <c r="AI30" s="26"/>
    </row>
    <row r="31" spans="1:35" ht="16.5" x14ac:dyDescent="0.2">
      <c r="A31" s="13">
        <v>24</v>
      </c>
      <c r="B31" s="1243">
        <v>24</v>
      </c>
      <c r="C31" s="1073" t="s">
        <v>633</v>
      </c>
      <c r="D31" s="1266" t="s">
        <v>616</v>
      </c>
      <c r="E31" s="1265">
        <v>11</v>
      </c>
      <c r="F31" s="1271">
        <v>4140</v>
      </c>
      <c r="G31" s="1270">
        <v>7</v>
      </c>
      <c r="H31" s="1264">
        <v>5120</v>
      </c>
      <c r="I31" s="1265">
        <v>6</v>
      </c>
      <c r="J31" s="1271">
        <v>3435</v>
      </c>
      <c r="K31" s="1270">
        <v>3</v>
      </c>
      <c r="L31" s="1264">
        <v>3910</v>
      </c>
      <c r="M31" s="1265">
        <v>6</v>
      </c>
      <c r="N31" s="1271">
        <v>1490</v>
      </c>
      <c r="O31" s="1270">
        <v>11</v>
      </c>
      <c r="P31" s="1264">
        <v>1110</v>
      </c>
      <c r="Q31" s="1270">
        <v>10.5</v>
      </c>
      <c r="R31" s="1264">
        <v>1870</v>
      </c>
      <c r="S31" s="1270">
        <v>4</v>
      </c>
      <c r="T31" s="1264">
        <v>7810</v>
      </c>
      <c r="U31" s="1270">
        <v>8</v>
      </c>
      <c r="V31" s="1264">
        <v>7300</v>
      </c>
      <c r="W31" s="1270">
        <v>5</v>
      </c>
      <c r="X31" s="1264">
        <v>10500</v>
      </c>
      <c r="Y31" s="1270">
        <v>8</v>
      </c>
      <c r="Z31" s="1264">
        <v>4600</v>
      </c>
      <c r="AA31" s="1265">
        <v>7.5</v>
      </c>
      <c r="AB31" s="1264">
        <v>3940</v>
      </c>
      <c r="AC31" s="1286">
        <v>87</v>
      </c>
      <c r="AD31" s="1287">
        <v>55225</v>
      </c>
      <c r="AE31" s="1075">
        <v>24</v>
      </c>
      <c r="AF31" s="26"/>
      <c r="AG31" s="26"/>
      <c r="AH31" s="26"/>
      <c r="AI31" s="26"/>
    </row>
    <row r="32" spans="1:35" ht="16.5" x14ac:dyDescent="0.2">
      <c r="A32" s="13">
        <v>25</v>
      </c>
      <c r="B32" s="1243">
        <v>25</v>
      </c>
      <c r="C32" s="1073" t="s">
        <v>35</v>
      </c>
      <c r="D32" s="1266" t="s">
        <v>612</v>
      </c>
      <c r="E32" s="1265">
        <v>13</v>
      </c>
      <c r="F32" s="1271" t="s">
        <v>333</v>
      </c>
      <c r="G32" s="1270">
        <v>13</v>
      </c>
      <c r="H32" s="1264" t="s">
        <v>333</v>
      </c>
      <c r="I32" s="1265">
        <v>8</v>
      </c>
      <c r="J32" s="1271">
        <v>2490</v>
      </c>
      <c r="K32" s="1270">
        <v>1</v>
      </c>
      <c r="L32" s="1264">
        <v>5890</v>
      </c>
      <c r="M32" s="1265">
        <v>1</v>
      </c>
      <c r="N32" s="1271">
        <v>4400</v>
      </c>
      <c r="O32" s="1270">
        <v>2</v>
      </c>
      <c r="P32" s="1264">
        <v>5350</v>
      </c>
      <c r="Q32" s="1270">
        <v>3</v>
      </c>
      <c r="R32" s="1264">
        <v>3790</v>
      </c>
      <c r="S32" s="1270">
        <v>2</v>
      </c>
      <c r="T32" s="1264">
        <v>9520</v>
      </c>
      <c r="U32" s="1270">
        <v>13</v>
      </c>
      <c r="V32" s="1264" t="s">
        <v>333</v>
      </c>
      <c r="W32" s="1270">
        <v>13</v>
      </c>
      <c r="X32" s="1264" t="s">
        <v>333</v>
      </c>
      <c r="Y32" s="1270">
        <v>9</v>
      </c>
      <c r="Z32" s="1264">
        <v>4565</v>
      </c>
      <c r="AA32" s="1265">
        <v>9</v>
      </c>
      <c r="AB32" s="1264">
        <v>3830</v>
      </c>
      <c r="AC32" s="1286">
        <v>87</v>
      </c>
      <c r="AD32" s="1287">
        <v>39835</v>
      </c>
      <c r="AE32" s="1075">
        <v>25</v>
      </c>
      <c r="AF32" s="26"/>
      <c r="AG32" s="26"/>
      <c r="AH32" s="26"/>
      <c r="AI32" s="26"/>
    </row>
    <row r="33" spans="1:35" ht="16.5" x14ac:dyDescent="0.2">
      <c r="A33" s="13">
        <v>26</v>
      </c>
      <c r="B33" s="1243">
        <v>26</v>
      </c>
      <c r="C33" s="1073" t="s">
        <v>634</v>
      </c>
      <c r="D33" s="1266" t="s">
        <v>616</v>
      </c>
      <c r="E33" s="1265">
        <v>7</v>
      </c>
      <c r="F33" s="1271">
        <v>4205</v>
      </c>
      <c r="G33" s="1270">
        <v>3</v>
      </c>
      <c r="H33" s="1264">
        <v>5215</v>
      </c>
      <c r="I33" s="1265">
        <v>8</v>
      </c>
      <c r="J33" s="1271">
        <v>1975</v>
      </c>
      <c r="K33" s="1270">
        <v>11</v>
      </c>
      <c r="L33" s="1264">
        <v>3150</v>
      </c>
      <c r="M33" s="1265">
        <v>9</v>
      </c>
      <c r="N33" s="1271">
        <v>1740</v>
      </c>
      <c r="O33" s="1270">
        <v>8</v>
      </c>
      <c r="P33" s="1264">
        <v>2520</v>
      </c>
      <c r="Q33" s="1270">
        <v>6</v>
      </c>
      <c r="R33" s="1264">
        <v>5970</v>
      </c>
      <c r="S33" s="1270">
        <v>9</v>
      </c>
      <c r="T33" s="1264">
        <v>8550</v>
      </c>
      <c r="U33" s="1270">
        <v>5</v>
      </c>
      <c r="V33" s="1264">
        <v>7875</v>
      </c>
      <c r="W33" s="1270">
        <v>3</v>
      </c>
      <c r="X33" s="1264">
        <v>9980</v>
      </c>
      <c r="Y33" s="1270">
        <v>9</v>
      </c>
      <c r="Z33" s="1264">
        <v>3690</v>
      </c>
      <c r="AA33" s="1265">
        <v>11</v>
      </c>
      <c r="AB33" s="1264">
        <v>3425</v>
      </c>
      <c r="AC33" s="1286">
        <v>89</v>
      </c>
      <c r="AD33" s="1287">
        <v>58295</v>
      </c>
      <c r="AE33" s="1075">
        <v>26</v>
      </c>
      <c r="AF33" s="26"/>
      <c r="AG33" s="26"/>
      <c r="AH33" s="26"/>
      <c r="AI33" s="26"/>
    </row>
    <row r="34" spans="1:35" ht="16.5" x14ac:dyDescent="0.2">
      <c r="A34" s="13">
        <v>27</v>
      </c>
      <c r="B34" s="1243">
        <v>27</v>
      </c>
      <c r="C34" s="1073" t="s">
        <v>59</v>
      </c>
      <c r="D34" s="1266" t="s">
        <v>26</v>
      </c>
      <c r="E34" s="1265">
        <v>4</v>
      </c>
      <c r="F34" s="1271">
        <v>5585</v>
      </c>
      <c r="G34" s="1270">
        <v>5</v>
      </c>
      <c r="H34" s="1264">
        <v>4505</v>
      </c>
      <c r="I34" s="1265">
        <v>1</v>
      </c>
      <c r="J34" s="1271">
        <v>3380</v>
      </c>
      <c r="K34" s="1270">
        <v>4.5</v>
      </c>
      <c r="L34" s="1264">
        <v>4630</v>
      </c>
      <c r="M34" s="1265">
        <v>4</v>
      </c>
      <c r="N34" s="1271">
        <v>2920</v>
      </c>
      <c r="O34" s="1270">
        <v>12</v>
      </c>
      <c r="P34" s="1264">
        <v>350</v>
      </c>
      <c r="Q34" s="1270">
        <v>4</v>
      </c>
      <c r="R34" s="1264">
        <v>4420</v>
      </c>
      <c r="S34" s="1270">
        <v>7</v>
      </c>
      <c r="T34" s="1264">
        <v>9590</v>
      </c>
      <c r="U34" s="1270">
        <v>9</v>
      </c>
      <c r="V34" s="1264">
        <v>6930</v>
      </c>
      <c r="W34" s="1270">
        <v>13</v>
      </c>
      <c r="X34" s="1264" t="s">
        <v>333</v>
      </c>
      <c r="Y34" s="1270">
        <v>13</v>
      </c>
      <c r="Z34" s="1264" t="s">
        <v>333</v>
      </c>
      <c r="AA34" s="1265">
        <v>13</v>
      </c>
      <c r="AB34" s="1264" t="s">
        <v>333</v>
      </c>
      <c r="AC34" s="1286">
        <v>89.5</v>
      </c>
      <c r="AD34" s="1287">
        <v>42310</v>
      </c>
      <c r="AE34" s="1075">
        <v>27</v>
      </c>
      <c r="AF34" s="26"/>
      <c r="AG34" s="26"/>
      <c r="AH34" s="26"/>
      <c r="AI34" s="26"/>
    </row>
    <row r="35" spans="1:35" ht="16.5" x14ac:dyDescent="0.2">
      <c r="A35" s="13">
        <v>28</v>
      </c>
      <c r="B35" s="1243">
        <v>28</v>
      </c>
      <c r="C35" s="1073" t="s">
        <v>71</v>
      </c>
      <c r="D35" s="1266" t="s">
        <v>614</v>
      </c>
      <c r="E35" s="1265">
        <v>9</v>
      </c>
      <c r="F35" s="1271">
        <v>3880</v>
      </c>
      <c r="G35" s="1270">
        <v>1</v>
      </c>
      <c r="H35" s="1264">
        <v>7645</v>
      </c>
      <c r="I35" s="1265">
        <v>11</v>
      </c>
      <c r="J35" s="1271">
        <v>1790</v>
      </c>
      <c r="K35" s="1270">
        <v>8</v>
      </c>
      <c r="L35" s="1264">
        <v>3015</v>
      </c>
      <c r="M35" s="1265">
        <v>11</v>
      </c>
      <c r="N35" s="1271">
        <v>720</v>
      </c>
      <c r="O35" s="1270">
        <v>8</v>
      </c>
      <c r="P35" s="1264">
        <v>1640</v>
      </c>
      <c r="Q35" s="1270">
        <v>12</v>
      </c>
      <c r="R35" s="1264">
        <v>1700</v>
      </c>
      <c r="S35" s="1270">
        <v>6</v>
      </c>
      <c r="T35" s="1264">
        <v>10130</v>
      </c>
      <c r="U35" s="1270">
        <v>12</v>
      </c>
      <c r="V35" s="1264">
        <v>2555</v>
      </c>
      <c r="W35" s="1270">
        <v>2</v>
      </c>
      <c r="X35" s="1264">
        <v>12120</v>
      </c>
      <c r="Y35" s="1270">
        <v>8</v>
      </c>
      <c r="Z35" s="1264">
        <v>4505</v>
      </c>
      <c r="AA35" s="1265">
        <v>3</v>
      </c>
      <c r="AB35" s="1264">
        <v>5720</v>
      </c>
      <c r="AC35" s="1286">
        <v>91</v>
      </c>
      <c r="AD35" s="1287">
        <v>55420</v>
      </c>
      <c r="AE35" s="1075">
        <v>28</v>
      </c>
      <c r="AF35" s="26"/>
      <c r="AG35" s="26"/>
      <c r="AH35" s="26"/>
      <c r="AI35" s="26"/>
    </row>
    <row r="36" spans="1:35" ht="16.5" x14ac:dyDescent="0.2">
      <c r="A36" s="13">
        <v>29</v>
      </c>
      <c r="B36" s="1243">
        <v>29</v>
      </c>
      <c r="C36" s="1073" t="s">
        <v>632</v>
      </c>
      <c r="D36" s="1266" t="s">
        <v>615</v>
      </c>
      <c r="E36" s="1265">
        <v>7</v>
      </c>
      <c r="F36" s="1271">
        <v>6410</v>
      </c>
      <c r="G36" s="1270">
        <v>11</v>
      </c>
      <c r="H36" s="1264">
        <v>3445</v>
      </c>
      <c r="I36" s="1265">
        <v>4</v>
      </c>
      <c r="J36" s="1271">
        <v>2795</v>
      </c>
      <c r="K36" s="1270">
        <v>4.5</v>
      </c>
      <c r="L36" s="1264">
        <v>4630</v>
      </c>
      <c r="M36" s="1265">
        <v>10</v>
      </c>
      <c r="N36" s="1271">
        <v>1340</v>
      </c>
      <c r="O36" s="1270">
        <v>5</v>
      </c>
      <c r="P36" s="1264">
        <v>3790</v>
      </c>
      <c r="Q36" s="1270">
        <v>2</v>
      </c>
      <c r="R36" s="1264">
        <v>5850</v>
      </c>
      <c r="S36" s="1270">
        <v>12</v>
      </c>
      <c r="T36" s="1264">
        <v>4870</v>
      </c>
      <c r="U36" s="1270">
        <v>13</v>
      </c>
      <c r="V36" s="1264" t="s">
        <v>333</v>
      </c>
      <c r="W36" s="1270">
        <v>13</v>
      </c>
      <c r="X36" s="1264" t="s">
        <v>333</v>
      </c>
      <c r="Y36" s="1270">
        <v>7</v>
      </c>
      <c r="Z36" s="1264">
        <v>4015</v>
      </c>
      <c r="AA36" s="1265">
        <v>3</v>
      </c>
      <c r="AB36" s="1264">
        <v>5070</v>
      </c>
      <c r="AC36" s="1286">
        <v>91.5</v>
      </c>
      <c r="AD36" s="1287">
        <v>42215</v>
      </c>
      <c r="AE36" s="1075">
        <v>29</v>
      </c>
      <c r="AF36" s="26"/>
      <c r="AG36" s="26"/>
      <c r="AH36" s="26"/>
      <c r="AI36" s="26"/>
    </row>
    <row r="37" spans="1:35" ht="16.5" x14ac:dyDescent="0.2">
      <c r="A37" s="13">
        <v>30</v>
      </c>
      <c r="B37" s="1243">
        <v>30</v>
      </c>
      <c r="C37" s="1073" t="s">
        <v>635</v>
      </c>
      <c r="D37" s="1266" t="s">
        <v>615</v>
      </c>
      <c r="E37" s="1265">
        <v>7</v>
      </c>
      <c r="F37" s="1271">
        <v>4910</v>
      </c>
      <c r="G37" s="1270">
        <v>10</v>
      </c>
      <c r="H37" s="1264">
        <v>3685</v>
      </c>
      <c r="I37" s="1265">
        <v>11</v>
      </c>
      <c r="J37" s="1271">
        <v>1570</v>
      </c>
      <c r="K37" s="1270">
        <v>4</v>
      </c>
      <c r="L37" s="1264">
        <v>3370</v>
      </c>
      <c r="M37" s="1265">
        <v>9</v>
      </c>
      <c r="N37" s="1271">
        <v>1920</v>
      </c>
      <c r="O37" s="1270">
        <v>4</v>
      </c>
      <c r="P37" s="1264">
        <v>2910</v>
      </c>
      <c r="Q37" s="1270">
        <v>8</v>
      </c>
      <c r="R37" s="1264">
        <v>3840</v>
      </c>
      <c r="S37" s="1270">
        <v>9</v>
      </c>
      <c r="T37" s="1264">
        <v>7300</v>
      </c>
      <c r="U37" s="1270">
        <v>4</v>
      </c>
      <c r="V37" s="1264">
        <v>8490</v>
      </c>
      <c r="W37" s="1270">
        <v>10</v>
      </c>
      <c r="X37" s="1264">
        <v>5605</v>
      </c>
      <c r="Y37" s="1270">
        <v>7</v>
      </c>
      <c r="Z37" s="1264">
        <v>4045</v>
      </c>
      <c r="AA37" s="1265">
        <v>10</v>
      </c>
      <c r="AB37" s="1264">
        <v>3910</v>
      </c>
      <c r="AC37" s="1286">
        <v>93</v>
      </c>
      <c r="AD37" s="1287">
        <v>51555</v>
      </c>
      <c r="AE37" s="1075">
        <v>30</v>
      </c>
      <c r="AF37" s="26"/>
      <c r="AG37" s="26"/>
      <c r="AH37" s="26"/>
      <c r="AI37" s="26"/>
    </row>
    <row r="38" spans="1:35" ht="16.5" x14ac:dyDescent="0.2">
      <c r="A38" s="13">
        <v>31</v>
      </c>
      <c r="B38" s="1243">
        <v>31</v>
      </c>
      <c r="C38" s="1073" t="s">
        <v>636</v>
      </c>
      <c r="D38" s="1266" t="s">
        <v>26</v>
      </c>
      <c r="E38" s="1265">
        <v>9</v>
      </c>
      <c r="F38" s="1271">
        <v>4520</v>
      </c>
      <c r="G38" s="1270">
        <v>2</v>
      </c>
      <c r="H38" s="1264">
        <v>6165</v>
      </c>
      <c r="I38" s="1265">
        <v>13</v>
      </c>
      <c r="J38" s="1271" t="s">
        <v>333</v>
      </c>
      <c r="K38" s="1270">
        <v>13</v>
      </c>
      <c r="L38" s="1264" t="s">
        <v>333</v>
      </c>
      <c r="M38" s="1265">
        <v>5</v>
      </c>
      <c r="N38" s="1271">
        <v>2630</v>
      </c>
      <c r="O38" s="1270">
        <v>1</v>
      </c>
      <c r="P38" s="1264">
        <v>5550</v>
      </c>
      <c r="Q38" s="1270">
        <v>8</v>
      </c>
      <c r="R38" s="1264">
        <v>2710</v>
      </c>
      <c r="S38" s="1270">
        <v>12</v>
      </c>
      <c r="T38" s="1264">
        <v>5319</v>
      </c>
      <c r="U38" s="1270">
        <v>9</v>
      </c>
      <c r="V38" s="1264">
        <v>5920</v>
      </c>
      <c r="W38" s="1270">
        <v>11</v>
      </c>
      <c r="X38" s="1264">
        <v>4705</v>
      </c>
      <c r="Y38" s="1270">
        <v>6</v>
      </c>
      <c r="Z38" s="1264">
        <v>4715</v>
      </c>
      <c r="AA38" s="1265">
        <v>6</v>
      </c>
      <c r="AB38" s="1264">
        <v>6455</v>
      </c>
      <c r="AC38" s="1286">
        <v>95</v>
      </c>
      <c r="AD38" s="1287">
        <v>48689</v>
      </c>
      <c r="AE38" s="1075">
        <v>31</v>
      </c>
      <c r="AF38" s="26"/>
      <c r="AG38" s="26"/>
      <c r="AH38" s="26"/>
      <c r="AI38" s="26"/>
    </row>
    <row r="39" spans="1:35" ht="16.5" x14ac:dyDescent="0.2">
      <c r="A39" s="13">
        <v>32</v>
      </c>
      <c r="B39" s="1243">
        <v>32</v>
      </c>
      <c r="C39" s="1073" t="s">
        <v>61</v>
      </c>
      <c r="D39" s="1266" t="s">
        <v>26</v>
      </c>
      <c r="E39" s="1265">
        <v>4</v>
      </c>
      <c r="F39" s="1271">
        <v>4655</v>
      </c>
      <c r="G39" s="1270">
        <v>11</v>
      </c>
      <c r="H39" s="1264">
        <v>4470</v>
      </c>
      <c r="I39" s="1265">
        <v>13</v>
      </c>
      <c r="J39" s="1271" t="s">
        <v>333</v>
      </c>
      <c r="K39" s="1270">
        <v>5</v>
      </c>
      <c r="L39" s="1264">
        <v>3480</v>
      </c>
      <c r="M39" s="1265">
        <v>8</v>
      </c>
      <c r="N39" s="1271">
        <v>1170</v>
      </c>
      <c r="O39" s="1270">
        <v>10</v>
      </c>
      <c r="P39" s="1264">
        <v>2110</v>
      </c>
      <c r="Q39" s="1270">
        <v>7</v>
      </c>
      <c r="R39" s="1264">
        <v>5710</v>
      </c>
      <c r="S39" s="1270">
        <v>11</v>
      </c>
      <c r="T39" s="1264">
        <v>5630</v>
      </c>
      <c r="U39" s="1270">
        <v>8</v>
      </c>
      <c r="V39" s="1264">
        <v>5470</v>
      </c>
      <c r="W39" s="1270">
        <v>7</v>
      </c>
      <c r="X39" s="1264">
        <v>8180</v>
      </c>
      <c r="Y39" s="1270">
        <v>8</v>
      </c>
      <c r="Z39" s="1264">
        <v>3730</v>
      </c>
      <c r="AA39" s="1265">
        <v>4</v>
      </c>
      <c r="AB39" s="1264">
        <v>5045</v>
      </c>
      <c r="AC39" s="1286">
        <v>96</v>
      </c>
      <c r="AD39" s="1287">
        <v>49650</v>
      </c>
      <c r="AE39" s="1075">
        <v>32</v>
      </c>
      <c r="AF39" s="26"/>
      <c r="AG39" s="26"/>
      <c r="AH39" s="26"/>
      <c r="AI39" s="26"/>
    </row>
    <row r="40" spans="1:35" ht="16.5" x14ac:dyDescent="0.2">
      <c r="A40" s="13">
        <v>33</v>
      </c>
      <c r="B40" s="1243">
        <v>33</v>
      </c>
      <c r="C40" s="1073" t="s">
        <v>58</v>
      </c>
      <c r="D40" s="1266" t="s">
        <v>28</v>
      </c>
      <c r="E40" s="1265">
        <v>11</v>
      </c>
      <c r="F40" s="1271">
        <v>3655</v>
      </c>
      <c r="G40" s="1270">
        <v>12</v>
      </c>
      <c r="H40" s="1264">
        <v>3340</v>
      </c>
      <c r="I40" s="1265">
        <v>6</v>
      </c>
      <c r="J40" s="1271">
        <v>2405</v>
      </c>
      <c r="K40" s="1270">
        <v>9</v>
      </c>
      <c r="L40" s="1264">
        <v>3685</v>
      </c>
      <c r="M40" s="1265">
        <v>10</v>
      </c>
      <c r="N40" s="1271">
        <v>1590</v>
      </c>
      <c r="O40" s="1270">
        <v>11</v>
      </c>
      <c r="P40" s="1264">
        <v>640</v>
      </c>
      <c r="Q40" s="1270">
        <v>4</v>
      </c>
      <c r="R40" s="1264">
        <v>6180</v>
      </c>
      <c r="S40" s="1270">
        <v>4</v>
      </c>
      <c r="T40" s="1264">
        <v>13220</v>
      </c>
      <c r="U40" s="1270">
        <v>2</v>
      </c>
      <c r="V40" s="1264">
        <v>11620</v>
      </c>
      <c r="W40" s="1270">
        <v>5</v>
      </c>
      <c r="X40" s="1264">
        <v>10130</v>
      </c>
      <c r="Y40" s="1270">
        <v>12</v>
      </c>
      <c r="Z40" s="1264">
        <v>2790</v>
      </c>
      <c r="AA40" s="1265">
        <v>11</v>
      </c>
      <c r="AB40" s="1264">
        <v>2835</v>
      </c>
      <c r="AC40" s="1286">
        <v>97</v>
      </c>
      <c r="AD40" s="1287">
        <v>62090</v>
      </c>
      <c r="AE40" s="1075">
        <v>33</v>
      </c>
      <c r="AF40" s="26"/>
      <c r="AG40" s="26"/>
      <c r="AH40" s="26"/>
      <c r="AI40" s="26"/>
    </row>
    <row r="41" spans="1:35" ht="16.5" x14ac:dyDescent="0.2">
      <c r="A41" s="13">
        <v>34</v>
      </c>
      <c r="B41" s="1243">
        <v>34</v>
      </c>
      <c r="C41" s="1073" t="s">
        <v>631</v>
      </c>
      <c r="D41" s="1266" t="s">
        <v>278</v>
      </c>
      <c r="E41" s="1265">
        <v>4</v>
      </c>
      <c r="F41" s="1271">
        <v>6230</v>
      </c>
      <c r="G41" s="1270">
        <v>3</v>
      </c>
      <c r="H41" s="1264">
        <v>7125</v>
      </c>
      <c r="I41" s="1265">
        <v>2</v>
      </c>
      <c r="J41" s="1271">
        <v>4895</v>
      </c>
      <c r="K41" s="1270">
        <v>12</v>
      </c>
      <c r="L41" s="1264">
        <v>3070</v>
      </c>
      <c r="M41" s="1265">
        <v>8</v>
      </c>
      <c r="N41" s="1271">
        <v>1910</v>
      </c>
      <c r="O41" s="1270">
        <v>5</v>
      </c>
      <c r="P41" s="1264">
        <v>2490</v>
      </c>
      <c r="Q41" s="1270">
        <v>6</v>
      </c>
      <c r="R41" s="1264">
        <v>3990</v>
      </c>
      <c r="S41" s="1270">
        <v>10</v>
      </c>
      <c r="T41" s="1264">
        <v>6100</v>
      </c>
      <c r="U41" s="1270">
        <v>13</v>
      </c>
      <c r="V41" s="1264" t="s">
        <v>333</v>
      </c>
      <c r="W41" s="1270">
        <v>13</v>
      </c>
      <c r="X41" s="1264" t="s">
        <v>333</v>
      </c>
      <c r="Y41" s="1270">
        <v>11</v>
      </c>
      <c r="Z41" s="1264">
        <v>3975</v>
      </c>
      <c r="AA41" s="1265">
        <v>10</v>
      </c>
      <c r="AB41" s="1264">
        <v>3525</v>
      </c>
      <c r="AC41" s="1286">
        <v>97</v>
      </c>
      <c r="AD41" s="1287">
        <v>43310</v>
      </c>
      <c r="AE41" s="1075">
        <v>34</v>
      </c>
      <c r="AF41" s="26"/>
      <c r="AG41" s="26"/>
      <c r="AH41" s="26"/>
      <c r="AI41" s="26"/>
    </row>
    <row r="42" spans="1:35" ht="16.5" x14ac:dyDescent="0.2">
      <c r="A42" s="13">
        <v>35</v>
      </c>
      <c r="B42" s="1243">
        <v>35</v>
      </c>
      <c r="C42" s="1073" t="s">
        <v>638</v>
      </c>
      <c r="D42" s="1266" t="s">
        <v>613</v>
      </c>
      <c r="E42" s="1265">
        <v>10</v>
      </c>
      <c r="F42" s="1271">
        <v>5905</v>
      </c>
      <c r="G42" s="1270">
        <v>8</v>
      </c>
      <c r="H42" s="1264">
        <v>4505</v>
      </c>
      <c r="I42" s="1265">
        <v>7</v>
      </c>
      <c r="J42" s="1271">
        <v>3425</v>
      </c>
      <c r="K42" s="1270">
        <v>10</v>
      </c>
      <c r="L42" s="1264">
        <v>1925</v>
      </c>
      <c r="M42" s="1265">
        <v>8</v>
      </c>
      <c r="N42" s="1271">
        <v>1970</v>
      </c>
      <c r="O42" s="1270">
        <v>7</v>
      </c>
      <c r="P42" s="1264">
        <v>1400</v>
      </c>
      <c r="Q42" s="1270">
        <v>9</v>
      </c>
      <c r="R42" s="1264">
        <v>3700</v>
      </c>
      <c r="S42" s="1270">
        <v>6</v>
      </c>
      <c r="T42" s="1264">
        <v>7220</v>
      </c>
      <c r="U42" s="1270">
        <v>7</v>
      </c>
      <c r="V42" s="1264">
        <v>3555</v>
      </c>
      <c r="W42" s="1270">
        <v>9</v>
      </c>
      <c r="X42" s="1264">
        <v>3815</v>
      </c>
      <c r="Y42" s="1270">
        <v>8</v>
      </c>
      <c r="Z42" s="1264">
        <v>3850</v>
      </c>
      <c r="AA42" s="1265">
        <v>10</v>
      </c>
      <c r="AB42" s="1264">
        <v>3450</v>
      </c>
      <c r="AC42" s="1286">
        <v>99</v>
      </c>
      <c r="AD42" s="1287">
        <v>44720</v>
      </c>
      <c r="AE42" s="1075">
        <v>35</v>
      </c>
      <c r="AF42" s="26"/>
      <c r="AG42" s="26"/>
      <c r="AH42" s="26"/>
      <c r="AI42" s="26"/>
    </row>
    <row r="43" spans="1:35" ht="16.5" x14ac:dyDescent="0.2">
      <c r="A43" s="13">
        <v>36</v>
      </c>
      <c r="B43" s="1243">
        <v>36</v>
      </c>
      <c r="C43" s="1073" t="s">
        <v>52</v>
      </c>
      <c r="D43" s="1266" t="s">
        <v>27</v>
      </c>
      <c r="E43" s="1265">
        <v>13</v>
      </c>
      <c r="F43" s="1271" t="s">
        <v>333</v>
      </c>
      <c r="G43" s="1270">
        <v>13</v>
      </c>
      <c r="H43" s="1264" t="s">
        <v>333</v>
      </c>
      <c r="I43" s="1265">
        <v>13</v>
      </c>
      <c r="J43" s="1271" t="s">
        <v>333</v>
      </c>
      <c r="K43" s="1270">
        <v>13</v>
      </c>
      <c r="L43" s="1264" t="s">
        <v>333</v>
      </c>
      <c r="M43" s="1265">
        <v>10</v>
      </c>
      <c r="N43" s="1271">
        <v>880</v>
      </c>
      <c r="O43" s="1270">
        <v>6</v>
      </c>
      <c r="P43" s="1264">
        <v>1940</v>
      </c>
      <c r="Q43" s="1270">
        <v>3</v>
      </c>
      <c r="R43" s="1264">
        <v>6310</v>
      </c>
      <c r="S43" s="1270">
        <v>2</v>
      </c>
      <c r="T43" s="1264">
        <v>16380</v>
      </c>
      <c r="U43" s="1270">
        <v>1</v>
      </c>
      <c r="V43" s="1264">
        <v>16760</v>
      </c>
      <c r="W43" s="1270">
        <v>1</v>
      </c>
      <c r="X43" s="1264">
        <v>11770</v>
      </c>
      <c r="Y43" s="1270">
        <v>13</v>
      </c>
      <c r="Z43" s="1264" t="s">
        <v>333</v>
      </c>
      <c r="AA43" s="1265">
        <v>13</v>
      </c>
      <c r="AB43" s="1264" t="s">
        <v>333</v>
      </c>
      <c r="AC43" s="1286">
        <v>101</v>
      </c>
      <c r="AD43" s="1287">
        <v>54040</v>
      </c>
      <c r="AE43" s="1075">
        <v>36</v>
      </c>
      <c r="AF43" s="26"/>
      <c r="AG43" s="26"/>
      <c r="AH43" s="26"/>
      <c r="AI43" s="26"/>
    </row>
    <row r="44" spans="1:35" ht="16.5" x14ac:dyDescent="0.2">
      <c r="A44" s="13">
        <v>37</v>
      </c>
      <c r="B44" s="1243">
        <v>37</v>
      </c>
      <c r="C44" s="1073" t="s">
        <v>642</v>
      </c>
      <c r="D44" s="1266" t="s">
        <v>616</v>
      </c>
      <c r="E44" s="1265">
        <v>9</v>
      </c>
      <c r="F44" s="1271">
        <v>4080</v>
      </c>
      <c r="G44" s="1270">
        <v>9</v>
      </c>
      <c r="H44" s="1264">
        <v>4895</v>
      </c>
      <c r="I44" s="1265">
        <v>8</v>
      </c>
      <c r="J44" s="1271">
        <v>2045</v>
      </c>
      <c r="K44" s="1270">
        <v>11</v>
      </c>
      <c r="L44" s="1264">
        <v>2150</v>
      </c>
      <c r="M44" s="1265">
        <v>4</v>
      </c>
      <c r="N44" s="1271">
        <v>2800</v>
      </c>
      <c r="O44" s="1270">
        <v>12</v>
      </c>
      <c r="P44" s="1264">
        <v>1680</v>
      </c>
      <c r="Q44" s="1270">
        <v>12</v>
      </c>
      <c r="R44" s="1264">
        <v>1580</v>
      </c>
      <c r="S44" s="1270">
        <v>12</v>
      </c>
      <c r="T44" s="1264">
        <v>4950</v>
      </c>
      <c r="U44" s="1270">
        <v>2</v>
      </c>
      <c r="V44" s="1264">
        <v>9765</v>
      </c>
      <c r="W44" s="1270">
        <v>9</v>
      </c>
      <c r="X44" s="1264">
        <v>7165</v>
      </c>
      <c r="Y44" s="1270">
        <v>10</v>
      </c>
      <c r="Z44" s="1264">
        <v>4055</v>
      </c>
      <c r="AA44" s="1265">
        <v>3</v>
      </c>
      <c r="AB44" s="1264">
        <v>7110</v>
      </c>
      <c r="AC44" s="1286">
        <v>101</v>
      </c>
      <c r="AD44" s="1287">
        <v>52275</v>
      </c>
      <c r="AE44" s="1075">
        <v>37</v>
      </c>
      <c r="AF44" s="26"/>
      <c r="AG44" s="26"/>
      <c r="AH44" s="26"/>
      <c r="AI44" s="26"/>
    </row>
    <row r="45" spans="1:35" ht="16.5" x14ac:dyDescent="0.2">
      <c r="A45" s="13">
        <v>38</v>
      </c>
      <c r="B45" s="1243">
        <v>38</v>
      </c>
      <c r="C45" s="1073" t="s">
        <v>64</v>
      </c>
      <c r="D45" s="1266" t="s">
        <v>25</v>
      </c>
      <c r="E45" s="1265">
        <v>8</v>
      </c>
      <c r="F45" s="1271">
        <v>4530</v>
      </c>
      <c r="G45" s="1270">
        <v>11</v>
      </c>
      <c r="H45" s="1264">
        <v>3965</v>
      </c>
      <c r="I45" s="1265">
        <v>10</v>
      </c>
      <c r="J45" s="1271">
        <v>1645</v>
      </c>
      <c r="K45" s="1270">
        <v>10</v>
      </c>
      <c r="L45" s="1264">
        <v>3545</v>
      </c>
      <c r="M45" s="1265">
        <v>8</v>
      </c>
      <c r="N45" s="1271">
        <v>3480</v>
      </c>
      <c r="O45" s="1270">
        <v>4</v>
      </c>
      <c r="P45" s="1264">
        <v>3260</v>
      </c>
      <c r="Q45" s="1270">
        <v>6</v>
      </c>
      <c r="R45" s="1264">
        <v>3600</v>
      </c>
      <c r="S45" s="1270">
        <v>3</v>
      </c>
      <c r="T45" s="1264">
        <v>13740</v>
      </c>
      <c r="U45" s="1270">
        <v>13</v>
      </c>
      <c r="V45" s="1264" t="s">
        <v>333</v>
      </c>
      <c r="W45" s="1270">
        <v>13</v>
      </c>
      <c r="X45" s="1264" t="s">
        <v>333</v>
      </c>
      <c r="Y45" s="1270">
        <v>10</v>
      </c>
      <c r="Z45" s="1264">
        <v>3300</v>
      </c>
      <c r="AA45" s="1265">
        <v>9</v>
      </c>
      <c r="AB45" s="1264">
        <v>3720</v>
      </c>
      <c r="AC45" s="1286">
        <v>105</v>
      </c>
      <c r="AD45" s="1287">
        <v>44785</v>
      </c>
      <c r="AE45" s="1075">
        <v>38</v>
      </c>
      <c r="AF45" s="26"/>
      <c r="AG45" s="26"/>
      <c r="AH45" s="26"/>
      <c r="AI45" s="26"/>
    </row>
    <row r="46" spans="1:35" ht="16.5" x14ac:dyDescent="0.2">
      <c r="A46" s="13">
        <v>39</v>
      </c>
      <c r="B46" s="1243">
        <v>39</v>
      </c>
      <c r="C46" s="1073" t="s">
        <v>637</v>
      </c>
      <c r="D46" s="1266" t="s">
        <v>616</v>
      </c>
      <c r="E46" s="1265">
        <v>2</v>
      </c>
      <c r="F46" s="1271">
        <v>7580</v>
      </c>
      <c r="G46" s="1270">
        <v>11</v>
      </c>
      <c r="H46" s="1264">
        <v>3490</v>
      </c>
      <c r="I46" s="1265">
        <v>4</v>
      </c>
      <c r="J46" s="1271">
        <v>3620</v>
      </c>
      <c r="K46" s="1270">
        <v>11</v>
      </c>
      <c r="L46" s="1264">
        <v>2520</v>
      </c>
      <c r="M46" s="1265">
        <v>5</v>
      </c>
      <c r="N46" s="1271">
        <v>5620</v>
      </c>
      <c r="O46" s="1270">
        <v>9</v>
      </c>
      <c r="P46" s="1264">
        <v>1220</v>
      </c>
      <c r="Q46" s="1270">
        <v>12</v>
      </c>
      <c r="R46" s="1264">
        <v>2200</v>
      </c>
      <c r="S46" s="1270">
        <v>10</v>
      </c>
      <c r="T46" s="1264">
        <v>7020</v>
      </c>
      <c r="U46" s="1270">
        <v>6</v>
      </c>
      <c r="V46" s="1264">
        <v>4985</v>
      </c>
      <c r="W46" s="1270">
        <v>9</v>
      </c>
      <c r="X46" s="1264">
        <v>5470</v>
      </c>
      <c r="Y46" s="1270">
        <v>13</v>
      </c>
      <c r="Z46" s="1264" t="s">
        <v>333</v>
      </c>
      <c r="AA46" s="1265">
        <v>13</v>
      </c>
      <c r="AB46" s="1264" t="s">
        <v>333</v>
      </c>
      <c r="AC46" s="1286">
        <v>105</v>
      </c>
      <c r="AD46" s="1287">
        <v>43725</v>
      </c>
      <c r="AE46" s="1075">
        <v>39</v>
      </c>
      <c r="AF46" s="26"/>
      <c r="AG46" s="26"/>
      <c r="AH46" s="26"/>
      <c r="AI46" s="26"/>
    </row>
    <row r="47" spans="1:35" ht="16.5" x14ac:dyDescent="0.2">
      <c r="A47" s="13">
        <v>40</v>
      </c>
      <c r="B47" s="1245">
        <v>40</v>
      </c>
      <c r="C47" s="1074" t="s">
        <v>34</v>
      </c>
      <c r="D47" s="1269" t="s">
        <v>612</v>
      </c>
      <c r="E47" s="1268">
        <v>8</v>
      </c>
      <c r="F47" s="1267">
        <v>4180</v>
      </c>
      <c r="G47" s="1268">
        <v>9</v>
      </c>
      <c r="H47" s="1267">
        <v>4410</v>
      </c>
      <c r="I47" s="1268">
        <v>5</v>
      </c>
      <c r="J47" s="1267">
        <v>3635</v>
      </c>
      <c r="K47" s="1268">
        <v>11</v>
      </c>
      <c r="L47" s="1267">
        <v>1900</v>
      </c>
      <c r="M47" s="1268">
        <v>13</v>
      </c>
      <c r="N47" s="1267" t="s">
        <v>333</v>
      </c>
      <c r="O47" s="1268">
        <v>13</v>
      </c>
      <c r="P47" s="1267" t="s">
        <v>333</v>
      </c>
      <c r="Q47" s="1268">
        <v>13</v>
      </c>
      <c r="R47" s="1267" t="s">
        <v>333</v>
      </c>
      <c r="S47" s="1268">
        <v>13</v>
      </c>
      <c r="T47" s="1267" t="s">
        <v>333</v>
      </c>
      <c r="U47" s="1268">
        <v>5</v>
      </c>
      <c r="V47" s="1267">
        <v>6025</v>
      </c>
      <c r="W47" s="1268">
        <v>5</v>
      </c>
      <c r="X47" s="1267">
        <v>8640</v>
      </c>
      <c r="Y47" s="1268">
        <v>5</v>
      </c>
      <c r="Z47" s="1267">
        <v>4765</v>
      </c>
      <c r="AA47" s="1268">
        <v>5</v>
      </c>
      <c r="AB47" s="1267">
        <v>4830</v>
      </c>
      <c r="AC47" s="1288">
        <v>105</v>
      </c>
      <c r="AD47" s="1289">
        <v>38385</v>
      </c>
      <c r="AE47" s="1076">
        <v>40</v>
      </c>
      <c r="AF47" s="26"/>
      <c r="AG47" s="26"/>
      <c r="AH47" s="26"/>
      <c r="AI47" s="26"/>
    </row>
    <row r="48" spans="1:35" ht="16.5" x14ac:dyDescent="0.2">
      <c r="A48" s="13">
        <v>41</v>
      </c>
      <c r="B48" s="1243">
        <v>41</v>
      </c>
      <c r="C48" s="1073" t="s">
        <v>640</v>
      </c>
      <c r="D48" s="1266" t="s">
        <v>278</v>
      </c>
      <c r="E48" s="1265">
        <v>12</v>
      </c>
      <c r="F48" s="1264">
        <v>5645</v>
      </c>
      <c r="G48" s="1265">
        <v>12</v>
      </c>
      <c r="H48" s="1264">
        <v>3075</v>
      </c>
      <c r="I48" s="1265">
        <v>12</v>
      </c>
      <c r="J48" s="1264">
        <v>1560</v>
      </c>
      <c r="K48" s="1265">
        <v>7</v>
      </c>
      <c r="L48" s="1264">
        <v>3115</v>
      </c>
      <c r="M48" s="1265">
        <v>3</v>
      </c>
      <c r="N48" s="1264">
        <v>8240</v>
      </c>
      <c r="O48" s="1265">
        <v>3</v>
      </c>
      <c r="P48" s="1264">
        <v>4210</v>
      </c>
      <c r="Q48" s="1265">
        <v>11</v>
      </c>
      <c r="R48" s="1264">
        <v>1690</v>
      </c>
      <c r="S48" s="1265">
        <v>12</v>
      </c>
      <c r="T48" s="1264">
        <v>4870</v>
      </c>
      <c r="U48" s="1265">
        <v>10</v>
      </c>
      <c r="V48" s="1264">
        <v>3195</v>
      </c>
      <c r="W48" s="1265">
        <v>12</v>
      </c>
      <c r="X48" s="1264">
        <v>2995</v>
      </c>
      <c r="Y48" s="1265">
        <v>10</v>
      </c>
      <c r="Z48" s="1264">
        <v>3480</v>
      </c>
      <c r="AA48" s="1265">
        <v>2</v>
      </c>
      <c r="AB48" s="1264">
        <v>5570</v>
      </c>
      <c r="AC48" s="1286">
        <v>106</v>
      </c>
      <c r="AD48" s="1287">
        <v>47645</v>
      </c>
      <c r="AE48" s="1075">
        <v>41</v>
      </c>
      <c r="AF48" s="26"/>
      <c r="AG48" s="26"/>
      <c r="AH48" s="26"/>
      <c r="AI48" s="26"/>
    </row>
    <row r="49" spans="1:35" ht="16.5" x14ac:dyDescent="0.2">
      <c r="A49" s="13">
        <v>42</v>
      </c>
      <c r="B49" s="1243">
        <v>42</v>
      </c>
      <c r="C49" s="1073" t="s">
        <v>70</v>
      </c>
      <c r="D49" s="1266" t="s">
        <v>614</v>
      </c>
      <c r="E49" s="1265">
        <v>11</v>
      </c>
      <c r="F49" s="1264">
        <v>5800</v>
      </c>
      <c r="G49" s="1265">
        <v>9</v>
      </c>
      <c r="H49" s="1264">
        <v>4085</v>
      </c>
      <c r="I49" s="1265">
        <v>7</v>
      </c>
      <c r="J49" s="1264">
        <v>3005</v>
      </c>
      <c r="K49" s="1265">
        <v>12</v>
      </c>
      <c r="L49" s="1264">
        <v>2390</v>
      </c>
      <c r="M49" s="1265">
        <v>12</v>
      </c>
      <c r="N49" s="1264">
        <v>1000</v>
      </c>
      <c r="O49" s="1265">
        <v>9</v>
      </c>
      <c r="P49" s="1264">
        <v>2490</v>
      </c>
      <c r="Q49" s="1265">
        <v>8</v>
      </c>
      <c r="R49" s="1264">
        <v>5570</v>
      </c>
      <c r="S49" s="1265">
        <v>3</v>
      </c>
      <c r="T49" s="1264">
        <v>11331</v>
      </c>
      <c r="U49" s="1265">
        <v>6</v>
      </c>
      <c r="V49" s="1264">
        <v>7235</v>
      </c>
      <c r="W49" s="1265">
        <v>4</v>
      </c>
      <c r="X49" s="1264">
        <v>9120</v>
      </c>
      <c r="Y49" s="1265">
        <v>13</v>
      </c>
      <c r="Z49" s="1264" t="s">
        <v>333</v>
      </c>
      <c r="AA49" s="1265">
        <v>13</v>
      </c>
      <c r="AB49" s="1264" t="s">
        <v>333</v>
      </c>
      <c r="AC49" s="1286">
        <v>107</v>
      </c>
      <c r="AD49" s="1287">
        <v>52026</v>
      </c>
      <c r="AE49" s="1075">
        <v>42</v>
      </c>
      <c r="AF49" s="26"/>
      <c r="AG49" s="26"/>
      <c r="AH49" s="26"/>
      <c r="AI49" s="26"/>
    </row>
    <row r="50" spans="1:35" ht="16.5" x14ac:dyDescent="0.2">
      <c r="A50" s="13">
        <v>43</v>
      </c>
      <c r="B50" s="1243">
        <v>43</v>
      </c>
      <c r="C50" s="1073" t="s">
        <v>645</v>
      </c>
      <c r="D50" s="1266" t="s">
        <v>615</v>
      </c>
      <c r="E50" s="1265">
        <v>13</v>
      </c>
      <c r="F50" s="1264" t="s">
        <v>333</v>
      </c>
      <c r="G50" s="1265">
        <v>13</v>
      </c>
      <c r="H50" s="1264" t="s">
        <v>333</v>
      </c>
      <c r="I50" s="1265">
        <v>12</v>
      </c>
      <c r="J50" s="1264">
        <v>1725</v>
      </c>
      <c r="K50" s="1265">
        <v>13</v>
      </c>
      <c r="L50" s="1264" t="s">
        <v>333</v>
      </c>
      <c r="M50" s="1265">
        <v>7</v>
      </c>
      <c r="N50" s="1264">
        <v>3570</v>
      </c>
      <c r="O50" s="1265">
        <v>9</v>
      </c>
      <c r="P50" s="1264">
        <v>1520</v>
      </c>
      <c r="Q50" s="1265">
        <v>9</v>
      </c>
      <c r="R50" s="1264">
        <v>2040</v>
      </c>
      <c r="S50" s="1265">
        <v>11</v>
      </c>
      <c r="T50" s="1264">
        <v>5970</v>
      </c>
      <c r="U50" s="1265">
        <v>1</v>
      </c>
      <c r="V50" s="1264">
        <v>15960</v>
      </c>
      <c r="W50" s="1265">
        <v>10</v>
      </c>
      <c r="X50" s="1264">
        <v>4575</v>
      </c>
      <c r="Y50" s="1265">
        <v>7</v>
      </c>
      <c r="Z50" s="1264">
        <v>4710</v>
      </c>
      <c r="AA50" s="1265">
        <v>4</v>
      </c>
      <c r="AB50" s="1264">
        <v>4905</v>
      </c>
      <c r="AC50" s="1286">
        <v>109</v>
      </c>
      <c r="AD50" s="1287">
        <v>44975</v>
      </c>
      <c r="AE50" s="1075">
        <v>43</v>
      </c>
      <c r="AF50" s="26"/>
      <c r="AG50" s="26"/>
      <c r="AH50" s="26"/>
      <c r="AI50" s="26"/>
    </row>
    <row r="51" spans="1:35" ht="16.5" x14ac:dyDescent="0.2">
      <c r="A51" s="13">
        <v>44</v>
      </c>
      <c r="B51" s="1243">
        <v>44</v>
      </c>
      <c r="C51" s="1073" t="s">
        <v>76</v>
      </c>
      <c r="D51" s="1266" t="s">
        <v>25</v>
      </c>
      <c r="E51" s="1265">
        <v>3</v>
      </c>
      <c r="F51" s="1264">
        <v>7415</v>
      </c>
      <c r="G51" s="1265">
        <v>6</v>
      </c>
      <c r="H51" s="1264">
        <v>4765</v>
      </c>
      <c r="I51" s="1265">
        <v>9</v>
      </c>
      <c r="J51" s="1264">
        <v>2115</v>
      </c>
      <c r="K51" s="1265">
        <v>9</v>
      </c>
      <c r="L51" s="1264">
        <v>1930</v>
      </c>
      <c r="M51" s="1265">
        <v>13</v>
      </c>
      <c r="N51" s="1264" t="s">
        <v>333</v>
      </c>
      <c r="O51" s="1265">
        <v>13</v>
      </c>
      <c r="P51" s="1264" t="s">
        <v>333</v>
      </c>
      <c r="Q51" s="1265">
        <v>13</v>
      </c>
      <c r="R51" s="1264" t="s">
        <v>333</v>
      </c>
      <c r="S51" s="1265">
        <v>13</v>
      </c>
      <c r="T51" s="1264" t="s">
        <v>333</v>
      </c>
      <c r="U51" s="1265">
        <v>11</v>
      </c>
      <c r="V51" s="1264">
        <v>3110</v>
      </c>
      <c r="W51" s="1265">
        <v>2</v>
      </c>
      <c r="X51" s="1264">
        <v>10350</v>
      </c>
      <c r="Y51" s="1265">
        <v>12</v>
      </c>
      <c r="Z51" s="1264">
        <v>3240</v>
      </c>
      <c r="AA51" s="1265">
        <v>7</v>
      </c>
      <c r="AB51" s="1264">
        <v>4510</v>
      </c>
      <c r="AC51" s="1286">
        <v>111</v>
      </c>
      <c r="AD51" s="1287">
        <v>37435</v>
      </c>
      <c r="AE51" s="1075">
        <v>44</v>
      </c>
      <c r="AF51" s="26"/>
      <c r="AG51" s="26"/>
      <c r="AH51" s="26"/>
      <c r="AI51" s="26"/>
    </row>
    <row r="52" spans="1:35" ht="16.5" x14ac:dyDescent="0.2">
      <c r="A52" s="13">
        <v>45</v>
      </c>
      <c r="B52" s="1243">
        <v>45</v>
      </c>
      <c r="C52" s="1073" t="s">
        <v>36</v>
      </c>
      <c r="D52" s="1266" t="s">
        <v>612</v>
      </c>
      <c r="E52" s="1265">
        <v>13</v>
      </c>
      <c r="F52" s="1264" t="s">
        <v>333</v>
      </c>
      <c r="G52" s="1265">
        <v>13</v>
      </c>
      <c r="H52" s="1264" t="s">
        <v>333</v>
      </c>
      <c r="I52" s="1265">
        <v>13</v>
      </c>
      <c r="J52" s="1264" t="s">
        <v>333</v>
      </c>
      <c r="K52" s="1265">
        <v>13</v>
      </c>
      <c r="L52" s="1264" t="s">
        <v>333</v>
      </c>
      <c r="M52" s="1265">
        <v>4</v>
      </c>
      <c r="N52" s="1264">
        <v>6020</v>
      </c>
      <c r="O52" s="1265">
        <v>10</v>
      </c>
      <c r="P52" s="1264">
        <v>1180</v>
      </c>
      <c r="Q52" s="1265">
        <v>2</v>
      </c>
      <c r="R52" s="1264">
        <v>6800</v>
      </c>
      <c r="S52" s="1265">
        <v>7</v>
      </c>
      <c r="T52" s="1264">
        <v>10150</v>
      </c>
      <c r="U52" s="1265">
        <v>10</v>
      </c>
      <c r="V52" s="1264">
        <v>4900</v>
      </c>
      <c r="W52" s="1265">
        <v>3</v>
      </c>
      <c r="X52" s="1264">
        <v>10500</v>
      </c>
      <c r="Y52" s="1265">
        <v>13</v>
      </c>
      <c r="Z52" s="1264" t="s">
        <v>333</v>
      </c>
      <c r="AA52" s="1265">
        <v>13</v>
      </c>
      <c r="AB52" s="1264" t="s">
        <v>333</v>
      </c>
      <c r="AC52" s="1286">
        <v>114</v>
      </c>
      <c r="AD52" s="1287">
        <v>39550</v>
      </c>
      <c r="AE52" s="1075">
        <v>45</v>
      </c>
      <c r="AF52" s="26"/>
      <c r="AG52" s="26"/>
      <c r="AH52" s="26"/>
      <c r="AI52" s="26"/>
    </row>
    <row r="53" spans="1:35" ht="16.5" x14ac:dyDescent="0.2">
      <c r="A53" s="13">
        <v>46</v>
      </c>
      <c r="B53" s="1243">
        <v>46</v>
      </c>
      <c r="C53" s="1073" t="s">
        <v>641</v>
      </c>
      <c r="D53" s="1266" t="s">
        <v>25</v>
      </c>
      <c r="E53" s="1265">
        <v>13</v>
      </c>
      <c r="F53" s="1264" t="s">
        <v>333</v>
      </c>
      <c r="G53" s="1265">
        <v>13</v>
      </c>
      <c r="H53" s="1264" t="s">
        <v>333</v>
      </c>
      <c r="I53" s="1265">
        <v>13</v>
      </c>
      <c r="J53" s="1264" t="s">
        <v>333</v>
      </c>
      <c r="K53" s="1265">
        <v>13</v>
      </c>
      <c r="L53" s="1264" t="s">
        <v>333</v>
      </c>
      <c r="M53" s="1265">
        <v>1</v>
      </c>
      <c r="N53" s="1264">
        <v>4040</v>
      </c>
      <c r="O53" s="1265">
        <v>10</v>
      </c>
      <c r="P53" s="1264">
        <v>1190</v>
      </c>
      <c r="Q53" s="1265">
        <v>2</v>
      </c>
      <c r="R53" s="1264">
        <v>5920</v>
      </c>
      <c r="S53" s="1265">
        <v>9</v>
      </c>
      <c r="T53" s="1264">
        <v>7390</v>
      </c>
      <c r="U53" s="1265">
        <v>11</v>
      </c>
      <c r="V53" s="1264">
        <v>3110</v>
      </c>
      <c r="W53" s="1265">
        <v>11</v>
      </c>
      <c r="X53" s="1264">
        <v>4460</v>
      </c>
      <c r="Y53" s="1265">
        <v>9</v>
      </c>
      <c r="Z53" s="1264">
        <v>3765</v>
      </c>
      <c r="AA53" s="1265">
        <v>10</v>
      </c>
      <c r="AB53" s="1264">
        <v>5090</v>
      </c>
      <c r="AC53" s="1286">
        <v>115</v>
      </c>
      <c r="AD53" s="1287">
        <v>34965</v>
      </c>
      <c r="AE53" s="1075">
        <v>46</v>
      </c>
      <c r="AF53" s="26"/>
      <c r="AG53" s="26"/>
      <c r="AH53" s="26"/>
      <c r="AI53" s="26"/>
    </row>
    <row r="54" spans="1:35" ht="16.5" x14ac:dyDescent="0.2">
      <c r="A54" s="13">
        <v>47</v>
      </c>
      <c r="B54" s="1243">
        <v>47</v>
      </c>
      <c r="C54" s="1073" t="s">
        <v>639</v>
      </c>
      <c r="D54" s="1266" t="s">
        <v>615</v>
      </c>
      <c r="E54" s="1265">
        <v>12</v>
      </c>
      <c r="F54" s="1264">
        <v>2905</v>
      </c>
      <c r="G54" s="1265">
        <v>10</v>
      </c>
      <c r="H54" s="1264">
        <v>3995</v>
      </c>
      <c r="I54" s="1265">
        <v>1</v>
      </c>
      <c r="J54" s="1264">
        <v>7565</v>
      </c>
      <c r="K54" s="1265">
        <v>1</v>
      </c>
      <c r="L54" s="1264">
        <v>7620</v>
      </c>
      <c r="M54" s="1265">
        <v>13</v>
      </c>
      <c r="N54" s="1264" t="s">
        <v>333</v>
      </c>
      <c r="O54" s="1265">
        <v>13</v>
      </c>
      <c r="P54" s="1264" t="s">
        <v>333</v>
      </c>
      <c r="Q54" s="1265">
        <v>11</v>
      </c>
      <c r="R54" s="1264">
        <v>3160</v>
      </c>
      <c r="S54" s="1265">
        <v>10</v>
      </c>
      <c r="T54" s="1264">
        <v>8110</v>
      </c>
      <c r="U54" s="1265">
        <v>12</v>
      </c>
      <c r="V54" s="1264">
        <v>2540</v>
      </c>
      <c r="W54" s="1265">
        <v>10</v>
      </c>
      <c r="X54" s="1264">
        <v>2835</v>
      </c>
      <c r="Y54" s="1265">
        <v>13</v>
      </c>
      <c r="Z54" s="1264" t="s">
        <v>333</v>
      </c>
      <c r="AA54" s="1265">
        <v>13</v>
      </c>
      <c r="AB54" s="1264" t="s">
        <v>333</v>
      </c>
      <c r="AC54" s="1286">
        <v>119</v>
      </c>
      <c r="AD54" s="1287">
        <v>38730</v>
      </c>
      <c r="AE54" s="1075">
        <v>47</v>
      </c>
      <c r="AF54" s="26"/>
      <c r="AG54" s="26"/>
      <c r="AH54" s="26"/>
      <c r="AI54" s="26"/>
    </row>
    <row r="55" spans="1:35" ht="16.5" x14ac:dyDescent="0.2">
      <c r="A55" s="13">
        <v>48</v>
      </c>
      <c r="B55" s="1243">
        <v>48</v>
      </c>
      <c r="C55" s="1073" t="s">
        <v>647</v>
      </c>
      <c r="D55" s="1266" t="s">
        <v>26</v>
      </c>
      <c r="E55" s="1265">
        <v>13</v>
      </c>
      <c r="F55" s="1264" t="s">
        <v>333</v>
      </c>
      <c r="G55" s="1265">
        <v>13</v>
      </c>
      <c r="H55" s="1264" t="s">
        <v>333</v>
      </c>
      <c r="I55" s="1265">
        <v>1</v>
      </c>
      <c r="J55" s="1264">
        <v>5910</v>
      </c>
      <c r="K55" s="1265">
        <v>12</v>
      </c>
      <c r="L55" s="1264">
        <v>1975</v>
      </c>
      <c r="M55" s="1265">
        <v>13</v>
      </c>
      <c r="N55" s="1264" t="s">
        <v>333</v>
      </c>
      <c r="O55" s="1265">
        <v>13</v>
      </c>
      <c r="P55" s="1264" t="s">
        <v>333</v>
      </c>
      <c r="Q55" s="1265">
        <v>13</v>
      </c>
      <c r="R55" s="1264" t="s">
        <v>333</v>
      </c>
      <c r="S55" s="1265">
        <v>13</v>
      </c>
      <c r="T55" s="1264" t="s">
        <v>333</v>
      </c>
      <c r="U55" s="1265">
        <v>13</v>
      </c>
      <c r="V55" s="1264" t="s">
        <v>333</v>
      </c>
      <c r="W55" s="1265">
        <v>13</v>
      </c>
      <c r="X55" s="1264" t="s">
        <v>333</v>
      </c>
      <c r="Y55" s="1265">
        <v>1</v>
      </c>
      <c r="Z55" s="1264">
        <v>6255</v>
      </c>
      <c r="AA55" s="1265">
        <v>7</v>
      </c>
      <c r="AB55" s="1264">
        <v>4425</v>
      </c>
      <c r="AC55" s="1286">
        <v>125</v>
      </c>
      <c r="AD55" s="1287">
        <v>18565</v>
      </c>
      <c r="AE55" s="1075">
        <v>48</v>
      </c>
      <c r="AF55" s="26"/>
      <c r="AG55" s="26"/>
      <c r="AH55" s="26"/>
      <c r="AI55" s="26"/>
    </row>
    <row r="56" spans="1:35" ht="16.5" x14ac:dyDescent="0.2">
      <c r="A56" s="13"/>
      <c r="B56" s="1243">
        <v>49</v>
      </c>
      <c r="C56" s="1073" t="s">
        <v>643</v>
      </c>
      <c r="D56" s="1266" t="s">
        <v>278</v>
      </c>
      <c r="E56" s="1265">
        <v>7</v>
      </c>
      <c r="F56" s="1264">
        <v>4475</v>
      </c>
      <c r="G56" s="1265">
        <v>12</v>
      </c>
      <c r="H56" s="1264">
        <v>2850</v>
      </c>
      <c r="I56" s="1265">
        <v>12</v>
      </c>
      <c r="J56" s="1264">
        <v>900</v>
      </c>
      <c r="K56" s="1265">
        <v>8</v>
      </c>
      <c r="L56" s="1264">
        <v>2510</v>
      </c>
      <c r="M56" s="1265">
        <v>12</v>
      </c>
      <c r="N56" s="1264">
        <v>1200</v>
      </c>
      <c r="O56" s="1265">
        <v>7</v>
      </c>
      <c r="P56" s="1264">
        <v>1720</v>
      </c>
      <c r="Q56" s="1265">
        <v>10</v>
      </c>
      <c r="R56" s="1264">
        <v>3200</v>
      </c>
      <c r="S56" s="1265">
        <v>12</v>
      </c>
      <c r="T56" s="1264">
        <v>5940</v>
      </c>
      <c r="U56" s="1265">
        <v>10</v>
      </c>
      <c r="V56" s="1264">
        <v>5380</v>
      </c>
      <c r="W56" s="1265">
        <v>12</v>
      </c>
      <c r="X56" s="1264">
        <v>4290</v>
      </c>
      <c r="Y56" s="1265">
        <v>12</v>
      </c>
      <c r="Z56" s="1264">
        <v>3150</v>
      </c>
      <c r="AA56" s="1265">
        <v>12</v>
      </c>
      <c r="AB56" s="1264">
        <v>4500</v>
      </c>
      <c r="AC56" s="1286">
        <v>126</v>
      </c>
      <c r="AD56" s="1287">
        <v>40115</v>
      </c>
      <c r="AE56" s="1075">
        <v>49</v>
      </c>
      <c r="AF56" s="26"/>
      <c r="AG56" s="26"/>
      <c r="AH56" s="26"/>
      <c r="AI56" s="26"/>
    </row>
    <row r="57" spans="1:35" ht="16.5" x14ac:dyDescent="0.2">
      <c r="A57" s="13"/>
      <c r="B57" s="1243">
        <v>50</v>
      </c>
      <c r="C57" s="1073" t="s">
        <v>50</v>
      </c>
      <c r="D57" s="1266" t="s">
        <v>27</v>
      </c>
      <c r="E57" s="1265">
        <v>10</v>
      </c>
      <c r="F57" s="1264">
        <v>3955</v>
      </c>
      <c r="G57" s="1265">
        <v>10</v>
      </c>
      <c r="H57" s="1264">
        <v>4710</v>
      </c>
      <c r="I57" s="1265">
        <v>6</v>
      </c>
      <c r="J57" s="1264">
        <v>3295</v>
      </c>
      <c r="K57" s="1265">
        <v>6</v>
      </c>
      <c r="L57" s="1264">
        <v>4140</v>
      </c>
      <c r="M57" s="1265">
        <v>13</v>
      </c>
      <c r="N57" s="1264" t="s">
        <v>333</v>
      </c>
      <c r="O57" s="1265">
        <v>13</v>
      </c>
      <c r="P57" s="1264" t="s">
        <v>333</v>
      </c>
      <c r="Q57" s="1265">
        <v>13</v>
      </c>
      <c r="R57" s="1264" t="s">
        <v>333</v>
      </c>
      <c r="S57" s="1265">
        <v>13</v>
      </c>
      <c r="T57" s="1264" t="s">
        <v>333</v>
      </c>
      <c r="U57" s="1265">
        <v>11</v>
      </c>
      <c r="V57" s="1264">
        <v>2795</v>
      </c>
      <c r="W57" s="1265">
        <v>7</v>
      </c>
      <c r="X57" s="1264">
        <v>5915</v>
      </c>
      <c r="Y57" s="1265">
        <v>13</v>
      </c>
      <c r="Z57" s="1264" t="s">
        <v>333</v>
      </c>
      <c r="AA57" s="1265">
        <v>13</v>
      </c>
      <c r="AB57" s="1264" t="s">
        <v>333</v>
      </c>
      <c r="AC57" s="1286">
        <v>128</v>
      </c>
      <c r="AD57" s="1287">
        <v>24810</v>
      </c>
      <c r="AE57" s="1075">
        <v>50</v>
      </c>
      <c r="AF57" s="26"/>
      <c r="AG57" s="26"/>
      <c r="AH57" s="26"/>
      <c r="AI57" s="26"/>
    </row>
    <row r="58" spans="1:35" ht="16.5" x14ac:dyDescent="0.2">
      <c r="A58" s="13"/>
      <c r="B58" s="1243">
        <v>51</v>
      </c>
      <c r="C58" s="1073" t="s">
        <v>644</v>
      </c>
      <c r="D58" s="1266" t="s">
        <v>278</v>
      </c>
      <c r="E58" s="1265">
        <v>11</v>
      </c>
      <c r="F58" s="1264">
        <v>2700</v>
      </c>
      <c r="G58" s="1265">
        <v>12</v>
      </c>
      <c r="H58" s="1264">
        <v>3260</v>
      </c>
      <c r="I58" s="1265">
        <v>10</v>
      </c>
      <c r="J58" s="1264">
        <v>2120</v>
      </c>
      <c r="K58" s="1265">
        <v>10</v>
      </c>
      <c r="L58" s="1264">
        <v>2615</v>
      </c>
      <c r="M58" s="1265">
        <v>12</v>
      </c>
      <c r="N58" s="1264">
        <v>710</v>
      </c>
      <c r="O58" s="1265">
        <v>12</v>
      </c>
      <c r="P58" s="1264">
        <v>540</v>
      </c>
      <c r="Q58" s="1265">
        <v>7</v>
      </c>
      <c r="R58" s="1264">
        <v>3400</v>
      </c>
      <c r="S58" s="1265">
        <v>10</v>
      </c>
      <c r="T58" s="1264">
        <v>6440</v>
      </c>
      <c r="U58" s="1265">
        <v>12</v>
      </c>
      <c r="V58" s="1264">
        <v>2280</v>
      </c>
      <c r="W58" s="1265">
        <v>11</v>
      </c>
      <c r="X58" s="1264">
        <v>1230</v>
      </c>
      <c r="Y58" s="1265">
        <v>11</v>
      </c>
      <c r="Z58" s="1264">
        <v>2885</v>
      </c>
      <c r="AA58" s="1265">
        <v>12</v>
      </c>
      <c r="AB58" s="1264">
        <v>2340</v>
      </c>
      <c r="AC58" s="1286">
        <v>130</v>
      </c>
      <c r="AD58" s="1287">
        <v>30520</v>
      </c>
      <c r="AE58" s="1075">
        <v>51</v>
      </c>
      <c r="AF58" s="26"/>
      <c r="AG58" s="26"/>
      <c r="AH58" s="26"/>
      <c r="AI58" s="26"/>
    </row>
    <row r="59" spans="1:35" ht="16.5" x14ac:dyDescent="0.2">
      <c r="A59" s="13"/>
      <c r="B59" s="1243">
        <v>52</v>
      </c>
      <c r="C59" s="1073" t="s">
        <v>57</v>
      </c>
      <c r="D59" s="1266" t="s">
        <v>28</v>
      </c>
      <c r="E59" s="1265">
        <v>10</v>
      </c>
      <c r="F59" s="1264">
        <v>3230</v>
      </c>
      <c r="G59" s="1265">
        <v>10</v>
      </c>
      <c r="H59" s="1264">
        <v>3775</v>
      </c>
      <c r="I59" s="1265">
        <v>10</v>
      </c>
      <c r="J59" s="1264">
        <v>1815</v>
      </c>
      <c r="K59" s="1265">
        <v>9</v>
      </c>
      <c r="L59" s="1264">
        <v>2360</v>
      </c>
      <c r="M59" s="1265">
        <v>13</v>
      </c>
      <c r="N59" s="1264" t="s">
        <v>333</v>
      </c>
      <c r="O59" s="1265">
        <v>13</v>
      </c>
      <c r="P59" s="1264" t="s">
        <v>333</v>
      </c>
      <c r="Q59" s="1265">
        <v>13</v>
      </c>
      <c r="R59" s="1264" t="s">
        <v>333</v>
      </c>
      <c r="S59" s="1265">
        <v>13</v>
      </c>
      <c r="T59" s="1264" t="s">
        <v>333</v>
      </c>
      <c r="U59" s="1265">
        <v>7</v>
      </c>
      <c r="V59" s="1264">
        <v>5990</v>
      </c>
      <c r="W59" s="1265">
        <v>6</v>
      </c>
      <c r="X59" s="1264">
        <v>8895</v>
      </c>
      <c r="Y59" s="1265">
        <v>13</v>
      </c>
      <c r="Z59" s="1264" t="s">
        <v>333</v>
      </c>
      <c r="AA59" s="1265">
        <v>13</v>
      </c>
      <c r="AB59" s="1264" t="s">
        <v>333</v>
      </c>
      <c r="AC59" s="1286">
        <v>130</v>
      </c>
      <c r="AD59" s="1287">
        <v>26065</v>
      </c>
      <c r="AE59" s="1075">
        <v>52</v>
      </c>
      <c r="AF59" s="26"/>
      <c r="AG59" s="26"/>
      <c r="AH59" s="26"/>
      <c r="AI59" s="26"/>
    </row>
    <row r="60" spans="1:35" ht="16.5" x14ac:dyDescent="0.2">
      <c r="A60" s="13"/>
      <c r="B60" s="1243">
        <v>53</v>
      </c>
      <c r="C60" s="1073" t="s">
        <v>646</v>
      </c>
      <c r="D60" s="1266" t="s">
        <v>615</v>
      </c>
      <c r="E60" s="1265">
        <v>12</v>
      </c>
      <c r="F60" s="1264">
        <v>2685</v>
      </c>
      <c r="G60" s="1265">
        <v>6</v>
      </c>
      <c r="H60" s="1264">
        <v>5515</v>
      </c>
      <c r="I60" s="1265">
        <v>13</v>
      </c>
      <c r="J60" s="1264" t="s">
        <v>333</v>
      </c>
      <c r="K60" s="1265">
        <v>12</v>
      </c>
      <c r="L60" s="1264">
        <v>1800</v>
      </c>
      <c r="M60" s="1265">
        <v>9</v>
      </c>
      <c r="N60" s="1264">
        <v>1080</v>
      </c>
      <c r="O60" s="1265">
        <v>11</v>
      </c>
      <c r="P60" s="1264">
        <v>760</v>
      </c>
      <c r="Q60" s="1265">
        <v>13</v>
      </c>
      <c r="R60" s="1264" t="s">
        <v>333</v>
      </c>
      <c r="S60" s="1265">
        <v>13</v>
      </c>
      <c r="T60" s="1264" t="s">
        <v>333</v>
      </c>
      <c r="U60" s="1265">
        <v>11</v>
      </c>
      <c r="V60" s="1264">
        <v>2630</v>
      </c>
      <c r="W60" s="1265">
        <v>10</v>
      </c>
      <c r="X60" s="1264">
        <v>2960</v>
      </c>
      <c r="Y60" s="1265">
        <v>11</v>
      </c>
      <c r="Z60" s="1264">
        <v>4265</v>
      </c>
      <c r="AA60" s="1265">
        <v>11</v>
      </c>
      <c r="AB60" s="1264">
        <v>4950</v>
      </c>
      <c r="AC60" s="1286">
        <v>132</v>
      </c>
      <c r="AD60" s="1287">
        <v>26645</v>
      </c>
      <c r="AE60" s="1075">
        <v>53</v>
      </c>
      <c r="AF60" s="26"/>
      <c r="AG60" s="26"/>
      <c r="AH60" s="26"/>
      <c r="AI60" s="26"/>
    </row>
    <row r="61" spans="1:35" ht="16.5" x14ac:dyDescent="0.2">
      <c r="A61" s="13"/>
      <c r="B61" s="1243">
        <v>54</v>
      </c>
      <c r="C61" s="1073" t="s">
        <v>79</v>
      </c>
      <c r="D61" s="1266" t="s">
        <v>28</v>
      </c>
      <c r="E61" s="1265">
        <v>13</v>
      </c>
      <c r="F61" s="1264" t="s">
        <v>333</v>
      </c>
      <c r="G61" s="1265">
        <v>13</v>
      </c>
      <c r="H61" s="1264" t="s">
        <v>333</v>
      </c>
      <c r="I61" s="1265">
        <v>13</v>
      </c>
      <c r="J61" s="1264" t="s">
        <v>333</v>
      </c>
      <c r="K61" s="1265">
        <v>13</v>
      </c>
      <c r="L61" s="1264" t="s">
        <v>333</v>
      </c>
      <c r="M61" s="1265">
        <v>12</v>
      </c>
      <c r="N61" s="1264">
        <v>2010</v>
      </c>
      <c r="O61" s="1265">
        <v>11</v>
      </c>
      <c r="P61" s="1264">
        <v>1990</v>
      </c>
      <c r="Q61" s="1265">
        <v>13</v>
      </c>
      <c r="R61" s="1264" t="s">
        <v>333</v>
      </c>
      <c r="S61" s="1265">
        <v>13</v>
      </c>
      <c r="T61" s="1264" t="s">
        <v>333</v>
      </c>
      <c r="U61" s="1265">
        <v>13</v>
      </c>
      <c r="V61" s="1264" t="s">
        <v>333</v>
      </c>
      <c r="W61" s="1265">
        <v>13</v>
      </c>
      <c r="X61" s="1264" t="s">
        <v>333</v>
      </c>
      <c r="Y61" s="1265">
        <v>6</v>
      </c>
      <c r="Z61" s="1264">
        <v>4625</v>
      </c>
      <c r="AA61" s="1265">
        <v>1</v>
      </c>
      <c r="AB61" s="1264">
        <v>5960</v>
      </c>
      <c r="AC61" s="1286">
        <v>134</v>
      </c>
      <c r="AD61" s="1287">
        <v>14585</v>
      </c>
      <c r="AE61" s="1075">
        <v>54</v>
      </c>
      <c r="AF61" s="26"/>
      <c r="AG61" s="26"/>
      <c r="AH61" s="26"/>
      <c r="AI61" s="26"/>
    </row>
    <row r="62" spans="1:35" ht="16.5" x14ac:dyDescent="0.2">
      <c r="A62" s="13"/>
      <c r="B62" s="1243">
        <v>55</v>
      </c>
      <c r="C62" s="1073" t="s">
        <v>44</v>
      </c>
      <c r="D62" s="1266" t="s">
        <v>611</v>
      </c>
      <c r="E62" s="1265">
        <v>13</v>
      </c>
      <c r="F62" s="1264" t="s">
        <v>333</v>
      </c>
      <c r="G62" s="1265">
        <v>13</v>
      </c>
      <c r="H62" s="1264" t="s">
        <v>333</v>
      </c>
      <c r="I62" s="1265">
        <v>13</v>
      </c>
      <c r="J62" s="1264" t="s">
        <v>333</v>
      </c>
      <c r="K62" s="1265">
        <v>13</v>
      </c>
      <c r="L62" s="1264" t="s">
        <v>333</v>
      </c>
      <c r="M62" s="1265">
        <v>13</v>
      </c>
      <c r="N62" s="1264" t="s">
        <v>333</v>
      </c>
      <c r="O62" s="1265">
        <v>13</v>
      </c>
      <c r="P62" s="1264" t="s">
        <v>333</v>
      </c>
      <c r="Q62" s="1265">
        <v>7</v>
      </c>
      <c r="R62" s="1264">
        <v>3910</v>
      </c>
      <c r="S62" s="1265">
        <v>5</v>
      </c>
      <c r="T62" s="1264">
        <v>10840</v>
      </c>
      <c r="U62" s="1265">
        <v>10</v>
      </c>
      <c r="V62" s="1264">
        <v>2645</v>
      </c>
      <c r="W62" s="1265">
        <v>11</v>
      </c>
      <c r="X62" s="1264">
        <v>2400</v>
      </c>
      <c r="Y62" s="1265">
        <v>13</v>
      </c>
      <c r="Z62" s="1264" t="s">
        <v>333</v>
      </c>
      <c r="AA62" s="1265">
        <v>13</v>
      </c>
      <c r="AB62" s="1264" t="s">
        <v>333</v>
      </c>
      <c r="AC62" s="1286">
        <v>137</v>
      </c>
      <c r="AD62" s="1287">
        <v>19795</v>
      </c>
      <c r="AE62" s="1075">
        <v>55</v>
      </c>
      <c r="AF62" s="26"/>
      <c r="AG62" s="26"/>
      <c r="AH62" s="26"/>
      <c r="AI62" s="26"/>
    </row>
    <row r="63" spans="1:35" ht="16.5" x14ac:dyDescent="0.2">
      <c r="A63" s="13"/>
      <c r="B63" s="1243">
        <v>56</v>
      </c>
      <c r="C63" s="1073" t="s">
        <v>868</v>
      </c>
      <c r="D63" s="1266" t="s">
        <v>27</v>
      </c>
      <c r="E63" s="1265">
        <v>13</v>
      </c>
      <c r="F63" s="1264" t="s">
        <v>333</v>
      </c>
      <c r="G63" s="1265">
        <v>13</v>
      </c>
      <c r="H63" s="1264" t="s">
        <v>333</v>
      </c>
      <c r="I63" s="1265">
        <v>13</v>
      </c>
      <c r="J63" s="1264" t="s">
        <v>333</v>
      </c>
      <c r="K63" s="1265">
        <v>13</v>
      </c>
      <c r="L63" s="1264" t="s">
        <v>333</v>
      </c>
      <c r="M63" s="1265">
        <v>13</v>
      </c>
      <c r="N63" s="1264" t="s">
        <v>333</v>
      </c>
      <c r="O63" s="1265">
        <v>13</v>
      </c>
      <c r="P63" s="1264" t="s">
        <v>333</v>
      </c>
      <c r="Q63" s="1265">
        <v>13</v>
      </c>
      <c r="R63" s="1264" t="s">
        <v>333</v>
      </c>
      <c r="S63" s="1265">
        <v>13</v>
      </c>
      <c r="T63" s="1264" t="s">
        <v>333</v>
      </c>
      <c r="U63" s="1265">
        <v>13</v>
      </c>
      <c r="V63" s="1264" t="s">
        <v>333</v>
      </c>
      <c r="W63" s="1265">
        <v>13</v>
      </c>
      <c r="X63" s="1264" t="s">
        <v>333</v>
      </c>
      <c r="Y63" s="1265">
        <v>4</v>
      </c>
      <c r="Z63" s="1264">
        <v>4805</v>
      </c>
      <c r="AA63" s="1265">
        <v>6</v>
      </c>
      <c r="AB63" s="1264">
        <v>4565</v>
      </c>
      <c r="AC63" s="1286">
        <v>140</v>
      </c>
      <c r="AD63" s="1287">
        <v>9370</v>
      </c>
      <c r="AE63" s="1075">
        <v>56</v>
      </c>
      <c r="AF63" s="26"/>
      <c r="AG63" s="26"/>
      <c r="AH63" s="26"/>
      <c r="AI63" s="26"/>
    </row>
    <row r="64" spans="1:35" ht="16.5" x14ac:dyDescent="0.2">
      <c r="A64" s="13"/>
      <c r="B64" s="1243">
        <v>57</v>
      </c>
      <c r="C64" s="1073" t="s">
        <v>869</v>
      </c>
      <c r="D64" s="1266" t="s">
        <v>614</v>
      </c>
      <c r="E64" s="1265">
        <v>13</v>
      </c>
      <c r="F64" s="1264" t="s">
        <v>333</v>
      </c>
      <c r="G64" s="1265">
        <v>13</v>
      </c>
      <c r="H64" s="1264" t="s">
        <v>333</v>
      </c>
      <c r="I64" s="1265">
        <v>13</v>
      </c>
      <c r="J64" s="1264" t="s">
        <v>333</v>
      </c>
      <c r="K64" s="1265">
        <v>13</v>
      </c>
      <c r="L64" s="1264" t="s">
        <v>333</v>
      </c>
      <c r="M64" s="1265">
        <v>13</v>
      </c>
      <c r="N64" s="1264" t="s">
        <v>333</v>
      </c>
      <c r="O64" s="1265">
        <v>13</v>
      </c>
      <c r="P64" s="1264" t="s">
        <v>333</v>
      </c>
      <c r="Q64" s="1265">
        <v>13</v>
      </c>
      <c r="R64" s="1264" t="s">
        <v>333</v>
      </c>
      <c r="S64" s="1265">
        <v>13</v>
      </c>
      <c r="T64" s="1264" t="s">
        <v>333</v>
      </c>
      <c r="U64" s="1265">
        <v>13</v>
      </c>
      <c r="V64" s="1264" t="s">
        <v>333</v>
      </c>
      <c r="W64" s="1265">
        <v>13</v>
      </c>
      <c r="X64" s="1264" t="s">
        <v>333</v>
      </c>
      <c r="Y64" s="1265">
        <v>4</v>
      </c>
      <c r="Z64" s="1264">
        <v>5065</v>
      </c>
      <c r="AA64" s="1265">
        <v>7.5</v>
      </c>
      <c r="AB64" s="1264">
        <v>3940</v>
      </c>
      <c r="AC64" s="1286">
        <v>141.5</v>
      </c>
      <c r="AD64" s="1287">
        <v>9005</v>
      </c>
      <c r="AE64" s="1075">
        <v>57</v>
      </c>
      <c r="AF64" s="26"/>
      <c r="AG64" s="26"/>
      <c r="AH64" s="26"/>
      <c r="AI64" s="26"/>
    </row>
    <row r="65" spans="1:35" ht="16.5" x14ac:dyDescent="0.2">
      <c r="A65" s="13"/>
      <c r="B65" s="1243">
        <v>58</v>
      </c>
      <c r="C65" s="1073" t="s">
        <v>334</v>
      </c>
      <c r="D65" s="1266" t="s">
        <v>612</v>
      </c>
      <c r="E65" s="1265">
        <v>8</v>
      </c>
      <c r="F65" s="1264">
        <v>6145</v>
      </c>
      <c r="G65" s="1265">
        <v>5</v>
      </c>
      <c r="H65" s="1264">
        <v>6065</v>
      </c>
      <c r="I65" s="1265">
        <v>13</v>
      </c>
      <c r="J65" s="1264" t="s">
        <v>333</v>
      </c>
      <c r="K65" s="1265">
        <v>13</v>
      </c>
      <c r="L65" s="1264" t="s">
        <v>333</v>
      </c>
      <c r="M65" s="1265">
        <v>13</v>
      </c>
      <c r="N65" s="1264" t="s">
        <v>333</v>
      </c>
      <c r="O65" s="1265">
        <v>13</v>
      </c>
      <c r="P65" s="1264" t="s">
        <v>333</v>
      </c>
      <c r="Q65" s="1265">
        <v>13</v>
      </c>
      <c r="R65" s="1264" t="s">
        <v>333</v>
      </c>
      <c r="S65" s="1265">
        <v>13</v>
      </c>
      <c r="T65" s="1264" t="s">
        <v>333</v>
      </c>
      <c r="U65" s="1265">
        <v>13</v>
      </c>
      <c r="V65" s="1264" t="s">
        <v>333</v>
      </c>
      <c r="W65" s="1265">
        <v>13</v>
      </c>
      <c r="X65" s="1264" t="s">
        <v>333</v>
      </c>
      <c r="Y65" s="1265">
        <v>13</v>
      </c>
      <c r="Z65" s="1264" t="s">
        <v>333</v>
      </c>
      <c r="AA65" s="1265">
        <v>13</v>
      </c>
      <c r="AB65" s="1264" t="s">
        <v>333</v>
      </c>
      <c r="AC65" s="1286">
        <v>143</v>
      </c>
      <c r="AD65" s="1287">
        <v>12210</v>
      </c>
      <c r="AE65" s="1075">
        <v>58</v>
      </c>
      <c r="AF65" s="26"/>
      <c r="AG65" s="26"/>
      <c r="AH65" s="26"/>
      <c r="AI65" s="26"/>
    </row>
    <row r="66" spans="1:35" ht="16.5" x14ac:dyDescent="0.2">
      <c r="A66" s="13"/>
      <c r="B66" s="1243">
        <v>59</v>
      </c>
      <c r="C66" s="1073" t="s">
        <v>648</v>
      </c>
      <c r="D66" s="1266" t="s">
        <v>28</v>
      </c>
      <c r="E66" s="1265">
        <v>13</v>
      </c>
      <c r="F66" s="1264" t="s">
        <v>333</v>
      </c>
      <c r="G66" s="1265">
        <v>13</v>
      </c>
      <c r="H66" s="1264" t="s">
        <v>333</v>
      </c>
      <c r="I66" s="1265">
        <v>13</v>
      </c>
      <c r="J66" s="1264" t="s">
        <v>333</v>
      </c>
      <c r="K66" s="1265">
        <v>13</v>
      </c>
      <c r="L66" s="1264" t="s">
        <v>333</v>
      </c>
      <c r="M66" s="1265">
        <v>13</v>
      </c>
      <c r="N66" s="1264" t="s">
        <v>333</v>
      </c>
      <c r="O66" s="1265">
        <v>13</v>
      </c>
      <c r="P66" s="1264" t="s">
        <v>333</v>
      </c>
      <c r="Q66" s="1265">
        <v>7</v>
      </c>
      <c r="R66" s="1264">
        <v>2890</v>
      </c>
      <c r="S66" s="1265">
        <v>8</v>
      </c>
      <c r="T66" s="1264">
        <v>6939</v>
      </c>
      <c r="U66" s="1265">
        <v>13</v>
      </c>
      <c r="V66" s="1264" t="s">
        <v>333</v>
      </c>
      <c r="W66" s="1265">
        <v>13</v>
      </c>
      <c r="X66" s="1264" t="s">
        <v>333</v>
      </c>
      <c r="Y66" s="1265">
        <v>13</v>
      </c>
      <c r="Z66" s="1264" t="s">
        <v>333</v>
      </c>
      <c r="AA66" s="1265">
        <v>13</v>
      </c>
      <c r="AB66" s="1264" t="s">
        <v>333</v>
      </c>
      <c r="AC66" s="1286">
        <v>145</v>
      </c>
      <c r="AD66" s="1287">
        <v>9829</v>
      </c>
      <c r="AE66" s="1075">
        <v>59</v>
      </c>
      <c r="AF66" s="26"/>
      <c r="AG66" s="26"/>
      <c r="AH66" s="26"/>
      <c r="AI66" s="26"/>
    </row>
    <row r="67" spans="1:35" ht="16.5" x14ac:dyDescent="0.2">
      <c r="A67" s="13"/>
      <c r="B67" s="1243">
        <v>60</v>
      </c>
      <c r="C67" s="1073" t="s">
        <v>870</v>
      </c>
      <c r="D67" s="1266" t="s">
        <v>616</v>
      </c>
      <c r="E67" s="1265">
        <v>13</v>
      </c>
      <c r="F67" s="1264" t="s">
        <v>333</v>
      </c>
      <c r="G67" s="1265">
        <v>13</v>
      </c>
      <c r="H67" s="1264" t="s">
        <v>333</v>
      </c>
      <c r="I67" s="1265">
        <v>13</v>
      </c>
      <c r="J67" s="1264" t="s">
        <v>333</v>
      </c>
      <c r="K67" s="1265">
        <v>13</v>
      </c>
      <c r="L67" s="1264" t="s">
        <v>333</v>
      </c>
      <c r="M67" s="1265">
        <v>13</v>
      </c>
      <c r="N67" s="1264" t="s">
        <v>333</v>
      </c>
      <c r="O67" s="1265">
        <v>13</v>
      </c>
      <c r="P67" s="1264" t="s">
        <v>333</v>
      </c>
      <c r="Q67" s="1265">
        <v>13</v>
      </c>
      <c r="R67" s="1264" t="s">
        <v>333</v>
      </c>
      <c r="S67" s="1265">
        <v>13</v>
      </c>
      <c r="T67" s="1264" t="s">
        <v>333</v>
      </c>
      <c r="U67" s="1265">
        <v>13</v>
      </c>
      <c r="V67" s="1264" t="s">
        <v>333</v>
      </c>
      <c r="W67" s="1265">
        <v>13</v>
      </c>
      <c r="X67" s="1264" t="s">
        <v>333</v>
      </c>
      <c r="Y67" s="1265">
        <v>11</v>
      </c>
      <c r="Z67" s="1264">
        <v>3450</v>
      </c>
      <c r="AA67" s="1265">
        <v>8</v>
      </c>
      <c r="AB67" s="1264">
        <v>4380</v>
      </c>
      <c r="AC67" s="1286">
        <v>149</v>
      </c>
      <c r="AD67" s="1287">
        <v>7830</v>
      </c>
      <c r="AE67" s="1075">
        <v>60</v>
      </c>
      <c r="AF67" s="26"/>
      <c r="AG67" s="26"/>
      <c r="AH67" s="26"/>
      <c r="AI67" s="26"/>
    </row>
    <row r="68" spans="1:35" ht="16.5" x14ac:dyDescent="0.2">
      <c r="A68" s="13"/>
      <c r="B68" s="1243">
        <v>61</v>
      </c>
      <c r="C68" s="1073" t="s">
        <v>871</v>
      </c>
      <c r="D68" s="1266" t="s">
        <v>23</v>
      </c>
      <c r="E68" s="1265">
        <v>13</v>
      </c>
      <c r="F68" s="1264" t="s">
        <v>333</v>
      </c>
      <c r="G68" s="1265">
        <v>13</v>
      </c>
      <c r="H68" s="1264" t="s">
        <v>333</v>
      </c>
      <c r="I68" s="1265">
        <v>13</v>
      </c>
      <c r="J68" s="1264" t="s">
        <v>333</v>
      </c>
      <c r="K68" s="1265">
        <v>13</v>
      </c>
      <c r="L68" s="1264" t="s">
        <v>333</v>
      </c>
      <c r="M68" s="1265">
        <v>13</v>
      </c>
      <c r="N68" s="1264" t="s">
        <v>333</v>
      </c>
      <c r="O68" s="1265">
        <v>13</v>
      </c>
      <c r="P68" s="1264" t="s">
        <v>333</v>
      </c>
      <c r="Q68" s="1265">
        <v>13</v>
      </c>
      <c r="R68" s="1264" t="s">
        <v>333</v>
      </c>
      <c r="S68" s="1265">
        <v>13</v>
      </c>
      <c r="T68" s="1264" t="s">
        <v>333</v>
      </c>
      <c r="U68" s="1265">
        <v>13</v>
      </c>
      <c r="V68" s="1264" t="s">
        <v>333</v>
      </c>
      <c r="W68" s="1265">
        <v>13</v>
      </c>
      <c r="X68" s="1264" t="s">
        <v>333</v>
      </c>
      <c r="Y68" s="1265">
        <v>13</v>
      </c>
      <c r="Z68" s="1264" t="s">
        <v>333</v>
      </c>
      <c r="AA68" s="1265">
        <v>8</v>
      </c>
      <c r="AB68" s="1264">
        <v>5775</v>
      </c>
      <c r="AC68" s="1286">
        <v>151</v>
      </c>
      <c r="AD68" s="1287">
        <v>5775</v>
      </c>
      <c r="AE68" s="1075">
        <v>61</v>
      </c>
      <c r="AF68" s="26"/>
      <c r="AG68" s="26"/>
      <c r="AH68" s="26"/>
      <c r="AI68" s="26"/>
    </row>
    <row r="69" spans="1:35" ht="16.5" x14ac:dyDescent="0.2">
      <c r="A69" s="13"/>
      <c r="B69" s="1243">
        <v>62</v>
      </c>
      <c r="C69" s="1073" t="s">
        <v>546</v>
      </c>
      <c r="D69" s="1266" t="s">
        <v>278</v>
      </c>
      <c r="E69" s="1265">
        <v>13</v>
      </c>
      <c r="F69" s="1264" t="s">
        <v>333</v>
      </c>
      <c r="G69" s="1265">
        <v>13</v>
      </c>
      <c r="H69" s="1264" t="s">
        <v>333</v>
      </c>
      <c r="I69" s="1265">
        <v>13</v>
      </c>
      <c r="J69" s="1264" t="s">
        <v>333</v>
      </c>
      <c r="K69" s="1265">
        <v>13</v>
      </c>
      <c r="L69" s="1264" t="s">
        <v>333</v>
      </c>
      <c r="M69" s="1265">
        <v>13</v>
      </c>
      <c r="N69" s="1264" t="s">
        <v>333</v>
      </c>
      <c r="O69" s="1265">
        <v>13</v>
      </c>
      <c r="P69" s="1264" t="s">
        <v>333</v>
      </c>
      <c r="Q69" s="1265">
        <v>13</v>
      </c>
      <c r="R69" s="1264" t="s">
        <v>333</v>
      </c>
      <c r="S69" s="1265">
        <v>13</v>
      </c>
      <c r="T69" s="1264" t="s">
        <v>333</v>
      </c>
      <c r="U69" s="1265">
        <v>12</v>
      </c>
      <c r="V69" s="1264">
        <v>3000</v>
      </c>
      <c r="W69" s="1265">
        <v>12</v>
      </c>
      <c r="X69" s="1264">
        <v>1200</v>
      </c>
      <c r="Y69" s="1265">
        <v>13</v>
      </c>
      <c r="Z69" s="1264" t="s">
        <v>333</v>
      </c>
      <c r="AA69" s="1265">
        <v>13</v>
      </c>
      <c r="AB69" s="1264" t="s">
        <v>333</v>
      </c>
      <c r="AC69" s="1286">
        <v>154</v>
      </c>
      <c r="AD69" s="1287">
        <v>4200</v>
      </c>
      <c r="AE69" s="1075">
        <v>62</v>
      </c>
      <c r="AF69" s="26"/>
      <c r="AG69" s="26"/>
      <c r="AH69" s="26"/>
      <c r="AI69" s="26"/>
    </row>
    <row r="70" spans="1:35" ht="17.25" thickBot="1" x14ac:dyDescent="0.25">
      <c r="A70" s="1293"/>
      <c r="B70" s="1366" t="s">
        <v>333</v>
      </c>
      <c r="C70" s="1367" t="s">
        <v>333</v>
      </c>
      <c r="D70" s="1368" t="s">
        <v>333</v>
      </c>
      <c r="E70" s="1369" t="s">
        <v>333</v>
      </c>
      <c r="F70" s="1370" t="s">
        <v>333</v>
      </c>
      <c r="G70" s="1369" t="s">
        <v>333</v>
      </c>
      <c r="H70" s="1370" t="s">
        <v>333</v>
      </c>
      <c r="I70" s="1369" t="s">
        <v>333</v>
      </c>
      <c r="J70" s="1370" t="s">
        <v>333</v>
      </c>
      <c r="K70" s="1369" t="s">
        <v>333</v>
      </c>
      <c r="L70" s="1370" t="s">
        <v>333</v>
      </c>
      <c r="M70" s="1369" t="s">
        <v>333</v>
      </c>
      <c r="N70" s="1370" t="s">
        <v>333</v>
      </c>
      <c r="O70" s="1369" t="s">
        <v>333</v>
      </c>
      <c r="P70" s="1370" t="s">
        <v>333</v>
      </c>
      <c r="Q70" s="1369" t="s">
        <v>333</v>
      </c>
      <c r="R70" s="1370" t="s">
        <v>333</v>
      </c>
      <c r="S70" s="1369" t="s">
        <v>333</v>
      </c>
      <c r="T70" s="1370" t="s">
        <v>333</v>
      </c>
      <c r="U70" s="1369" t="s">
        <v>333</v>
      </c>
      <c r="V70" s="1370" t="s">
        <v>333</v>
      </c>
      <c r="W70" s="1369" t="s">
        <v>333</v>
      </c>
      <c r="X70" s="1370" t="s">
        <v>333</v>
      </c>
      <c r="Y70" s="1369" t="s">
        <v>333</v>
      </c>
      <c r="Z70" s="1370" t="s">
        <v>333</v>
      </c>
      <c r="AA70" s="1369" t="s">
        <v>333</v>
      </c>
      <c r="AB70" s="1370" t="s">
        <v>333</v>
      </c>
      <c r="AC70" s="1371" t="s">
        <v>333</v>
      </c>
      <c r="AD70" s="1372" t="s">
        <v>333</v>
      </c>
      <c r="AE70" s="1373" t="s">
        <v>333</v>
      </c>
      <c r="AF70" s="26"/>
      <c r="AG70" s="26"/>
      <c r="AH70" s="26"/>
      <c r="AI70" s="26"/>
    </row>
    <row r="71" spans="1:35" ht="16.5" x14ac:dyDescent="0.2">
      <c r="A71" s="50"/>
      <c r="B71" s="1360" t="s">
        <v>333</v>
      </c>
      <c r="C71" s="1359" t="s">
        <v>333</v>
      </c>
      <c r="D71" s="1361" t="s">
        <v>333</v>
      </c>
      <c r="E71" s="1362" t="s">
        <v>333</v>
      </c>
      <c r="F71" s="1363" t="s">
        <v>333</v>
      </c>
      <c r="G71" s="1362" t="s">
        <v>333</v>
      </c>
      <c r="H71" s="1363" t="s">
        <v>333</v>
      </c>
      <c r="I71" s="1362" t="s">
        <v>333</v>
      </c>
      <c r="J71" s="1363" t="s">
        <v>333</v>
      </c>
      <c r="K71" s="1362" t="s">
        <v>333</v>
      </c>
      <c r="L71" s="1363" t="s">
        <v>333</v>
      </c>
      <c r="M71" s="1362" t="s">
        <v>333</v>
      </c>
      <c r="N71" s="1363" t="s">
        <v>333</v>
      </c>
      <c r="O71" s="1362" t="s">
        <v>333</v>
      </c>
      <c r="P71" s="1363" t="s">
        <v>333</v>
      </c>
      <c r="Q71" s="1362" t="s">
        <v>333</v>
      </c>
      <c r="R71" s="1363" t="s">
        <v>333</v>
      </c>
      <c r="S71" s="1362" t="s">
        <v>333</v>
      </c>
      <c r="T71" s="1363" t="s">
        <v>333</v>
      </c>
      <c r="U71" s="1362" t="s">
        <v>333</v>
      </c>
      <c r="V71" s="1363" t="s">
        <v>333</v>
      </c>
      <c r="W71" s="1362" t="s">
        <v>333</v>
      </c>
      <c r="X71" s="1363" t="s">
        <v>333</v>
      </c>
      <c r="Y71" s="1362" t="s">
        <v>333</v>
      </c>
      <c r="Z71" s="1363" t="s">
        <v>333</v>
      </c>
      <c r="AA71" s="1362" t="s">
        <v>333</v>
      </c>
      <c r="AB71" s="1363" t="s">
        <v>333</v>
      </c>
      <c r="AC71" s="1364" t="s">
        <v>333</v>
      </c>
      <c r="AD71" s="1363" t="s">
        <v>333</v>
      </c>
      <c r="AE71" s="1365" t="s">
        <v>333</v>
      </c>
      <c r="AF71" s="26"/>
      <c r="AG71" s="26"/>
      <c r="AH71" s="26"/>
      <c r="AI71" s="26"/>
    </row>
    <row r="72" spans="1:35" ht="16.5" x14ac:dyDescent="0.2">
      <c r="A72" s="50"/>
      <c r="B72" s="1360" t="s">
        <v>333</v>
      </c>
      <c r="C72" s="1359" t="s">
        <v>333</v>
      </c>
      <c r="D72" s="1361" t="s">
        <v>333</v>
      </c>
      <c r="E72" s="1362" t="s">
        <v>333</v>
      </c>
      <c r="F72" s="1363" t="s">
        <v>333</v>
      </c>
      <c r="G72" s="1362" t="s">
        <v>333</v>
      </c>
      <c r="H72" s="1363" t="s">
        <v>333</v>
      </c>
      <c r="I72" s="1362" t="s">
        <v>333</v>
      </c>
      <c r="J72" s="1363" t="s">
        <v>333</v>
      </c>
      <c r="K72" s="1362" t="s">
        <v>333</v>
      </c>
      <c r="L72" s="1363" t="s">
        <v>333</v>
      </c>
      <c r="M72" s="1362" t="s">
        <v>333</v>
      </c>
      <c r="N72" s="1363" t="s">
        <v>333</v>
      </c>
      <c r="O72" s="1362" t="s">
        <v>333</v>
      </c>
      <c r="P72" s="1363" t="s">
        <v>333</v>
      </c>
      <c r="Q72" s="1362" t="s">
        <v>333</v>
      </c>
      <c r="R72" s="1363" t="s">
        <v>333</v>
      </c>
      <c r="S72" s="1362" t="s">
        <v>333</v>
      </c>
      <c r="T72" s="1363" t="s">
        <v>333</v>
      </c>
      <c r="U72" s="1362" t="s">
        <v>333</v>
      </c>
      <c r="V72" s="1363" t="s">
        <v>333</v>
      </c>
      <c r="W72" s="1362" t="s">
        <v>333</v>
      </c>
      <c r="X72" s="1363" t="s">
        <v>333</v>
      </c>
      <c r="Y72" s="1362" t="s">
        <v>333</v>
      </c>
      <c r="Z72" s="1363" t="s">
        <v>333</v>
      </c>
      <c r="AA72" s="1362" t="s">
        <v>333</v>
      </c>
      <c r="AB72" s="1363" t="s">
        <v>333</v>
      </c>
      <c r="AC72" s="1364" t="s">
        <v>333</v>
      </c>
      <c r="AD72" s="1363" t="s">
        <v>333</v>
      </c>
      <c r="AE72" s="1365" t="s">
        <v>333</v>
      </c>
      <c r="AF72" s="26"/>
      <c r="AG72" s="26"/>
      <c r="AH72" s="26"/>
      <c r="AI72" s="26"/>
    </row>
    <row r="73" spans="1:35" ht="16.5" x14ac:dyDescent="0.2">
      <c r="A73" s="50"/>
      <c r="B73" s="1360"/>
      <c r="C73" s="1359"/>
      <c r="D73" s="1361" t="s">
        <v>333</v>
      </c>
      <c r="E73" s="1362" t="s">
        <v>333</v>
      </c>
      <c r="F73" s="1363" t="s">
        <v>333</v>
      </c>
      <c r="G73" s="1362" t="s">
        <v>333</v>
      </c>
      <c r="H73" s="1363" t="s">
        <v>333</v>
      </c>
      <c r="I73" s="1362" t="s">
        <v>333</v>
      </c>
      <c r="J73" s="1363" t="s">
        <v>333</v>
      </c>
      <c r="K73" s="1362" t="s">
        <v>333</v>
      </c>
      <c r="L73" s="1363" t="s">
        <v>333</v>
      </c>
      <c r="M73" s="1362" t="s">
        <v>333</v>
      </c>
      <c r="N73" s="1363" t="s">
        <v>333</v>
      </c>
      <c r="O73" s="1362" t="s">
        <v>333</v>
      </c>
      <c r="P73" s="1363" t="s">
        <v>333</v>
      </c>
      <c r="Q73" s="1362" t="s">
        <v>333</v>
      </c>
      <c r="R73" s="1363" t="s">
        <v>333</v>
      </c>
      <c r="S73" s="1362" t="s">
        <v>333</v>
      </c>
      <c r="T73" s="1363" t="s">
        <v>333</v>
      </c>
      <c r="U73" s="1362" t="s">
        <v>333</v>
      </c>
      <c r="V73" s="1363" t="s">
        <v>333</v>
      </c>
      <c r="W73" s="1362" t="s">
        <v>333</v>
      </c>
      <c r="X73" s="1363" t="s">
        <v>333</v>
      </c>
      <c r="Y73" s="1362" t="s">
        <v>333</v>
      </c>
      <c r="Z73" s="1363" t="s">
        <v>333</v>
      </c>
      <c r="AA73" s="1362" t="s">
        <v>333</v>
      </c>
      <c r="AB73" s="1363" t="s">
        <v>333</v>
      </c>
      <c r="AC73" s="1364" t="s">
        <v>333</v>
      </c>
      <c r="AD73" s="1363" t="s">
        <v>333</v>
      </c>
      <c r="AE73" s="1365" t="s">
        <v>333</v>
      </c>
      <c r="AF73" s="26"/>
      <c r="AG73" s="26"/>
      <c r="AH73" s="26"/>
      <c r="AI73" s="26"/>
    </row>
    <row r="74" spans="1:35" ht="16.5" x14ac:dyDescent="0.2">
      <c r="A74" s="50"/>
      <c r="B74" s="1360" t="s">
        <v>333</v>
      </c>
      <c r="C74" s="1359" t="s">
        <v>333</v>
      </c>
      <c r="D74" s="1361" t="s">
        <v>333</v>
      </c>
      <c r="E74" s="1362" t="s">
        <v>333</v>
      </c>
      <c r="F74" s="1363" t="s">
        <v>333</v>
      </c>
      <c r="G74" s="1362" t="s">
        <v>333</v>
      </c>
      <c r="H74" s="1363" t="s">
        <v>333</v>
      </c>
      <c r="I74" s="1362" t="s">
        <v>333</v>
      </c>
      <c r="J74" s="1363" t="s">
        <v>333</v>
      </c>
      <c r="K74" s="1362" t="s">
        <v>333</v>
      </c>
      <c r="L74" s="1363" t="s">
        <v>333</v>
      </c>
      <c r="M74" s="1362" t="s">
        <v>333</v>
      </c>
      <c r="N74" s="1363" t="s">
        <v>333</v>
      </c>
      <c r="O74" s="1362" t="s">
        <v>333</v>
      </c>
      <c r="P74" s="1363" t="s">
        <v>333</v>
      </c>
      <c r="Q74" s="1362" t="s">
        <v>333</v>
      </c>
      <c r="R74" s="1363" t="s">
        <v>333</v>
      </c>
      <c r="S74" s="1362" t="s">
        <v>333</v>
      </c>
      <c r="T74" s="1363" t="s">
        <v>333</v>
      </c>
      <c r="U74" s="1362" t="s">
        <v>333</v>
      </c>
      <c r="V74" s="1363" t="s">
        <v>333</v>
      </c>
      <c r="W74" s="1362" t="s">
        <v>333</v>
      </c>
      <c r="X74" s="1363" t="s">
        <v>333</v>
      </c>
      <c r="Y74" s="1362" t="s">
        <v>333</v>
      </c>
      <c r="Z74" s="1363" t="s">
        <v>333</v>
      </c>
      <c r="AA74" s="1362" t="s">
        <v>333</v>
      </c>
      <c r="AB74" s="1363" t="s">
        <v>333</v>
      </c>
      <c r="AC74" s="1364" t="s">
        <v>333</v>
      </c>
      <c r="AD74" s="1363" t="s">
        <v>333</v>
      </c>
      <c r="AE74" s="1365" t="s">
        <v>333</v>
      </c>
      <c r="AF74" s="26"/>
      <c r="AG74" s="26"/>
      <c r="AH74" s="26"/>
      <c r="AI74" s="26"/>
    </row>
    <row r="75" spans="1:35" ht="16.5" x14ac:dyDescent="0.2">
      <c r="A75" s="50"/>
      <c r="B75" s="1360" t="s">
        <v>333</v>
      </c>
      <c r="C75" s="1359" t="s">
        <v>333</v>
      </c>
      <c r="D75" s="1361" t="s">
        <v>333</v>
      </c>
      <c r="E75" s="1362" t="s">
        <v>333</v>
      </c>
      <c r="F75" s="1363" t="s">
        <v>333</v>
      </c>
      <c r="G75" s="1362" t="s">
        <v>333</v>
      </c>
      <c r="H75" s="1363" t="s">
        <v>333</v>
      </c>
      <c r="I75" s="1362" t="s">
        <v>333</v>
      </c>
      <c r="J75" s="1363" t="s">
        <v>333</v>
      </c>
      <c r="K75" s="1362" t="s">
        <v>333</v>
      </c>
      <c r="L75" s="1363" t="s">
        <v>333</v>
      </c>
      <c r="M75" s="1362" t="s">
        <v>333</v>
      </c>
      <c r="N75" s="1363" t="s">
        <v>333</v>
      </c>
      <c r="O75" s="1362" t="s">
        <v>333</v>
      </c>
      <c r="P75" s="1363" t="s">
        <v>333</v>
      </c>
      <c r="Q75" s="1362" t="s">
        <v>333</v>
      </c>
      <c r="R75" s="1363" t="s">
        <v>333</v>
      </c>
      <c r="S75" s="1362" t="s">
        <v>333</v>
      </c>
      <c r="T75" s="1363" t="s">
        <v>333</v>
      </c>
      <c r="U75" s="1362" t="s">
        <v>333</v>
      </c>
      <c r="V75" s="1363" t="s">
        <v>333</v>
      </c>
      <c r="W75" s="1362" t="s">
        <v>333</v>
      </c>
      <c r="X75" s="1363" t="s">
        <v>333</v>
      </c>
      <c r="Y75" s="1362" t="s">
        <v>333</v>
      </c>
      <c r="Z75" s="1363" t="s">
        <v>333</v>
      </c>
      <c r="AA75" s="1362" t="s">
        <v>333</v>
      </c>
      <c r="AB75" s="1363" t="s">
        <v>333</v>
      </c>
      <c r="AC75" s="1364" t="s">
        <v>333</v>
      </c>
      <c r="AD75" s="1363" t="s">
        <v>333</v>
      </c>
      <c r="AE75" s="1365" t="s">
        <v>333</v>
      </c>
    </row>
    <row r="76" spans="1:35" ht="16.5" x14ac:dyDescent="0.2">
      <c r="A76" s="50"/>
      <c r="B76" s="1360" t="s">
        <v>333</v>
      </c>
      <c r="C76" s="1359" t="s">
        <v>333</v>
      </c>
      <c r="D76" s="1361" t="s">
        <v>333</v>
      </c>
      <c r="E76" s="1362" t="s">
        <v>333</v>
      </c>
      <c r="F76" s="1363" t="s">
        <v>333</v>
      </c>
      <c r="G76" s="1362" t="s">
        <v>333</v>
      </c>
      <c r="H76" s="1363" t="s">
        <v>333</v>
      </c>
      <c r="I76" s="1362" t="s">
        <v>333</v>
      </c>
      <c r="J76" s="1363" t="s">
        <v>333</v>
      </c>
      <c r="K76" s="1362" t="s">
        <v>333</v>
      </c>
      <c r="L76" s="1363" t="s">
        <v>333</v>
      </c>
      <c r="M76" s="1362" t="s">
        <v>333</v>
      </c>
      <c r="N76" s="1363" t="s">
        <v>333</v>
      </c>
      <c r="O76" s="1362" t="s">
        <v>333</v>
      </c>
      <c r="P76" s="1363" t="s">
        <v>333</v>
      </c>
      <c r="Q76" s="1362" t="s">
        <v>333</v>
      </c>
      <c r="R76" s="1363" t="s">
        <v>333</v>
      </c>
      <c r="S76" s="1362" t="s">
        <v>333</v>
      </c>
      <c r="T76" s="1363" t="s">
        <v>333</v>
      </c>
      <c r="U76" s="1362" t="s">
        <v>333</v>
      </c>
      <c r="V76" s="1363" t="s">
        <v>333</v>
      </c>
      <c r="W76" s="1362" t="s">
        <v>333</v>
      </c>
      <c r="X76" s="1363" t="s">
        <v>333</v>
      </c>
      <c r="Y76" s="1362" t="s">
        <v>333</v>
      </c>
      <c r="Z76" s="1363" t="s">
        <v>333</v>
      </c>
      <c r="AA76" s="1362" t="s">
        <v>333</v>
      </c>
      <c r="AB76" s="1363" t="s">
        <v>333</v>
      </c>
      <c r="AC76" s="1364" t="s">
        <v>333</v>
      </c>
      <c r="AD76" s="1363" t="s">
        <v>333</v>
      </c>
      <c r="AE76" s="1365" t="s">
        <v>333</v>
      </c>
    </row>
    <row r="77" spans="1:35" ht="16.5" x14ac:dyDescent="0.2">
      <c r="A77" s="244"/>
      <c r="B77" s="1360" t="s">
        <v>333</v>
      </c>
      <c r="C77" s="1359" t="s">
        <v>333</v>
      </c>
      <c r="D77" s="1361" t="s">
        <v>333</v>
      </c>
      <c r="E77" s="1362" t="s">
        <v>333</v>
      </c>
      <c r="F77" s="1363" t="s">
        <v>333</v>
      </c>
      <c r="G77" s="1362" t="s">
        <v>333</v>
      </c>
      <c r="H77" s="1363" t="s">
        <v>333</v>
      </c>
      <c r="I77" s="1362" t="s">
        <v>333</v>
      </c>
      <c r="J77" s="1363" t="s">
        <v>333</v>
      </c>
      <c r="K77" s="1362" t="s">
        <v>333</v>
      </c>
      <c r="L77" s="1363" t="s">
        <v>333</v>
      </c>
      <c r="M77" s="1362" t="s">
        <v>333</v>
      </c>
      <c r="N77" s="1363" t="s">
        <v>333</v>
      </c>
      <c r="O77" s="1362" t="s">
        <v>333</v>
      </c>
      <c r="P77" s="1363" t="s">
        <v>333</v>
      </c>
      <c r="Q77" s="1362" t="s">
        <v>333</v>
      </c>
      <c r="R77" s="1363" t="s">
        <v>333</v>
      </c>
      <c r="S77" s="1362" t="s">
        <v>333</v>
      </c>
      <c r="T77" s="1363" t="s">
        <v>333</v>
      </c>
      <c r="U77" s="1362" t="s">
        <v>333</v>
      </c>
      <c r="V77" s="1363" t="s">
        <v>333</v>
      </c>
      <c r="W77" s="1362" t="s">
        <v>333</v>
      </c>
      <c r="X77" s="1363" t="s">
        <v>333</v>
      </c>
      <c r="Y77" s="1362" t="s">
        <v>333</v>
      </c>
      <c r="Z77" s="1363" t="s">
        <v>333</v>
      </c>
      <c r="AA77" s="1362" t="s">
        <v>333</v>
      </c>
      <c r="AB77" s="1363" t="s">
        <v>333</v>
      </c>
      <c r="AC77" s="1364" t="s">
        <v>333</v>
      </c>
      <c r="AD77" s="1363" t="s">
        <v>333</v>
      </c>
      <c r="AE77" s="1365" t="s">
        <v>333</v>
      </c>
    </row>
    <row r="78" spans="1:35" ht="16.5" x14ac:dyDescent="0.2">
      <c r="A78" s="244"/>
      <c r="B78" s="1360" t="s">
        <v>333</v>
      </c>
      <c r="C78" s="1359" t="s">
        <v>333</v>
      </c>
      <c r="D78" s="1361" t="s">
        <v>333</v>
      </c>
      <c r="E78" s="1362" t="s">
        <v>333</v>
      </c>
      <c r="F78" s="1363" t="s">
        <v>333</v>
      </c>
      <c r="G78" s="1362" t="s">
        <v>333</v>
      </c>
      <c r="H78" s="1363" t="s">
        <v>333</v>
      </c>
      <c r="I78" s="1362" t="s">
        <v>333</v>
      </c>
      <c r="J78" s="1363" t="s">
        <v>333</v>
      </c>
      <c r="K78" s="1362" t="s">
        <v>333</v>
      </c>
      <c r="L78" s="1363" t="s">
        <v>333</v>
      </c>
      <c r="M78" s="1362" t="s">
        <v>333</v>
      </c>
      <c r="N78" s="1363" t="s">
        <v>333</v>
      </c>
      <c r="O78" s="1362" t="s">
        <v>333</v>
      </c>
      <c r="P78" s="1363" t="s">
        <v>333</v>
      </c>
      <c r="Q78" s="1362" t="s">
        <v>333</v>
      </c>
      <c r="R78" s="1363" t="s">
        <v>333</v>
      </c>
      <c r="S78" s="1362" t="s">
        <v>333</v>
      </c>
      <c r="T78" s="1363" t="s">
        <v>333</v>
      </c>
      <c r="U78" s="1362" t="s">
        <v>333</v>
      </c>
      <c r="V78" s="1363" t="s">
        <v>333</v>
      </c>
      <c r="W78" s="1362" t="s">
        <v>333</v>
      </c>
      <c r="X78" s="1363" t="s">
        <v>333</v>
      </c>
      <c r="Y78" s="1362" t="s">
        <v>333</v>
      </c>
      <c r="Z78" s="1363" t="s">
        <v>333</v>
      </c>
      <c r="AA78" s="1362" t="s">
        <v>333</v>
      </c>
      <c r="AB78" s="1363" t="s">
        <v>333</v>
      </c>
      <c r="AC78" s="1364" t="s">
        <v>333</v>
      </c>
      <c r="AD78" s="1363" t="s">
        <v>333</v>
      </c>
      <c r="AE78" s="1365" t="s">
        <v>333</v>
      </c>
    </row>
    <row r="79" spans="1:35" ht="16.5" x14ac:dyDescent="0.2">
      <c r="A79" s="244"/>
      <c r="B79" s="1360" t="s">
        <v>333</v>
      </c>
      <c r="C79" s="1359" t="s">
        <v>333</v>
      </c>
      <c r="D79" s="1361" t="s">
        <v>333</v>
      </c>
      <c r="E79" s="1362" t="s">
        <v>333</v>
      </c>
      <c r="F79" s="1363" t="s">
        <v>333</v>
      </c>
      <c r="G79" s="1362" t="s">
        <v>333</v>
      </c>
      <c r="H79" s="1363" t="s">
        <v>333</v>
      </c>
      <c r="I79" s="1362" t="s">
        <v>333</v>
      </c>
      <c r="J79" s="1363" t="s">
        <v>333</v>
      </c>
      <c r="K79" s="1362" t="s">
        <v>333</v>
      </c>
      <c r="L79" s="1363" t="s">
        <v>333</v>
      </c>
      <c r="M79" s="1362" t="s">
        <v>333</v>
      </c>
      <c r="N79" s="1363" t="s">
        <v>333</v>
      </c>
      <c r="O79" s="1362" t="s">
        <v>333</v>
      </c>
      <c r="P79" s="1363" t="s">
        <v>333</v>
      </c>
      <c r="Q79" s="1362" t="s">
        <v>333</v>
      </c>
      <c r="R79" s="1363" t="s">
        <v>333</v>
      </c>
      <c r="S79" s="1362" t="s">
        <v>333</v>
      </c>
      <c r="T79" s="1363" t="s">
        <v>333</v>
      </c>
      <c r="U79" s="1362" t="s">
        <v>333</v>
      </c>
      <c r="V79" s="1363" t="s">
        <v>333</v>
      </c>
      <c r="W79" s="1362" t="s">
        <v>333</v>
      </c>
      <c r="X79" s="1363" t="s">
        <v>333</v>
      </c>
      <c r="Y79" s="1362" t="s">
        <v>333</v>
      </c>
      <c r="Z79" s="1363" t="s">
        <v>333</v>
      </c>
      <c r="AA79" s="1362" t="s">
        <v>333</v>
      </c>
      <c r="AB79" s="1363" t="s">
        <v>333</v>
      </c>
      <c r="AC79" s="1364" t="s">
        <v>333</v>
      </c>
      <c r="AD79" s="1363" t="s">
        <v>333</v>
      </c>
      <c r="AE79" s="1365" t="s">
        <v>333</v>
      </c>
    </row>
    <row r="80" spans="1:35" ht="16.5" x14ac:dyDescent="0.2">
      <c r="A80" s="244"/>
      <c r="B80" s="1360" t="s">
        <v>333</v>
      </c>
      <c r="C80" s="1359" t="s">
        <v>333</v>
      </c>
      <c r="D80" s="1361" t="s">
        <v>333</v>
      </c>
      <c r="E80" s="1362" t="s">
        <v>333</v>
      </c>
      <c r="F80" s="1363" t="s">
        <v>333</v>
      </c>
      <c r="G80" s="1362" t="s">
        <v>333</v>
      </c>
      <c r="H80" s="1363" t="s">
        <v>333</v>
      </c>
      <c r="I80" s="1362" t="s">
        <v>333</v>
      </c>
      <c r="J80" s="1363" t="s">
        <v>333</v>
      </c>
      <c r="K80" s="1362" t="s">
        <v>333</v>
      </c>
      <c r="L80" s="1363" t="s">
        <v>333</v>
      </c>
      <c r="M80" s="1362" t="s">
        <v>333</v>
      </c>
      <c r="N80" s="1363" t="s">
        <v>333</v>
      </c>
      <c r="O80" s="1362" t="s">
        <v>333</v>
      </c>
      <c r="P80" s="1363" t="s">
        <v>333</v>
      </c>
      <c r="Q80" s="1362" t="s">
        <v>333</v>
      </c>
      <c r="R80" s="1363" t="s">
        <v>333</v>
      </c>
      <c r="S80" s="1362" t="s">
        <v>333</v>
      </c>
      <c r="T80" s="1363" t="s">
        <v>333</v>
      </c>
      <c r="U80" s="1362" t="s">
        <v>333</v>
      </c>
      <c r="V80" s="1363" t="s">
        <v>333</v>
      </c>
      <c r="W80" s="1362" t="s">
        <v>333</v>
      </c>
      <c r="X80" s="1363" t="s">
        <v>333</v>
      </c>
      <c r="Y80" s="1362" t="s">
        <v>333</v>
      </c>
      <c r="Z80" s="1363" t="s">
        <v>333</v>
      </c>
      <c r="AA80" s="1362" t="s">
        <v>333</v>
      </c>
      <c r="AB80" s="1363" t="s">
        <v>333</v>
      </c>
      <c r="AC80" s="1364" t="s">
        <v>333</v>
      </c>
      <c r="AD80" s="1363" t="s">
        <v>333</v>
      </c>
      <c r="AE80" s="1365" t="s">
        <v>333</v>
      </c>
    </row>
    <row r="81" spans="1:31" ht="16.5" x14ac:dyDescent="0.2">
      <c r="A81" s="244"/>
      <c r="B81" s="1360" t="s">
        <v>333</v>
      </c>
      <c r="C81" s="1359" t="s">
        <v>333</v>
      </c>
      <c r="D81" s="1361" t="s">
        <v>333</v>
      </c>
      <c r="E81" s="1362" t="s">
        <v>333</v>
      </c>
      <c r="F81" s="1363" t="s">
        <v>333</v>
      </c>
      <c r="G81" s="1362" t="s">
        <v>333</v>
      </c>
      <c r="H81" s="1363" t="s">
        <v>333</v>
      </c>
      <c r="I81" s="1362" t="s">
        <v>333</v>
      </c>
      <c r="J81" s="1363" t="s">
        <v>333</v>
      </c>
      <c r="K81" s="1362" t="s">
        <v>333</v>
      </c>
      <c r="L81" s="1363" t="s">
        <v>333</v>
      </c>
      <c r="M81" s="1362" t="s">
        <v>333</v>
      </c>
      <c r="N81" s="1363" t="s">
        <v>333</v>
      </c>
      <c r="O81" s="1362" t="s">
        <v>333</v>
      </c>
      <c r="P81" s="1363" t="s">
        <v>333</v>
      </c>
      <c r="Q81" s="1362" t="s">
        <v>333</v>
      </c>
      <c r="R81" s="1363" t="s">
        <v>333</v>
      </c>
      <c r="S81" s="1362" t="s">
        <v>333</v>
      </c>
      <c r="T81" s="1363" t="s">
        <v>333</v>
      </c>
      <c r="U81" s="1362" t="s">
        <v>333</v>
      </c>
      <c r="V81" s="1363" t="s">
        <v>333</v>
      </c>
      <c r="W81" s="1362" t="s">
        <v>333</v>
      </c>
      <c r="X81" s="1363" t="s">
        <v>333</v>
      </c>
      <c r="Y81" s="1362" t="s">
        <v>333</v>
      </c>
      <c r="Z81" s="1363" t="s">
        <v>333</v>
      </c>
      <c r="AA81" s="1362" t="s">
        <v>333</v>
      </c>
      <c r="AB81" s="1363" t="s">
        <v>333</v>
      </c>
      <c r="AC81" s="1364" t="s">
        <v>333</v>
      </c>
      <c r="AD81" s="1363" t="s">
        <v>333</v>
      </c>
      <c r="AE81" s="1365" t="s">
        <v>333</v>
      </c>
    </row>
    <row r="82" spans="1:31" ht="16.5" x14ac:dyDescent="0.2">
      <c r="A82" s="244"/>
      <c r="B82" s="1360" t="s">
        <v>333</v>
      </c>
      <c r="C82" s="1359" t="s">
        <v>333</v>
      </c>
      <c r="D82" s="1361" t="s">
        <v>333</v>
      </c>
      <c r="E82" s="1362" t="s">
        <v>333</v>
      </c>
      <c r="F82" s="1363" t="s">
        <v>333</v>
      </c>
      <c r="G82" s="1362" t="s">
        <v>333</v>
      </c>
      <c r="H82" s="1363" t="s">
        <v>333</v>
      </c>
      <c r="I82" s="1362" t="s">
        <v>333</v>
      </c>
      <c r="J82" s="1363" t="s">
        <v>333</v>
      </c>
      <c r="K82" s="1362" t="s">
        <v>333</v>
      </c>
      <c r="L82" s="1363" t="s">
        <v>333</v>
      </c>
      <c r="M82" s="1362" t="s">
        <v>333</v>
      </c>
      <c r="N82" s="1363" t="s">
        <v>333</v>
      </c>
      <c r="O82" s="1362" t="s">
        <v>333</v>
      </c>
      <c r="P82" s="1363" t="s">
        <v>333</v>
      </c>
      <c r="Q82" s="1362" t="s">
        <v>333</v>
      </c>
      <c r="R82" s="1363" t="s">
        <v>333</v>
      </c>
      <c r="S82" s="1362" t="s">
        <v>333</v>
      </c>
      <c r="T82" s="1363" t="s">
        <v>333</v>
      </c>
      <c r="U82" s="1362" t="s">
        <v>333</v>
      </c>
      <c r="V82" s="1363" t="s">
        <v>333</v>
      </c>
      <c r="W82" s="1362" t="s">
        <v>333</v>
      </c>
      <c r="X82" s="1363" t="s">
        <v>333</v>
      </c>
      <c r="Y82" s="1362" t="s">
        <v>333</v>
      </c>
      <c r="Z82" s="1363" t="s">
        <v>333</v>
      </c>
      <c r="AA82" s="1362" t="s">
        <v>333</v>
      </c>
      <c r="AB82" s="1363" t="s">
        <v>333</v>
      </c>
      <c r="AC82" s="1364" t="s">
        <v>333</v>
      </c>
      <c r="AD82" s="1363" t="s">
        <v>333</v>
      </c>
      <c r="AE82" s="1365" t="s">
        <v>333</v>
      </c>
    </row>
    <row r="83" spans="1:31" ht="16.5" x14ac:dyDescent="0.2">
      <c r="A83" s="244"/>
      <c r="B83" s="1360" t="s">
        <v>333</v>
      </c>
      <c r="C83" s="1359" t="s">
        <v>333</v>
      </c>
      <c r="D83" s="1361" t="s">
        <v>333</v>
      </c>
      <c r="E83" s="1362" t="s">
        <v>333</v>
      </c>
      <c r="F83" s="1363" t="s">
        <v>333</v>
      </c>
      <c r="G83" s="1362" t="s">
        <v>333</v>
      </c>
      <c r="H83" s="1363" t="s">
        <v>333</v>
      </c>
      <c r="I83" s="1362" t="s">
        <v>333</v>
      </c>
      <c r="J83" s="1363" t="s">
        <v>333</v>
      </c>
      <c r="K83" s="1362" t="s">
        <v>333</v>
      </c>
      <c r="L83" s="1363" t="s">
        <v>333</v>
      </c>
      <c r="M83" s="1362" t="s">
        <v>333</v>
      </c>
      <c r="N83" s="1363" t="s">
        <v>333</v>
      </c>
      <c r="O83" s="1362" t="s">
        <v>333</v>
      </c>
      <c r="P83" s="1363" t="s">
        <v>333</v>
      </c>
      <c r="Q83" s="1362" t="s">
        <v>333</v>
      </c>
      <c r="R83" s="1363" t="s">
        <v>333</v>
      </c>
      <c r="S83" s="1362" t="s">
        <v>333</v>
      </c>
      <c r="T83" s="1363" t="s">
        <v>333</v>
      </c>
      <c r="U83" s="1362" t="s">
        <v>333</v>
      </c>
      <c r="V83" s="1363" t="s">
        <v>333</v>
      </c>
      <c r="W83" s="1362" t="s">
        <v>333</v>
      </c>
      <c r="X83" s="1363" t="s">
        <v>333</v>
      </c>
      <c r="Y83" s="1362" t="s">
        <v>333</v>
      </c>
      <c r="Z83" s="1363" t="s">
        <v>333</v>
      </c>
      <c r="AA83" s="1362" t="s">
        <v>333</v>
      </c>
      <c r="AB83" s="1363" t="s">
        <v>333</v>
      </c>
      <c r="AC83" s="1364" t="s">
        <v>333</v>
      </c>
      <c r="AD83" s="1363" t="s">
        <v>333</v>
      </c>
      <c r="AE83" s="1365" t="s">
        <v>333</v>
      </c>
    </row>
    <row r="84" spans="1:31" ht="16.5" x14ac:dyDescent="0.2">
      <c r="A84" s="244"/>
      <c r="B84" s="1360" t="s">
        <v>333</v>
      </c>
      <c r="C84" s="1359" t="s">
        <v>333</v>
      </c>
      <c r="D84" s="1361" t="s">
        <v>333</v>
      </c>
      <c r="E84" s="1362" t="s">
        <v>333</v>
      </c>
      <c r="F84" s="1363" t="s">
        <v>333</v>
      </c>
      <c r="G84" s="1362" t="s">
        <v>333</v>
      </c>
      <c r="H84" s="1363" t="s">
        <v>333</v>
      </c>
      <c r="I84" s="1362" t="s">
        <v>333</v>
      </c>
      <c r="J84" s="1363" t="s">
        <v>333</v>
      </c>
      <c r="K84" s="1362" t="s">
        <v>333</v>
      </c>
      <c r="L84" s="1363" t="s">
        <v>333</v>
      </c>
      <c r="M84" s="1362" t="s">
        <v>333</v>
      </c>
      <c r="N84" s="1363" t="s">
        <v>333</v>
      </c>
      <c r="O84" s="1362" t="s">
        <v>333</v>
      </c>
      <c r="P84" s="1363" t="s">
        <v>333</v>
      </c>
      <c r="Q84" s="1362" t="s">
        <v>333</v>
      </c>
      <c r="R84" s="1363" t="s">
        <v>333</v>
      </c>
      <c r="S84" s="1362" t="s">
        <v>333</v>
      </c>
      <c r="T84" s="1363" t="s">
        <v>333</v>
      </c>
      <c r="U84" s="1362" t="s">
        <v>333</v>
      </c>
      <c r="V84" s="1363" t="s">
        <v>333</v>
      </c>
      <c r="W84" s="1362" t="s">
        <v>333</v>
      </c>
      <c r="X84" s="1363" t="s">
        <v>333</v>
      </c>
      <c r="Y84" s="1362" t="s">
        <v>333</v>
      </c>
      <c r="Z84" s="1363" t="s">
        <v>333</v>
      </c>
      <c r="AA84" s="1362" t="s">
        <v>333</v>
      </c>
      <c r="AB84" s="1363" t="s">
        <v>333</v>
      </c>
      <c r="AC84" s="1364" t="s">
        <v>333</v>
      </c>
      <c r="AD84" s="1363" t="s">
        <v>333</v>
      </c>
      <c r="AE84" s="1365" t="s">
        <v>333</v>
      </c>
    </row>
    <row r="85" spans="1:31" ht="16.5" x14ac:dyDescent="0.2">
      <c r="A85" s="244"/>
      <c r="B85" s="1360" t="s">
        <v>333</v>
      </c>
      <c r="C85" s="1359" t="s">
        <v>333</v>
      </c>
      <c r="D85" s="1361" t="s">
        <v>333</v>
      </c>
      <c r="E85" s="1362" t="s">
        <v>333</v>
      </c>
      <c r="F85" s="1363" t="s">
        <v>333</v>
      </c>
      <c r="G85" s="1362" t="s">
        <v>333</v>
      </c>
      <c r="H85" s="1363" t="s">
        <v>333</v>
      </c>
      <c r="I85" s="1362" t="s">
        <v>333</v>
      </c>
      <c r="J85" s="1363" t="s">
        <v>333</v>
      </c>
      <c r="K85" s="1362" t="s">
        <v>333</v>
      </c>
      <c r="L85" s="1363" t="s">
        <v>333</v>
      </c>
      <c r="M85" s="1362" t="s">
        <v>333</v>
      </c>
      <c r="N85" s="1363" t="s">
        <v>333</v>
      </c>
      <c r="O85" s="1362" t="s">
        <v>333</v>
      </c>
      <c r="P85" s="1363" t="s">
        <v>333</v>
      </c>
      <c r="Q85" s="1362" t="s">
        <v>333</v>
      </c>
      <c r="R85" s="1363" t="s">
        <v>333</v>
      </c>
      <c r="S85" s="1362" t="s">
        <v>333</v>
      </c>
      <c r="T85" s="1363" t="s">
        <v>333</v>
      </c>
      <c r="U85" s="1362" t="s">
        <v>333</v>
      </c>
      <c r="V85" s="1363" t="s">
        <v>333</v>
      </c>
      <c r="W85" s="1362" t="s">
        <v>333</v>
      </c>
      <c r="X85" s="1363" t="s">
        <v>333</v>
      </c>
      <c r="Y85" s="1362" t="s">
        <v>333</v>
      </c>
      <c r="Z85" s="1363" t="s">
        <v>333</v>
      </c>
      <c r="AA85" s="1362" t="s">
        <v>333</v>
      </c>
      <c r="AB85" s="1363" t="s">
        <v>333</v>
      </c>
      <c r="AC85" s="1364" t="s">
        <v>333</v>
      </c>
      <c r="AD85" s="1363" t="s">
        <v>333</v>
      </c>
      <c r="AE85" s="1365" t="s">
        <v>333</v>
      </c>
    </row>
    <row r="86" spans="1:31" ht="16.5" x14ac:dyDescent="0.2">
      <c r="A86" s="244"/>
      <c r="B86" s="1360" t="s">
        <v>333</v>
      </c>
      <c r="C86" s="1359" t="s">
        <v>333</v>
      </c>
      <c r="D86" s="1361" t="s">
        <v>333</v>
      </c>
      <c r="E86" s="1362" t="s">
        <v>333</v>
      </c>
      <c r="F86" s="1363" t="s">
        <v>333</v>
      </c>
      <c r="G86" s="1362" t="s">
        <v>333</v>
      </c>
      <c r="H86" s="1363" t="s">
        <v>333</v>
      </c>
      <c r="I86" s="1362" t="s">
        <v>333</v>
      </c>
      <c r="J86" s="1363" t="s">
        <v>333</v>
      </c>
      <c r="K86" s="1362" t="s">
        <v>333</v>
      </c>
      <c r="L86" s="1363" t="s">
        <v>333</v>
      </c>
      <c r="M86" s="1362" t="s">
        <v>333</v>
      </c>
      <c r="N86" s="1363" t="s">
        <v>333</v>
      </c>
      <c r="O86" s="1362" t="s">
        <v>333</v>
      </c>
      <c r="P86" s="1363" t="s">
        <v>333</v>
      </c>
      <c r="Q86" s="1362" t="s">
        <v>333</v>
      </c>
      <c r="R86" s="1363" t="s">
        <v>333</v>
      </c>
      <c r="S86" s="1362" t="s">
        <v>333</v>
      </c>
      <c r="T86" s="1363" t="s">
        <v>333</v>
      </c>
      <c r="U86" s="1362" t="s">
        <v>333</v>
      </c>
      <c r="V86" s="1363" t="s">
        <v>333</v>
      </c>
      <c r="W86" s="1362" t="s">
        <v>333</v>
      </c>
      <c r="X86" s="1363" t="s">
        <v>333</v>
      </c>
      <c r="Y86" s="1362" t="s">
        <v>333</v>
      </c>
      <c r="Z86" s="1363" t="s">
        <v>333</v>
      </c>
      <c r="AA86" s="1362" t="s">
        <v>333</v>
      </c>
      <c r="AB86" s="1363" t="s">
        <v>333</v>
      </c>
      <c r="AC86" s="1364" t="s">
        <v>333</v>
      </c>
      <c r="AD86" s="1363" t="s">
        <v>333</v>
      </c>
      <c r="AE86" s="1365" t="s">
        <v>333</v>
      </c>
    </row>
    <row r="87" spans="1:31" ht="16.5" x14ac:dyDescent="0.2">
      <c r="A87" s="244"/>
      <c r="B87" s="1360" t="s">
        <v>333</v>
      </c>
      <c r="C87" s="1359" t="s">
        <v>333</v>
      </c>
      <c r="D87" s="1361" t="s">
        <v>333</v>
      </c>
      <c r="E87" s="1362" t="s">
        <v>333</v>
      </c>
      <c r="F87" s="1363" t="s">
        <v>333</v>
      </c>
      <c r="G87" s="1362" t="s">
        <v>333</v>
      </c>
      <c r="H87" s="1363" t="s">
        <v>333</v>
      </c>
      <c r="I87" s="1362" t="s">
        <v>333</v>
      </c>
      <c r="J87" s="1363" t="s">
        <v>333</v>
      </c>
      <c r="K87" s="1362" t="s">
        <v>333</v>
      </c>
      <c r="L87" s="1363" t="s">
        <v>333</v>
      </c>
      <c r="M87" s="1362" t="s">
        <v>333</v>
      </c>
      <c r="N87" s="1363" t="s">
        <v>333</v>
      </c>
      <c r="O87" s="1362" t="s">
        <v>333</v>
      </c>
      <c r="P87" s="1363" t="s">
        <v>333</v>
      </c>
      <c r="Q87" s="1362" t="s">
        <v>333</v>
      </c>
      <c r="R87" s="1363" t="s">
        <v>333</v>
      </c>
      <c r="S87" s="1362" t="s">
        <v>333</v>
      </c>
      <c r="T87" s="1363" t="s">
        <v>333</v>
      </c>
      <c r="U87" s="1362" t="s">
        <v>333</v>
      </c>
      <c r="V87" s="1363" t="s">
        <v>333</v>
      </c>
      <c r="W87" s="1362" t="s">
        <v>333</v>
      </c>
      <c r="X87" s="1363" t="s">
        <v>333</v>
      </c>
      <c r="Y87" s="1362" t="s">
        <v>333</v>
      </c>
      <c r="Z87" s="1363" t="s">
        <v>333</v>
      </c>
      <c r="AA87" s="1362" t="s">
        <v>333</v>
      </c>
      <c r="AB87" s="1363" t="s">
        <v>333</v>
      </c>
      <c r="AC87" s="1364" t="s">
        <v>333</v>
      </c>
      <c r="AD87" s="1363" t="s">
        <v>333</v>
      </c>
      <c r="AE87" s="1365" t="s">
        <v>333</v>
      </c>
    </row>
    <row r="88" spans="1:31" ht="16.5" x14ac:dyDescent="0.2">
      <c r="A88" s="244"/>
      <c r="B88" s="1360" t="s">
        <v>333</v>
      </c>
      <c r="C88" s="1359" t="s">
        <v>333</v>
      </c>
      <c r="D88" s="1361" t="s">
        <v>333</v>
      </c>
      <c r="E88" s="1362" t="s">
        <v>333</v>
      </c>
      <c r="F88" s="1363" t="s">
        <v>333</v>
      </c>
      <c r="G88" s="1362" t="s">
        <v>333</v>
      </c>
      <c r="H88" s="1363" t="s">
        <v>333</v>
      </c>
      <c r="I88" s="1362" t="s">
        <v>333</v>
      </c>
      <c r="J88" s="1363" t="s">
        <v>333</v>
      </c>
      <c r="K88" s="1362" t="s">
        <v>333</v>
      </c>
      <c r="L88" s="1363" t="s">
        <v>333</v>
      </c>
      <c r="M88" s="1362" t="s">
        <v>333</v>
      </c>
      <c r="N88" s="1363" t="s">
        <v>333</v>
      </c>
      <c r="O88" s="1362" t="s">
        <v>333</v>
      </c>
      <c r="P88" s="1363" t="s">
        <v>333</v>
      </c>
      <c r="Q88" s="1362" t="s">
        <v>333</v>
      </c>
      <c r="R88" s="1363" t="s">
        <v>333</v>
      </c>
      <c r="S88" s="1362" t="s">
        <v>333</v>
      </c>
      <c r="T88" s="1363" t="s">
        <v>333</v>
      </c>
      <c r="U88" s="1362" t="s">
        <v>333</v>
      </c>
      <c r="V88" s="1363" t="s">
        <v>333</v>
      </c>
      <c r="W88" s="1362" t="s">
        <v>333</v>
      </c>
      <c r="X88" s="1363" t="s">
        <v>333</v>
      </c>
      <c r="Y88" s="1362" t="s">
        <v>333</v>
      </c>
      <c r="Z88" s="1363" t="s">
        <v>333</v>
      </c>
      <c r="AA88" s="1362" t="s">
        <v>333</v>
      </c>
      <c r="AB88" s="1363" t="s">
        <v>333</v>
      </c>
      <c r="AC88" s="1364" t="s">
        <v>333</v>
      </c>
      <c r="AD88" s="1363" t="s">
        <v>333</v>
      </c>
      <c r="AE88" s="1365" t="s">
        <v>333</v>
      </c>
    </row>
    <row r="89" spans="1:31" ht="16.5" x14ac:dyDescent="0.2">
      <c r="A89" s="244"/>
      <c r="B89" s="1360" t="s">
        <v>333</v>
      </c>
      <c r="C89" s="1359" t="s">
        <v>333</v>
      </c>
      <c r="D89" s="1361" t="s">
        <v>333</v>
      </c>
      <c r="E89" s="1362" t="s">
        <v>333</v>
      </c>
      <c r="F89" s="1363" t="s">
        <v>333</v>
      </c>
      <c r="G89" s="1362" t="s">
        <v>333</v>
      </c>
      <c r="H89" s="1363" t="s">
        <v>333</v>
      </c>
      <c r="I89" s="1362" t="s">
        <v>333</v>
      </c>
      <c r="J89" s="1363" t="s">
        <v>333</v>
      </c>
      <c r="K89" s="1362" t="s">
        <v>333</v>
      </c>
      <c r="L89" s="1363" t="s">
        <v>333</v>
      </c>
      <c r="M89" s="1362" t="s">
        <v>333</v>
      </c>
      <c r="N89" s="1363" t="s">
        <v>333</v>
      </c>
      <c r="O89" s="1362" t="s">
        <v>333</v>
      </c>
      <c r="P89" s="1363" t="s">
        <v>333</v>
      </c>
      <c r="Q89" s="1362" t="s">
        <v>333</v>
      </c>
      <c r="R89" s="1363" t="s">
        <v>333</v>
      </c>
      <c r="S89" s="1362" t="s">
        <v>333</v>
      </c>
      <c r="T89" s="1363" t="s">
        <v>333</v>
      </c>
      <c r="U89" s="1362" t="s">
        <v>333</v>
      </c>
      <c r="V89" s="1363" t="s">
        <v>333</v>
      </c>
      <c r="W89" s="1362" t="s">
        <v>333</v>
      </c>
      <c r="X89" s="1363" t="s">
        <v>333</v>
      </c>
      <c r="Y89" s="1362" t="s">
        <v>333</v>
      </c>
      <c r="Z89" s="1363" t="s">
        <v>333</v>
      </c>
      <c r="AA89" s="1362" t="s">
        <v>333</v>
      </c>
      <c r="AB89" s="1363" t="s">
        <v>333</v>
      </c>
      <c r="AC89" s="1364" t="s">
        <v>333</v>
      </c>
      <c r="AD89" s="1363" t="s">
        <v>333</v>
      </c>
      <c r="AE89" s="1365" t="s">
        <v>333</v>
      </c>
    </row>
    <row r="90" spans="1:31" ht="16.5" x14ac:dyDescent="0.2">
      <c r="A90" s="244"/>
      <c r="B90" s="1360" t="s">
        <v>333</v>
      </c>
      <c r="C90" s="1359" t="s">
        <v>333</v>
      </c>
      <c r="D90" s="1361" t="s">
        <v>333</v>
      </c>
      <c r="E90" s="1362" t="s">
        <v>333</v>
      </c>
      <c r="F90" s="1363" t="s">
        <v>333</v>
      </c>
      <c r="G90" s="1362" t="s">
        <v>333</v>
      </c>
      <c r="H90" s="1363" t="s">
        <v>333</v>
      </c>
      <c r="I90" s="1362" t="s">
        <v>333</v>
      </c>
      <c r="J90" s="1363" t="s">
        <v>333</v>
      </c>
      <c r="K90" s="1362" t="s">
        <v>333</v>
      </c>
      <c r="L90" s="1363" t="s">
        <v>333</v>
      </c>
      <c r="M90" s="1362" t="s">
        <v>333</v>
      </c>
      <c r="N90" s="1363" t="s">
        <v>333</v>
      </c>
      <c r="O90" s="1362" t="s">
        <v>333</v>
      </c>
      <c r="P90" s="1363" t="s">
        <v>333</v>
      </c>
      <c r="Q90" s="1362" t="s">
        <v>333</v>
      </c>
      <c r="R90" s="1363" t="s">
        <v>333</v>
      </c>
      <c r="S90" s="1362" t="s">
        <v>333</v>
      </c>
      <c r="T90" s="1363" t="s">
        <v>333</v>
      </c>
      <c r="U90" s="1362" t="s">
        <v>333</v>
      </c>
      <c r="V90" s="1363" t="s">
        <v>333</v>
      </c>
      <c r="W90" s="1362" t="s">
        <v>333</v>
      </c>
      <c r="X90" s="1363" t="s">
        <v>333</v>
      </c>
      <c r="Y90" s="1362" t="s">
        <v>333</v>
      </c>
      <c r="Z90" s="1363" t="s">
        <v>333</v>
      </c>
      <c r="AA90" s="1362" t="s">
        <v>333</v>
      </c>
      <c r="AB90" s="1363" t="s">
        <v>333</v>
      </c>
      <c r="AC90" s="1364" t="s">
        <v>333</v>
      </c>
      <c r="AD90" s="1363" t="s">
        <v>333</v>
      </c>
      <c r="AE90" s="1365" t="s">
        <v>333</v>
      </c>
    </row>
    <row r="91" spans="1:31" ht="16.5" x14ac:dyDescent="0.2">
      <c r="A91" s="244"/>
      <c r="B91" s="1360" t="s">
        <v>333</v>
      </c>
      <c r="C91" s="1359" t="s">
        <v>333</v>
      </c>
      <c r="D91" s="1361" t="s">
        <v>333</v>
      </c>
      <c r="E91" s="1362" t="s">
        <v>333</v>
      </c>
      <c r="F91" s="1363" t="s">
        <v>333</v>
      </c>
      <c r="G91" s="1362" t="s">
        <v>333</v>
      </c>
      <c r="H91" s="1363" t="s">
        <v>333</v>
      </c>
      <c r="I91" s="1362" t="s">
        <v>333</v>
      </c>
      <c r="J91" s="1363" t="s">
        <v>333</v>
      </c>
      <c r="K91" s="1362" t="s">
        <v>333</v>
      </c>
      <c r="L91" s="1363" t="s">
        <v>333</v>
      </c>
      <c r="M91" s="1362" t="s">
        <v>333</v>
      </c>
      <c r="N91" s="1363" t="s">
        <v>333</v>
      </c>
      <c r="O91" s="1362" t="s">
        <v>333</v>
      </c>
      <c r="P91" s="1363" t="s">
        <v>333</v>
      </c>
      <c r="Q91" s="1362" t="s">
        <v>333</v>
      </c>
      <c r="R91" s="1363" t="s">
        <v>333</v>
      </c>
      <c r="S91" s="1362" t="s">
        <v>333</v>
      </c>
      <c r="T91" s="1363" t="s">
        <v>333</v>
      </c>
      <c r="U91" s="1362" t="s">
        <v>333</v>
      </c>
      <c r="V91" s="1363" t="s">
        <v>333</v>
      </c>
      <c r="W91" s="1362" t="s">
        <v>333</v>
      </c>
      <c r="X91" s="1363" t="s">
        <v>333</v>
      </c>
      <c r="Y91" s="1362" t="s">
        <v>333</v>
      </c>
      <c r="Z91" s="1363" t="s">
        <v>333</v>
      </c>
      <c r="AA91" s="1362" t="s">
        <v>333</v>
      </c>
      <c r="AB91" s="1363" t="s">
        <v>333</v>
      </c>
      <c r="AC91" s="1364" t="s">
        <v>333</v>
      </c>
      <c r="AD91" s="1363" t="s">
        <v>333</v>
      </c>
      <c r="AE91" s="1365" t="s">
        <v>333</v>
      </c>
    </row>
    <row r="92" spans="1:31" ht="16.5" x14ac:dyDescent="0.2">
      <c r="A92" s="244"/>
      <c r="B92" s="1360" t="s">
        <v>333</v>
      </c>
      <c r="C92" s="1359" t="s">
        <v>333</v>
      </c>
      <c r="D92" s="1361" t="s">
        <v>333</v>
      </c>
      <c r="E92" s="1362" t="s">
        <v>333</v>
      </c>
      <c r="F92" s="1363" t="s">
        <v>333</v>
      </c>
      <c r="G92" s="1362" t="s">
        <v>333</v>
      </c>
      <c r="H92" s="1363" t="s">
        <v>333</v>
      </c>
      <c r="I92" s="1362" t="s">
        <v>333</v>
      </c>
      <c r="J92" s="1363" t="s">
        <v>333</v>
      </c>
      <c r="K92" s="1362" t="s">
        <v>333</v>
      </c>
      <c r="L92" s="1363" t="s">
        <v>333</v>
      </c>
      <c r="M92" s="1362" t="s">
        <v>333</v>
      </c>
      <c r="N92" s="1363" t="s">
        <v>333</v>
      </c>
      <c r="O92" s="1362" t="s">
        <v>333</v>
      </c>
      <c r="P92" s="1363" t="s">
        <v>333</v>
      </c>
      <c r="Q92" s="1362" t="s">
        <v>333</v>
      </c>
      <c r="R92" s="1363" t="s">
        <v>333</v>
      </c>
      <c r="S92" s="1362" t="s">
        <v>333</v>
      </c>
      <c r="T92" s="1363" t="s">
        <v>333</v>
      </c>
      <c r="U92" s="1362" t="s">
        <v>333</v>
      </c>
      <c r="V92" s="1363" t="s">
        <v>333</v>
      </c>
      <c r="W92" s="1362" t="s">
        <v>333</v>
      </c>
      <c r="X92" s="1363" t="s">
        <v>333</v>
      </c>
      <c r="Y92" s="1362" t="s">
        <v>333</v>
      </c>
      <c r="Z92" s="1363" t="s">
        <v>333</v>
      </c>
      <c r="AA92" s="1362" t="s">
        <v>333</v>
      </c>
      <c r="AB92" s="1363" t="s">
        <v>333</v>
      </c>
      <c r="AC92" s="1364" t="s">
        <v>333</v>
      </c>
      <c r="AD92" s="1363" t="s">
        <v>333</v>
      </c>
      <c r="AE92" s="1365" t="s">
        <v>333</v>
      </c>
    </row>
    <row r="93" spans="1:31" ht="16.5" x14ac:dyDescent="0.2">
      <c r="A93" s="244"/>
      <c r="B93" s="1360" t="s">
        <v>333</v>
      </c>
      <c r="C93" s="1359" t="s">
        <v>333</v>
      </c>
      <c r="D93" s="1361" t="s">
        <v>333</v>
      </c>
      <c r="E93" s="1362" t="s">
        <v>333</v>
      </c>
      <c r="F93" s="1363" t="s">
        <v>333</v>
      </c>
      <c r="G93" s="1362" t="s">
        <v>333</v>
      </c>
      <c r="H93" s="1363" t="s">
        <v>333</v>
      </c>
      <c r="I93" s="1362" t="s">
        <v>333</v>
      </c>
      <c r="J93" s="1363" t="s">
        <v>333</v>
      </c>
      <c r="K93" s="1362" t="s">
        <v>333</v>
      </c>
      <c r="L93" s="1363" t="s">
        <v>333</v>
      </c>
      <c r="M93" s="1362" t="s">
        <v>333</v>
      </c>
      <c r="N93" s="1363" t="s">
        <v>333</v>
      </c>
      <c r="O93" s="1362" t="s">
        <v>333</v>
      </c>
      <c r="P93" s="1363" t="s">
        <v>333</v>
      </c>
      <c r="Q93" s="1362" t="s">
        <v>333</v>
      </c>
      <c r="R93" s="1363" t="s">
        <v>333</v>
      </c>
      <c r="S93" s="1362" t="s">
        <v>333</v>
      </c>
      <c r="T93" s="1363" t="s">
        <v>333</v>
      </c>
      <c r="U93" s="1362" t="s">
        <v>333</v>
      </c>
      <c r="V93" s="1363" t="s">
        <v>333</v>
      </c>
      <c r="W93" s="1362" t="s">
        <v>333</v>
      </c>
      <c r="X93" s="1363" t="s">
        <v>333</v>
      </c>
      <c r="Y93" s="1362" t="s">
        <v>333</v>
      </c>
      <c r="Z93" s="1363" t="s">
        <v>333</v>
      </c>
      <c r="AA93" s="1362" t="s">
        <v>333</v>
      </c>
      <c r="AB93" s="1363" t="s">
        <v>333</v>
      </c>
      <c r="AC93" s="1364" t="s">
        <v>333</v>
      </c>
      <c r="AD93" s="1363" t="s">
        <v>333</v>
      </c>
      <c r="AE93" s="1365" t="s">
        <v>333</v>
      </c>
    </row>
  </sheetData>
  <sortState ref="B8:C69">
    <sortCondition ref="C8:C69"/>
  </sortState>
  <mergeCells count="31">
    <mergeCell ref="W5:X5"/>
    <mergeCell ref="Y5:Z5"/>
    <mergeCell ref="AA5:AB5"/>
    <mergeCell ref="AC5:AE6"/>
    <mergeCell ref="Q5:R5"/>
    <mergeCell ref="U6:V6"/>
    <mergeCell ref="W6:X6"/>
    <mergeCell ref="Y6:Z6"/>
    <mergeCell ref="AA6:AB6"/>
    <mergeCell ref="Q6:R6"/>
    <mergeCell ref="B1:C1"/>
    <mergeCell ref="B2:C2"/>
    <mergeCell ref="A5:A7"/>
    <mergeCell ref="S5:T5"/>
    <mergeCell ref="U5:V5"/>
    <mergeCell ref="B5:B7"/>
    <mergeCell ref="C5:C7"/>
    <mergeCell ref="D5:D7"/>
    <mergeCell ref="E5:F5"/>
    <mergeCell ref="E6:F6"/>
    <mergeCell ref="G5:H5"/>
    <mergeCell ref="I5:J5"/>
    <mergeCell ref="K5:L5"/>
    <mergeCell ref="M5:N5"/>
    <mergeCell ref="O5:P5"/>
    <mergeCell ref="S6:T6"/>
    <mergeCell ref="G6:H6"/>
    <mergeCell ref="I6:J6"/>
    <mergeCell ref="K6:L6"/>
    <mergeCell ref="M6:N6"/>
    <mergeCell ref="O6:P6"/>
  </mergeCells>
  <printOptions horizontalCentered="1"/>
  <pageMargins left="0.78749999999999998" right="0.78749999999999998" top="0.40972222222222199" bottom="0.47986111111111102" header="0.51180555555555496" footer="0.17013888888888901"/>
  <pageSetup paperSize="9" firstPageNumber="0" fitToHeight="0" orientation="portrait" horizontalDpi="4294967293" verticalDpi="0" r:id="rId1"/>
  <headerFooter>
    <oddFooter>&amp;LStranica &amp;P&amp;C&amp;14&amp;XProgram za izračun rezultata i provođenje natjecanja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1">
    <tabColor rgb="FFFFFF00"/>
    <pageSetUpPr fitToPage="1"/>
  </sheetPr>
  <dimension ref="A1:AE50"/>
  <sheetViews>
    <sheetView showRowColHeaders="0" topLeftCell="A4" zoomScaleNormal="100" workbookViewId="0">
      <selection activeCell="C20" sqref="C20"/>
    </sheetView>
  </sheetViews>
  <sheetFormatPr defaultRowHeight="15" x14ac:dyDescent="0.2"/>
  <cols>
    <col min="1" max="1" width="5.140625" style="358" customWidth="1"/>
    <col min="2" max="2" width="21.85546875" style="362" bestFit="1" customWidth="1"/>
    <col min="3" max="3" width="19.85546875" customWidth="1"/>
    <col min="4" max="4" width="4.7109375" customWidth="1"/>
    <col min="5" max="5" width="7.85546875" style="359" customWidth="1"/>
    <col min="6" max="6" width="4.7109375" customWidth="1"/>
    <col min="7" max="7" width="9.28515625" style="359" customWidth="1"/>
    <col min="8" max="8" width="4.7109375" customWidth="1"/>
    <col min="9" max="9" width="9.28515625" style="359" customWidth="1"/>
    <col min="10" max="10" width="4.7109375" customWidth="1"/>
    <col min="11" max="11" width="9.28515625" style="359" customWidth="1"/>
    <col min="12" max="12" width="4.7109375" customWidth="1"/>
    <col min="13" max="13" width="9.28515625" style="359" customWidth="1"/>
    <col min="14" max="14" width="4.7109375" customWidth="1"/>
    <col min="15" max="15" width="9.28515625" style="359" customWidth="1"/>
    <col min="16" max="16" width="4.7109375" customWidth="1"/>
    <col min="17" max="17" width="9.28515625" style="359" customWidth="1"/>
    <col min="18" max="18" width="4.7109375" customWidth="1"/>
    <col min="19" max="19" width="9.28515625" style="359" customWidth="1"/>
    <col min="20" max="20" width="10.85546875" style="359" customWidth="1"/>
    <col min="21" max="21" width="6.7109375" customWidth="1"/>
    <col min="22" max="22" width="10" style="359" customWidth="1"/>
    <col min="23" max="23" width="10.5703125" customWidth="1"/>
    <col min="24" max="26" width="9.140625" hidden="1" customWidth="1"/>
    <col min="27" max="27" width="10.85546875" hidden="1" customWidth="1"/>
    <col min="28" max="28" width="15.5703125" hidden="1" customWidth="1"/>
    <col min="29" max="29" width="14.5703125" hidden="1" customWidth="1"/>
    <col min="30" max="31" width="9.140625" hidden="1" customWidth="1"/>
    <col min="257" max="257" width="5.140625" customWidth="1"/>
    <col min="258" max="258" width="21.85546875" bestFit="1" customWidth="1"/>
    <col min="259" max="259" width="19.85546875" customWidth="1"/>
    <col min="260" max="260" width="4.7109375" customWidth="1"/>
    <col min="261" max="261" width="7.85546875" customWidth="1"/>
    <col min="262" max="262" width="4.7109375" customWidth="1"/>
    <col min="263" max="263" width="9.28515625" customWidth="1"/>
    <col min="264" max="264" width="4.7109375" customWidth="1"/>
    <col min="265" max="265" width="9.28515625" customWidth="1"/>
    <col min="266" max="266" width="4.7109375" customWidth="1"/>
    <col min="267" max="267" width="9.28515625" customWidth="1"/>
    <col min="268" max="268" width="4.7109375" customWidth="1"/>
    <col min="269" max="269" width="9.28515625" customWidth="1"/>
    <col min="270" max="270" width="4.7109375" customWidth="1"/>
    <col min="271" max="271" width="9.28515625" customWidth="1"/>
    <col min="272" max="272" width="4.7109375" customWidth="1"/>
    <col min="273" max="273" width="9.28515625" customWidth="1"/>
    <col min="274" max="274" width="4.7109375" customWidth="1"/>
    <col min="275" max="275" width="9.28515625" customWidth="1"/>
    <col min="276" max="276" width="10.85546875" customWidth="1"/>
    <col min="277" max="277" width="6.7109375" customWidth="1"/>
    <col min="278" max="278" width="10" customWidth="1"/>
    <col min="279" max="279" width="10.5703125" customWidth="1"/>
    <col min="280" max="287" width="0" hidden="1" customWidth="1"/>
    <col min="513" max="513" width="5.140625" customWidth="1"/>
    <col min="514" max="514" width="21.85546875" bestFit="1" customWidth="1"/>
    <col min="515" max="515" width="19.85546875" customWidth="1"/>
    <col min="516" max="516" width="4.7109375" customWidth="1"/>
    <col min="517" max="517" width="7.85546875" customWidth="1"/>
    <col min="518" max="518" width="4.7109375" customWidth="1"/>
    <col min="519" max="519" width="9.28515625" customWidth="1"/>
    <col min="520" max="520" width="4.7109375" customWidth="1"/>
    <col min="521" max="521" width="9.28515625" customWidth="1"/>
    <col min="522" max="522" width="4.7109375" customWidth="1"/>
    <col min="523" max="523" width="9.28515625" customWidth="1"/>
    <col min="524" max="524" width="4.7109375" customWidth="1"/>
    <col min="525" max="525" width="9.28515625" customWidth="1"/>
    <col min="526" max="526" width="4.7109375" customWidth="1"/>
    <col min="527" max="527" width="9.28515625" customWidth="1"/>
    <col min="528" max="528" width="4.7109375" customWidth="1"/>
    <col min="529" max="529" width="9.28515625" customWidth="1"/>
    <col min="530" max="530" width="4.7109375" customWidth="1"/>
    <col min="531" max="531" width="9.28515625" customWidth="1"/>
    <col min="532" max="532" width="10.85546875" customWidth="1"/>
    <col min="533" max="533" width="6.7109375" customWidth="1"/>
    <col min="534" max="534" width="10" customWidth="1"/>
    <col min="535" max="535" width="10.5703125" customWidth="1"/>
    <col min="536" max="543" width="0" hidden="1" customWidth="1"/>
    <col min="769" max="769" width="5.140625" customWidth="1"/>
    <col min="770" max="770" width="21.85546875" bestFit="1" customWidth="1"/>
    <col min="771" max="771" width="19.85546875" customWidth="1"/>
    <col min="772" max="772" width="4.7109375" customWidth="1"/>
    <col min="773" max="773" width="7.85546875" customWidth="1"/>
    <col min="774" max="774" width="4.7109375" customWidth="1"/>
    <col min="775" max="775" width="9.28515625" customWidth="1"/>
    <col min="776" max="776" width="4.7109375" customWidth="1"/>
    <col min="777" max="777" width="9.28515625" customWidth="1"/>
    <col min="778" max="778" width="4.7109375" customWidth="1"/>
    <col min="779" max="779" width="9.28515625" customWidth="1"/>
    <col min="780" max="780" width="4.7109375" customWidth="1"/>
    <col min="781" max="781" width="9.28515625" customWidth="1"/>
    <col min="782" max="782" width="4.7109375" customWidth="1"/>
    <col min="783" max="783" width="9.28515625" customWidth="1"/>
    <col min="784" max="784" width="4.7109375" customWidth="1"/>
    <col min="785" max="785" width="9.28515625" customWidth="1"/>
    <col min="786" max="786" width="4.7109375" customWidth="1"/>
    <col min="787" max="787" width="9.28515625" customWidth="1"/>
    <col min="788" max="788" width="10.85546875" customWidth="1"/>
    <col min="789" max="789" width="6.7109375" customWidth="1"/>
    <col min="790" max="790" width="10" customWidth="1"/>
    <col min="791" max="791" width="10.5703125" customWidth="1"/>
    <col min="792" max="799" width="0" hidden="1" customWidth="1"/>
    <col min="1025" max="1025" width="5.140625" customWidth="1"/>
    <col min="1026" max="1026" width="21.85546875" bestFit="1" customWidth="1"/>
    <col min="1027" max="1027" width="19.85546875" customWidth="1"/>
    <col min="1028" max="1028" width="4.7109375" customWidth="1"/>
    <col min="1029" max="1029" width="7.85546875" customWidth="1"/>
    <col min="1030" max="1030" width="4.7109375" customWidth="1"/>
    <col min="1031" max="1031" width="9.28515625" customWidth="1"/>
    <col min="1032" max="1032" width="4.7109375" customWidth="1"/>
    <col min="1033" max="1033" width="9.28515625" customWidth="1"/>
    <col min="1034" max="1034" width="4.7109375" customWidth="1"/>
    <col min="1035" max="1035" width="9.28515625" customWidth="1"/>
    <col min="1036" max="1036" width="4.7109375" customWidth="1"/>
    <col min="1037" max="1037" width="9.28515625" customWidth="1"/>
    <col min="1038" max="1038" width="4.7109375" customWidth="1"/>
    <col min="1039" max="1039" width="9.28515625" customWidth="1"/>
    <col min="1040" max="1040" width="4.7109375" customWidth="1"/>
    <col min="1041" max="1041" width="9.28515625" customWidth="1"/>
    <col min="1042" max="1042" width="4.7109375" customWidth="1"/>
    <col min="1043" max="1043" width="9.28515625" customWidth="1"/>
    <col min="1044" max="1044" width="10.85546875" customWidth="1"/>
    <col min="1045" max="1045" width="6.7109375" customWidth="1"/>
    <col min="1046" max="1046" width="10" customWidth="1"/>
    <col min="1047" max="1047" width="10.5703125" customWidth="1"/>
    <col min="1048" max="1055" width="0" hidden="1" customWidth="1"/>
    <col min="1281" max="1281" width="5.140625" customWidth="1"/>
    <col min="1282" max="1282" width="21.85546875" bestFit="1" customWidth="1"/>
    <col min="1283" max="1283" width="19.85546875" customWidth="1"/>
    <col min="1284" max="1284" width="4.7109375" customWidth="1"/>
    <col min="1285" max="1285" width="7.85546875" customWidth="1"/>
    <col min="1286" max="1286" width="4.7109375" customWidth="1"/>
    <col min="1287" max="1287" width="9.28515625" customWidth="1"/>
    <col min="1288" max="1288" width="4.7109375" customWidth="1"/>
    <col min="1289" max="1289" width="9.28515625" customWidth="1"/>
    <col min="1290" max="1290" width="4.7109375" customWidth="1"/>
    <col min="1291" max="1291" width="9.28515625" customWidth="1"/>
    <col min="1292" max="1292" width="4.7109375" customWidth="1"/>
    <col min="1293" max="1293" width="9.28515625" customWidth="1"/>
    <col min="1294" max="1294" width="4.7109375" customWidth="1"/>
    <col min="1295" max="1295" width="9.28515625" customWidth="1"/>
    <col min="1296" max="1296" width="4.7109375" customWidth="1"/>
    <col min="1297" max="1297" width="9.28515625" customWidth="1"/>
    <col min="1298" max="1298" width="4.7109375" customWidth="1"/>
    <col min="1299" max="1299" width="9.28515625" customWidth="1"/>
    <col min="1300" max="1300" width="10.85546875" customWidth="1"/>
    <col min="1301" max="1301" width="6.7109375" customWidth="1"/>
    <col min="1302" max="1302" width="10" customWidth="1"/>
    <col min="1303" max="1303" width="10.5703125" customWidth="1"/>
    <col min="1304" max="1311" width="0" hidden="1" customWidth="1"/>
    <col min="1537" max="1537" width="5.140625" customWidth="1"/>
    <col min="1538" max="1538" width="21.85546875" bestFit="1" customWidth="1"/>
    <col min="1539" max="1539" width="19.85546875" customWidth="1"/>
    <col min="1540" max="1540" width="4.7109375" customWidth="1"/>
    <col min="1541" max="1541" width="7.85546875" customWidth="1"/>
    <col min="1542" max="1542" width="4.7109375" customWidth="1"/>
    <col min="1543" max="1543" width="9.28515625" customWidth="1"/>
    <col min="1544" max="1544" width="4.7109375" customWidth="1"/>
    <col min="1545" max="1545" width="9.28515625" customWidth="1"/>
    <col min="1546" max="1546" width="4.7109375" customWidth="1"/>
    <col min="1547" max="1547" width="9.28515625" customWidth="1"/>
    <col min="1548" max="1548" width="4.7109375" customWidth="1"/>
    <col min="1549" max="1549" width="9.28515625" customWidth="1"/>
    <col min="1550" max="1550" width="4.7109375" customWidth="1"/>
    <col min="1551" max="1551" width="9.28515625" customWidth="1"/>
    <col min="1552" max="1552" width="4.7109375" customWidth="1"/>
    <col min="1553" max="1553" width="9.28515625" customWidth="1"/>
    <col min="1554" max="1554" width="4.7109375" customWidth="1"/>
    <col min="1555" max="1555" width="9.28515625" customWidth="1"/>
    <col min="1556" max="1556" width="10.85546875" customWidth="1"/>
    <col min="1557" max="1557" width="6.7109375" customWidth="1"/>
    <col min="1558" max="1558" width="10" customWidth="1"/>
    <col min="1559" max="1559" width="10.5703125" customWidth="1"/>
    <col min="1560" max="1567" width="0" hidden="1" customWidth="1"/>
    <col min="1793" max="1793" width="5.140625" customWidth="1"/>
    <col min="1794" max="1794" width="21.85546875" bestFit="1" customWidth="1"/>
    <col min="1795" max="1795" width="19.85546875" customWidth="1"/>
    <col min="1796" max="1796" width="4.7109375" customWidth="1"/>
    <col min="1797" max="1797" width="7.85546875" customWidth="1"/>
    <col min="1798" max="1798" width="4.7109375" customWidth="1"/>
    <col min="1799" max="1799" width="9.28515625" customWidth="1"/>
    <col min="1800" max="1800" width="4.7109375" customWidth="1"/>
    <col min="1801" max="1801" width="9.28515625" customWidth="1"/>
    <col min="1802" max="1802" width="4.7109375" customWidth="1"/>
    <col min="1803" max="1803" width="9.28515625" customWidth="1"/>
    <col min="1804" max="1804" width="4.7109375" customWidth="1"/>
    <col min="1805" max="1805" width="9.28515625" customWidth="1"/>
    <col min="1806" max="1806" width="4.7109375" customWidth="1"/>
    <col min="1807" max="1807" width="9.28515625" customWidth="1"/>
    <col min="1808" max="1808" width="4.7109375" customWidth="1"/>
    <col min="1809" max="1809" width="9.28515625" customWidth="1"/>
    <col min="1810" max="1810" width="4.7109375" customWidth="1"/>
    <col min="1811" max="1811" width="9.28515625" customWidth="1"/>
    <col min="1812" max="1812" width="10.85546875" customWidth="1"/>
    <col min="1813" max="1813" width="6.7109375" customWidth="1"/>
    <col min="1814" max="1814" width="10" customWidth="1"/>
    <col min="1815" max="1815" width="10.5703125" customWidth="1"/>
    <col min="1816" max="1823" width="0" hidden="1" customWidth="1"/>
    <col min="2049" max="2049" width="5.140625" customWidth="1"/>
    <col min="2050" max="2050" width="21.85546875" bestFit="1" customWidth="1"/>
    <col min="2051" max="2051" width="19.85546875" customWidth="1"/>
    <col min="2052" max="2052" width="4.7109375" customWidth="1"/>
    <col min="2053" max="2053" width="7.85546875" customWidth="1"/>
    <col min="2054" max="2054" width="4.7109375" customWidth="1"/>
    <col min="2055" max="2055" width="9.28515625" customWidth="1"/>
    <col min="2056" max="2056" width="4.7109375" customWidth="1"/>
    <col min="2057" max="2057" width="9.28515625" customWidth="1"/>
    <col min="2058" max="2058" width="4.7109375" customWidth="1"/>
    <col min="2059" max="2059" width="9.28515625" customWidth="1"/>
    <col min="2060" max="2060" width="4.7109375" customWidth="1"/>
    <col min="2061" max="2061" width="9.28515625" customWidth="1"/>
    <col min="2062" max="2062" width="4.7109375" customWidth="1"/>
    <col min="2063" max="2063" width="9.28515625" customWidth="1"/>
    <col min="2064" max="2064" width="4.7109375" customWidth="1"/>
    <col min="2065" max="2065" width="9.28515625" customWidth="1"/>
    <col min="2066" max="2066" width="4.7109375" customWidth="1"/>
    <col min="2067" max="2067" width="9.28515625" customWidth="1"/>
    <col min="2068" max="2068" width="10.85546875" customWidth="1"/>
    <col min="2069" max="2069" width="6.7109375" customWidth="1"/>
    <col min="2070" max="2070" width="10" customWidth="1"/>
    <col min="2071" max="2071" width="10.5703125" customWidth="1"/>
    <col min="2072" max="2079" width="0" hidden="1" customWidth="1"/>
    <col min="2305" max="2305" width="5.140625" customWidth="1"/>
    <col min="2306" max="2306" width="21.85546875" bestFit="1" customWidth="1"/>
    <col min="2307" max="2307" width="19.85546875" customWidth="1"/>
    <col min="2308" max="2308" width="4.7109375" customWidth="1"/>
    <col min="2309" max="2309" width="7.85546875" customWidth="1"/>
    <col min="2310" max="2310" width="4.7109375" customWidth="1"/>
    <col min="2311" max="2311" width="9.28515625" customWidth="1"/>
    <col min="2312" max="2312" width="4.7109375" customWidth="1"/>
    <col min="2313" max="2313" width="9.28515625" customWidth="1"/>
    <col min="2314" max="2314" width="4.7109375" customWidth="1"/>
    <col min="2315" max="2315" width="9.28515625" customWidth="1"/>
    <col min="2316" max="2316" width="4.7109375" customWidth="1"/>
    <col min="2317" max="2317" width="9.28515625" customWidth="1"/>
    <col min="2318" max="2318" width="4.7109375" customWidth="1"/>
    <col min="2319" max="2319" width="9.28515625" customWidth="1"/>
    <col min="2320" max="2320" width="4.7109375" customWidth="1"/>
    <col min="2321" max="2321" width="9.28515625" customWidth="1"/>
    <col min="2322" max="2322" width="4.7109375" customWidth="1"/>
    <col min="2323" max="2323" width="9.28515625" customWidth="1"/>
    <col min="2324" max="2324" width="10.85546875" customWidth="1"/>
    <col min="2325" max="2325" width="6.7109375" customWidth="1"/>
    <col min="2326" max="2326" width="10" customWidth="1"/>
    <col min="2327" max="2327" width="10.5703125" customWidth="1"/>
    <col min="2328" max="2335" width="0" hidden="1" customWidth="1"/>
    <col min="2561" max="2561" width="5.140625" customWidth="1"/>
    <col min="2562" max="2562" width="21.85546875" bestFit="1" customWidth="1"/>
    <col min="2563" max="2563" width="19.85546875" customWidth="1"/>
    <col min="2564" max="2564" width="4.7109375" customWidth="1"/>
    <col min="2565" max="2565" width="7.85546875" customWidth="1"/>
    <col min="2566" max="2566" width="4.7109375" customWidth="1"/>
    <col min="2567" max="2567" width="9.28515625" customWidth="1"/>
    <col min="2568" max="2568" width="4.7109375" customWidth="1"/>
    <col min="2569" max="2569" width="9.28515625" customWidth="1"/>
    <col min="2570" max="2570" width="4.7109375" customWidth="1"/>
    <col min="2571" max="2571" width="9.28515625" customWidth="1"/>
    <col min="2572" max="2572" width="4.7109375" customWidth="1"/>
    <col min="2573" max="2573" width="9.28515625" customWidth="1"/>
    <col min="2574" max="2574" width="4.7109375" customWidth="1"/>
    <col min="2575" max="2575" width="9.28515625" customWidth="1"/>
    <col min="2576" max="2576" width="4.7109375" customWidth="1"/>
    <col min="2577" max="2577" width="9.28515625" customWidth="1"/>
    <col min="2578" max="2578" width="4.7109375" customWidth="1"/>
    <col min="2579" max="2579" width="9.28515625" customWidth="1"/>
    <col min="2580" max="2580" width="10.85546875" customWidth="1"/>
    <col min="2581" max="2581" width="6.7109375" customWidth="1"/>
    <col min="2582" max="2582" width="10" customWidth="1"/>
    <col min="2583" max="2583" width="10.5703125" customWidth="1"/>
    <col min="2584" max="2591" width="0" hidden="1" customWidth="1"/>
    <col min="2817" max="2817" width="5.140625" customWidth="1"/>
    <col min="2818" max="2818" width="21.85546875" bestFit="1" customWidth="1"/>
    <col min="2819" max="2819" width="19.85546875" customWidth="1"/>
    <col min="2820" max="2820" width="4.7109375" customWidth="1"/>
    <col min="2821" max="2821" width="7.85546875" customWidth="1"/>
    <col min="2822" max="2822" width="4.7109375" customWidth="1"/>
    <col min="2823" max="2823" width="9.28515625" customWidth="1"/>
    <col min="2824" max="2824" width="4.7109375" customWidth="1"/>
    <col min="2825" max="2825" width="9.28515625" customWidth="1"/>
    <col min="2826" max="2826" width="4.7109375" customWidth="1"/>
    <col min="2827" max="2827" width="9.28515625" customWidth="1"/>
    <col min="2828" max="2828" width="4.7109375" customWidth="1"/>
    <col min="2829" max="2829" width="9.28515625" customWidth="1"/>
    <col min="2830" max="2830" width="4.7109375" customWidth="1"/>
    <col min="2831" max="2831" width="9.28515625" customWidth="1"/>
    <col min="2832" max="2832" width="4.7109375" customWidth="1"/>
    <col min="2833" max="2833" width="9.28515625" customWidth="1"/>
    <col min="2834" max="2834" width="4.7109375" customWidth="1"/>
    <col min="2835" max="2835" width="9.28515625" customWidth="1"/>
    <col min="2836" max="2836" width="10.85546875" customWidth="1"/>
    <col min="2837" max="2837" width="6.7109375" customWidth="1"/>
    <col min="2838" max="2838" width="10" customWidth="1"/>
    <col min="2839" max="2839" width="10.5703125" customWidth="1"/>
    <col min="2840" max="2847" width="0" hidden="1" customWidth="1"/>
    <col min="3073" max="3073" width="5.140625" customWidth="1"/>
    <col min="3074" max="3074" width="21.85546875" bestFit="1" customWidth="1"/>
    <col min="3075" max="3075" width="19.85546875" customWidth="1"/>
    <col min="3076" max="3076" width="4.7109375" customWidth="1"/>
    <col min="3077" max="3077" width="7.85546875" customWidth="1"/>
    <col min="3078" max="3078" width="4.7109375" customWidth="1"/>
    <col min="3079" max="3079" width="9.28515625" customWidth="1"/>
    <col min="3080" max="3080" width="4.7109375" customWidth="1"/>
    <col min="3081" max="3081" width="9.28515625" customWidth="1"/>
    <col min="3082" max="3082" width="4.7109375" customWidth="1"/>
    <col min="3083" max="3083" width="9.28515625" customWidth="1"/>
    <col min="3084" max="3084" width="4.7109375" customWidth="1"/>
    <col min="3085" max="3085" width="9.28515625" customWidth="1"/>
    <col min="3086" max="3086" width="4.7109375" customWidth="1"/>
    <col min="3087" max="3087" width="9.28515625" customWidth="1"/>
    <col min="3088" max="3088" width="4.7109375" customWidth="1"/>
    <col min="3089" max="3089" width="9.28515625" customWidth="1"/>
    <col min="3090" max="3090" width="4.7109375" customWidth="1"/>
    <col min="3091" max="3091" width="9.28515625" customWidth="1"/>
    <col min="3092" max="3092" width="10.85546875" customWidth="1"/>
    <col min="3093" max="3093" width="6.7109375" customWidth="1"/>
    <col min="3094" max="3094" width="10" customWidth="1"/>
    <col min="3095" max="3095" width="10.5703125" customWidth="1"/>
    <col min="3096" max="3103" width="0" hidden="1" customWidth="1"/>
    <col min="3329" max="3329" width="5.140625" customWidth="1"/>
    <col min="3330" max="3330" width="21.85546875" bestFit="1" customWidth="1"/>
    <col min="3331" max="3331" width="19.85546875" customWidth="1"/>
    <col min="3332" max="3332" width="4.7109375" customWidth="1"/>
    <col min="3333" max="3333" width="7.85546875" customWidth="1"/>
    <col min="3334" max="3334" width="4.7109375" customWidth="1"/>
    <col min="3335" max="3335" width="9.28515625" customWidth="1"/>
    <col min="3336" max="3336" width="4.7109375" customWidth="1"/>
    <col min="3337" max="3337" width="9.28515625" customWidth="1"/>
    <col min="3338" max="3338" width="4.7109375" customWidth="1"/>
    <col min="3339" max="3339" width="9.28515625" customWidth="1"/>
    <col min="3340" max="3340" width="4.7109375" customWidth="1"/>
    <col min="3341" max="3341" width="9.28515625" customWidth="1"/>
    <col min="3342" max="3342" width="4.7109375" customWidth="1"/>
    <col min="3343" max="3343" width="9.28515625" customWidth="1"/>
    <col min="3344" max="3344" width="4.7109375" customWidth="1"/>
    <col min="3345" max="3345" width="9.28515625" customWidth="1"/>
    <col min="3346" max="3346" width="4.7109375" customWidth="1"/>
    <col min="3347" max="3347" width="9.28515625" customWidth="1"/>
    <col min="3348" max="3348" width="10.85546875" customWidth="1"/>
    <col min="3349" max="3349" width="6.7109375" customWidth="1"/>
    <col min="3350" max="3350" width="10" customWidth="1"/>
    <col min="3351" max="3351" width="10.5703125" customWidth="1"/>
    <col min="3352" max="3359" width="0" hidden="1" customWidth="1"/>
    <col min="3585" max="3585" width="5.140625" customWidth="1"/>
    <col min="3586" max="3586" width="21.85546875" bestFit="1" customWidth="1"/>
    <col min="3587" max="3587" width="19.85546875" customWidth="1"/>
    <col min="3588" max="3588" width="4.7109375" customWidth="1"/>
    <col min="3589" max="3589" width="7.85546875" customWidth="1"/>
    <col min="3590" max="3590" width="4.7109375" customWidth="1"/>
    <col min="3591" max="3591" width="9.28515625" customWidth="1"/>
    <col min="3592" max="3592" width="4.7109375" customWidth="1"/>
    <col min="3593" max="3593" width="9.28515625" customWidth="1"/>
    <col min="3594" max="3594" width="4.7109375" customWidth="1"/>
    <col min="3595" max="3595" width="9.28515625" customWidth="1"/>
    <col min="3596" max="3596" width="4.7109375" customWidth="1"/>
    <col min="3597" max="3597" width="9.28515625" customWidth="1"/>
    <col min="3598" max="3598" width="4.7109375" customWidth="1"/>
    <col min="3599" max="3599" width="9.28515625" customWidth="1"/>
    <col min="3600" max="3600" width="4.7109375" customWidth="1"/>
    <col min="3601" max="3601" width="9.28515625" customWidth="1"/>
    <col min="3602" max="3602" width="4.7109375" customWidth="1"/>
    <col min="3603" max="3603" width="9.28515625" customWidth="1"/>
    <col min="3604" max="3604" width="10.85546875" customWidth="1"/>
    <col min="3605" max="3605" width="6.7109375" customWidth="1"/>
    <col min="3606" max="3606" width="10" customWidth="1"/>
    <col min="3607" max="3607" width="10.5703125" customWidth="1"/>
    <col min="3608" max="3615" width="0" hidden="1" customWidth="1"/>
    <col min="3841" max="3841" width="5.140625" customWidth="1"/>
    <col min="3842" max="3842" width="21.85546875" bestFit="1" customWidth="1"/>
    <col min="3843" max="3843" width="19.85546875" customWidth="1"/>
    <col min="3844" max="3844" width="4.7109375" customWidth="1"/>
    <col min="3845" max="3845" width="7.85546875" customWidth="1"/>
    <col min="3846" max="3846" width="4.7109375" customWidth="1"/>
    <col min="3847" max="3847" width="9.28515625" customWidth="1"/>
    <col min="3848" max="3848" width="4.7109375" customWidth="1"/>
    <col min="3849" max="3849" width="9.28515625" customWidth="1"/>
    <col min="3850" max="3850" width="4.7109375" customWidth="1"/>
    <col min="3851" max="3851" width="9.28515625" customWidth="1"/>
    <col min="3852" max="3852" width="4.7109375" customWidth="1"/>
    <col min="3853" max="3853" width="9.28515625" customWidth="1"/>
    <col min="3854" max="3854" width="4.7109375" customWidth="1"/>
    <col min="3855" max="3855" width="9.28515625" customWidth="1"/>
    <col min="3856" max="3856" width="4.7109375" customWidth="1"/>
    <col min="3857" max="3857" width="9.28515625" customWidth="1"/>
    <col min="3858" max="3858" width="4.7109375" customWidth="1"/>
    <col min="3859" max="3859" width="9.28515625" customWidth="1"/>
    <col min="3860" max="3860" width="10.85546875" customWidth="1"/>
    <col min="3861" max="3861" width="6.7109375" customWidth="1"/>
    <col min="3862" max="3862" width="10" customWidth="1"/>
    <col min="3863" max="3863" width="10.5703125" customWidth="1"/>
    <col min="3864" max="3871" width="0" hidden="1" customWidth="1"/>
    <col min="4097" max="4097" width="5.140625" customWidth="1"/>
    <col min="4098" max="4098" width="21.85546875" bestFit="1" customWidth="1"/>
    <col min="4099" max="4099" width="19.85546875" customWidth="1"/>
    <col min="4100" max="4100" width="4.7109375" customWidth="1"/>
    <col min="4101" max="4101" width="7.85546875" customWidth="1"/>
    <col min="4102" max="4102" width="4.7109375" customWidth="1"/>
    <col min="4103" max="4103" width="9.28515625" customWidth="1"/>
    <col min="4104" max="4104" width="4.7109375" customWidth="1"/>
    <col min="4105" max="4105" width="9.28515625" customWidth="1"/>
    <col min="4106" max="4106" width="4.7109375" customWidth="1"/>
    <col min="4107" max="4107" width="9.28515625" customWidth="1"/>
    <col min="4108" max="4108" width="4.7109375" customWidth="1"/>
    <col min="4109" max="4109" width="9.28515625" customWidth="1"/>
    <col min="4110" max="4110" width="4.7109375" customWidth="1"/>
    <col min="4111" max="4111" width="9.28515625" customWidth="1"/>
    <col min="4112" max="4112" width="4.7109375" customWidth="1"/>
    <col min="4113" max="4113" width="9.28515625" customWidth="1"/>
    <col min="4114" max="4114" width="4.7109375" customWidth="1"/>
    <col min="4115" max="4115" width="9.28515625" customWidth="1"/>
    <col min="4116" max="4116" width="10.85546875" customWidth="1"/>
    <col min="4117" max="4117" width="6.7109375" customWidth="1"/>
    <col min="4118" max="4118" width="10" customWidth="1"/>
    <col min="4119" max="4119" width="10.5703125" customWidth="1"/>
    <col min="4120" max="4127" width="0" hidden="1" customWidth="1"/>
    <col min="4353" max="4353" width="5.140625" customWidth="1"/>
    <col min="4354" max="4354" width="21.85546875" bestFit="1" customWidth="1"/>
    <col min="4355" max="4355" width="19.85546875" customWidth="1"/>
    <col min="4356" max="4356" width="4.7109375" customWidth="1"/>
    <col min="4357" max="4357" width="7.85546875" customWidth="1"/>
    <col min="4358" max="4358" width="4.7109375" customWidth="1"/>
    <col min="4359" max="4359" width="9.28515625" customWidth="1"/>
    <col min="4360" max="4360" width="4.7109375" customWidth="1"/>
    <col min="4361" max="4361" width="9.28515625" customWidth="1"/>
    <col min="4362" max="4362" width="4.7109375" customWidth="1"/>
    <col min="4363" max="4363" width="9.28515625" customWidth="1"/>
    <col min="4364" max="4364" width="4.7109375" customWidth="1"/>
    <col min="4365" max="4365" width="9.28515625" customWidth="1"/>
    <col min="4366" max="4366" width="4.7109375" customWidth="1"/>
    <col min="4367" max="4367" width="9.28515625" customWidth="1"/>
    <col min="4368" max="4368" width="4.7109375" customWidth="1"/>
    <col min="4369" max="4369" width="9.28515625" customWidth="1"/>
    <col min="4370" max="4370" width="4.7109375" customWidth="1"/>
    <col min="4371" max="4371" width="9.28515625" customWidth="1"/>
    <col min="4372" max="4372" width="10.85546875" customWidth="1"/>
    <col min="4373" max="4373" width="6.7109375" customWidth="1"/>
    <col min="4374" max="4374" width="10" customWidth="1"/>
    <col min="4375" max="4375" width="10.5703125" customWidth="1"/>
    <col min="4376" max="4383" width="0" hidden="1" customWidth="1"/>
    <col min="4609" max="4609" width="5.140625" customWidth="1"/>
    <col min="4610" max="4610" width="21.85546875" bestFit="1" customWidth="1"/>
    <col min="4611" max="4611" width="19.85546875" customWidth="1"/>
    <col min="4612" max="4612" width="4.7109375" customWidth="1"/>
    <col min="4613" max="4613" width="7.85546875" customWidth="1"/>
    <col min="4614" max="4614" width="4.7109375" customWidth="1"/>
    <col min="4615" max="4615" width="9.28515625" customWidth="1"/>
    <col min="4616" max="4616" width="4.7109375" customWidth="1"/>
    <col min="4617" max="4617" width="9.28515625" customWidth="1"/>
    <col min="4618" max="4618" width="4.7109375" customWidth="1"/>
    <col min="4619" max="4619" width="9.28515625" customWidth="1"/>
    <col min="4620" max="4620" width="4.7109375" customWidth="1"/>
    <col min="4621" max="4621" width="9.28515625" customWidth="1"/>
    <col min="4622" max="4622" width="4.7109375" customWidth="1"/>
    <col min="4623" max="4623" width="9.28515625" customWidth="1"/>
    <col min="4624" max="4624" width="4.7109375" customWidth="1"/>
    <col min="4625" max="4625" width="9.28515625" customWidth="1"/>
    <col min="4626" max="4626" width="4.7109375" customWidth="1"/>
    <col min="4627" max="4627" width="9.28515625" customWidth="1"/>
    <col min="4628" max="4628" width="10.85546875" customWidth="1"/>
    <col min="4629" max="4629" width="6.7109375" customWidth="1"/>
    <col min="4630" max="4630" width="10" customWidth="1"/>
    <col min="4631" max="4631" width="10.5703125" customWidth="1"/>
    <col min="4632" max="4639" width="0" hidden="1" customWidth="1"/>
    <col min="4865" max="4865" width="5.140625" customWidth="1"/>
    <col min="4866" max="4866" width="21.85546875" bestFit="1" customWidth="1"/>
    <col min="4867" max="4867" width="19.85546875" customWidth="1"/>
    <col min="4868" max="4868" width="4.7109375" customWidth="1"/>
    <col min="4869" max="4869" width="7.85546875" customWidth="1"/>
    <col min="4870" max="4870" width="4.7109375" customWidth="1"/>
    <col min="4871" max="4871" width="9.28515625" customWidth="1"/>
    <col min="4872" max="4872" width="4.7109375" customWidth="1"/>
    <col min="4873" max="4873" width="9.28515625" customWidth="1"/>
    <col min="4874" max="4874" width="4.7109375" customWidth="1"/>
    <col min="4875" max="4875" width="9.28515625" customWidth="1"/>
    <col min="4876" max="4876" width="4.7109375" customWidth="1"/>
    <col min="4877" max="4877" width="9.28515625" customWidth="1"/>
    <col min="4878" max="4878" width="4.7109375" customWidth="1"/>
    <col min="4879" max="4879" width="9.28515625" customWidth="1"/>
    <col min="4880" max="4880" width="4.7109375" customWidth="1"/>
    <col min="4881" max="4881" width="9.28515625" customWidth="1"/>
    <col min="4882" max="4882" width="4.7109375" customWidth="1"/>
    <col min="4883" max="4883" width="9.28515625" customWidth="1"/>
    <col min="4884" max="4884" width="10.85546875" customWidth="1"/>
    <col min="4885" max="4885" width="6.7109375" customWidth="1"/>
    <col min="4886" max="4886" width="10" customWidth="1"/>
    <col min="4887" max="4887" width="10.5703125" customWidth="1"/>
    <col min="4888" max="4895" width="0" hidden="1" customWidth="1"/>
    <col min="5121" max="5121" width="5.140625" customWidth="1"/>
    <col min="5122" max="5122" width="21.85546875" bestFit="1" customWidth="1"/>
    <col min="5123" max="5123" width="19.85546875" customWidth="1"/>
    <col min="5124" max="5124" width="4.7109375" customWidth="1"/>
    <col min="5125" max="5125" width="7.85546875" customWidth="1"/>
    <col min="5126" max="5126" width="4.7109375" customWidth="1"/>
    <col min="5127" max="5127" width="9.28515625" customWidth="1"/>
    <col min="5128" max="5128" width="4.7109375" customWidth="1"/>
    <col min="5129" max="5129" width="9.28515625" customWidth="1"/>
    <col min="5130" max="5130" width="4.7109375" customWidth="1"/>
    <col min="5131" max="5131" width="9.28515625" customWidth="1"/>
    <col min="5132" max="5132" width="4.7109375" customWidth="1"/>
    <col min="5133" max="5133" width="9.28515625" customWidth="1"/>
    <col min="5134" max="5134" width="4.7109375" customWidth="1"/>
    <col min="5135" max="5135" width="9.28515625" customWidth="1"/>
    <col min="5136" max="5136" width="4.7109375" customWidth="1"/>
    <col min="5137" max="5137" width="9.28515625" customWidth="1"/>
    <col min="5138" max="5138" width="4.7109375" customWidth="1"/>
    <col min="5139" max="5139" width="9.28515625" customWidth="1"/>
    <col min="5140" max="5140" width="10.85546875" customWidth="1"/>
    <col min="5141" max="5141" width="6.7109375" customWidth="1"/>
    <col min="5142" max="5142" width="10" customWidth="1"/>
    <col min="5143" max="5143" width="10.5703125" customWidth="1"/>
    <col min="5144" max="5151" width="0" hidden="1" customWidth="1"/>
    <col min="5377" max="5377" width="5.140625" customWidth="1"/>
    <col min="5378" max="5378" width="21.85546875" bestFit="1" customWidth="1"/>
    <col min="5379" max="5379" width="19.85546875" customWidth="1"/>
    <col min="5380" max="5380" width="4.7109375" customWidth="1"/>
    <col min="5381" max="5381" width="7.85546875" customWidth="1"/>
    <col min="5382" max="5382" width="4.7109375" customWidth="1"/>
    <col min="5383" max="5383" width="9.28515625" customWidth="1"/>
    <col min="5384" max="5384" width="4.7109375" customWidth="1"/>
    <col min="5385" max="5385" width="9.28515625" customWidth="1"/>
    <col min="5386" max="5386" width="4.7109375" customWidth="1"/>
    <col min="5387" max="5387" width="9.28515625" customWidth="1"/>
    <col min="5388" max="5388" width="4.7109375" customWidth="1"/>
    <col min="5389" max="5389" width="9.28515625" customWidth="1"/>
    <col min="5390" max="5390" width="4.7109375" customWidth="1"/>
    <col min="5391" max="5391" width="9.28515625" customWidth="1"/>
    <col min="5392" max="5392" width="4.7109375" customWidth="1"/>
    <col min="5393" max="5393" width="9.28515625" customWidth="1"/>
    <col min="5394" max="5394" width="4.7109375" customWidth="1"/>
    <col min="5395" max="5395" width="9.28515625" customWidth="1"/>
    <col min="5396" max="5396" width="10.85546875" customWidth="1"/>
    <col min="5397" max="5397" width="6.7109375" customWidth="1"/>
    <col min="5398" max="5398" width="10" customWidth="1"/>
    <col min="5399" max="5399" width="10.5703125" customWidth="1"/>
    <col min="5400" max="5407" width="0" hidden="1" customWidth="1"/>
    <col min="5633" max="5633" width="5.140625" customWidth="1"/>
    <col min="5634" max="5634" width="21.85546875" bestFit="1" customWidth="1"/>
    <col min="5635" max="5635" width="19.85546875" customWidth="1"/>
    <col min="5636" max="5636" width="4.7109375" customWidth="1"/>
    <col min="5637" max="5637" width="7.85546875" customWidth="1"/>
    <col min="5638" max="5638" width="4.7109375" customWidth="1"/>
    <col min="5639" max="5639" width="9.28515625" customWidth="1"/>
    <col min="5640" max="5640" width="4.7109375" customWidth="1"/>
    <col min="5641" max="5641" width="9.28515625" customWidth="1"/>
    <col min="5642" max="5642" width="4.7109375" customWidth="1"/>
    <col min="5643" max="5643" width="9.28515625" customWidth="1"/>
    <col min="5644" max="5644" width="4.7109375" customWidth="1"/>
    <col min="5645" max="5645" width="9.28515625" customWidth="1"/>
    <col min="5646" max="5646" width="4.7109375" customWidth="1"/>
    <col min="5647" max="5647" width="9.28515625" customWidth="1"/>
    <col min="5648" max="5648" width="4.7109375" customWidth="1"/>
    <col min="5649" max="5649" width="9.28515625" customWidth="1"/>
    <col min="5650" max="5650" width="4.7109375" customWidth="1"/>
    <col min="5651" max="5651" width="9.28515625" customWidth="1"/>
    <col min="5652" max="5652" width="10.85546875" customWidth="1"/>
    <col min="5653" max="5653" width="6.7109375" customWidth="1"/>
    <col min="5654" max="5654" width="10" customWidth="1"/>
    <col min="5655" max="5655" width="10.5703125" customWidth="1"/>
    <col min="5656" max="5663" width="0" hidden="1" customWidth="1"/>
    <col min="5889" max="5889" width="5.140625" customWidth="1"/>
    <col min="5890" max="5890" width="21.85546875" bestFit="1" customWidth="1"/>
    <col min="5891" max="5891" width="19.85546875" customWidth="1"/>
    <col min="5892" max="5892" width="4.7109375" customWidth="1"/>
    <col min="5893" max="5893" width="7.85546875" customWidth="1"/>
    <col min="5894" max="5894" width="4.7109375" customWidth="1"/>
    <col min="5895" max="5895" width="9.28515625" customWidth="1"/>
    <col min="5896" max="5896" width="4.7109375" customWidth="1"/>
    <col min="5897" max="5897" width="9.28515625" customWidth="1"/>
    <col min="5898" max="5898" width="4.7109375" customWidth="1"/>
    <col min="5899" max="5899" width="9.28515625" customWidth="1"/>
    <col min="5900" max="5900" width="4.7109375" customWidth="1"/>
    <col min="5901" max="5901" width="9.28515625" customWidth="1"/>
    <col min="5902" max="5902" width="4.7109375" customWidth="1"/>
    <col min="5903" max="5903" width="9.28515625" customWidth="1"/>
    <col min="5904" max="5904" width="4.7109375" customWidth="1"/>
    <col min="5905" max="5905" width="9.28515625" customWidth="1"/>
    <col min="5906" max="5906" width="4.7109375" customWidth="1"/>
    <col min="5907" max="5907" width="9.28515625" customWidth="1"/>
    <col min="5908" max="5908" width="10.85546875" customWidth="1"/>
    <col min="5909" max="5909" width="6.7109375" customWidth="1"/>
    <col min="5910" max="5910" width="10" customWidth="1"/>
    <col min="5911" max="5911" width="10.5703125" customWidth="1"/>
    <col min="5912" max="5919" width="0" hidden="1" customWidth="1"/>
    <col min="6145" max="6145" width="5.140625" customWidth="1"/>
    <col min="6146" max="6146" width="21.85546875" bestFit="1" customWidth="1"/>
    <col min="6147" max="6147" width="19.85546875" customWidth="1"/>
    <col min="6148" max="6148" width="4.7109375" customWidth="1"/>
    <col min="6149" max="6149" width="7.85546875" customWidth="1"/>
    <col min="6150" max="6150" width="4.7109375" customWidth="1"/>
    <col min="6151" max="6151" width="9.28515625" customWidth="1"/>
    <col min="6152" max="6152" width="4.7109375" customWidth="1"/>
    <col min="6153" max="6153" width="9.28515625" customWidth="1"/>
    <col min="6154" max="6154" width="4.7109375" customWidth="1"/>
    <col min="6155" max="6155" width="9.28515625" customWidth="1"/>
    <col min="6156" max="6156" width="4.7109375" customWidth="1"/>
    <col min="6157" max="6157" width="9.28515625" customWidth="1"/>
    <col min="6158" max="6158" width="4.7109375" customWidth="1"/>
    <col min="6159" max="6159" width="9.28515625" customWidth="1"/>
    <col min="6160" max="6160" width="4.7109375" customWidth="1"/>
    <col min="6161" max="6161" width="9.28515625" customWidth="1"/>
    <col min="6162" max="6162" width="4.7109375" customWidth="1"/>
    <col min="6163" max="6163" width="9.28515625" customWidth="1"/>
    <col min="6164" max="6164" width="10.85546875" customWidth="1"/>
    <col min="6165" max="6165" width="6.7109375" customWidth="1"/>
    <col min="6166" max="6166" width="10" customWidth="1"/>
    <col min="6167" max="6167" width="10.5703125" customWidth="1"/>
    <col min="6168" max="6175" width="0" hidden="1" customWidth="1"/>
    <col min="6401" max="6401" width="5.140625" customWidth="1"/>
    <col min="6402" max="6402" width="21.85546875" bestFit="1" customWidth="1"/>
    <col min="6403" max="6403" width="19.85546875" customWidth="1"/>
    <col min="6404" max="6404" width="4.7109375" customWidth="1"/>
    <col min="6405" max="6405" width="7.85546875" customWidth="1"/>
    <col min="6406" max="6406" width="4.7109375" customWidth="1"/>
    <col min="6407" max="6407" width="9.28515625" customWidth="1"/>
    <col min="6408" max="6408" width="4.7109375" customWidth="1"/>
    <col min="6409" max="6409" width="9.28515625" customWidth="1"/>
    <col min="6410" max="6410" width="4.7109375" customWidth="1"/>
    <col min="6411" max="6411" width="9.28515625" customWidth="1"/>
    <col min="6412" max="6412" width="4.7109375" customWidth="1"/>
    <col min="6413" max="6413" width="9.28515625" customWidth="1"/>
    <col min="6414" max="6414" width="4.7109375" customWidth="1"/>
    <col min="6415" max="6415" width="9.28515625" customWidth="1"/>
    <col min="6416" max="6416" width="4.7109375" customWidth="1"/>
    <col min="6417" max="6417" width="9.28515625" customWidth="1"/>
    <col min="6418" max="6418" width="4.7109375" customWidth="1"/>
    <col min="6419" max="6419" width="9.28515625" customWidth="1"/>
    <col min="6420" max="6420" width="10.85546875" customWidth="1"/>
    <col min="6421" max="6421" width="6.7109375" customWidth="1"/>
    <col min="6422" max="6422" width="10" customWidth="1"/>
    <col min="6423" max="6423" width="10.5703125" customWidth="1"/>
    <col min="6424" max="6431" width="0" hidden="1" customWidth="1"/>
    <col min="6657" max="6657" width="5.140625" customWidth="1"/>
    <col min="6658" max="6658" width="21.85546875" bestFit="1" customWidth="1"/>
    <col min="6659" max="6659" width="19.85546875" customWidth="1"/>
    <col min="6660" max="6660" width="4.7109375" customWidth="1"/>
    <col min="6661" max="6661" width="7.85546875" customWidth="1"/>
    <col min="6662" max="6662" width="4.7109375" customWidth="1"/>
    <col min="6663" max="6663" width="9.28515625" customWidth="1"/>
    <col min="6664" max="6664" width="4.7109375" customWidth="1"/>
    <col min="6665" max="6665" width="9.28515625" customWidth="1"/>
    <col min="6666" max="6666" width="4.7109375" customWidth="1"/>
    <col min="6667" max="6667" width="9.28515625" customWidth="1"/>
    <col min="6668" max="6668" width="4.7109375" customWidth="1"/>
    <col min="6669" max="6669" width="9.28515625" customWidth="1"/>
    <col min="6670" max="6670" width="4.7109375" customWidth="1"/>
    <col min="6671" max="6671" width="9.28515625" customWidth="1"/>
    <col min="6672" max="6672" width="4.7109375" customWidth="1"/>
    <col min="6673" max="6673" width="9.28515625" customWidth="1"/>
    <col min="6674" max="6674" width="4.7109375" customWidth="1"/>
    <col min="6675" max="6675" width="9.28515625" customWidth="1"/>
    <col min="6676" max="6676" width="10.85546875" customWidth="1"/>
    <col min="6677" max="6677" width="6.7109375" customWidth="1"/>
    <col min="6678" max="6678" width="10" customWidth="1"/>
    <col min="6679" max="6679" width="10.5703125" customWidth="1"/>
    <col min="6680" max="6687" width="0" hidden="1" customWidth="1"/>
    <col min="6913" max="6913" width="5.140625" customWidth="1"/>
    <col min="6914" max="6914" width="21.85546875" bestFit="1" customWidth="1"/>
    <col min="6915" max="6915" width="19.85546875" customWidth="1"/>
    <col min="6916" max="6916" width="4.7109375" customWidth="1"/>
    <col min="6917" max="6917" width="7.85546875" customWidth="1"/>
    <col min="6918" max="6918" width="4.7109375" customWidth="1"/>
    <col min="6919" max="6919" width="9.28515625" customWidth="1"/>
    <col min="6920" max="6920" width="4.7109375" customWidth="1"/>
    <col min="6921" max="6921" width="9.28515625" customWidth="1"/>
    <col min="6922" max="6922" width="4.7109375" customWidth="1"/>
    <col min="6923" max="6923" width="9.28515625" customWidth="1"/>
    <col min="6924" max="6924" width="4.7109375" customWidth="1"/>
    <col min="6925" max="6925" width="9.28515625" customWidth="1"/>
    <col min="6926" max="6926" width="4.7109375" customWidth="1"/>
    <col min="6927" max="6927" width="9.28515625" customWidth="1"/>
    <col min="6928" max="6928" width="4.7109375" customWidth="1"/>
    <col min="6929" max="6929" width="9.28515625" customWidth="1"/>
    <col min="6930" max="6930" width="4.7109375" customWidth="1"/>
    <col min="6931" max="6931" width="9.28515625" customWidth="1"/>
    <col min="6932" max="6932" width="10.85546875" customWidth="1"/>
    <col min="6933" max="6933" width="6.7109375" customWidth="1"/>
    <col min="6934" max="6934" width="10" customWidth="1"/>
    <col min="6935" max="6935" width="10.5703125" customWidth="1"/>
    <col min="6936" max="6943" width="0" hidden="1" customWidth="1"/>
    <col min="7169" max="7169" width="5.140625" customWidth="1"/>
    <col min="7170" max="7170" width="21.85546875" bestFit="1" customWidth="1"/>
    <col min="7171" max="7171" width="19.85546875" customWidth="1"/>
    <col min="7172" max="7172" width="4.7109375" customWidth="1"/>
    <col min="7173" max="7173" width="7.85546875" customWidth="1"/>
    <col min="7174" max="7174" width="4.7109375" customWidth="1"/>
    <col min="7175" max="7175" width="9.28515625" customWidth="1"/>
    <col min="7176" max="7176" width="4.7109375" customWidth="1"/>
    <col min="7177" max="7177" width="9.28515625" customWidth="1"/>
    <col min="7178" max="7178" width="4.7109375" customWidth="1"/>
    <col min="7179" max="7179" width="9.28515625" customWidth="1"/>
    <col min="7180" max="7180" width="4.7109375" customWidth="1"/>
    <col min="7181" max="7181" width="9.28515625" customWidth="1"/>
    <col min="7182" max="7182" width="4.7109375" customWidth="1"/>
    <col min="7183" max="7183" width="9.28515625" customWidth="1"/>
    <col min="7184" max="7184" width="4.7109375" customWidth="1"/>
    <col min="7185" max="7185" width="9.28515625" customWidth="1"/>
    <col min="7186" max="7186" width="4.7109375" customWidth="1"/>
    <col min="7187" max="7187" width="9.28515625" customWidth="1"/>
    <col min="7188" max="7188" width="10.85546875" customWidth="1"/>
    <col min="7189" max="7189" width="6.7109375" customWidth="1"/>
    <col min="7190" max="7190" width="10" customWidth="1"/>
    <col min="7191" max="7191" width="10.5703125" customWidth="1"/>
    <col min="7192" max="7199" width="0" hidden="1" customWidth="1"/>
    <col min="7425" max="7425" width="5.140625" customWidth="1"/>
    <col min="7426" max="7426" width="21.85546875" bestFit="1" customWidth="1"/>
    <col min="7427" max="7427" width="19.85546875" customWidth="1"/>
    <col min="7428" max="7428" width="4.7109375" customWidth="1"/>
    <col min="7429" max="7429" width="7.85546875" customWidth="1"/>
    <col min="7430" max="7430" width="4.7109375" customWidth="1"/>
    <col min="7431" max="7431" width="9.28515625" customWidth="1"/>
    <col min="7432" max="7432" width="4.7109375" customWidth="1"/>
    <col min="7433" max="7433" width="9.28515625" customWidth="1"/>
    <col min="7434" max="7434" width="4.7109375" customWidth="1"/>
    <col min="7435" max="7435" width="9.28515625" customWidth="1"/>
    <col min="7436" max="7436" width="4.7109375" customWidth="1"/>
    <col min="7437" max="7437" width="9.28515625" customWidth="1"/>
    <col min="7438" max="7438" width="4.7109375" customWidth="1"/>
    <col min="7439" max="7439" width="9.28515625" customWidth="1"/>
    <col min="7440" max="7440" width="4.7109375" customWidth="1"/>
    <col min="7441" max="7441" width="9.28515625" customWidth="1"/>
    <col min="7442" max="7442" width="4.7109375" customWidth="1"/>
    <col min="7443" max="7443" width="9.28515625" customWidth="1"/>
    <col min="7444" max="7444" width="10.85546875" customWidth="1"/>
    <col min="7445" max="7445" width="6.7109375" customWidth="1"/>
    <col min="7446" max="7446" width="10" customWidth="1"/>
    <col min="7447" max="7447" width="10.5703125" customWidth="1"/>
    <col min="7448" max="7455" width="0" hidden="1" customWidth="1"/>
    <col min="7681" max="7681" width="5.140625" customWidth="1"/>
    <col min="7682" max="7682" width="21.85546875" bestFit="1" customWidth="1"/>
    <col min="7683" max="7683" width="19.85546875" customWidth="1"/>
    <col min="7684" max="7684" width="4.7109375" customWidth="1"/>
    <col min="7685" max="7685" width="7.85546875" customWidth="1"/>
    <col min="7686" max="7686" width="4.7109375" customWidth="1"/>
    <col min="7687" max="7687" width="9.28515625" customWidth="1"/>
    <col min="7688" max="7688" width="4.7109375" customWidth="1"/>
    <col min="7689" max="7689" width="9.28515625" customWidth="1"/>
    <col min="7690" max="7690" width="4.7109375" customWidth="1"/>
    <col min="7691" max="7691" width="9.28515625" customWidth="1"/>
    <col min="7692" max="7692" width="4.7109375" customWidth="1"/>
    <col min="7693" max="7693" width="9.28515625" customWidth="1"/>
    <col min="7694" max="7694" width="4.7109375" customWidth="1"/>
    <col min="7695" max="7695" width="9.28515625" customWidth="1"/>
    <col min="7696" max="7696" width="4.7109375" customWidth="1"/>
    <col min="7697" max="7697" width="9.28515625" customWidth="1"/>
    <col min="7698" max="7698" width="4.7109375" customWidth="1"/>
    <col min="7699" max="7699" width="9.28515625" customWidth="1"/>
    <col min="7700" max="7700" width="10.85546875" customWidth="1"/>
    <col min="7701" max="7701" width="6.7109375" customWidth="1"/>
    <col min="7702" max="7702" width="10" customWidth="1"/>
    <col min="7703" max="7703" width="10.5703125" customWidth="1"/>
    <col min="7704" max="7711" width="0" hidden="1" customWidth="1"/>
    <col min="7937" max="7937" width="5.140625" customWidth="1"/>
    <col min="7938" max="7938" width="21.85546875" bestFit="1" customWidth="1"/>
    <col min="7939" max="7939" width="19.85546875" customWidth="1"/>
    <col min="7940" max="7940" width="4.7109375" customWidth="1"/>
    <col min="7941" max="7941" width="7.85546875" customWidth="1"/>
    <col min="7942" max="7942" width="4.7109375" customWidth="1"/>
    <col min="7943" max="7943" width="9.28515625" customWidth="1"/>
    <col min="7944" max="7944" width="4.7109375" customWidth="1"/>
    <col min="7945" max="7945" width="9.28515625" customWidth="1"/>
    <col min="7946" max="7946" width="4.7109375" customWidth="1"/>
    <col min="7947" max="7947" width="9.28515625" customWidth="1"/>
    <col min="7948" max="7948" width="4.7109375" customWidth="1"/>
    <col min="7949" max="7949" width="9.28515625" customWidth="1"/>
    <col min="7950" max="7950" width="4.7109375" customWidth="1"/>
    <col min="7951" max="7951" width="9.28515625" customWidth="1"/>
    <col min="7952" max="7952" width="4.7109375" customWidth="1"/>
    <col min="7953" max="7953" width="9.28515625" customWidth="1"/>
    <col min="7954" max="7954" width="4.7109375" customWidth="1"/>
    <col min="7955" max="7955" width="9.28515625" customWidth="1"/>
    <col min="7956" max="7956" width="10.85546875" customWidth="1"/>
    <col min="7957" max="7957" width="6.7109375" customWidth="1"/>
    <col min="7958" max="7958" width="10" customWidth="1"/>
    <col min="7959" max="7959" width="10.5703125" customWidth="1"/>
    <col min="7960" max="7967" width="0" hidden="1" customWidth="1"/>
    <col min="8193" max="8193" width="5.140625" customWidth="1"/>
    <col min="8194" max="8194" width="21.85546875" bestFit="1" customWidth="1"/>
    <col min="8195" max="8195" width="19.85546875" customWidth="1"/>
    <col min="8196" max="8196" width="4.7109375" customWidth="1"/>
    <col min="8197" max="8197" width="7.85546875" customWidth="1"/>
    <col min="8198" max="8198" width="4.7109375" customWidth="1"/>
    <col min="8199" max="8199" width="9.28515625" customWidth="1"/>
    <col min="8200" max="8200" width="4.7109375" customWidth="1"/>
    <col min="8201" max="8201" width="9.28515625" customWidth="1"/>
    <col min="8202" max="8202" width="4.7109375" customWidth="1"/>
    <col min="8203" max="8203" width="9.28515625" customWidth="1"/>
    <col min="8204" max="8204" width="4.7109375" customWidth="1"/>
    <col min="8205" max="8205" width="9.28515625" customWidth="1"/>
    <col min="8206" max="8206" width="4.7109375" customWidth="1"/>
    <col min="8207" max="8207" width="9.28515625" customWidth="1"/>
    <col min="8208" max="8208" width="4.7109375" customWidth="1"/>
    <col min="8209" max="8209" width="9.28515625" customWidth="1"/>
    <col min="8210" max="8210" width="4.7109375" customWidth="1"/>
    <col min="8211" max="8211" width="9.28515625" customWidth="1"/>
    <col min="8212" max="8212" width="10.85546875" customWidth="1"/>
    <col min="8213" max="8213" width="6.7109375" customWidth="1"/>
    <col min="8214" max="8214" width="10" customWidth="1"/>
    <col min="8215" max="8215" width="10.5703125" customWidth="1"/>
    <col min="8216" max="8223" width="0" hidden="1" customWidth="1"/>
    <col min="8449" max="8449" width="5.140625" customWidth="1"/>
    <col min="8450" max="8450" width="21.85546875" bestFit="1" customWidth="1"/>
    <col min="8451" max="8451" width="19.85546875" customWidth="1"/>
    <col min="8452" max="8452" width="4.7109375" customWidth="1"/>
    <col min="8453" max="8453" width="7.85546875" customWidth="1"/>
    <col min="8454" max="8454" width="4.7109375" customWidth="1"/>
    <col min="8455" max="8455" width="9.28515625" customWidth="1"/>
    <col min="8456" max="8456" width="4.7109375" customWidth="1"/>
    <col min="8457" max="8457" width="9.28515625" customWidth="1"/>
    <col min="8458" max="8458" width="4.7109375" customWidth="1"/>
    <col min="8459" max="8459" width="9.28515625" customWidth="1"/>
    <col min="8460" max="8460" width="4.7109375" customWidth="1"/>
    <col min="8461" max="8461" width="9.28515625" customWidth="1"/>
    <col min="8462" max="8462" width="4.7109375" customWidth="1"/>
    <col min="8463" max="8463" width="9.28515625" customWidth="1"/>
    <col min="8464" max="8464" width="4.7109375" customWidth="1"/>
    <col min="8465" max="8465" width="9.28515625" customWidth="1"/>
    <col min="8466" max="8466" width="4.7109375" customWidth="1"/>
    <col min="8467" max="8467" width="9.28515625" customWidth="1"/>
    <col min="8468" max="8468" width="10.85546875" customWidth="1"/>
    <col min="8469" max="8469" width="6.7109375" customWidth="1"/>
    <col min="8470" max="8470" width="10" customWidth="1"/>
    <col min="8471" max="8471" width="10.5703125" customWidth="1"/>
    <col min="8472" max="8479" width="0" hidden="1" customWidth="1"/>
    <col min="8705" max="8705" width="5.140625" customWidth="1"/>
    <col min="8706" max="8706" width="21.85546875" bestFit="1" customWidth="1"/>
    <col min="8707" max="8707" width="19.85546875" customWidth="1"/>
    <col min="8708" max="8708" width="4.7109375" customWidth="1"/>
    <col min="8709" max="8709" width="7.85546875" customWidth="1"/>
    <col min="8710" max="8710" width="4.7109375" customWidth="1"/>
    <col min="8711" max="8711" width="9.28515625" customWidth="1"/>
    <col min="8712" max="8712" width="4.7109375" customWidth="1"/>
    <col min="8713" max="8713" width="9.28515625" customWidth="1"/>
    <col min="8714" max="8714" width="4.7109375" customWidth="1"/>
    <col min="8715" max="8715" width="9.28515625" customWidth="1"/>
    <col min="8716" max="8716" width="4.7109375" customWidth="1"/>
    <col min="8717" max="8717" width="9.28515625" customWidth="1"/>
    <col min="8718" max="8718" width="4.7109375" customWidth="1"/>
    <col min="8719" max="8719" width="9.28515625" customWidth="1"/>
    <col min="8720" max="8720" width="4.7109375" customWidth="1"/>
    <col min="8721" max="8721" width="9.28515625" customWidth="1"/>
    <col min="8722" max="8722" width="4.7109375" customWidth="1"/>
    <col min="8723" max="8723" width="9.28515625" customWidth="1"/>
    <col min="8724" max="8724" width="10.85546875" customWidth="1"/>
    <col min="8725" max="8725" width="6.7109375" customWidth="1"/>
    <col min="8726" max="8726" width="10" customWidth="1"/>
    <col min="8727" max="8727" width="10.5703125" customWidth="1"/>
    <col min="8728" max="8735" width="0" hidden="1" customWidth="1"/>
    <col min="8961" max="8961" width="5.140625" customWidth="1"/>
    <col min="8962" max="8962" width="21.85546875" bestFit="1" customWidth="1"/>
    <col min="8963" max="8963" width="19.85546875" customWidth="1"/>
    <col min="8964" max="8964" width="4.7109375" customWidth="1"/>
    <col min="8965" max="8965" width="7.85546875" customWidth="1"/>
    <col min="8966" max="8966" width="4.7109375" customWidth="1"/>
    <col min="8967" max="8967" width="9.28515625" customWidth="1"/>
    <col min="8968" max="8968" width="4.7109375" customWidth="1"/>
    <col min="8969" max="8969" width="9.28515625" customWidth="1"/>
    <col min="8970" max="8970" width="4.7109375" customWidth="1"/>
    <col min="8971" max="8971" width="9.28515625" customWidth="1"/>
    <col min="8972" max="8972" width="4.7109375" customWidth="1"/>
    <col min="8973" max="8973" width="9.28515625" customWidth="1"/>
    <col min="8974" max="8974" width="4.7109375" customWidth="1"/>
    <col min="8975" max="8975" width="9.28515625" customWidth="1"/>
    <col min="8976" max="8976" width="4.7109375" customWidth="1"/>
    <col min="8977" max="8977" width="9.28515625" customWidth="1"/>
    <col min="8978" max="8978" width="4.7109375" customWidth="1"/>
    <col min="8979" max="8979" width="9.28515625" customWidth="1"/>
    <col min="8980" max="8980" width="10.85546875" customWidth="1"/>
    <col min="8981" max="8981" width="6.7109375" customWidth="1"/>
    <col min="8982" max="8982" width="10" customWidth="1"/>
    <col min="8983" max="8983" width="10.5703125" customWidth="1"/>
    <col min="8984" max="8991" width="0" hidden="1" customWidth="1"/>
    <col min="9217" max="9217" width="5.140625" customWidth="1"/>
    <col min="9218" max="9218" width="21.85546875" bestFit="1" customWidth="1"/>
    <col min="9219" max="9219" width="19.85546875" customWidth="1"/>
    <col min="9220" max="9220" width="4.7109375" customWidth="1"/>
    <col min="9221" max="9221" width="7.85546875" customWidth="1"/>
    <col min="9222" max="9222" width="4.7109375" customWidth="1"/>
    <col min="9223" max="9223" width="9.28515625" customWidth="1"/>
    <col min="9224" max="9224" width="4.7109375" customWidth="1"/>
    <col min="9225" max="9225" width="9.28515625" customWidth="1"/>
    <col min="9226" max="9226" width="4.7109375" customWidth="1"/>
    <col min="9227" max="9227" width="9.28515625" customWidth="1"/>
    <col min="9228" max="9228" width="4.7109375" customWidth="1"/>
    <col min="9229" max="9229" width="9.28515625" customWidth="1"/>
    <col min="9230" max="9230" width="4.7109375" customWidth="1"/>
    <col min="9231" max="9231" width="9.28515625" customWidth="1"/>
    <col min="9232" max="9232" width="4.7109375" customWidth="1"/>
    <col min="9233" max="9233" width="9.28515625" customWidth="1"/>
    <col min="9234" max="9234" width="4.7109375" customWidth="1"/>
    <col min="9235" max="9235" width="9.28515625" customWidth="1"/>
    <col min="9236" max="9236" width="10.85546875" customWidth="1"/>
    <col min="9237" max="9237" width="6.7109375" customWidth="1"/>
    <col min="9238" max="9238" width="10" customWidth="1"/>
    <col min="9239" max="9239" width="10.5703125" customWidth="1"/>
    <col min="9240" max="9247" width="0" hidden="1" customWidth="1"/>
    <col min="9473" max="9473" width="5.140625" customWidth="1"/>
    <col min="9474" max="9474" width="21.85546875" bestFit="1" customWidth="1"/>
    <col min="9475" max="9475" width="19.85546875" customWidth="1"/>
    <col min="9476" max="9476" width="4.7109375" customWidth="1"/>
    <col min="9477" max="9477" width="7.85546875" customWidth="1"/>
    <col min="9478" max="9478" width="4.7109375" customWidth="1"/>
    <col min="9479" max="9479" width="9.28515625" customWidth="1"/>
    <col min="9480" max="9480" width="4.7109375" customWidth="1"/>
    <col min="9481" max="9481" width="9.28515625" customWidth="1"/>
    <col min="9482" max="9482" width="4.7109375" customWidth="1"/>
    <col min="9483" max="9483" width="9.28515625" customWidth="1"/>
    <col min="9484" max="9484" width="4.7109375" customWidth="1"/>
    <col min="9485" max="9485" width="9.28515625" customWidth="1"/>
    <col min="9486" max="9486" width="4.7109375" customWidth="1"/>
    <col min="9487" max="9487" width="9.28515625" customWidth="1"/>
    <col min="9488" max="9488" width="4.7109375" customWidth="1"/>
    <col min="9489" max="9489" width="9.28515625" customWidth="1"/>
    <col min="9490" max="9490" width="4.7109375" customWidth="1"/>
    <col min="9491" max="9491" width="9.28515625" customWidth="1"/>
    <col min="9492" max="9492" width="10.85546875" customWidth="1"/>
    <col min="9493" max="9493" width="6.7109375" customWidth="1"/>
    <col min="9494" max="9494" width="10" customWidth="1"/>
    <col min="9495" max="9495" width="10.5703125" customWidth="1"/>
    <col min="9496" max="9503" width="0" hidden="1" customWidth="1"/>
    <col min="9729" max="9729" width="5.140625" customWidth="1"/>
    <col min="9730" max="9730" width="21.85546875" bestFit="1" customWidth="1"/>
    <col min="9731" max="9731" width="19.85546875" customWidth="1"/>
    <col min="9732" max="9732" width="4.7109375" customWidth="1"/>
    <col min="9733" max="9733" width="7.85546875" customWidth="1"/>
    <col min="9734" max="9734" width="4.7109375" customWidth="1"/>
    <col min="9735" max="9735" width="9.28515625" customWidth="1"/>
    <col min="9736" max="9736" width="4.7109375" customWidth="1"/>
    <col min="9737" max="9737" width="9.28515625" customWidth="1"/>
    <col min="9738" max="9738" width="4.7109375" customWidth="1"/>
    <col min="9739" max="9739" width="9.28515625" customWidth="1"/>
    <col min="9740" max="9740" width="4.7109375" customWidth="1"/>
    <col min="9741" max="9741" width="9.28515625" customWidth="1"/>
    <col min="9742" max="9742" width="4.7109375" customWidth="1"/>
    <col min="9743" max="9743" width="9.28515625" customWidth="1"/>
    <col min="9744" max="9744" width="4.7109375" customWidth="1"/>
    <col min="9745" max="9745" width="9.28515625" customWidth="1"/>
    <col min="9746" max="9746" width="4.7109375" customWidth="1"/>
    <col min="9747" max="9747" width="9.28515625" customWidth="1"/>
    <col min="9748" max="9748" width="10.85546875" customWidth="1"/>
    <col min="9749" max="9749" width="6.7109375" customWidth="1"/>
    <col min="9750" max="9750" width="10" customWidth="1"/>
    <col min="9751" max="9751" width="10.5703125" customWidth="1"/>
    <col min="9752" max="9759" width="0" hidden="1" customWidth="1"/>
    <col min="9985" max="9985" width="5.140625" customWidth="1"/>
    <col min="9986" max="9986" width="21.85546875" bestFit="1" customWidth="1"/>
    <col min="9987" max="9987" width="19.85546875" customWidth="1"/>
    <col min="9988" max="9988" width="4.7109375" customWidth="1"/>
    <col min="9989" max="9989" width="7.85546875" customWidth="1"/>
    <col min="9990" max="9990" width="4.7109375" customWidth="1"/>
    <col min="9991" max="9991" width="9.28515625" customWidth="1"/>
    <col min="9992" max="9992" width="4.7109375" customWidth="1"/>
    <col min="9993" max="9993" width="9.28515625" customWidth="1"/>
    <col min="9994" max="9994" width="4.7109375" customWidth="1"/>
    <col min="9995" max="9995" width="9.28515625" customWidth="1"/>
    <col min="9996" max="9996" width="4.7109375" customWidth="1"/>
    <col min="9997" max="9997" width="9.28515625" customWidth="1"/>
    <col min="9998" max="9998" width="4.7109375" customWidth="1"/>
    <col min="9999" max="9999" width="9.28515625" customWidth="1"/>
    <col min="10000" max="10000" width="4.7109375" customWidth="1"/>
    <col min="10001" max="10001" width="9.28515625" customWidth="1"/>
    <col min="10002" max="10002" width="4.7109375" customWidth="1"/>
    <col min="10003" max="10003" width="9.28515625" customWidth="1"/>
    <col min="10004" max="10004" width="10.85546875" customWidth="1"/>
    <col min="10005" max="10005" width="6.7109375" customWidth="1"/>
    <col min="10006" max="10006" width="10" customWidth="1"/>
    <col min="10007" max="10007" width="10.5703125" customWidth="1"/>
    <col min="10008" max="10015" width="0" hidden="1" customWidth="1"/>
    <col min="10241" max="10241" width="5.140625" customWidth="1"/>
    <col min="10242" max="10242" width="21.85546875" bestFit="1" customWidth="1"/>
    <col min="10243" max="10243" width="19.85546875" customWidth="1"/>
    <col min="10244" max="10244" width="4.7109375" customWidth="1"/>
    <col min="10245" max="10245" width="7.85546875" customWidth="1"/>
    <col min="10246" max="10246" width="4.7109375" customWidth="1"/>
    <col min="10247" max="10247" width="9.28515625" customWidth="1"/>
    <col min="10248" max="10248" width="4.7109375" customWidth="1"/>
    <col min="10249" max="10249" width="9.28515625" customWidth="1"/>
    <col min="10250" max="10250" width="4.7109375" customWidth="1"/>
    <col min="10251" max="10251" width="9.28515625" customWidth="1"/>
    <col min="10252" max="10252" width="4.7109375" customWidth="1"/>
    <col min="10253" max="10253" width="9.28515625" customWidth="1"/>
    <col min="10254" max="10254" width="4.7109375" customWidth="1"/>
    <col min="10255" max="10255" width="9.28515625" customWidth="1"/>
    <col min="10256" max="10256" width="4.7109375" customWidth="1"/>
    <col min="10257" max="10257" width="9.28515625" customWidth="1"/>
    <col min="10258" max="10258" width="4.7109375" customWidth="1"/>
    <col min="10259" max="10259" width="9.28515625" customWidth="1"/>
    <col min="10260" max="10260" width="10.85546875" customWidth="1"/>
    <col min="10261" max="10261" width="6.7109375" customWidth="1"/>
    <col min="10262" max="10262" width="10" customWidth="1"/>
    <col min="10263" max="10263" width="10.5703125" customWidth="1"/>
    <col min="10264" max="10271" width="0" hidden="1" customWidth="1"/>
    <col min="10497" max="10497" width="5.140625" customWidth="1"/>
    <col min="10498" max="10498" width="21.85546875" bestFit="1" customWidth="1"/>
    <col min="10499" max="10499" width="19.85546875" customWidth="1"/>
    <col min="10500" max="10500" width="4.7109375" customWidth="1"/>
    <col min="10501" max="10501" width="7.85546875" customWidth="1"/>
    <col min="10502" max="10502" width="4.7109375" customWidth="1"/>
    <col min="10503" max="10503" width="9.28515625" customWidth="1"/>
    <col min="10504" max="10504" width="4.7109375" customWidth="1"/>
    <col min="10505" max="10505" width="9.28515625" customWidth="1"/>
    <col min="10506" max="10506" width="4.7109375" customWidth="1"/>
    <col min="10507" max="10507" width="9.28515625" customWidth="1"/>
    <col min="10508" max="10508" width="4.7109375" customWidth="1"/>
    <col min="10509" max="10509" width="9.28515625" customWidth="1"/>
    <col min="10510" max="10510" width="4.7109375" customWidth="1"/>
    <col min="10511" max="10511" width="9.28515625" customWidth="1"/>
    <col min="10512" max="10512" width="4.7109375" customWidth="1"/>
    <col min="10513" max="10513" width="9.28515625" customWidth="1"/>
    <col min="10514" max="10514" width="4.7109375" customWidth="1"/>
    <col min="10515" max="10515" width="9.28515625" customWidth="1"/>
    <col min="10516" max="10516" width="10.85546875" customWidth="1"/>
    <col min="10517" max="10517" width="6.7109375" customWidth="1"/>
    <col min="10518" max="10518" width="10" customWidth="1"/>
    <col min="10519" max="10519" width="10.5703125" customWidth="1"/>
    <col min="10520" max="10527" width="0" hidden="1" customWidth="1"/>
    <col min="10753" max="10753" width="5.140625" customWidth="1"/>
    <col min="10754" max="10754" width="21.85546875" bestFit="1" customWidth="1"/>
    <col min="10755" max="10755" width="19.85546875" customWidth="1"/>
    <col min="10756" max="10756" width="4.7109375" customWidth="1"/>
    <col min="10757" max="10757" width="7.85546875" customWidth="1"/>
    <col min="10758" max="10758" width="4.7109375" customWidth="1"/>
    <col min="10759" max="10759" width="9.28515625" customWidth="1"/>
    <col min="10760" max="10760" width="4.7109375" customWidth="1"/>
    <col min="10761" max="10761" width="9.28515625" customWidth="1"/>
    <col min="10762" max="10762" width="4.7109375" customWidth="1"/>
    <col min="10763" max="10763" width="9.28515625" customWidth="1"/>
    <col min="10764" max="10764" width="4.7109375" customWidth="1"/>
    <col min="10765" max="10765" width="9.28515625" customWidth="1"/>
    <col min="10766" max="10766" width="4.7109375" customWidth="1"/>
    <col min="10767" max="10767" width="9.28515625" customWidth="1"/>
    <col min="10768" max="10768" width="4.7109375" customWidth="1"/>
    <col min="10769" max="10769" width="9.28515625" customWidth="1"/>
    <col min="10770" max="10770" width="4.7109375" customWidth="1"/>
    <col min="10771" max="10771" width="9.28515625" customWidth="1"/>
    <col min="10772" max="10772" width="10.85546875" customWidth="1"/>
    <col min="10773" max="10773" width="6.7109375" customWidth="1"/>
    <col min="10774" max="10774" width="10" customWidth="1"/>
    <col min="10775" max="10775" width="10.5703125" customWidth="1"/>
    <col min="10776" max="10783" width="0" hidden="1" customWidth="1"/>
    <col min="11009" max="11009" width="5.140625" customWidth="1"/>
    <col min="11010" max="11010" width="21.85546875" bestFit="1" customWidth="1"/>
    <col min="11011" max="11011" width="19.85546875" customWidth="1"/>
    <col min="11012" max="11012" width="4.7109375" customWidth="1"/>
    <col min="11013" max="11013" width="7.85546875" customWidth="1"/>
    <col min="11014" max="11014" width="4.7109375" customWidth="1"/>
    <col min="11015" max="11015" width="9.28515625" customWidth="1"/>
    <col min="11016" max="11016" width="4.7109375" customWidth="1"/>
    <col min="11017" max="11017" width="9.28515625" customWidth="1"/>
    <col min="11018" max="11018" width="4.7109375" customWidth="1"/>
    <col min="11019" max="11019" width="9.28515625" customWidth="1"/>
    <col min="11020" max="11020" width="4.7109375" customWidth="1"/>
    <col min="11021" max="11021" width="9.28515625" customWidth="1"/>
    <col min="11022" max="11022" width="4.7109375" customWidth="1"/>
    <col min="11023" max="11023" width="9.28515625" customWidth="1"/>
    <col min="11024" max="11024" width="4.7109375" customWidth="1"/>
    <col min="11025" max="11025" width="9.28515625" customWidth="1"/>
    <col min="11026" max="11026" width="4.7109375" customWidth="1"/>
    <col min="11027" max="11027" width="9.28515625" customWidth="1"/>
    <col min="11028" max="11028" width="10.85546875" customWidth="1"/>
    <col min="11029" max="11029" width="6.7109375" customWidth="1"/>
    <col min="11030" max="11030" width="10" customWidth="1"/>
    <col min="11031" max="11031" width="10.5703125" customWidth="1"/>
    <col min="11032" max="11039" width="0" hidden="1" customWidth="1"/>
    <col min="11265" max="11265" width="5.140625" customWidth="1"/>
    <col min="11266" max="11266" width="21.85546875" bestFit="1" customWidth="1"/>
    <col min="11267" max="11267" width="19.85546875" customWidth="1"/>
    <col min="11268" max="11268" width="4.7109375" customWidth="1"/>
    <col min="11269" max="11269" width="7.85546875" customWidth="1"/>
    <col min="11270" max="11270" width="4.7109375" customWidth="1"/>
    <col min="11271" max="11271" width="9.28515625" customWidth="1"/>
    <col min="11272" max="11272" width="4.7109375" customWidth="1"/>
    <col min="11273" max="11273" width="9.28515625" customWidth="1"/>
    <col min="11274" max="11274" width="4.7109375" customWidth="1"/>
    <col min="11275" max="11275" width="9.28515625" customWidth="1"/>
    <col min="11276" max="11276" width="4.7109375" customWidth="1"/>
    <col min="11277" max="11277" width="9.28515625" customWidth="1"/>
    <col min="11278" max="11278" width="4.7109375" customWidth="1"/>
    <col min="11279" max="11279" width="9.28515625" customWidth="1"/>
    <col min="11280" max="11280" width="4.7109375" customWidth="1"/>
    <col min="11281" max="11281" width="9.28515625" customWidth="1"/>
    <col min="11282" max="11282" width="4.7109375" customWidth="1"/>
    <col min="11283" max="11283" width="9.28515625" customWidth="1"/>
    <col min="11284" max="11284" width="10.85546875" customWidth="1"/>
    <col min="11285" max="11285" width="6.7109375" customWidth="1"/>
    <col min="11286" max="11286" width="10" customWidth="1"/>
    <col min="11287" max="11287" width="10.5703125" customWidth="1"/>
    <col min="11288" max="11295" width="0" hidden="1" customWidth="1"/>
    <col min="11521" max="11521" width="5.140625" customWidth="1"/>
    <col min="11522" max="11522" width="21.85546875" bestFit="1" customWidth="1"/>
    <col min="11523" max="11523" width="19.85546875" customWidth="1"/>
    <col min="11524" max="11524" width="4.7109375" customWidth="1"/>
    <col min="11525" max="11525" width="7.85546875" customWidth="1"/>
    <col min="11526" max="11526" width="4.7109375" customWidth="1"/>
    <col min="11527" max="11527" width="9.28515625" customWidth="1"/>
    <col min="11528" max="11528" width="4.7109375" customWidth="1"/>
    <col min="11529" max="11529" width="9.28515625" customWidth="1"/>
    <col min="11530" max="11530" width="4.7109375" customWidth="1"/>
    <col min="11531" max="11531" width="9.28515625" customWidth="1"/>
    <col min="11532" max="11532" width="4.7109375" customWidth="1"/>
    <col min="11533" max="11533" width="9.28515625" customWidth="1"/>
    <col min="11534" max="11534" width="4.7109375" customWidth="1"/>
    <col min="11535" max="11535" width="9.28515625" customWidth="1"/>
    <col min="11536" max="11536" width="4.7109375" customWidth="1"/>
    <col min="11537" max="11537" width="9.28515625" customWidth="1"/>
    <col min="11538" max="11538" width="4.7109375" customWidth="1"/>
    <col min="11539" max="11539" width="9.28515625" customWidth="1"/>
    <col min="11540" max="11540" width="10.85546875" customWidth="1"/>
    <col min="11541" max="11541" width="6.7109375" customWidth="1"/>
    <col min="11542" max="11542" width="10" customWidth="1"/>
    <col min="11543" max="11543" width="10.5703125" customWidth="1"/>
    <col min="11544" max="11551" width="0" hidden="1" customWidth="1"/>
    <col min="11777" max="11777" width="5.140625" customWidth="1"/>
    <col min="11778" max="11778" width="21.85546875" bestFit="1" customWidth="1"/>
    <col min="11779" max="11779" width="19.85546875" customWidth="1"/>
    <col min="11780" max="11780" width="4.7109375" customWidth="1"/>
    <col min="11781" max="11781" width="7.85546875" customWidth="1"/>
    <col min="11782" max="11782" width="4.7109375" customWidth="1"/>
    <col min="11783" max="11783" width="9.28515625" customWidth="1"/>
    <col min="11784" max="11784" width="4.7109375" customWidth="1"/>
    <col min="11785" max="11785" width="9.28515625" customWidth="1"/>
    <col min="11786" max="11786" width="4.7109375" customWidth="1"/>
    <col min="11787" max="11787" width="9.28515625" customWidth="1"/>
    <col min="11788" max="11788" width="4.7109375" customWidth="1"/>
    <col min="11789" max="11789" width="9.28515625" customWidth="1"/>
    <col min="11790" max="11790" width="4.7109375" customWidth="1"/>
    <col min="11791" max="11791" width="9.28515625" customWidth="1"/>
    <col min="11792" max="11792" width="4.7109375" customWidth="1"/>
    <col min="11793" max="11793" width="9.28515625" customWidth="1"/>
    <col min="11794" max="11794" width="4.7109375" customWidth="1"/>
    <col min="11795" max="11795" width="9.28515625" customWidth="1"/>
    <col min="11796" max="11796" width="10.85546875" customWidth="1"/>
    <col min="11797" max="11797" width="6.7109375" customWidth="1"/>
    <col min="11798" max="11798" width="10" customWidth="1"/>
    <col min="11799" max="11799" width="10.5703125" customWidth="1"/>
    <col min="11800" max="11807" width="0" hidden="1" customWidth="1"/>
    <col min="12033" max="12033" width="5.140625" customWidth="1"/>
    <col min="12034" max="12034" width="21.85546875" bestFit="1" customWidth="1"/>
    <col min="12035" max="12035" width="19.85546875" customWidth="1"/>
    <col min="12036" max="12036" width="4.7109375" customWidth="1"/>
    <col min="12037" max="12037" width="7.85546875" customWidth="1"/>
    <col min="12038" max="12038" width="4.7109375" customWidth="1"/>
    <col min="12039" max="12039" width="9.28515625" customWidth="1"/>
    <col min="12040" max="12040" width="4.7109375" customWidth="1"/>
    <col min="12041" max="12041" width="9.28515625" customWidth="1"/>
    <col min="12042" max="12042" width="4.7109375" customWidth="1"/>
    <col min="12043" max="12043" width="9.28515625" customWidth="1"/>
    <col min="12044" max="12044" width="4.7109375" customWidth="1"/>
    <col min="12045" max="12045" width="9.28515625" customWidth="1"/>
    <col min="12046" max="12046" width="4.7109375" customWidth="1"/>
    <col min="12047" max="12047" width="9.28515625" customWidth="1"/>
    <col min="12048" max="12048" width="4.7109375" customWidth="1"/>
    <col min="12049" max="12049" width="9.28515625" customWidth="1"/>
    <col min="12050" max="12050" width="4.7109375" customWidth="1"/>
    <col min="12051" max="12051" width="9.28515625" customWidth="1"/>
    <col min="12052" max="12052" width="10.85546875" customWidth="1"/>
    <col min="12053" max="12053" width="6.7109375" customWidth="1"/>
    <col min="12054" max="12054" width="10" customWidth="1"/>
    <col min="12055" max="12055" width="10.5703125" customWidth="1"/>
    <col min="12056" max="12063" width="0" hidden="1" customWidth="1"/>
    <col min="12289" max="12289" width="5.140625" customWidth="1"/>
    <col min="12290" max="12290" width="21.85546875" bestFit="1" customWidth="1"/>
    <col min="12291" max="12291" width="19.85546875" customWidth="1"/>
    <col min="12292" max="12292" width="4.7109375" customWidth="1"/>
    <col min="12293" max="12293" width="7.85546875" customWidth="1"/>
    <col min="12294" max="12294" width="4.7109375" customWidth="1"/>
    <col min="12295" max="12295" width="9.28515625" customWidth="1"/>
    <col min="12296" max="12296" width="4.7109375" customWidth="1"/>
    <col min="12297" max="12297" width="9.28515625" customWidth="1"/>
    <col min="12298" max="12298" width="4.7109375" customWidth="1"/>
    <col min="12299" max="12299" width="9.28515625" customWidth="1"/>
    <col min="12300" max="12300" width="4.7109375" customWidth="1"/>
    <col min="12301" max="12301" width="9.28515625" customWidth="1"/>
    <col min="12302" max="12302" width="4.7109375" customWidth="1"/>
    <col min="12303" max="12303" width="9.28515625" customWidth="1"/>
    <col min="12304" max="12304" width="4.7109375" customWidth="1"/>
    <col min="12305" max="12305" width="9.28515625" customWidth="1"/>
    <col min="12306" max="12306" width="4.7109375" customWidth="1"/>
    <col min="12307" max="12307" width="9.28515625" customWidth="1"/>
    <col min="12308" max="12308" width="10.85546875" customWidth="1"/>
    <col min="12309" max="12309" width="6.7109375" customWidth="1"/>
    <col min="12310" max="12310" width="10" customWidth="1"/>
    <col min="12311" max="12311" width="10.5703125" customWidth="1"/>
    <col min="12312" max="12319" width="0" hidden="1" customWidth="1"/>
    <col min="12545" max="12545" width="5.140625" customWidth="1"/>
    <col min="12546" max="12546" width="21.85546875" bestFit="1" customWidth="1"/>
    <col min="12547" max="12547" width="19.85546875" customWidth="1"/>
    <col min="12548" max="12548" width="4.7109375" customWidth="1"/>
    <col min="12549" max="12549" width="7.85546875" customWidth="1"/>
    <col min="12550" max="12550" width="4.7109375" customWidth="1"/>
    <col min="12551" max="12551" width="9.28515625" customWidth="1"/>
    <col min="12552" max="12552" width="4.7109375" customWidth="1"/>
    <col min="12553" max="12553" width="9.28515625" customWidth="1"/>
    <col min="12554" max="12554" width="4.7109375" customWidth="1"/>
    <col min="12555" max="12555" width="9.28515625" customWidth="1"/>
    <col min="12556" max="12556" width="4.7109375" customWidth="1"/>
    <col min="12557" max="12557" width="9.28515625" customWidth="1"/>
    <col min="12558" max="12558" width="4.7109375" customWidth="1"/>
    <col min="12559" max="12559" width="9.28515625" customWidth="1"/>
    <col min="12560" max="12560" width="4.7109375" customWidth="1"/>
    <col min="12561" max="12561" width="9.28515625" customWidth="1"/>
    <col min="12562" max="12562" width="4.7109375" customWidth="1"/>
    <col min="12563" max="12563" width="9.28515625" customWidth="1"/>
    <col min="12564" max="12564" width="10.85546875" customWidth="1"/>
    <col min="12565" max="12565" width="6.7109375" customWidth="1"/>
    <col min="12566" max="12566" width="10" customWidth="1"/>
    <col min="12567" max="12567" width="10.5703125" customWidth="1"/>
    <col min="12568" max="12575" width="0" hidden="1" customWidth="1"/>
    <col min="12801" max="12801" width="5.140625" customWidth="1"/>
    <col min="12802" max="12802" width="21.85546875" bestFit="1" customWidth="1"/>
    <col min="12803" max="12803" width="19.85546875" customWidth="1"/>
    <col min="12804" max="12804" width="4.7109375" customWidth="1"/>
    <col min="12805" max="12805" width="7.85546875" customWidth="1"/>
    <col min="12806" max="12806" width="4.7109375" customWidth="1"/>
    <col min="12807" max="12807" width="9.28515625" customWidth="1"/>
    <col min="12808" max="12808" width="4.7109375" customWidth="1"/>
    <col min="12809" max="12809" width="9.28515625" customWidth="1"/>
    <col min="12810" max="12810" width="4.7109375" customWidth="1"/>
    <col min="12811" max="12811" width="9.28515625" customWidth="1"/>
    <col min="12812" max="12812" width="4.7109375" customWidth="1"/>
    <col min="12813" max="12813" width="9.28515625" customWidth="1"/>
    <col min="12814" max="12814" width="4.7109375" customWidth="1"/>
    <col min="12815" max="12815" width="9.28515625" customWidth="1"/>
    <col min="12816" max="12816" width="4.7109375" customWidth="1"/>
    <col min="12817" max="12817" width="9.28515625" customWidth="1"/>
    <col min="12818" max="12818" width="4.7109375" customWidth="1"/>
    <col min="12819" max="12819" width="9.28515625" customWidth="1"/>
    <col min="12820" max="12820" width="10.85546875" customWidth="1"/>
    <col min="12821" max="12821" width="6.7109375" customWidth="1"/>
    <col min="12822" max="12822" width="10" customWidth="1"/>
    <col min="12823" max="12823" width="10.5703125" customWidth="1"/>
    <col min="12824" max="12831" width="0" hidden="1" customWidth="1"/>
    <col min="13057" max="13057" width="5.140625" customWidth="1"/>
    <col min="13058" max="13058" width="21.85546875" bestFit="1" customWidth="1"/>
    <col min="13059" max="13059" width="19.85546875" customWidth="1"/>
    <col min="13060" max="13060" width="4.7109375" customWidth="1"/>
    <col min="13061" max="13061" width="7.85546875" customWidth="1"/>
    <col min="13062" max="13062" width="4.7109375" customWidth="1"/>
    <col min="13063" max="13063" width="9.28515625" customWidth="1"/>
    <col min="13064" max="13064" width="4.7109375" customWidth="1"/>
    <col min="13065" max="13065" width="9.28515625" customWidth="1"/>
    <col min="13066" max="13066" width="4.7109375" customWidth="1"/>
    <col min="13067" max="13067" width="9.28515625" customWidth="1"/>
    <col min="13068" max="13068" width="4.7109375" customWidth="1"/>
    <col min="13069" max="13069" width="9.28515625" customWidth="1"/>
    <col min="13070" max="13070" width="4.7109375" customWidth="1"/>
    <col min="13071" max="13071" width="9.28515625" customWidth="1"/>
    <col min="13072" max="13072" width="4.7109375" customWidth="1"/>
    <col min="13073" max="13073" width="9.28515625" customWidth="1"/>
    <col min="13074" max="13074" width="4.7109375" customWidth="1"/>
    <col min="13075" max="13075" width="9.28515625" customWidth="1"/>
    <col min="13076" max="13076" width="10.85546875" customWidth="1"/>
    <col min="13077" max="13077" width="6.7109375" customWidth="1"/>
    <col min="13078" max="13078" width="10" customWidth="1"/>
    <col min="13079" max="13079" width="10.5703125" customWidth="1"/>
    <col min="13080" max="13087" width="0" hidden="1" customWidth="1"/>
    <col min="13313" max="13313" width="5.140625" customWidth="1"/>
    <col min="13314" max="13314" width="21.85546875" bestFit="1" customWidth="1"/>
    <col min="13315" max="13315" width="19.85546875" customWidth="1"/>
    <col min="13316" max="13316" width="4.7109375" customWidth="1"/>
    <col min="13317" max="13317" width="7.85546875" customWidth="1"/>
    <col min="13318" max="13318" width="4.7109375" customWidth="1"/>
    <col min="13319" max="13319" width="9.28515625" customWidth="1"/>
    <col min="13320" max="13320" width="4.7109375" customWidth="1"/>
    <col min="13321" max="13321" width="9.28515625" customWidth="1"/>
    <col min="13322" max="13322" width="4.7109375" customWidth="1"/>
    <col min="13323" max="13323" width="9.28515625" customWidth="1"/>
    <col min="13324" max="13324" width="4.7109375" customWidth="1"/>
    <col min="13325" max="13325" width="9.28515625" customWidth="1"/>
    <col min="13326" max="13326" width="4.7109375" customWidth="1"/>
    <col min="13327" max="13327" width="9.28515625" customWidth="1"/>
    <col min="13328" max="13328" width="4.7109375" customWidth="1"/>
    <col min="13329" max="13329" width="9.28515625" customWidth="1"/>
    <col min="13330" max="13330" width="4.7109375" customWidth="1"/>
    <col min="13331" max="13331" width="9.28515625" customWidth="1"/>
    <col min="13332" max="13332" width="10.85546875" customWidth="1"/>
    <col min="13333" max="13333" width="6.7109375" customWidth="1"/>
    <col min="13334" max="13334" width="10" customWidth="1"/>
    <col min="13335" max="13335" width="10.5703125" customWidth="1"/>
    <col min="13336" max="13343" width="0" hidden="1" customWidth="1"/>
    <col min="13569" max="13569" width="5.140625" customWidth="1"/>
    <col min="13570" max="13570" width="21.85546875" bestFit="1" customWidth="1"/>
    <col min="13571" max="13571" width="19.85546875" customWidth="1"/>
    <col min="13572" max="13572" width="4.7109375" customWidth="1"/>
    <col min="13573" max="13573" width="7.85546875" customWidth="1"/>
    <col min="13574" max="13574" width="4.7109375" customWidth="1"/>
    <col min="13575" max="13575" width="9.28515625" customWidth="1"/>
    <col min="13576" max="13576" width="4.7109375" customWidth="1"/>
    <col min="13577" max="13577" width="9.28515625" customWidth="1"/>
    <col min="13578" max="13578" width="4.7109375" customWidth="1"/>
    <col min="13579" max="13579" width="9.28515625" customWidth="1"/>
    <col min="13580" max="13580" width="4.7109375" customWidth="1"/>
    <col min="13581" max="13581" width="9.28515625" customWidth="1"/>
    <col min="13582" max="13582" width="4.7109375" customWidth="1"/>
    <col min="13583" max="13583" width="9.28515625" customWidth="1"/>
    <col min="13584" max="13584" width="4.7109375" customWidth="1"/>
    <col min="13585" max="13585" width="9.28515625" customWidth="1"/>
    <col min="13586" max="13586" width="4.7109375" customWidth="1"/>
    <col min="13587" max="13587" width="9.28515625" customWidth="1"/>
    <col min="13588" max="13588" width="10.85546875" customWidth="1"/>
    <col min="13589" max="13589" width="6.7109375" customWidth="1"/>
    <col min="13590" max="13590" width="10" customWidth="1"/>
    <col min="13591" max="13591" width="10.5703125" customWidth="1"/>
    <col min="13592" max="13599" width="0" hidden="1" customWidth="1"/>
    <col min="13825" max="13825" width="5.140625" customWidth="1"/>
    <col min="13826" max="13826" width="21.85546875" bestFit="1" customWidth="1"/>
    <col min="13827" max="13827" width="19.85546875" customWidth="1"/>
    <col min="13828" max="13828" width="4.7109375" customWidth="1"/>
    <col min="13829" max="13829" width="7.85546875" customWidth="1"/>
    <col min="13830" max="13830" width="4.7109375" customWidth="1"/>
    <col min="13831" max="13831" width="9.28515625" customWidth="1"/>
    <col min="13832" max="13832" width="4.7109375" customWidth="1"/>
    <col min="13833" max="13833" width="9.28515625" customWidth="1"/>
    <col min="13834" max="13834" width="4.7109375" customWidth="1"/>
    <col min="13835" max="13835" width="9.28515625" customWidth="1"/>
    <col min="13836" max="13836" width="4.7109375" customWidth="1"/>
    <col min="13837" max="13837" width="9.28515625" customWidth="1"/>
    <col min="13838" max="13838" width="4.7109375" customWidth="1"/>
    <col min="13839" max="13839" width="9.28515625" customWidth="1"/>
    <col min="13840" max="13840" width="4.7109375" customWidth="1"/>
    <col min="13841" max="13841" width="9.28515625" customWidth="1"/>
    <col min="13842" max="13842" width="4.7109375" customWidth="1"/>
    <col min="13843" max="13843" width="9.28515625" customWidth="1"/>
    <col min="13844" max="13844" width="10.85546875" customWidth="1"/>
    <col min="13845" max="13845" width="6.7109375" customWidth="1"/>
    <col min="13846" max="13846" width="10" customWidth="1"/>
    <col min="13847" max="13847" width="10.5703125" customWidth="1"/>
    <col min="13848" max="13855" width="0" hidden="1" customWidth="1"/>
    <col min="14081" max="14081" width="5.140625" customWidth="1"/>
    <col min="14082" max="14082" width="21.85546875" bestFit="1" customWidth="1"/>
    <col min="14083" max="14083" width="19.85546875" customWidth="1"/>
    <col min="14084" max="14084" width="4.7109375" customWidth="1"/>
    <col min="14085" max="14085" width="7.85546875" customWidth="1"/>
    <col min="14086" max="14086" width="4.7109375" customWidth="1"/>
    <col min="14087" max="14087" width="9.28515625" customWidth="1"/>
    <col min="14088" max="14088" width="4.7109375" customWidth="1"/>
    <col min="14089" max="14089" width="9.28515625" customWidth="1"/>
    <col min="14090" max="14090" width="4.7109375" customWidth="1"/>
    <col min="14091" max="14091" width="9.28515625" customWidth="1"/>
    <col min="14092" max="14092" width="4.7109375" customWidth="1"/>
    <col min="14093" max="14093" width="9.28515625" customWidth="1"/>
    <col min="14094" max="14094" width="4.7109375" customWidth="1"/>
    <col min="14095" max="14095" width="9.28515625" customWidth="1"/>
    <col min="14096" max="14096" width="4.7109375" customWidth="1"/>
    <col min="14097" max="14097" width="9.28515625" customWidth="1"/>
    <col min="14098" max="14098" width="4.7109375" customWidth="1"/>
    <col min="14099" max="14099" width="9.28515625" customWidth="1"/>
    <col min="14100" max="14100" width="10.85546875" customWidth="1"/>
    <col min="14101" max="14101" width="6.7109375" customWidth="1"/>
    <col min="14102" max="14102" width="10" customWidth="1"/>
    <col min="14103" max="14103" width="10.5703125" customWidth="1"/>
    <col min="14104" max="14111" width="0" hidden="1" customWidth="1"/>
    <col min="14337" max="14337" width="5.140625" customWidth="1"/>
    <col min="14338" max="14338" width="21.85546875" bestFit="1" customWidth="1"/>
    <col min="14339" max="14339" width="19.85546875" customWidth="1"/>
    <col min="14340" max="14340" width="4.7109375" customWidth="1"/>
    <col min="14341" max="14341" width="7.85546875" customWidth="1"/>
    <col min="14342" max="14342" width="4.7109375" customWidth="1"/>
    <col min="14343" max="14343" width="9.28515625" customWidth="1"/>
    <col min="14344" max="14344" width="4.7109375" customWidth="1"/>
    <col min="14345" max="14345" width="9.28515625" customWidth="1"/>
    <col min="14346" max="14346" width="4.7109375" customWidth="1"/>
    <col min="14347" max="14347" width="9.28515625" customWidth="1"/>
    <col min="14348" max="14348" width="4.7109375" customWidth="1"/>
    <col min="14349" max="14349" width="9.28515625" customWidth="1"/>
    <col min="14350" max="14350" width="4.7109375" customWidth="1"/>
    <col min="14351" max="14351" width="9.28515625" customWidth="1"/>
    <col min="14352" max="14352" width="4.7109375" customWidth="1"/>
    <col min="14353" max="14353" width="9.28515625" customWidth="1"/>
    <col min="14354" max="14354" width="4.7109375" customWidth="1"/>
    <col min="14355" max="14355" width="9.28515625" customWidth="1"/>
    <col min="14356" max="14356" width="10.85546875" customWidth="1"/>
    <col min="14357" max="14357" width="6.7109375" customWidth="1"/>
    <col min="14358" max="14358" width="10" customWidth="1"/>
    <col min="14359" max="14359" width="10.5703125" customWidth="1"/>
    <col min="14360" max="14367" width="0" hidden="1" customWidth="1"/>
    <col min="14593" max="14593" width="5.140625" customWidth="1"/>
    <col min="14594" max="14594" width="21.85546875" bestFit="1" customWidth="1"/>
    <col min="14595" max="14595" width="19.85546875" customWidth="1"/>
    <col min="14596" max="14596" width="4.7109375" customWidth="1"/>
    <col min="14597" max="14597" width="7.85546875" customWidth="1"/>
    <col min="14598" max="14598" width="4.7109375" customWidth="1"/>
    <col min="14599" max="14599" width="9.28515625" customWidth="1"/>
    <col min="14600" max="14600" width="4.7109375" customWidth="1"/>
    <col min="14601" max="14601" width="9.28515625" customWidth="1"/>
    <col min="14602" max="14602" width="4.7109375" customWidth="1"/>
    <col min="14603" max="14603" width="9.28515625" customWidth="1"/>
    <col min="14604" max="14604" width="4.7109375" customWidth="1"/>
    <col min="14605" max="14605" width="9.28515625" customWidth="1"/>
    <col min="14606" max="14606" width="4.7109375" customWidth="1"/>
    <col min="14607" max="14607" width="9.28515625" customWidth="1"/>
    <col min="14608" max="14608" width="4.7109375" customWidth="1"/>
    <col min="14609" max="14609" width="9.28515625" customWidth="1"/>
    <col min="14610" max="14610" width="4.7109375" customWidth="1"/>
    <col min="14611" max="14611" width="9.28515625" customWidth="1"/>
    <col min="14612" max="14612" width="10.85546875" customWidth="1"/>
    <col min="14613" max="14613" width="6.7109375" customWidth="1"/>
    <col min="14614" max="14614" width="10" customWidth="1"/>
    <col min="14615" max="14615" width="10.5703125" customWidth="1"/>
    <col min="14616" max="14623" width="0" hidden="1" customWidth="1"/>
    <col min="14849" max="14849" width="5.140625" customWidth="1"/>
    <col min="14850" max="14850" width="21.85546875" bestFit="1" customWidth="1"/>
    <col min="14851" max="14851" width="19.85546875" customWidth="1"/>
    <col min="14852" max="14852" width="4.7109375" customWidth="1"/>
    <col min="14853" max="14853" width="7.85546875" customWidth="1"/>
    <col min="14854" max="14854" width="4.7109375" customWidth="1"/>
    <col min="14855" max="14855" width="9.28515625" customWidth="1"/>
    <col min="14856" max="14856" width="4.7109375" customWidth="1"/>
    <col min="14857" max="14857" width="9.28515625" customWidth="1"/>
    <col min="14858" max="14858" width="4.7109375" customWidth="1"/>
    <col min="14859" max="14859" width="9.28515625" customWidth="1"/>
    <col min="14860" max="14860" width="4.7109375" customWidth="1"/>
    <col min="14861" max="14861" width="9.28515625" customWidth="1"/>
    <col min="14862" max="14862" width="4.7109375" customWidth="1"/>
    <col min="14863" max="14863" width="9.28515625" customWidth="1"/>
    <col min="14864" max="14864" width="4.7109375" customWidth="1"/>
    <col min="14865" max="14865" width="9.28515625" customWidth="1"/>
    <col min="14866" max="14866" width="4.7109375" customWidth="1"/>
    <col min="14867" max="14867" width="9.28515625" customWidth="1"/>
    <col min="14868" max="14868" width="10.85546875" customWidth="1"/>
    <col min="14869" max="14869" width="6.7109375" customWidth="1"/>
    <col min="14870" max="14870" width="10" customWidth="1"/>
    <col min="14871" max="14871" width="10.5703125" customWidth="1"/>
    <col min="14872" max="14879" width="0" hidden="1" customWidth="1"/>
    <col min="15105" max="15105" width="5.140625" customWidth="1"/>
    <col min="15106" max="15106" width="21.85546875" bestFit="1" customWidth="1"/>
    <col min="15107" max="15107" width="19.85546875" customWidth="1"/>
    <col min="15108" max="15108" width="4.7109375" customWidth="1"/>
    <col min="15109" max="15109" width="7.85546875" customWidth="1"/>
    <col min="15110" max="15110" width="4.7109375" customWidth="1"/>
    <col min="15111" max="15111" width="9.28515625" customWidth="1"/>
    <col min="15112" max="15112" width="4.7109375" customWidth="1"/>
    <col min="15113" max="15113" width="9.28515625" customWidth="1"/>
    <col min="15114" max="15114" width="4.7109375" customWidth="1"/>
    <col min="15115" max="15115" width="9.28515625" customWidth="1"/>
    <col min="15116" max="15116" width="4.7109375" customWidth="1"/>
    <col min="15117" max="15117" width="9.28515625" customWidth="1"/>
    <col min="15118" max="15118" width="4.7109375" customWidth="1"/>
    <col min="15119" max="15119" width="9.28515625" customWidth="1"/>
    <col min="15120" max="15120" width="4.7109375" customWidth="1"/>
    <col min="15121" max="15121" width="9.28515625" customWidth="1"/>
    <col min="15122" max="15122" width="4.7109375" customWidth="1"/>
    <col min="15123" max="15123" width="9.28515625" customWidth="1"/>
    <col min="15124" max="15124" width="10.85546875" customWidth="1"/>
    <col min="15125" max="15125" width="6.7109375" customWidth="1"/>
    <col min="15126" max="15126" width="10" customWidth="1"/>
    <col min="15127" max="15127" width="10.5703125" customWidth="1"/>
    <col min="15128" max="15135" width="0" hidden="1" customWidth="1"/>
    <col min="15361" max="15361" width="5.140625" customWidth="1"/>
    <col min="15362" max="15362" width="21.85546875" bestFit="1" customWidth="1"/>
    <col min="15363" max="15363" width="19.85546875" customWidth="1"/>
    <col min="15364" max="15364" width="4.7109375" customWidth="1"/>
    <col min="15365" max="15365" width="7.85546875" customWidth="1"/>
    <col min="15366" max="15366" width="4.7109375" customWidth="1"/>
    <col min="15367" max="15367" width="9.28515625" customWidth="1"/>
    <col min="15368" max="15368" width="4.7109375" customWidth="1"/>
    <col min="15369" max="15369" width="9.28515625" customWidth="1"/>
    <col min="15370" max="15370" width="4.7109375" customWidth="1"/>
    <col min="15371" max="15371" width="9.28515625" customWidth="1"/>
    <col min="15372" max="15372" width="4.7109375" customWidth="1"/>
    <col min="15373" max="15373" width="9.28515625" customWidth="1"/>
    <col min="15374" max="15374" width="4.7109375" customWidth="1"/>
    <col min="15375" max="15375" width="9.28515625" customWidth="1"/>
    <col min="15376" max="15376" width="4.7109375" customWidth="1"/>
    <col min="15377" max="15377" width="9.28515625" customWidth="1"/>
    <col min="15378" max="15378" width="4.7109375" customWidth="1"/>
    <col min="15379" max="15379" width="9.28515625" customWidth="1"/>
    <col min="15380" max="15380" width="10.85546875" customWidth="1"/>
    <col min="15381" max="15381" width="6.7109375" customWidth="1"/>
    <col min="15382" max="15382" width="10" customWidth="1"/>
    <col min="15383" max="15383" width="10.5703125" customWidth="1"/>
    <col min="15384" max="15391" width="0" hidden="1" customWidth="1"/>
    <col min="15617" max="15617" width="5.140625" customWidth="1"/>
    <col min="15618" max="15618" width="21.85546875" bestFit="1" customWidth="1"/>
    <col min="15619" max="15619" width="19.85546875" customWidth="1"/>
    <col min="15620" max="15620" width="4.7109375" customWidth="1"/>
    <col min="15621" max="15621" width="7.85546875" customWidth="1"/>
    <col min="15622" max="15622" width="4.7109375" customWidth="1"/>
    <col min="15623" max="15623" width="9.28515625" customWidth="1"/>
    <col min="15624" max="15624" width="4.7109375" customWidth="1"/>
    <col min="15625" max="15625" width="9.28515625" customWidth="1"/>
    <col min="15626" max="15626" width="4.7109375" customWidth="1"/>
    <col min="15627" max="15627" width="9.28515625" customWidth="1"/>
    <col min="15628" max="15628" width="4.7109375" customWidth="1"/>
    <col min="15629" max="15629" width="9.28515625" customWidth="1"/>
    <col min="15630" max="15630" width="4.7109375" customWidth="1"/>
    <col min="15631" max="15631" width="9.28515625" customWidth="1"/>
    <col min="15632" max="15632" width="4.7109375" customWidth="1"/>
    <col min="15633" max="15633" width="9.28515625" customWidth="1"/>
    <col min="15634" max="15634" width="4.7109375" customWidth="1"/>
    <col min="15635" max="15635" width="9.28515625" customWidth="1"/>
    <col min="15636" max="15636" width="10.85546875" customWidth="1"/>
    <col min="15637" max="15637" width="6.7109375" customWidth="1"/>
    <col min="15638" max="15638" width="10" customWidth="1"/>
    <col min="15639" max="15639" width="10.5703125" customWidth="1"/>
    <col min="15640" max="15647" width="0" hidden="1" customWidth="1"/>
    <col min="15873" max="15873" width="5.140625" customWidth="1"/>
    <col min="15874" max="15874" width="21.85546875" bestFit="1" customWidth="1"/>
    <col min="15875" max="15875" width="19.85546875" customWidth="1"/>
    <col min="15876" max="15876" width="4.7109375" customWidth="1"/>
    <col min="15877" max="15877" width="7.85546875" customWidth="1"/>
    <col min="15878" max="15878" width="4.7109375" customWidth="1"/>
    <col min="15879" max="15879" width="9.28515625" customWidth="1"/>
    <col min="15880" max="15880" width="4.7109375" customWidth="1"/>
    <col min="15881" max="15881" width="9.28515625" customWidth="1"/>
    <col min="15882" max="15882" width="4.7109375" customWidth="1"/>
    <col min="15883" max="15883" width="9.28515625" customWidth="1"/>
    <col min="15884" max="15884" width="4.7109375" customWidth="1"/>
    <col min="15885" max="15885" width="9.28515625" customWidth="1"/>
    <col min="15886" max="15886" width="4.7109375" customWidth="1"/>
    <col min="15887" max="15887" width="9.28515625" customWidth="1"/>
    <col min="15888" max="15888" width="4.7109375" customWidth="1"/>
    <col min="15889" max="15889" width="9.28515625" customWidth="1"/>
    <col min="15890" max="15890" width="4.7109375" customWidth="1"/>
    <col min="15891" max="15891" width="9.28515625" customWidth="1"/>
    <col min="15892" max="15892" width="10.85546875" customWidth="1"/>
    <col min="15893" max="15893" width="6.7109375" customWidth="1"/>
    <col min="15894" max="15894" width="10" customWidth="1"/>
    <col min="15895" max="15895" width="10.5703125" customWidth="1"/>
    <col min="15896" max="15903" width="0" hidden="1" customWidth="1"/>
    <col min="16129" max="16129" width="5.140625" customWidth="1"/>
    <col min="16130" max="16130" width="21.85546875" bestFit="1" customWidth="1"/>
    <col min="16131" max="16131" width="19.85546875" customWidth="1"/>
    <col min="16132" max="16132" width="4.7109375" customWidth="1"/>
    <col min="16133" max="16133" width="7.85546875" customWidth="1"/>
    <col min="16134" max="16134" width="4.7109375" customWidth="1"/>
    <col min="16135" max="16135" width="9.28515625" customWidth="1"/>
    <col min="16136" max="16136" width="4.7109375" customWidth="1"/>
    <col min="16137" max="16137" width="9.28515625" customWidth="1"/>
    <col min="16138" max="16138" width="4.7109375" customWidth="1"/>
    <col min="16139" max="16139" width="9.28515625" customWidth="1"/>
    <col min="16140" max="16140" width="4.7109375" customWidth="1"/>
    <col min="16141" max="16141" width="9.28515625" customWidth="1"/>
    <col min="16142" max="16142" width="4.7109375" customWidth="1"/>
    <col min="16143" max="16143" width="9.28515625" customWidth="1"/>
    <col min="16144" max="16144" width="4.7109375" customWidth="1"/>
    <col min="16145" max="16145" width="9.28515625" customWidth="1"/>
    <col min="16146" max="16146" width="4.7109375" customWidth="1"/>
    <col min="16147" max="16147" width="9.28515625" customWidth="1"/>
    <col min="16148" max="16148" width="10.85546875" customWidth="1"/>
    <col min="16149" max="16149" width="6.7109375" customWidth="1"/>
    <col min="16150" max="16150" width="10" customWidth="1"/>
    <col min="16151" max="16151" width="10.5703125" customWidth="1"/>
    <col min="16152" max="16159" width="0" hidden="1" customWidth="1"/>
  </cols>
  <sheetData>
    <row r="1" spans="1:31" ht="23.25" x14ac:dyDescent="0.35">
      <c r="B1" s="1787" t="s">
        <v>0</v>
      </c>
      <c r="C1" s="1787"/>
      <c r="K1" s="360" t="s">
        <v>1</v>
      </c>
      <c r="Q1"/>
    </row>
    <row r="2" spans="1:31" ht="23.25" x14ac:dyDescent="0.35">
      <c r="B2" s="1788" t="s">
        <v>2</v>
      </c>
      <c r="C2" s="1788"/>
      <c r="K2" s="360" t="s">
        <v>498</v>
      </c>
      <c r="Z2" s="361"/>
    </row>
    <row r="3" spans="1:31" ht="23.25" x14ac:dyDescent="0.35">
      <c r="K3" s="360" t="s">
        <v>30</v>
      </c>
      <c r="AA3" s="368"/>
    </row>
    <row r="4" spans="1:31" ht="15.75" thickBot="1" x14ac:dyDescent="0.25">
      <c r="B4" s="363"/>
      <c r="D4" s="364"/>
      <c r="E4" s="365"/>
      <c r="H4" s="364"/>
      <c r="I4" s="365"/>
      <c r="L4" s="364"/>
      <c r="M4" s="365"/>
      <c r="P4" s="364"/>
      <c r="Q4" s="365"/>
    </row>
    <row r="5" spans="1:31" s="366" customFormat="1" ht="27.75" customHeight="1" thickTop="1" x14ac:dyDescent="0.2">
      <c r="A5" s="1813" t="s">
        <v>4</v>
      </c>
      <c r="B5" s="1815" t="s">
        <v>31</v>
      </c>
      <c r="C5" s="1817" t="s">
        <v>5</v>
      </c>
      <c r="D5" s="1809" t="s">
        <v>6</v>
      </c>
      <c r="E5" s="1810"/>
      <c r="F5" s="1819" t="s">
        <v>7</v>
      </c>
      <c r="G5" s="1820"/>
      <c r="H5" s="1809" t="s">
        <v>8</v>
      </c>
      <c r="I5" s="1810"/>
      <c r="J5" s="1819" t="s">
        <v>9</v>
      </c>
      <c r="K5" s="1820"/>
      <c r="L5" s="1809" t="s">
        <v>10</v>
      </c>
      <c r="M5" s="1810"/>
      <c r="N5" s="1819" t="s">
        <v>11</v>
      </c>
      <c r="O5" s="1820"/>
      <c r="P5" s="1809" t="s">
        <v>12</v>
      </c>
      <c r="Q5" s="1810"/>
      <c r="R5" s="1819" t="s">
        <v>13</v>
      </c>
      <c r="S5" s="1820"/>
      <c r="T5" s="1456" t="s">
        <v>275</v>
      </c>
      <c r="U5" s="1821" t="s">
        <v>18</v>
      </c>
      <c r="V5" s="1822"/>
      <c r="W5" s="1823"/>
    </row>
    <row r="6" spans="1:31" s="366" customFormat="1" ht="27.75" customHeight="1" x14ac:dyDescent="0.2">
      <c r="A6" s="1814"/>
      <c r="B6" s="1816"/>
      <c r="C6" s="1818"/>
      <c r="D6" s="1829" t="s">
        <v>686</v>
      </c>
      <c r="E6" s="1830"/>
      <c r="F6" s="1831" t="s">
        <v>687</v>
      </c>
      <c r="G6" s="1832"/>
      <c r="H6" s="1829" t="s">
        <v>688</v>
      </c>
      <c r="I6" s="1830"/>
      <c r="J6" s="1829" t="s">
        <v>689</v>
      </c>
      <c r="K6" s="1830"/>
      <c r="L6" s="1829" t="s">
        <v>690</v>
      </c>
      <c r="M6" s="1830"/>
      <c r="N6" s="1829" t="s">
        <v>691</v>
      </c>
      <c r="O6" s="1830"/>
      <c r="P6" s="1831" t="s">
        <v>894</v>
      </c>
      <c r="Q6" s="1830"/>
      <c r="R6" s="1831" t="s">
        <v>895</v>
      </c>
      <c r="S6" s="1830"/>
      <c r="T6" s="1457">
        <v>-0.5</v>
      </c>
      <c r="U6" s="1824"/>
      <c r="V6" s="1825"/>
      <c r="W6" s="1826"/>
    </row>
    <row r="7" spans="1:31" s="366" customFormat="1" ht="12.75" customHeight="1" x14ac:dyDescent="0.2">
      <c r="A7" s="1814"/>
      <c r="B7" s="1816"/>
      <c r="C7" s="1818"/>
      <c r="D7" s="1170"/>
      <c r="E7" s="1171"/>
      <c r="F7" s="1170"/>
      <c r="G7" s="1519"/>
      <c r="H7" s="1458"/>
      <c r="I7" s="1171"/>
      <c r="J7" s="1170"/>
      <c r="K7" s="1519"/>
      <c r="L7" s="1458"/>
      <c r="M7" s="1171"/>
      <c r="N7" s="1170"/>
      <c r="O7" s="1174"/>
      <c r="P7" s="1458"/>
      <c r="Q7" s="1174"/>
      <c r="R7" s="1458"/>
      <c r="S7" s="1519"/>
      <c r="T7" s="1459"/>
      <c r="U7" s="1458"/>
      <c r="V7" s="1175"/>
      <c r="W7" s="1176"/>
      <c r="X7" s="367"/>
      <c r="Y7" s="368"/>
      <c r="Z7" s="368"/>
      <c r="AA7" s="368"/>
      <c r="AB7" s="368"/>
    </row>
    <row r="8" spans="1:31" s="366" customFormat="1" ht="12.75" customHeight="1" x14ac:dyDescent="0.2">
      <c r="A8" s="1177"/>
      <c r="B8" s="1178"/>
      <c r="C8" s="1179"/>
      <c r="D8" s="1180" t="s">
        <v>19</v>
      </c>
      <c r="E8" s="1181" t="s">
        <v>20</v>
      </c>
      <c r="F8" s="1180" t="s">
        <v>19</v>
      </c>
      <c r="G8" s="1182" t="s">
        <v>20</v>
      </c>
      <c r="H8" s="1183" t="s">
        <v>19</v>
      </c>
      <c r="I8" s="1181" t="s">
        <v>20</v>
      </c>
      <c r="J8" s="1180" t="s">
        <v>19</v>
      </c>
      <c r="K8" s="1182" t="s">
        <v>20</v>
      </c>
      <c r="L8" s="1183" t="s">
        <v>19</v>
      </c>
      <c r="M8" s="1181" t="s">
        <v>20</v>
      </c>
      <c r="N8" s="1180" t="s">
        <v>19</v>
      </c>
      <c r="O8" s="1184" t="s">
        <v>20</v>
      </c>
      <c r="P8" s="1183" t="s">
        <v>19</v>
      </c>
      <c r="Q8" s="1181" t="s">
        <v>20</v>
      </c>
      <c r="R8" s="1180" t="s">
        <v>19</v>
      </c>
      <c r="S8" s="1182" t="s">
        <v>20</v>
      </c>
      <c r="T8" s="1460"/>
      <c r="U8" s="1183" t="s">
        <v>19</v>
      </c>
      <c r="V8" s="1185" t="s">
        <v>21</v>
      </c>
      <c r="W8" s="1186" t="s">
        <v>22</v>
      </c>
      <c r="X8" s="369"/>
      <c r="Y8" s="368"/>
      <c r="Z8" s="368"/>
      <c r="AA8" s="368"/>
      <c r="AB8" s="368"/>
    </row>
    <row r="9" spans="1:31" s="366" customFormat="1" ht="12.75" customHeight="1" thickBot="1" x14ac:dyDescent="0.25">
      <c r="A9" s="1187"/>
      <c r="B9" s="1188"/>
      <c r="C9" s="1189"/>
      <c r="D9" s="1190"/>
      <c r="E9" s="1191"/>
      <c r="F9" s="1190"/>
      <c r="G9" s="1192"/>
      <c r="H9" s="1190"/>
      <c r="I9" s="1191"/>
      <c r="J9" s="1190"/>
      <c r="K9" s="1192"/>
      <c r="L9" s="1190"/>
      <c r="M9" s="1191"/>
      <c r="N9" s="1190"/>
      <c r="O9" s="1192"/>
      <c r="P9" s="1190"/>
      <c r="Q9" s="1191"/>
      <c r="R9" s="1190"/>
      <c r="S9" s="1192"/>
      <c r="T9" s="1461"/>
      <c r="U9" s="1462"/>
      <c r="V9" s="1193"/>
      <c r="W9" s="1194"/>
      <c r="X9" s="369"/>
      <c r="Y9" s="368"/>
      <c r="Z9" s="368"/>
      <c r="AA9" s="368"/>
      <c r="AB9" s="368"/>
      <c r="AD9" s="420" t="s">
        <v>276</v>
      </c>
      <c r="AE9" s="419">
        <v>0.5</v>
      </c>
    </row>
    <row r="10" spans="1:31" s="382" customFormat="1" ht="15" customHeight="1" thickTop="1" x14ac:dyDescent="0.2">
      <c r="A10" s="370">
        <v>1</v>
      </c>
      <c r="B10" s="394" t="s">
        <v>695</v>
      </c>
      <c r="C10" s="395" t="s">
        <v>25</v>
      </c>
      <c r="D10" s="376">
        <v>2</v>
      </c>
      <c r="E10" s="1463">
        <v>19600</v>
      </c>
      <c r="F10" s="374">
        <v>1</v>
      </c>
      <c r="G10" s="375">
        <v>16640</v>
      </c>
      <c r="H10" s="376">
        <v>14</v>
      </c>
      <c r="I10" s="377">
        <v>4079</v>
      </c>
      <c r="J10" s="374">
        <v>4</v>
      </c>
      <c r="K10" s="378">
        <v>4806</v>
      </c>
      <c r="L10" s="376">
        <v>8</v>
      </c>
      <c r="M10" s="377">
        <v>6570</v>
      </c>
      <c r="N10" s="374">
        <v>2</v>
      </c>
      <c r="O10" s="378">
        <v>12070</v>
      </c>
      <c r="P10" s="376">
        <v>14</v>
      </c>
      <c r="Q10" s="377">
        <v>1691</v>
      </c>
      <c r="R10" s="374">
        <v>1</v>
      </c>
      <c r="S10" s="378">
        <v>3383</v>
      </c>
      <c r="T10" s="1464">
        <f t="shared" ref="T10:T32" si="0">IF( ISNUMBER(AE10)=TRUE,AE10,"")</f>
        <v>7</v>
      </c>
      <c r="U10" s="379">
        <f t="shared" ref="U10:U33" si="1">IF(ISNUMBER(D10)=TRUE,SUM(D10,F10,H10,J10,L10,N10,P10,R10)-T10,"")</f>
        <v>39</v>
      </c>
      <c r="V10" s="380">
        <f t="shared" ref="V10:V33" si="2">IF(ISNUMBER(E10)=TRUE,SUM(E10,G10,I10,K10,M10,O10,Q10,S10),"")</f>
        <v>68839</v>
      </c>
      <c r="W10" s="1237">
        <f t="shared" ref="W10:W32" si="3">IF(ISNUMBER(AC10)=TRUE,AC10,"")</f>
        <v>1</v>
      </c>
      <c r="X10" s="382">
        <f t="shared" ref="X10:X32" si="4">IF(ISNUMBER(W10)=TRUE,1,"")</f>
        <v>1</v>
      </c>
      <c r="Y10" s="382">
        <f>IF(ISNUMBER(U10)=TRUE,U10,"")</f>
        <v>39</v>
      </c>
      <c r="Z10" s="382">
        <f>IF(ISNUMBER(V10)=TRUE,V10,"")</f>
        <v>68839</v>
      </c>
      <c r="AA10" s="383">
        <f>MAX(E10,G10,I10,K10,M10,O10,Q10,S10)</f>
        <v>19600</v>
      </c>
      <c r="AB10" s="382">
        <f>IF(ISNUMBER(Y10)=TRUE,Y10-Z10/100000-AA10/1000000000,"")</f>
        <v>38.3115904</v>
      </c>
      <c r="AC10" s="382">
        <f t="shared" ref="AC10:AC48" si="5">IF(ISNUMBER(AB10)=TRUE,RANK(AB10,$AB$10:$AB$49,1),"")</f>
        <v>1</v>
      </c>
      <c r="AD10" s="382">
        <f>IF(OR(ISNUMBER(D10)=TRUE,ISNUMBER(F10)=TRUE,ISNUMBER(H10)=TRUE,ISNUMBER(J10)=TRUE,ISNUMBER(L10)=TRUE,ISNUMBER(N10)=TRUE,ISNUMBER(P10)=TRUE,ISNUMBER(R10)=TRUE),MAX(D10,F10,H10,J10,L10,N10,P10,R10),"")</f>
        <v>14</v>
      </c>
      <c r="AE10" s="382">
        <f>IF(ISNUMBER(AD10),AD10*50%,"")</f>
        <v>7</v>
      </c>
    </row>
    <row r="11" spans="1:31" s="382" customFormat="1" ht="15" customHeight="1" x14ac:dyDescent="0.2">
      <c r="A11" s="384">
        <v>2</v>
      </c>
      <c r="B11" s="396" t="s">
        <v>702</v>
      </c>
      <c r="C11" s="397" t="s">
        <v>703</v>
      </c>
      <c r="D11" s="388">
        <v>7</v>
      </c>
      <c r="E11" s="390">
        <v>14580</v>
      </c>
      <c r="F11" s="391">
        <v>2</v>
      </c>
      <c r="G11" s="389">
        <v>14900</v>
      </c>
      <c r="H11" s="388">
        <v>16</v>
      </c>
      <c r="I11" s="390">
        <v>3455</v>
      </c>
      <c r="J11" s="391">
        <v>9</v>
      </c>
      <c r="K11" s="389">
        <v>4459</v>
      </c>
      <c r="L11" s="388">
        <v>2</v>
      </c>
      <c r="M11" s="1466">
        <v>12540</v>
      </c>
      <c r="N11" s="391">
        <v>5</v>
      </c>
      <c r="O11" s="1465">
        <v>9390</v>
      </c>
      <c r="P11" s="388">
        <v>3</v>
      </c>
      <c r="Q11" s="390">
        <v>3909</v>
      </c>
      <c r="R11" s="391">
        <v>3</v>
      </c>
      <c r="S11" s="389">
        <v>3143</v>
      </c>
      <c r="T11" s="1464">
        <f t="shared" si="0"/>
        <v>8</v>
      </c>
      <c r="U11" s="379">
        <f t="shared" si="1"/>
        <v>39</v>
      </c>
      <c r="V11" s="380">
        <f t="shared" si="2"/>
        <v>66376</v>
      </c>
      <c r="W11" s="1237">
        <f t="shared" si="3"/>
        <v>2</v>
      </c>
      <c r="X11" s="382">
        <f t="shared" si="4"/>
        <v>1</v>
      </c>
      <c r="Y11" s="382">
        <f t="shared" ref="Y11:Z32" si="6">IF(ISNUMBER(U11)=TRUE,U11,"")</f>
        <v>39</v>
      </c>
      <c r="Z11" s="382">
        <f t="shared" si="6"/>
        <v>66376</v>
      </c>
      <c r="AA11" s="383">
        <f t="shared" ref="AA11:AA32" si="7">MAX(E11,G11,I11,K11,M11,O11,Q11,S11)</f>
        <v>14900</v>
      </c>
      <c r="AB11" s="382">
        <f t="shared" ref="AB11:AB48" si="8">IF(ISNUMBER(Y11)=TRUE,Y11-Z11/100000-AA11/1000000000,"")</f>
        <v>38.3362251</v>
      </c>
      <c r="AC11" s="382">
        <f t="shared" si="5"/>
        <v>2</v>
      </c>
      <c r="AD11" s="382">
        <f t="shared" ref="AD11:AD32" si="9">IF(OR(ISNUMBER(D11)=TRUE,ISNUMBER(F11)=TRUE,ISNUMBER(H11)=TRUE,ISNUMBER(J11)=TRUE,ISNUMBER(L11)=TRUE,ISNUMBER(N11)=TRUE,ISNUMBER(P11)=TRUE,ISNUMBER(R11)=TRUE),MAX(D11,F11,H11,J11,L11,N11,P11,R11),"")</f>
        <v>16</v>
      </c>
      <c r="AE11" s="382">
        <f t="shared" ref="AE11:AE48" si="10">IF(ISNUMBER(AD11),AD11*50%,"")</f>
        <v>8</v>
      </c>
    </row>
    <row r="12" spans="1:31" s="382" customFormat="1" ht="15" customHeight="1" x14ac:dyDescent="0.2">
      <c r="A12" s="384">
        <v>3</v>
      </c>
      <c r="B12" s="396" t="s">
        <v>699</v>
      </c>
      <c r="C12" s="397" t="s">
        <v>700</v>
      </c>
      <c r="D12" s="388">
        <v>10</v>
      </c>
      <c r="E12" s="1466">
        <v>13190</v>
      </c>
      <c r="F12" s="391">
        <v>8.5</v>
      </c>
      <c r="G12" s="389">
        <v>12570</v>
      </c>
      <c r="H12" s="388">
        <v>4</v>
      </c>
      <c r="I12" s="390">
        <v>8212</v>
      </c>
      <c r="J12" s="391">
        <v>8</v>
      </c>
      <c r="K12" s="389">
        <v>4527</v>
      </c>
      <c r="L12" s="388">
        <v>1</v>
      </c>
      <c r="M12" s="390">
        <v>14070</v>
      </c>
      <c r="N12" s="391">
        <v>1</v>
      </c>
      <c r="O12" s="1465">
        <v>14070</v>
      </c>
      <c r="P12" s="388">
        <v>18</v>
      </c>
      <c r="Q12" s="390">
        <v>1077</v>
      </c>
      <c r="R12" s="391">
        <v>5</v>
      </c>
      <c r="S12" s="389">
        <v>2879</v>
      </c>
      <c r="T12" s="1464">
        <f t="shared" si="0"/>
        <v>9</v>
      </c>
      <c r="U12" s="379">
        <f t="shared" si="1"/>
        <v>46.5</v>
      </c>
      <c r="V12" s="380">
        <f t="shared" si="2"/>
        <v>70595</v>
      </c>
      <c r="W12" s="1237">
        <f t="shared" si="3"/>
        <v>3</v>
      </c>
      <c r="X12" s="382">
        <f t="shared" si="4"/>
        <v>1</v>
      </c>
      <c r="Y12" s="382">
        <f t="shared" si="6"/>
        <v>46.5</v>
      </c>
      <c r="Z12" s="382">
        <f t="shared" si="6"/>
        <v>70595</v>
      </c>
      <c r="AA12" s="383">
        <f t="shared" si="7"/>
        <v>14070</v>
      </c>
      <c r="AB12" s="382">
        <f t="shared" si="8"/>
        <v>45.79403593</v>
      </c>
      <c r="AC12" s="382">
        <f t="shared" si="5"/>
        <v>3</v>
      </c>
      <c r="AD12" s="382">
        <f t="shared" si="9"/>
        <v>18</v>
      </c>
      <c r="AE12" s="382">
        <f t="shared" si="10"/>
        <v>9</v>
      </c>
    </row>
    <row r="13" spans="1:31" s="382" customFormat="1" ht="15" customHeight="1" x14ac:dyDescent="0.2">
      <c r="A13" s="370">
        <v>4</v>
      </c>
      <c r="B13" s="396" t="s">
        <v>707</v>
      </c>
      <c r="C13" s="397" t="s">
        <v>703</v>
      </c>
      <c r="D13" s="388">
        <v>11</v>
      </c>
      <c r="E13" s="1466">
        <v>13010</v>
      </c>
      <c r="F13" s="391">
        <v>7</v>
      </c>
      <c r="G13" s="389">
        <v>12890</v>
      </c>
      <c r="H13" s="388">
        <v>8</v>
      </c>
      <c r="I13" s="390">
        <v>4992</v>
      </c>
      <c r="J13" s="391">
        <v>12</v>
      </c>
      <c r="K13" s="389">
        <v>4229</v>
      </c>
      <c r="L13" s="388">
        <v>7</v>
      </c>
      <c r="M13" s="390">
        <v>6790</v>
      </c>
      <c r="N13" s="391">
        <v>8.5</v>
      </c>
      <c r="O13" s="389">
        <v>6440</v>
      </c>
      <c r="P13" s="388">
        <v>5</v>
      </c>
      <c r="Q13" s="390">
        <v>3025</v>
      </c>
      <c r="R13" s="391">
        <v>2</v>
      </c>
      <c r="S13" s="389">
        <v>3252</v>
      </c>
      <c r="T13" s="1464">
        <f t="shared" si="0"/>
        <v>6</v>
      </c>
      <c r="U13" s="379">
        <f t="shared" si="1"/>
        <v>54.5</v>
      </c>
      <c r="V13" s="380">
        <f t="shared" si="2"/>
        <v>54628</v>
      </c>
      <c r="W13" s="1237">
        <f t="shared" si="3"/>
        <v>4</v>
      </c>
      <c r="X13" s="382">
        <f t="shared" si="4"/>
        <v>1</v>
      </c>
      <c r="Y13" s="382">
        <f t="shared" si="6"/>
        <v>54.5</v>
      </c>
      <c r="Z13" s="382">
        <f t="shared" si="6"/>
        <v>54628</v>
      </c>
      <c r="AA13" s="383">
        <f t="shared" si="7"/>
        <v>13010</v>
      </c>
      <c r="AB13" s="382">
        <f t="shared" si="8"/>
        <v>53.953706989999993</v>
      </c>
      <c r="AC13" s="382">
        <f t="shared" si="5"/>
        <v>4</v>
      </c>
      <c r="AD13" s="382">
        <f t="shared" si="9"/>
        <v>12</v>
      </c>
      <c r="AE13" s="382">
        <f t="shared" si="10"/>
        <v>6</v>
      </c>
    </row>
    <row r="14" spans="1:31" s="382" customFormat="1" ht="15" customHeight="1" x14ac:dyDescent="0.2">
      <c r="A14" s="384">
        <v>5</v>
      </c>
      <c r="B14" s="396" t="s">
        <v>701</v>
      </c>
      <c r="C14" s="397" t="s">
        <v>140</v>
      </c>
      <c r="D14" s="388">
        <v>4</v>
      </c>
      <c r="E14" s="390">
        <v>16840</v>
      </c>
      <c r="F14" s="391">
        <v>4</v>
      </c>
      <c r="G14" s="389">
        <v>14850</v>
      </c>
      <c r="H14" s="388">
        <v>11</v>
      </c>
      <c r="I14" s="390">
        <v>4416</v>
      </c>
      <c r="J14" s="391">
        <v>14</v>
      </c>
      <c r="K14" s="389">
        <v>3787</v>
      </c>
      <c r="L14" s="388">
        <v>20</v>
      </c>
      <c r="M14" s="390">
        <v>3230</v>
      </c>
      <c r="N14" s="391">
        <v>8.5</v>
      </c>
      <c r="O14" s="389">
        <v>6440</v>
      </c>
      <c r="P14" s="388">
        <v>2</v>
      </c>
      <c r="Q14" s="390">
        <v>4147</v>
      </c>
      <c r="R14" s="391">
        <v>7</v>
      </c>
      <c r="S14" s="389">
        <v>2716</v>
      </c>
      <c r="T14" s="1464">
        <f t="shared" si="0"/>
        <v>10</v>
      </c>
      <c r="U14" s="379">
        <f t="shared" si="1"/>
        <v>60.5</v>
      </c>
      <c r="V14" s="380">
        <f t="shared" si="2"/>
        <v>56426</v>
      </c>
      <c r="W14" s="1237">
        <f t="shared" si="3"/>
        <v>5</v>
      </c>
      <c r="X14" s="382">
        <f t="shared" si="4"/>
        <v>1</v>
      </c>
      <c r="Y14" s="382">
        <f t="shared" si="6"/>
        <v>60.5</v>
      </c>
      <c r="Z14" s="382">
        <f t="shared" si="6"/>
        <v>56426</v>
      </c>
      <c r="AA14" s="383">
        <f t="shared" si="7"/>
        <v>16840</v>
      </c>
      <c r="AB14" s="382">
        <f t="shared" si="8"/>
        <v>59.935723160000002</v>
      </c>
      <c r="AC14" s="382">
        <f t="shared" si="5"/>
        <v>5</v>
      </c>
      <c r="AD14" s="382">
        <f t="shared" si="9"/>
        <v>20</v>
      </c>
      <c r="AE14" s="382">
        <f t="shared" si="10"/>
        <v>10</v>
      </c>
    </row>
    <row r="15" spans="1:31" s="382" customFormat="1" ht="15" customHeight="1" x14ac:dyDescent="0.2">
      <c r="A15" s="384">
        <v>6</v>
      </c>
      <c r="B15" s="396" t="s">
        <v>708</v>
      </c>
      <c r="C15" s="397" t="s">
        <v>23</v>
      </c>
      <c r="D15" s="388">
        <v>5</v>
      </c>
      <c r="E15" s="390">
        <v>15610</v>
      </c>
      <c r="F15" s="391">
        <v>11</v>
      </c>
      <c r="G15" s="389">
        <v>11610</v>
      </c>
      <c r="H15" s="388">
        <v>12</v>
      </c>
      <c r="I15" s="390">
        <v>4400</v>
      </c>
      <c r="J15" s="391">
        <v>16</v>
      </c>
      <c r="K15" s="1465">
        <v>3669</v>
      </c>
      <c r="L15" s="388">
        <v>11</v>
      </c>
      <c r="M15" s="390">
        <v>6240</v>
      </c>
      <c r="N15" s="391">
        <v>6</v>
      </c>
      <c r="O15" s="389">
        <v>6720</v>
      </c>
      <c r="P15" s="388">
        <v>6</v>
      </c>
      <c r="Q15" s="390">
        <v>2652</v>
      </c>
      <c r="R15" s="391">
        <v>4</v>
      </c>
      <c r="S15" s="389">
        <v>2994</v>
      </c>
      <c r="T15" s="1464">
        <f t="shared" si="0"/>
        <v>8</v>
      </c>
      <c r="U15" s="379">
        <f t="shared" si="1"/>
        <v>63</v>
      </c>
      <c r="V15" s="380">
        <f t="shared" si="2"/>
        <v>53895</v>
      </c>
      <c r="W15" s="1237">
        <f t="shared" si="3"/>
        <v>6</v>
      </c>
      <c r="X15" s="382">
        <f t="shared" si="4"/>
        <v>1</v>
      </c>
      <c r="Y15" s="382">
        <f t="shared" si="6"/>
        <v>63</v>
      </c>
      <c r="Z15" s="382">
        <f t="shared" si="6"/>
        <v>53895</v>
      </c>
      <c r="AA15" s="383">
        <f t="shared" si="7"/>
        <v>15610</v>
      </c>
      <c r="AB15" s="382">
        <f t="shared" si="8"/>
        <v>62.461034390000002</v>
      </c>
      <c r="AC15" s="382">
        <f t="shared" si="5"/>
        <v>6</v>
      </c>
      <c r="AD15" s="382">
        <f t="shared" si="9"/>
        <v>16</v>
      </c>
      <c r="AE15" s="382">
        <f t="shared" si="10"/>
        <v>8</v>
      </c>
    </row>
    <row r="16" spans="1:31" s="382" customFormat="1" ht="15" customHeight="1" x14ac:dyDescent="0.2">
      <c r="A16" s="370">
        <v>7</v>
      </c>
      <c r="B16" s="396" t="s">
        <v>698</v>
      </c>
      <c r="C16" s="397" t="s">
        <v>118</v>
      </c>
      <c r="D16" s="388">
        <v>3</v>
      </c>
      <c r="E16" s="390">
        <v>17940</v>
      </c>
      <c r="F16" s="391">
        <v>13</v>
      </c>
      <c r="G16" s="389">
        <v>11220</v>
      </c>
      <c r="H16" s="388">
        <v>2</v>
      </c>
      <c r="I16" s="1466">
        <v>10009</v>
      </c>
      <c r="J16" s="391">
        <v>15</v>
      </c>
      <c r="K16" s="389">
        <v>3739</v>
      </c>
      <c r="L16" s="388">
        <v>12</v>
      </c>
      <c r="M16" s="390">
        <v>6060</v>
      </c>
      <c r="N16" s="391">
        <v>12</v>
      </c>
      <c r="O16" s="389">
        <v>5280</v>
      </c>
      <c r="P16" s="388">
        <v>9</v>
      </c>
      <c r="Q16" s="390">
        <v>1999</v>
      </c>
      <c r="R16" s="391">
        <v>6</v>
      </c>
      <c r="S16" s="389">
        <v>2744</v>
      </c>
      <c r="T16" s="1464">
        <f t="shared" si="0"/>
        <v>7.5</v>
      </c>
      <c r="U16" s="379">
        <f t="shared" si="1"/>
        <v>64.5</v>
      </c>
      <c r="V16" s="380">
        <f t="shared" si="2"/>
        <v>58991</v>
      </c>
      <c r="W16" s="1237">
        <f t="shared" si="3"/>
        <v>7</v>
      </c>
      <c r="X16" s="382">
        <f t="shared" si="4"/>
        <v>1</v>
      </c>
      <c r="Y16" s="382">
        <f t="shared" si="6"/>
        <v>64.5</v>
      </c>
      <c r="Z16" s="382">
        <f t="shared" si="6"/>
        <v>58991</v>
      </c>
      <c r="AA16" s="383">
        <f t="shared" si="7"/>
        <v>17940</v>
      </c>
      <c r="AB16" s="382">
        <f t="shared" si="8"/>
        <v>63.910072059999997</v>
      </c>
      <c r="AC16" s="382">
        <f t="shared" si="5"/>
        <v>7</v>
      </c>
      <c r="AD16" s="382">
        <f t="shared" si="9"/>
        <v>15</v>
      </c>
      <c r="AE16" s="382">
        <f t="shared" si="10"/>
        <v>7.5</v>
      </c>
    </row>
    <row r="17" spans="1:31" s="382" customFormat="1" ht="15" customHeight="1" x14ac:dyDescent="0.2">
      <c r="A17" s="384">
        <v>8</v>
      </c>
      <c r="B17" s="396" t="s">
        <v>704</v>
      </c>
      <c r="C17" s="397" t="s">
        <v>140</v>
      </c>
      <c r="D17" s="388">
        <v>9</v>
      </c>
      <c r="E17" s="390">
        <v>13240</v>
      </c>
      <c r="F17" s="391">
        <v>5</v>
      </c>
      <c r="G17" s="389">
        <v>14450</v>
      </c>
      <c r="H17" s="388">
        <v>6</v>
      </c>
      <c r="I17" s="1466">
        <v>5650</v>
      </c>
      <c r="J17" s="391">
        <v>13</v>
      </c>
      <c r="K17" s="389">
        <v>4108</v>
      </c>
      <c r="L17" s="388">
        <v>6</v>
      </c>
      <c r="M17" s="390">
        <v>6930</v>
      </c>
      <c r="N17" s="391">
        <v>17</v>
      </c>
      <c r="O17" s="389">
        <v>3490</v>
      </c>
      <c r="P17" s="388">
        <v>7</v>
      </c>
      <c r="Q17" s="390">
        <v>2550</v>
      </c>
      <c r="R17" s="391">
        <v>10</v>
      </c>
      <c r="S17" s="389">
        <v>2475</v>
      </c>
      <c r="T17" s="1464">
        <f t="shared" si="0"/>
        <v>8.5</v>
      </c>
      <c r="U17" s="379">
        <f t="shared" si="1"/>
        <v>64.5</v>
      </c>
      <c r="V17" s="380">
        <f t="shared" si="2"/>
        <v>52893</v>
      </c>
      <c r="W17" s="1237">
        <f t="shared" si="3"/>
        <v>8</v>
      </c>
      <c r="X17" s="382">
        <f t="shared" si="4"/>
        <v>1</v>
      </c>
      <c r="Y17" s="382">
        <f t="shared" si="6"/>
        <v>64.5</v>
      </c>
      <c r="Z17" s="382">
        <f t="shared" si="6"/>
        <v>52893</v>
      </c>
      <c r="AA17" s="383">
        <f t="shared" si="7"/>
        <v>14450</v>
      </c>
      <c r="AB17" s="382">
        <f t="shared" si="8"/>
        <v>63.971055549999996</v>
      </c>
      <c r="AC17" s="382">
        <f t="shared" si="5"/>
        <v>8</v>
      </c>
      <c r="AD17" s="382">
        <f t="shared" si="9"/>
        <v>17</v>
      </c>
      <c r="AE17" s="382">
        <f t="shared" si="10"/>
        <v>8.5</v>
      </c>
    </row>
    <row r="18" spans="1:31" s="382" customFormat="1" ht="15" customHeight="1" x14ac:dyDescent="0.2">
      <c r="A18" s="384">
        <v>9</v>
      </c>
      <c r="B18" s="396" t="s">
        <v>711</v>
      </c>
      <c r="C18" s="397" t="s">
        <v>289</v>
      </c>
      <c r="D18" s="388">
        <v>17</v>
      </c>
      <c r="E18" s="390">
        <v>9680</v>
      </c>
      <c r="F18" s="391">
        <v>8.5</v>
      </c>
      <c r="G18" s="1465">
        <v>12570</v>
      </c>
      <c r="H18" s="388">
        <v>15</v>
      </c>
      <c r="I18" s="390">
        <v>3786</v>
      </c>
      <c r="J18" s="391">
        <v>5</v>
      </c>
      <c r="K18" s="389">
        <v>4784</v>
      </c>
      <c r="L18" s="388">
        <v>4</v>
      </c>
      <c r="M18" s="390">
        <v>10040</v>
      </c>
      <c r="N18" s="391">
        <v>3</v>
      </c>
      <c r="O18" s="389">
        <v>11570</v>
      </c>
      <c r="P18" s="388">
        <v>11</v>
      </c>
      <c r="Q18" s="390">
        <v>1930</v>
      </c>
      <c r="R18" s="391">
        <v>13</v>
      </c>
      <c r="S18" s="389">
        <v>1924</v>
      </c>
      <c r="T18" s="1464">
        <f t="shared" si="0"/>
        <v>8.5</v>
      </c>
      <c r="U18" s="379">
        <f t="shared" si="1"/>
        <v>68</v>
      </c>
      <c r="V18" s="380">
        <f t="shared" si="2"/>
        <v>56284</v>
      </c>
      <c r="W18" s="1237">
        <f t="shared" si="3"/>
        <v>9</v>
      </c>
      <c r="X18" s="382">
        <f t="shared" si="4"/>
        <v>1</v>
      </c>
      <c r="Y18" s="382">
        <f t="shared" si="6"/>
        <v>68</v>
      </c>
      <c r="Z18" s="382">
        <f t="shared" si="6"/>
        <v>56284</v>
      </c>
      <c r="AA18" s="383">
        <f t="shared" si="7"/>
        <v>12570</v>
      </c>
      <c r="AB18" s="382">
        <f t="shared" si="8"/>
        <v>67.43714743000001</v>
      </c>
      <c r="AC18" s="382">
        <f t="shared" si="5"/>
        <v>9</v>
      </c>
      <c r="AD18" s="382">
        <f t="shared" si="9"/>
        <v>17</v>
      </c>
      <c r="AE18" s="382">
        <f t="shared" si="10"/>
        <v>8.5</v>
      </c>
    </row>
    <row r="19" spans="1:31" s="382" customFormat="1" ht="15" customHeight="1" x14ac:dyDescent="0.2">
      <c r="A19" s="370">
        <v>10</v>
      </c>
      <c r="B19" s="396" t="s">
        <v>705</v>
      </c>
      <c r="C19" s="397" t="s">
        <v>499</v>
      </c>
      <c r="D19" s="388">
        <v>15</v>
      </c>
      <c r="E19" s="390">
        <v>10470</v>
      </c>
      <c r="F19" s="391">
        <v>6</v>
      </c>
      <c r="G19" s="1465">
        <v>14000</v>
      </c>
      <c r="H19" s="388">
        <v>7</v>
      </c>
      <c r="I19" s="390">
        <v>5246</v>
      </c>
      <c r="J19" s="391">
        <v>7</v>
      </c>
      <c r="K19" s="389">
        <v>4658</v>
      </c>
      <c r="L19" s="388">
        <v>13</v>
      </c>
      <c r="M19" s="390">
        <v>4530</v>
      </c>
      <c r="N19" s="391">
        <v>15</v>
      </c>
      <c r="O19" s="389">
        <v>3670</v>
      </c>
      <c r="P19" s="388">
        <v>9</v>
      </c>
      <c r="Q19" s="390">
        <v>2440</v>
      </c>
      <c r="R19" s="391">
        <v>8</v>
      </c>
      <c r="S19" s="389">
        <v>2579</v>
      </c>
      <c r="T19" s="1464">
        <f t="shared" si="0"/>
        <v>7.5</v>
      </c>
      <c r="U19" s="379">
        <f t="shared" si="1"/>
        <v>72.5</v>
      </c>
      <c r="V19" s="380">
        <f t="shared" si="2"/>
        <v>47593</v>
      </c>
      <c r="W19" s="1237">
        <f t="shared" si="3"/>
        <v>10</v>
      </c>
      <c r="X19" s="382">
        <f t="shared" si="4"/>
        <v>1</v>
      </c>
      <c r="Y19" s="382">
        <f t="shared" si="6"/>
        <v>72.5</v>
      </c>
      <c r="Z19" s="382">
        <f t="shared" si="6"/>
        <v>47593</v>
      </c>
      <c r="AA19" s="383">
        <f t="shared" si="7"/>
        <v>14000</v>
      </c>
      <c r="AB19" s="382">
        <f t="shared" si="8"/>
        <v>72.024056000000002</v>
      </c>
      <c r="AC19" s="382">
        <f t="shared" si="5"/>
        <v>10</v>
      </c>
      <c r="AD19" s="382">
        <f t="shared" si="9"/>
        <v>15</v>
      </c>
      <c r="AE19" s="382">
        <f t="shared" si="10"/>
        <v>7.5</v>
      </c>
    </row>
    <row r="20" spans="1:31" s="382" customFormat="1" ht="15" customHeight="1" x14ac:dyDescent="0.2">
      <c r="A20" s="384">
        <v>11</v>
      </c>
      <c r="B20" s="396" t="s">
        <v>713</v>
      </c>
      <c r="C20" s="397" t="s">
        <v>243</v>
      </c>
      <c r="D20" s="388">
        <v>14</v>
      </c>
      <c r="E20" s="390">
        <v>12030</v>
      </c>
      <c r="F20" s="391">
        <v>12</v>
      </c>
      <c r="G20" s="1465">
        <v>11370</v>
      </c>
      <c r="H20" s="388">
        <v>5</v>
      </c>
      <c r="I20" s="390">
        <v>7133</v>
      </c>
      <c r="J20" s="391">
        <v>18</v>
      </c>
      <c r="K20" s="389">
        <v>3298</v>
      </c>
      <c r="L20" s="388">
        <v>5</v>
      </c>
      <c r="M20" s="390">
        <v>7020</v>
      </c>
      <c r="N20" s="391">
        <v>7</v>
      </c>
      <c r="O20" s="389">
        <v>6680</v>
      </c>
      <c r="P20" s="388">
        <v>10</v>
      </c>
      <c r="Q20" s="390">
        <v>1947</v>
      </c>
      <c r="R20" s="391">
        <v>12</v>
      </c>
      <c r="S20" s="389">
        <v>1954</v>
      </c>
      <c r="T20" s="1464">
        <f t="shared" si="0"/>
        <v>9</v>
      </c>
      <c r="U20" s="379">
        <f t="shared" si="1"/>
        <v>74</v>
      </c>
      <c r="V20" s="380">
        <f t="shared" si="2"/>
        <v>51432</v>
      </c>
      <c r="W20" s="1237">
        <f t="shared" si="3"/>
        <v>11</v>
      </c>
      <c r="X20" s="382">
        <f t="shared" si="4"/>
        <v>1</v>
      </c>
      <c r="Y20" s="382">
        <f t="shared" si="6"/>
        <v>74</v>
      </c>
      <c r="Z20" s="382">
        <f t="shared" si="6"/>
        <v>51432</v>
      </c>
      <c r="AA20" s="383">
        <f t="shared" si="7"/>
        <v>12030</v>
      </c>
      <c r="AB20" s="382">
        <f t="shared" si="8"/>
        <v>73.485667970000009</v>
      </c>
      <c r="AC20" s="382">
        <f t="shared" si="5"/>
        <v>11</v>
      </c>
      <c r="AD20" s="382">
        <f t="shared" si="9"/>
        <v>18</v>
      </c>
      <c r="AE20" s="382">
        <f t="shared" si="10"/>
        <v>9</v>
      </c>
    </row>
    <row r="21" spans="1:31" s="382" customFormat="1" ht="15" customHeight="1" x14ac:dyDescent="0.2">
      <c r="A21" s="384">
        <v>12</v>
      </c>
      <c r="B21" s="396" t="s">
        <v>696</v>
      </c>
      <c r="C21" s="397" t="s">
        <v>697</v>
      </c>
      <c r="D21" s="388">
        <v>1</v>
      </c>
      <c r="E21" s="390">
        <v>20250</v>
      </c>
      <c r="F21" s="391">
        <v>3</v>
      </c>
      <c r="G21" s="389">
        <v>14880</v>
      </c>
      <c r="H21" s="388">
        <v>17</v>
      </c>
      <c r="I21" s="390">
        <v>3313</v>
      </c>
      <c r="J21" s="391">
        <v>3</v>
      </c>
      <c r="K21" s="389">
        <v>5114</v>
      </c>
      <c r="L21" s="388">
        <v>14</v>
      </c>
      <c r="M21" s="1466">
        <v>4500</v>
      </c>
      <c r="N21" s="391">
        <v>16</v>
      </c>
      <c r="O21" s="389">
        <v>3560</v>
      </c>
      <c r="P21" s="388">
        <v>15</v>
      </c>
      <c r="Q21" s="390">
        <v>1542</v>
      </c>
      <c r="R21" s="391">
        <v>17</v>
      </c>
      <c r="S21" s="389">
        <v>1171</v>
      </c>
      <c r="T21" s="1464">
        <f t="shared" si="0"/>
        <v>8.5</v>
      </c>
      <c r="U21" s="379">
        <f t="shared" si="1"/>
        <v>77.5</v>
      </c>
      <c r="V21" s="380">
        <f t="shared" si="2"/>
        <v>54330</v>
      </c>
      <c r="W21" s="1237">
        <f t="shared" si="3"/>
        <v>12</v>
      </c>
      <c r="X21" s="382">
        <f t="shared" si="4"/>
        <v>1</v>
      </c>
      <c r="Y21" s="382">
        <f t="shared" si="6"/>
        <v>77.5</v>
      </c>
      <c r="Z21" s="382">
        <f t="shared" si="6"/>
        <v>54330</v>
      </c>
      <c r="AA21" s="383">
        <f t="shared" si="7"/>
        <v>20250</v>
      </c>
      <c r="AB21" s="382">
        <f t="shared" si="8"/>
        <v>76.956679749999992</v>
      </c>
      <c r="AC21" s="382">
        <f t="shared" si="5"/>
        <v>12</v>
      </c>
      <c r="AD21" s="382">
        <f t="shared" si="9"/>
        <v>17</v>
      </c>
      <c r="AE21" s="382">
        <f t="shared" si="10"/>
        <v>8.5</v>
      </c>
    </row>
    <row r="22" spans="1:31" ht="15" customHeight="1" x14ac:dyDescent="0.2">
      <c r="A22" s="370">
        <v>13</v>
      </c>
      <c r="B22" s="396" t="s">
        <v>706</v>
      </c>
      <c r="C22" s="397" t="s">
        <v>500</v>
      </c>
      <c r="D22" s="388">
        <v>8</v>
      </c>
      <c r="E22" s="390">
        <v>13690</v>
      </c>
      <c r="F22" s="391">
        <v>10</v>
      </c>
      <c r="G22" s="389">
        <v>12140</v>
      </c>
      <c r="H22" s="388">
        <v>3</v>
      </c>
      <c r="I22" s="390">
        <v>9469</v>
      </c>
      <c r="J22" s="391">
        <v>22</v>
      </c>
      <c r="K22" s="389">
        <v>1819</v>
      </c>
      <c r="L22" s="388">
        <v>9</v>
      </c>
      <c r="M22" s="1466">
        <v>6470</v>
      </c>
      <c r="N22" s="391">
        <v>20</v>
      </c>
      <c r="O22" s="1465">
        <v>2970</v>
      </c>
      <c r="P22" s="388">
        <v>4</v>
      </c>
      <c r="Q22" s="390">
        <v>3639</v>
      </c>
      <c r="R22" s="391">
        <v>14</v>
      </c>
      <c r="S22" s="389">
        <v>1882</v>
      </c>
      <c r="T22" s="1464">
        <f t="shared" si="0"/>
        <v>11</v>
      </c>
      <c r="U22" s="379">
        <f t="shared" si="1"/>
        <v>79</v>
      </c>
      <c r="V22" s="380">
        <f t="shared" si="2"/>
        <v>52079</v>
      </c>
      <c r="W22" s="1237">
        <f t="shared" si="3"/>
        <v>13</v>
      </c>
      <c r="X22" s="382">
        <f t="shared" si="4"/>
        <v>1</v>
      </c>
      <c r="Y22" s="382">
        <f t="shared" si="6"/>
        <v>79</v>
      </c>
      <c r="Z22" s="382">
        <f t="shared" si="6"/>
        <v>52079</v>
      </c>
      <c r="AA22" s="383">
        <f t="shared" si="7"/>
        <v>13690</v>
      </c>
      <c r="AB22" s="382">
        <f t="shared" si="8"/>
        <v>78.479196309999992</v>
      </c>
      <c r="AC22" s="382">
        <f t="shared" si="5"/>
        <v>13</v>
      </c>
      <c r="AD22" s="382">
        <f t="shared" si="9"/>
        <v>22</v>
      </c>
      <c r="AE22" s="382">
        <f t="shared" si="10"/>
        <v>11</v>
      </c>
    </row>
    <row r="23" spans="1:31" ht="15.75" customHeight="1" x14ac:dyDescent="0.2">
      <c r="A23" s="384">
        <v>14</v>
      </c>
      <c r="B23" s="396" t="s">
        <v>709</v>
      </c>
      <c r="C23" s="397" t="s">
        <v>710</v>
      </c>
      <c r="D23" s="388">
        <v>6</v>
      </c>
      <c r="E23" s="1466">
        <v>14610</v>
      </c>
      <c r="F23" s="391">
        <v>22</v>
      </c>
      <c r="G23" s="389">
        <v>4600</v>
      </c>
      <c r="H23" s="388">
        <v>18</v>
      </c>
      <c r="I23" s="390">
        <v>3116</v>
      </c>
      <c r="J23" s="391">
        <v>1</v>
      </c>
      <c r="K23" s="389">
        <v>8469</v>
      </c>
      <c r="L23" s="388">
        <v>15</v>
      </c>
      <c r="M23" s="390">
        <v>3780</v>
      </c>
      <c r="N23" s="391">
        <v>10</v>
      </c>
      <c r="O23" s="1465">
        <v>5730</v>
      </c>
      <c r="P23" s="388">
        <v>12</v>
      </c>
      <c r="Q23" s="390">
        <v>1751</v>
      </c>
      <c r="R23" s="391">
        <v>9</v>
      </c>
      <c r="S23" s="389">
        <v>2495</v>
      </c>
      <c r="T23" s="1464">
        <f t="shared" si="0"/>
        <v>11</v>
      </c>
      <c r="U23" s="379">
        <f t="shared" si="1"/>
        <v>82</v>
      </c>
      <c r="V23" s="380">
        <f t="shared" si="2"/>
        <v>44551</v>
      </c>
      <c r="W23" s="1237">
        <f t="shared" si="3"/>
        <v>14</v>
      </c>
      <c r="X23" s="382">
        <f t="shared" si="4"/>
        <v>1</v>
      </c>
      <c r="Y23" s="382">
        <f t="shared" si="6"/>
        <v>82</v>
      </c>
      <c r="Z23" s="382">
        <f t="shared" si="6"/>
        <v>44551</v>
      </c>
      <c r="AA23" s="383">
        <f t="shared" si="7"/>
        <v>14610</v>
      </c>
      <c r="AB23" s="382">
        <f t="shared" si="8"/>
        <v>81.554475390000007</v>
      </c>
      <c r="AC23" s="382">
        <f t="shared" si="5"/>
        <v>14</v>
      </c>
      <c r="AD23" s="382">
        <f t="shared" si="9"/>
        <v>22</v>
      </c>
      <c r="AE23" s="382">
        <f t="shared" si="10"/>
        <v>11</v>
      </c>
    </row>
    <row r="24" spans="1:31" ht="16.5" x14ac:dyDescent="0.2">
      <c r="A24" s="384">
        <v>15</v>
      </c>
      <c r="B24" s="396" t="s">
        <v>720</v>
      </c>
      <c r="C24" s="397" t="s">
        <v>721</v>
      </c>
      <c r="D24" s="388">
        <v>16</v>
      </c>
      <c r="E24" s="390">
        <v>9890</v>
      </c>
      <c r="F24" s="391">
        <v>18</v>
      </c>
      <c r="G24" s="389">
        <v>8150</v>
      </c>
      <c r="H24" s="388">
        <v>20</v>
      </c>
      <c r="I24" s="390">
        <v>1947</v>
      </c>
      <c r="J24" s="391">
        <v>21</v>
      </c>
      <c r="K24" s="389">
        <v>2235</v>
      </c>
      <c r="L24" s="388">
        <v>3</v>
      </c>
      <c r="M24" s="390">
        <v>10490</v>
      </c>
      <c r="N24" s="391">
        <v>4</v>
      </c>
      <c r="O24" s="389">
        <v>10340</v>
      </c>
      <c r="P24" s="388">
        <v>1</v>
      </c>
      <c r="Q24" s="390">
        <v>4179</v>
      </c>
      <c r="R24" s="391">
        <v>11</v>
      </c>
      <c r="S24" s="389">
        <v>2273</v>
      </c>
      <c r="T24" s="1464">
        <f t="shared" si="0"/>
        <v>10.5</v>
      </c>
      <c r="U24" s="379">
        <f t="shared" si="1"/>
        <v>83.5</v>
      </c>
      <c r="V24" s="380">
        <f t="shared" si="2"/>
        <v>49504</v>
      </c>
      <c r="W24" s="1237">
        <f t="shared" si="3"/>
        <v>15</v>
      </c>
      <c r="X24" s="382">
        <f t="shared" si="4"/>
        <v>1</v>
      </c>
      <c r="Y24" s="382">
        <f t="shared" si="6"/>
        <v>83.5</v>
      </c>
      <c r="Z24" s="382">
        <f t="shared" si="6"/>
        <v>49504</v>
      </c>
      <c r="AA24" s="383">
        <f t="shared" si="7"/>
        <v>10490</v>
      </c>
      <c r="AB24" s="382">
        <f t="shared" si="8"/>
        <v>83.004949510000003</v>
      </c>
      <c r="AC24" s="382">
        <f t="shared" si="5"/>
        <v>15</v>
      </c>
      <c r="AD24" s="382">
        <f t="shared" si="9"/>
        <v>21</v>
      </c>
      <c r="AE24" s="382">
        <f t="shared" si="10"/>
        <v>10.5</v>
      </c>
    </row>
    <row r="25" spans="1:31" ht="16.5" x14ac:dyDescent="0.2">
      <c r="A25" s="370">
        <v>16</v>
      </c>
      <c r="B25" s="396" t="s">
        <v>715</v>
      </c>
      <c r="C25" s="397" t="s">
        <v>716</v>
      </c>
      <c r="D25" s="388">
        <v>18</v>
      </c>
      <c r="E25" s="390">
        <v>9270</v>
      </c>
      <c r="F25" s="391">
        <v>17</v>
      </c>
      <c r="G25" s="389">
        <v>8230</v>
      </c>
      <c r="H25" s="388">
        <v>19</v>
      </c>
      <c r="I25" s="390">
        <v>2143</v>
      </c>
      <c r="J25" s="391">
        <v>2</v>
      </c>
      <c r="K25" s="1465">
        <v>7317</v>
      </c>
      <c r="L25" s="388">
        <v>18</v>
      </c>
      <c r="M25" s="1466">
        <v>3390</v>
      </c>
      <c r="N25" s="391">
        <v>18</v>
      </c>
      <c r="O25" s="389">
        <v>3380</v>
      </c>
      <c r="P25" s="388">
        <v>13</v>
      </c>
      <c r="Q25" s="390">
        <v>1692</v>
      </c>
      <c r="R25" s="391">
        <v>15</v>
      </c>
      <c r="S25" s="389">
        <v>1692</v>
      </c>
      <c r="T25" s="1464">
        <f t="shared" si="0"/>
        <v>9.5</v>
      </c>
      <c r="U25" s="379">
        <f t="shared" si="1"/>
        <v>110.5</v>
      </c>
      <c r="V25" s="380">
        <f t="shared" si="2"/>
        <v>37114</v>
      </c>
      <c r="W25" s="1237">
        <f t="shared" si="3"/>
        <v>16</v>
      </c>
      <c r="X25" s="382">
        <f t="shared" si="4"/>
        <v>1</v>
      </c>
      <c r="Y25" s="382">
        <f t="shared" si="6"/>
        <v>110.5</v>
      </c>
      <c r="Z25" s="382">
        <f t="shared" si="6"/>
        <v>37114</v>
      </c>
      <c r="AA25" s="383">
        <f t="shared" si="7"/>
        <v>9270</v>
      </c>
      <c r="AB25" s="382">
        <f t="shared" si="8"/>
        <v>110.12885073</v>
      </c>
      <c r="AC25" s="382">
        <f t="shared" si="5"/>
        <v>16</v>
      </c>
      <c r="AD25" s="382">
        <f t="shared" si="9"/>
        <v>19</v>
      </c>
      <c r="AE25" s="382">
        <f t="shared" si="10"/>
        <v>9.5</v>
      </c>
    </row>
    <row r="26" spans="1:31" ht="16.5" x14ac:dyDescent="0.2">
      <c r="A26" s="384">
        <v>17</v>
      </c>
      <c r="B26" s="396" t="s">
        <v>714</v>
      </c>
      <c r="C26" s="397" t="s">
        <v>493</v>
      </c>
      <c r="D26" s="388">
        <v>24</v>
      </c>
      <c r="E26" s="390">
        <v>0</v>
      </c>
      <c r="F26" s="391">
        <v>15</v>
      </c>
      <c r="G26" s="389">
        <v>10520</v>
      </c>
      <c r="H26" s="388">
        <v>10</v>
      </c>
      <c r="I26" s="1466">
        <v>4481</v>
      </c>
      <c r="J26" s="391">
        <v>6</v>
      </c>
      <c r="K26" s="389">
        <v>4737</v>
      </c>
      <c r="L26" s="388">
        <v>10</v>
      </c>
      <c r="M26" s="390">
        <v>6430</v>
      </c>
      <c r="N26" s="391">
        <v>11</v>
      </c>
      <c r="O26" s="389">
        <v>5580</v>
      </c>
      <c r="P26" s="388">
        <v>24</v>
      </c>
      <c r="Q26" s="390">
        <v>0</v>
      </c>
      <c r="R26" s="391">
        <v>24</v>
      </c>
      <c r="S26" s="389">
        <v>0</v>
      </c>
      <c r="T26" s="1464">
        <f t="shared" si="0"/>
        <v>12</v>
      </c>
      <c r="U26" s="379">
        <f t="shared" si="1"/>
        <v>112</v>
      </c>
      <c r="V26" s="380">
        <f t="shared" si="2"/>
        <v>31748</v>
      </c>
      <c r="W26" s="1237">
        <f t="shared" si="3"/>
        <v>17</v>
      </c>
      <c r="X26" s="382">
        <f t="shared" si="4"/>
        <v>1</v>
      </c>
      <c r="Y26" s="382">
        <f t="shared" si="6"/>
        <v>112</v>
      </c>
      <c r="Z26" s="382">
        <f t="shared" si="6"/>
        <v>31748</v>
      </c>
      <c r="AA26" s="383">
        <f t="shared" si="7"/>
        <v>10520</v>
      </c>
      <c r="AB26" s="382">
        <f t="shared" si="8"/>
        <v>111.68250947999999</v>
      </c>
      <c r="AC26" s="382">
        <f t="shared" si="5"/>
        <v>17</v>
      </c>
      <c r="AD26" s="382">
        <f t="shared" si="9"/>
        <v>24</v>
      </c>
      <c r="AE26" s="382">
        <f t="shared" si="10"/>
        <v>12</v>
      </c>
    </row>
    <row r="27" spans="1:31" ht="16.5" x14ac:dyDescent="0.2">
      <c r="A27" s="384">
        <v>18</v>
      </c>
      <c r="B27" s="396" t="s">
        <v>717</v>
      </c>
      <c r="C27" s="397" t="s">
        <v>718</v>
      </c>
      <c r="D27" s="388">
        <v>19</v>
      </c>
      <c r="E27" s="390">
        <v>8800</v>
      </c>
      <c r="F27" s="391">
        <v>23</v>
      </c>
      <c r="G27" s="389">
        <v>4500</v>
      </c>
      <c r="H27" s="388">
        <v>1</v>
      </c>
      <c r="I27" s="390">
        <v>10174</v>
      </c>
      <c r="J27" s="391">
        <v>17</v>
      </c>
      <c r="K27" s="1465">
        <v>3363</v>
      </c>
      <c r="L27" s="388">
        <v>16</v>
      </c>
      <c r="M27" s="390">
        <v>3730</v>
      </c>
      <c r="N27" s="391">
        <v>19</v>
      </c>
      <c r="O27" s="389">
        <v>3050</v>
      </c>
      <c r="P27" s="388">
        <v>16</v>
      </c>
      <c r="Q27" s="390">
        <v>1251</v>
      </c>
      <c r="R27" s="391">
        <v>16</v>
      </c>
      <c r="S27" s="389">
        <v>1184</v>
      </c>
      <c r="T27" s="1464">
        <f t="shared" si="0"/>
        <v>11.5</v>
      </c>
      <c r="U27" s="379">
        <f t="shared" si="1"/>
        <v>115.5</v>
      </c>
      <c r="V27" s="380">
        <f t="shared" si="2"/>
        <v>36052</v>
      </c>
      <c r="W27" s="1237">
        <f t="shared" si="3"/>
        <v>18</v>
      </c>
      <c r="X27" s="382">
        <f t="shared" si="4"/>
        <v>1</v>
      </c>
      <c r="Y27" s="382">
        <f t="shared" si="6"/>
        <v>115.5</v>
      </c>
      <c r="Z27" s="382">
        <f t="shared" si="6"/>
        <v>36052</v>
      </c>
      <c r="AA27" s="383">
        <f t="shared" si="7"/>
        <v>10174</v>
      </c>
      <c r="AB27" s="382">
        <f t="shared" si="8"/>
        <v>115.13946982600001</v>
      </c>
      <c r="AC27" s="382">
        <f t="shared" si="5"/>
        <v>18</v>
      </c>
      <c r="AD27" s="382">
        <f t="shared" si="9"/>
        <v>23</v>
      </c>
      <c r="AE27" s="382">
        <f t="shared" si="10"/>
        <v>11.5</v>
      </c>
    </row>
    <row r="28" spans="1:31" ht="16.5" x14ac:dyDescent="0.2">
      <c r="A28" s="370">
        <v>19</v>
      </c>
      <c r="B28" s="396" t="s">
        <v>712</v>
      </c>
      <c r="C28" s="397" t="s">
        <v>613</v>
      </c>
      <c r="D28" s="388">
        <v>12</v>
      </c>
      <c r="E28" s="390">
        <v>12730</v>
      </c>
      <c r="F28" s="391">
        <v>14</v>
      </c>
      <c r="G28" s="389">
        <v>11060</v>
      </c>
      <c r="H28" s="388">
        <v>9</v>
      </c>
      <c r="I28" s="390">
        <v>4678</v>
      </c>
      <c r="J28" s="391">
        <v>10</v>
      </c>
      <c r="K28" s="1465">
        <v>4388</v>
      </c>
      <c r="L28" s="388">
        <v>24</v>
      </c>
      <c r="M28" s="390">
        <v>0</v>
      </c>
      <c r="N28" s="391">
        <v>24</v>
      </c>
      <c r="O28" s="389">
        <v>0</v>
      </c>
      <c r="P28" s="388">
        <v>24</v>
      </c>
      <c r="Q28" s="390">
        <v>0</v>
      </c>
      <c r="R28" s="391">
        <v>24</v>
      </c>
      <c r="S28" s="389">
        <v>0</v>
      </c>
      <c r="T28" s="1464">
        <f t="shared" si="0"/>
        <v>12</v>
      </c>
      <c r="U28" s="379">
        <f t="shared" si="1"/>
        <v>129</v>
      </c>
      <c r="V28" s="380">
        <f t="shared" si="2"/>
        <v>32856</v>
      </c>
      <c r="W28" s="1237">
        <f t="shared" si="3"/>
        <v>19</v>
      </c>
      <c r="X28" s="382">
        <f t="shared" si="4"/>
        <v>1</v>
      </c>
      <c r="Y28" s="382">
        <f t="shared" si="6"/>
        <v>129</v>
      </c>
      <c r="Z28" s="382">
        <f t="shared" si="6"/>
        <v>32856</v>
      </c>
      <c r="AA28" s="383">
        <f t="shared" si="7"/>
        <v>12730</v>
      </c>
      <c r="AB28" s="382">
        <f t="shared" si="8"/>
        <v>128.67142726999998</v>
      </c>
      <c r="AC28" s="382">
        <f t="shared" si="5"/>
        <v>19</v>
      </c>
      <c r="AD28" s="382">
        <f t="shared" si="9"/>
        <v>24</v>
      </c>
      <c r="AE28" s="382">
        <f t="shared" si="10"/>
        <v>12</v>
      </c>
    </row>
    <row r="29" spans="1:31" ht="16.5" x14ac:dyDescent="0.2">
      <c r="A29" s="384">
        <v>20</v>
      </c>
      <c r="B29" s="396" t="s">
        <v>723</v>
      </c>
      <c r="C29" s="397" t="s">
        <v>243</v>
      </c>
      <c r="D29" s="388">
        <v>22</v>
      </c>
      <c r="E29" s="390">
        <v>6680</v>
      </c>
      <c r="F29" s="391">
        <v>21</v>
      </c>
      <c r="G29" s="1465">
        <v>5320</v>
      </c>
      <c r="H29" s="388">
        <v>13</v>
      </c>
      <c r="I29" s="390">
        <v>4293</v>
      </c>
      <c r="J29" s="391">
        <v>20</v>
      </c>
      <c r="K29" s="389">
        <v>2696</v>
      </c>
      <c r="L29" s="388">
        <v>19</v>
      </c>
      <c r="M29" s="390">
        <v>3300</v>
      </c>
      <c r="N29" s="391">
        <v>13</v>
      </c>
      <c r="O29" s="389">
        <v>4500</v>
      </c>
      <c r="P29" s="388">
        <v>17</v>
      </c>
      <c r="Q29" s="390">
        <v>1114</v>
      </c>
      <c r="R29" s="391">
        <v>19</v>
      </c>
      <c r="S29" s="389">
        <v>618</v>
      </c>
      <c r="T29" s="1464">
        <f t="shared" si="0"/>
        <v>11</v>
      </c>
      <c r="U29" s="379">
        <f t="shared" si="1"/>
        <v>133</v>
      </c>
      <c r="V29" s="380">
        <f t="shared" si="2"/>
        <v>28521</v>
      </c>
      <c r="W29" s="1237">
        <f t="shared" si="3"/>
        <v>20</v>
      </c>
      <c r="X29" s="382">
        <f t="shared" si="4"/>
        <v>1</v>
      </c>
      <c r="Y29" s="382">
        <f t="shared" si="6"/>
        <v>133</v>
      </c>
      <c r="Z29" s="382">
        <f t="shared" si="6"/>
        <v>28521</v>
      </c>
      <c r="AA29" s="383">
        <f t="shared" si="7"/>
        <v>6680</v>
      </c>
      <c r="AB29" s="382">
        <f t="shared" si="8"/>
        <v>132.71478331999998</v>
      </c>
      <c r="AC29" s="382">
        <f t="shared" si="5"/>
        <v>20</v>
      </c>
      <c r="AD29" s="382">
        <f t="shared" si="9"/>
        <v>22</v>
      </c>
      <c r="AE29" s="382">
        <f t="shared" si="10"/>
        <v>11</v>
      </c>
    </row>
    <row r="30" spans="1:31" ht="16.5" x14ac:dyDescent="0.2">
      <c r="A30" s="384">
        <v>21</v>
      </c>
      <c r="B30" s="396" t="s">
        <v>724</v>
      </c>
      <c r="C30" s="397" t="s">
        <v>725</v>
      </c>
      <c r="D30" s="388">
        <v>21</v>
      </c>
      <c r="E30" s="390">
        <v>7280</v>
      </c>
      <c r="F30" s="391">
        <v>19</v>
      </c>
      <c r="G30" s="389">
        <v>7250</v>
      </c>
      <c r="H30" s="388">
        <v>21</v>
      </c>
      <c r="I30" s="390">
        <v>1876</v>
      </c>
      <c r="J30" s="391">
        <v>19</v>
      </c>
      <c r="K30" s="389">
        <v>2714</v>
      </c>
      <c r="L30" s="388">
        <v>17</v>
      </c>
      <c r="M30" s="390">
        <v>3680</v>
      </c>
      <c r="N30" s="391">
        <v>14</v>
      </c>
      <c r="O30" s="389">
        <v>3980</v>
      </c>
      <c r="P30" s="388">
        <v>19</v>
      </c>
      <c r="Q30" s="390">
        <v>983</v>
      </c>
      <c r="R30" s="391">
        <v>18</v>
      </c>
      <c r="S30" s="389">
        <v>862</v>
      </c>
      <c r="T30" s="1464">
        <f t="shared" si="0"/>
        <v>10.5</v>
      </c>
      <c r="U30" s="379">
        <f t="shared" si="1"/>
        <v>137.5</v>
      </c>
      <c r="V30" s="380">
        <f t="shared" si="2"/>
        <v>28625</v>
      </c>
      <c r="W30" s="1237">
        <f t="shared" si="3"/>
        <v>21</v>
      </c>
      <c r="X30" s="382">
        <f t="shared" si="4"/>
        <v>1</v>
      </c>
      <c r="Y30" s="382">
        <f t="shared" si="6"/>
        <v>137.5</v>
      </c>
      <c r="Z30" s="382">
        <f t="shared" si="6"/>
        <v>28625</v>
      </c>
      <c r="AA30" s="383">
        <f t="shared" si="7"/>
        <v>7280</v>
      </c>
      <c r="AB30" s="382">
        <f t="shared" si="8"/>
        <v>137.21374272</v>
      </c>
      <c r="AC30" s="382">
        <f t="shared" si="5"/>
        <v>21</v>
      </c>
      <c r="AD30" s="382">
        <f t="shared" si="9"/>
        <v>21</v>
      </c>
      <c r="AE30" s="382">
        <f t="shared" si="10"/>
        <v>10.5</v>
      </c>
    </row>
    <row r="31" spans="1:31" ht="16.5" x14ac:dyDescent="0.2">
      <c r="A31" s="370">
        <v>22</v>
      </c>
      <c r="B31" s="396" t="s">
        <v>719</v>
      </c>
      <c r="C31" s="397" t="s">
        <v>703</v>
      </c>
      <c r="D31" s="388">
        <v>20</v>
      </c>
      <c r="E31" s="390">
        <v>7940</v>
      </c>
      <c r="F31" s="391">
        <v>20</v>
      </c>
      <c r="G31" s="389">
        <v>5780</v>
      </c>
      <c r="H31" s="388">
        <v>22</v>
      </c>
      <c r="I31" s="390">
        <v>1837</v>
      </c>
      <c r="J31" s="391">
        <v>11</v>
      </c>
      <c r="K31" s="389">
        <v>4344</v>
      </c>
      <c r="L31" s="388">
        <v>24</v>
      </c>
      <c r="M31" s="390">
        <v>0</v>
      </c>
      <c r="N31" s="391">
        <v>24</v>
      </c>
      <c r="O31" s="389">
        <v>0</v>
      </c>
      <c r="P31" s="388">
        <v>24</v>
      </c>
      <c r="Q31" s="390">
        <v>0</v>
      </c>
      <c r="R31" s="391">
        <v>24</v>
      </c>
      <c r="S31" s="389">
        <v>0</v>
      </c>
      <c r="T31" s="1464">
        <f t="shared" si="0"/>
        <v>12</v>
      </c>
      <c r="U31" s="379">
        <f t="shared" si="1"/>
        <v>157</v>
      </c>
      <c r="V31" s="380">
        <f t="shared" si="2"/>
        <v>19901</v>
      </c>
      <c r="W31" s="1237">
        <f t="shared" si="3"/>
        <v>22</v>
      </c>
      <c r="X31" s="382">
        <f t="shared" si="4"/>
        <v>1</v>
      </c>
      <c r="Y31" s="382">
        <f t="shared" si="6"/>
        <v>157</v>
      </c>
      <c r="Z31" s="382">
        <f t="shared" si="6"/>
        <v>19901</v>
      </c>
      <c r="AA31" s="383">
        <f t="shared" si="7"/>
        <v>7940</v>
      </c>
      <c r="AB31" s="382">
        <f t="shared" si="8"/>
        <v>156.80098206000002</v>
      </c>
      <c r="AC31" s="382">
        <f t="shared" si="5"/>
        <v>22</v>
      </c>
      <c r="AD31" s="382">
        <f t="shared" si="9"/>
        <v>24</v>
      </c>
      <c r="AE31" s="382">
        <f t="shared" si="10"/>
        <v>12</v>
      </c>
    </row>
    <row r="32" spans="1:31" ht="16.5" x14ac:dyDescent="0.2">
      <c r="A32" s="384">
        <v>23</v>
      </c>
      <c r="B32" s="396" t="s">
        <v>722</v>
      </c>
      <c r="C32" s="397" t="s">
        <v>493</v>
      </c>
      <c r="D32" s="388">
        <v>13</v>
      </c>
      <c r="E32" s="390">
        <v>12630</v>
      </c>
      <c r="F32" s="391">
        <v>16</v>
      </c>
      <c r="G32" s="389">
        <v>10450</v>
      </c>
      <c r="H32" s="388">
        <v>24</v>
      </c>
      <c r="I32" s="1466">
        <v>0</v>
      </c>
      <c r="J32" s="391">
        <v>24</v>
      </c>
      <c r="K32" s="389">
        <v>0</v>
      </c>
      <c r="L32" s="388">
        <v>24</v>
      </c>
      <c r="M32" s="390">
        <v>0</v>
      </c>
      <c r="N32" s="391">
        <v>24</v>
      </c>
      <c r="O32" s="389">
        <v>0</v>
      </c>
      <c r="P32" s="388">
        <v>24</v>
      </c>
      <c r="Q32" s="390">
        <v>0</v>
      </c>
      <c r="R32" s="391">
        <v>24</v>
      </c>
      <c r="S32" s="389">
        <v>0</v>
      </c>
      <c r="T32" s="1464">
        <f t="shared" si="0"/>
        <v>12</v>
      </c>
      <c r="U32" s="379">
        <f t="shared" si="1"/>
        <v>161</v>
      </c>
      <c r="V32" s="380">
        <f t="shared" si="2"/>
        <v>23080</v>
      </c>
      <c r="W32" s="1237">
        <f t="shared" si="3"/>
        <v>23</v>
      </c>
      <c r="X32" s="382">
        <f t="shared" si="4"/>
        <v>1</v>
      </c>
      <c r="Y32" s="382">
        <f t="shared" si="6"/>
        <v>161</v>
      </c>
      <c r="Z32" s="382">
        <f t="shared" si="6"/>
        <v>23080</v>
      </c>
      <c r="AA32" s="383">
        <f t="shared" si="7"/>
        <v>12630</v>
      </c>
      <c r="AB32" s="382">
        <f t="shared" si="8"/>
        <v>160.76918737000003</v>
      </c>
      <c r="AC32" s="382">
        <f t="shared" si="5"/>
        <v>23</v>
      </c>
      <c r="AD32" s="382">
        <f t="shared" si="9"/>
        <v>24</v>
      </c>
      <c r="AE32" s="382">
        <f t="shared" si="10"/>
        <v>12</v>
      </c>
    </row>
    <row r="33" spans="1:31" ht="17.25" thickBot="1" x14ac:dyDescent="0.25">
      <c r="A33" s="1467"/>
      <c r="B33" s="1468"/>
      <c r="C33" s="1469"/>
      <c r="D33" s="1470"/>
      <c r="E33" s="1471"/>
      <c r="F33" s="1472"/>
      <c r="G33" s="1473"/>
      <c r="H33" s="1470"/>
      <c r="I33" s="1471"/>
      <c r="J33" s="1472"/>
      <c r="K33" s="1473"/>
      <c r="L33" s="1470"/>
      <c r="M33" s="1471"/>
      <c r="N33" s="1472"/>
      <c r="O33" s="1473"/>
      <c r="P33" s="1470"/>
      <c r="Q33" s="1471"/>
      <c r="R33" s="1472"/>
      <c r="S33" s="1473"/>
      <c r="T33" s="1474" t="str">
        <f>IF( ISNUMBER(AE49)=TRUE,AE49,"")</f>
        <v/>
      </c>
      <c r="U33" s="1475" t="str">
        <f t="shared" si="1"/>
        <v/>
      </c>
      <c r="V33" s="1476" t="str">
        <f t="shared" si="2"/>
        <v/>
      </c>
      <c r="W33" s="1477" t="str">
        <f>IF(ISNUMBER(AC49)=TRUE,AC49,"")</f>
        <v/>
      </c>
      <c r="X33" s="382" t="str">
        <f>IF(ISNUMBER(#REF!)=TRUE,1,"")</f>
        <v/>
      </c>
      <c r="Y33" s="382" t="str">
        <f>IF(ISNUMBER(#REF!)=TRUE,#REF!,"")</f>
        <v/>
      </c>
      <c r="Z33" s="382" t="str">
        <f>IF(ISNUMBER(#REF!)=TRUE,#REF!,"")</f>
        <v/>
      </c>
      <c r="AA33" s="383" t="e">
        <f>MAX(#REF!,#REF!,#REF!,#REF!,#REF!,#REF!,#REF!,#REF!)</f>
        <v>#REF!</v>
      </c>
      <c r="AB33" s="382" t="str">
        <f t="shared" si="8"/>
        <v/>
      </c>
      <c r="AC33" s="382" t="str">
        <f t="shared" si="5"/>
        <v/>
      </c>
      <c r="AD33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33" s="382" t="str">
        <f t="shared" si="10"/>
        <v/>
      </c>
    </row>
    <row r="34" spans="1:31" ht="15.75" thickTop="1" x14ac:dyDescent="0.2">
      <c r="X34" s="382" t="str">
        <f>IF(ISNUMBER(#REF!)=TRUE,1,"")</f>
        <v/>
      </c>
      <c r="Y34" s="382" t="str">
        <f>IF(ISNUMBER(#REF!)=TRUE,#REF!,"")</f>
        <v/>
      </c>
      <c r="Z34" s="382" t="str">
        <f>IF(ISNUMBER(#REF!)=TRUE,#REF!,"")</f>
        <v/>
      </c>
      <c r="AA34" s="383" t="e">
        <f>MAX(#REF!,#REF!,#REF!,#REF!,#REF!,#REF!,#REF!,#REF!)</f>
        <v>#REF!</v>
      </c>
      <c r="AB34" s="382" t="str">
        <f t="shared" si="8"/>
        <v/>
      </c>
      <c r="AC34" s="382" t="str">
        <f t="shared" si="5"/>
        <v/>
      </c>
      <c r="AD34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34" s="382" t="str">
        <f t="shared" si="10"/>
        <v/>
      </c>
    </row>
    <row r="35" spans="1:31" x14ac:dyDescent="0.2">
      <c r="X35" s="382" t="str">
        <f>IF(ISNUMBER(#REF!)=TRUE,1,"")</f>
        <v/>
      </c>
      <c r="Y35" s="382" t="str">
        <f>IF(ISNUMBER(#REF!)=TRUE,#REF!,"")</f>
        <v/>
      </c>
      <c r="Z35" s="382" t="str">
        <f>IF(ISNUMBER(#REF!)=TRUE,#REF!,"")</f>
        <v/>
      </c>
      <c r="AA35" s="383" t="e">
        <f>MAX(#REF!,#REF!,#REF!,#REF!,#REF!,#REF!,#REF!,#REF!)</f>
        <v>#REF!</v>
      </c>
      <c r="AB35" s="382" t="str">
        <f t="shared" si="8"/>
        <v/>
      </c>
      <c r="AC35" s="382" t="str">
        <f t="shared" si="5"/>
        <v/>
      </c>
      <c r="AD35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35" s="382" t="str">
        <f t="shared" si="10"/>
        <v/>
      </c>
    </row>
    <row r="36" spans="1:31" x14ac:dyDescent="0.2">
      <c r="X36" s="382" t="str">
        <f>IF(ISNUMBER(#REF!)=TRUE,1,"")</f>
        <v/>
      </c>
      <c r="Y36" s="382" t="str">
        <f>IF(ISNUMBER(#REF!)=TRUE,#REF!,"")</f>
        <v/>
      </c>
      <c r="Z36" s="382" t="str">
        <f>IF(ISNUMBER(#REF!)=TRUE,#REF!,"")</f>
        <v/>
      </c>
      <c r="AA36" s="383" t="e">
        <f>MAX(#REF!,#REF!,#REF!,#REF!,#REF!,#REF!,#REF!,#REF!)</f>
        <v>#REF!</v>
      </c>
      <c r="AB36" s="382" t="str">
        <f t="shared" si="8"/>
        <v/>
      </c>
      <c r="AC36" s="382" t="str">
        <f t="shared" si="5"/>
        <v/>
      </c>
      <c r="AD36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36" s="382" t="str">
        <f t="shared" si="10"/>
        <v/>
      </c>
    </row>
    <row r="37" spans="1:31" x14ac:dyDescent="0.2">
      <c r="X37" s="382" t="str">
        <f>IF(ISNUMBER(#REF!)=TRUE,1,"")</f>
        <v/>
      </c>
      <c r="Y37" s="382" t="str">
        <f>IF(ISNUMBER(#REF!)=TRUE,#REF!,"")</f>
        <v/>
      </c>
      <c r="Z37" s="382" t="str">
        <f>IF(ISNUMBER(#REF!)=TRUE,#REF!,"")</f>
        <v/>
      </c>
      <c r="AA37" s="383" t="e">
        <f>MAX(#REF!,#REF!,#REF!,#REF!,#REF!,#REF!,#REF!,#REF!)</f>
        <v>#REF!</v>
      </c>
      <c r="AB37" s="382" t="str">
        <f t="shared" si="8"/>
        <v/>
      </c>
      <c r="AC37" s="382" t="str">
        <f t="shared" si="5"/>
        <v/>
      </c>
      <c r="AD37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37" s="382" t="str">
        <f t="shared" si="10"/>
        <v/>
      </c>
    </row>
    <row r="38" spans="1:31" x14ac:dyDescent="0.2">
      <c r="X38" s="382" t="str">
        <f>IF(ISNUMBER(#REF!)=TRUE,1,"")</f>
        <v/>
      </c>
      <c r="Y38" s="382" t="str">
        <f>IF(ISNUMBER(#REF!)=TRUE,#REF!,"")</f>
        <v/>
      </c>
      <c r="Z38" s="382" t="str">
        <f>IF(ISNUMBER(#REF!)=TRUE,#REF!,"")</f>
        <v/>
      </c>
      <c r="AA38" s="383" t="e">
        <f>MAX(#REF!,#REF!,#REF!,#REF!,#REF!,#REF!,#REF!,#REF!)</f>
        <v>#REF!</v>
      </c>
      <c r="AB38" s="382" t="str">
        <f t="shared" si="8"/>
        <v/>
      </c>
      <c r="AC38" s="382" t="str">
        <f t="shared" si="5"/>
        <v/>
      </c>
      <c r="AD38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38" s="382" t="str">
        <f t="shared" si="10"/>
        <v/>
      </c>
    </row>
    <row r="39" spans="1:31" x14ac:dyDescent="0.2">
      <c r="X39" s="382" t="str">
        <f>IF(ISNUMBER(#REF!)=TRUE,1,"")</f>
        <v/>
      </c>
      <c r="Y39" s="382" t="str">
        <f>IF(ISNUMBER(#REF!)=TRUE,#REF!,"")</f>
        <v/>
      </c>
      <c r="Z39" s="382" t="str">
        <f>IF(ISNUMBER(#REF!)=TRUE,#REF!,"")</f>
        <v/>
      </c>
      <c r="AA39" s="383" t="e">
        <f>MAX(#REF!,#REF!,#REF!,#REF!,#REF!,#REF!,#REF!,#REF!)</f>
        <v>#REF!</v>
      </c>
      <c r="AB39" s="382" t="str">
        <f t="shared" si="8"/>
        <v/>
      </c>
      <c r="AC39" s="382" t="str">
        <f t="shared" si="5"/>
        <v/>
      </c>
      <c r="AD39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39" s="382" t="str">
        <f t="shared" si="10"/>
        <v/>
      </c>
    </row>
    <row r="40" spans="1:31" x14ac:dyDescent="0.2">
      <c r="X40" s="382" t="str">
        <f>IF(ISNUMBER(#REF!)=TRUE,1,"")</f>
        <v/>
      </c>
      <c r="Y40" s="382" t="str">
        <f>IF(ISNUMBER(#REF!)=TRUE,#REF!,"")</f>
        <v/>
      </c>
      <c r="Z40" s="382" t="str">
        <f>IF(ISNUMBER(#REF!)=TRUE,#REF!,"")</f>
        <v/>
      </c>
      <c r="AA40" s="383" t="e">
        <f>MAX(#REF!,#REF!,#REF!,#REF!,#REF!,#REF!,#REF!,#REF!)</f>
        <v>#REF!</v>
      </c>
      <c r="AB40" s="382" t="str">
        <f t="shared" si="8"/>
        <v/>
      </c>
      <c r="AC40" s="382" t="str">
        <f t="shared" si="5"/>
        <v/>
      </c>
      <c r="AD40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40" s="382" t="str">
        <f t="shared" si="10"/>
        <v/>
      </c>
    </row>
    <row r="41" spans="1:31" x14ac:dyDescent="0.2">
      <c r="X41" s="382" t="str">
        <f>IF(ISNUMBER(#REF!)=TRUE,1,"")</f>
        <v/>
      </c>
      <c r="Y41" s="382" t="str">
        <f>IF(ISNUMBER(#REF!)=TRUE,#REF!,"")</f>
        <v/>
      </c>
      <c r="Z41" s="382" t="str">
        <f>IF(ISNUMBER(#REF!)=TRUE,#REF!,"")</f>
        <v/>
      </c>
      <c r="AA41" s="383" t="e">
        <f>MAX(#REF!,#REF!,#REF!,#REF!,#REF!,#REF!,#REF!,#REF!)</f>
        <v>#REF!</v>
      </c>
      <c r="AB41" s="382" t="str">
        <f t="shared" si="8"/>
        <v/>
      </c>
      <c r="AC41" s="382" t="str">
        <f t="shared" si="5"/>
        <v/>
      </c>
      <c r="AD41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41" s="382" t="str">
        <f t="shared" si="10"/>
        <v/>
      </c>
    </row>
    <row r="42" spans="1:31" x14ac:dyDescent="0.2">
      <c r="X42" s="382" t="str">
        <f>IF(ISNUMBER(#REF!)=TRUE,1,"")</f>
        <v/>
      </c>
      <c r="Y42" s="382" t="str">
        <f>IF(ISNUMBER(#REF!)=TRUE,#REF!,"")</f>
        <v/>
      </c>
      <c r="Z42" s="382" t="str">
        <f>IF(ISNUMBER(#REF!)=TRUE,#REF!,"")</f>
        <v/>
      </c>
      <c r="AA42" s="383" t="e">
        <f>MAX(#REF!,#REF!,#REF!,#REF!,#REF!,#REF!,#REF!,#REF!)</f>
        <v>#REF!</v>
      </c>
      <c r="AB42" s="382" t="str">
        <f t="shared" si="8"/>
        <v/>
      </c>
      <c r="AC42" s="382" t="str">
        <f t="shared" si="5"/>
        <v/>
      </c>
      <c r="AD42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42" s="382" t="str">
        <f t="shared" si="10"/>
        <v/>
      </c>
    </row>
    <row r="43" spans="1:31" x14ac:dyDescent="0.2">
      <c r="X43" s="382" t="str">
        <f>IF(ISNUMBER(#REF!)=TRUE,1,"")</f>
        <v/>
      </c>
      <c r="Y43" s="382" t="str">
        <f>IF(ISNUMBER(#REF!)=TRUE,#REF!,"")</f>
        <v/>
      </c>
      <c r="Z43" s="382" t="str">
        <f>IF(ISNUMBER(#REF!)=TRUE,#REF!,"")</f>
        <v/>
      </c>
      <c r="AA43" s="383" t="e">
        <f>MAX(#REF!,#REF!,#REF!,#REF!,#REF!,#REF!,#REF!,#REF!)</f>
        <v>#REF!</v>
      </c>
      <c r="AB43" s="382" t="str">
        <f t="shared" si="8"/>
        <v/>
      </c>
      <c r="AC43" s="382" t="str">
        <f t="shared" si="5"/>
        <v/>
      </c>
      <c r="AD43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43" s="382" t="str">
        <f t="shared" si="10"/>
        <v/>
      </c>
    </row>
    <row r="44" spans="1:31" x14ac:dyDescent="0.2">
      <c r="X44" s="382" t="str">
        <f>IF(ISNUMBER(#REF!)=TRUE,1,"")</f>
        <v/>
      </c>
      <c r="Y44" s="382" t="str">
        <f>IF(ISNUMBER(#REF!)=TRUE,#REF!,"")</f>
        <v/>
      </c>
      <c r="Z44" s="382" t="str">
        <f>IF(ISNUMBER(#REF!)=TRUE,#REF!,"")</f>
        <v/>
      </c>
      <c r="AA44" s="383" t="e">
        <f>MAX(#REF!,#REF!,#REF!,#REF!,#REF!,#REF!,#REF!,#REF!)</f>
        <v>#REF!</v>
      </c>
      <c r="AB44" s="382" t="str">
        <f t="shared" si="8"/>
        <v/>
      </c>
      <c r="AC44" s="382" t="str">
        <f t="shared" si="5"/>
        <v/>
      </c>
      <c r="AD44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44" s="382" t="str">
        <f t="shared" si="10"/>
        <v/>
      </c>
    </row>
    <row r="45" spans="1:31" x14ac:dyDescent="0.2">
      <c r="X45" s="382" t="str">
        <f>IF(ISNUMBER(#REF!)=TRUE,1,"")</f>
        <v/>
      </c>
      <c r="Y45" s="382" t="str">
        <f>IF(ISNUMBER(#REF!)=TRUE,#REF!,"")</f>
        <v/>
      </c>
      <c r="Z45" s="382" t="str">
        <f>IF(ISNUMBER(#REF!)=TRUE,#REF!,"")</f>
        <v/>
      </c>
      <c r="AA45" s="383" t="e">
        <f>MAX(#REF!,#REF!,#REF!,#REF!,#REF!,#REF!,#REF!,#REF!)</f>
        <v>#REF!</v>
      </c>
      <c r="AB45" s="382" t="str">
        <f t="shared" si="8"/>
        <v/>
      </c>
      <c r="AC45" s="382" t="str">
        <f t="shared" si="5"/>
        <v/>
      </c>
      <c r="AD45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45" s="382" t="str">
        <f t="shared" si="10"/>
        <v/>
      </c>
    </row>
    <row r="46" spans="1:31" x14ac:dyDescent="0.2">
      <c r="X46" s="382" t="str">
        <f>IF(ISNUMBER(#REF!)=TRUE,1,"")</f>
        <v/>
      </c>
      <c r="Y46" s="382" t="str">
        <f>IF(ISNUMBER(#REF!)=TRUE,#REF!,"")</f>
        <v/>
      </c>
      <c r="Z46" s="382" t="str">
        <f>IF(ISNUMBER(#REF!)=TRUE,#REF!,"")</f>
        <v/>
      </c>
      <c r="AA46" s="383" t="e">
        <f>MAX(#REF!,#REF!,#REF!,#REF!,#REF!,#REF!,#REF!,#REF!)</f>
        <v>#REF!</v>
      </c>
      <c r="AB46" s="382" t="str">
        <f t="shared" si="8"/>
        <v/>
      </c>
      <c r="AC46" s="382" t="str">
        <f t="shared" si="5"/>
        <v/>
      </c>
      <c r="AD46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46" s="382" t="str">
        <f t="shared" si="10"/>
        <v/>
      </c>
    </row>
    <row r="47" spans="1:31" x14ac:dyDescent="0.2">
      <c r="X47" s="382" t="str">
        <f>IF(ISNUMBER(#REF!)=TRUE,1,"")</f>
        <v/>
      </c>
      <c r="Y47" s="382" t="str">
        <f>IF(ISNUMBER(#REF!)=TRUE,#REF!,"")</f>
        <v/>
      </c>
      <c r="Z47" s="382" t="str">
        <f>IF(ISNUMBER(#REF!)=TRUE,#REF!,"")</f>
        <v/>
      </c>
      <c r="AA47" s="383" t="e">
        <f>MAX(#REF!,#REF!,#REF!,#REF!,#REF!,#REF!,#REF!,#REF!)</f>
        <v>#REF!</v>
      </c>
      <c r="AB47" s="382" t="str">
        <f t="shared" si="8"/>
        <v/>
      </c>
      <c r="AC47" s="382" t="str">
        <f t="shared" si="5"/>
        <v/>
      </c>
      <c r="AD47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47" s="382" t="str">
        <f t="shared" si="10"/>
        <v/>
      </c>
    </row>
    <row r="48" spans="1:31" x14ac:dyDescent="0.2">
      <c r="X48" s="382" t="str">
        <f>IF(ISNUMBER(#REF!)=TRUE,1,"")</f>
        <v/>
      </c>
      <c r="Y48" s="382" t="str">
        <f>IF(ISNUMBER(#REF!)=TRUE,#REF!,"")</f>
        <v/>
      </c>
      <c r="Z48" s="382" t="str">
        <f>IF(ISNUMBER(#REF!)=TRUE,#REF!,"")</f>
        <v/>
      </c>
      <c r="AA48" s="383" t="e">
        <f>MAX(#REF!,#REF!,#REF!,#REF!,#REF!,#REF!,#REF!,#REF!)</f>
        <v>#REF!</v>
      </c>
      <c r="AB48" s="382" t="str">
        <f t="shared" si="8"/>
        <v/>
      </c>
      <c r="AC48" s="382" t="str">
        <f t="shared" si="5"/>
        <v/>
      </c>
      <c r="AD48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48" s="382" t="str">
        <f t="shared" si="10"/>
        <v/>
      </c>
    </row>
    <row r="49" spans="24:31" ht="17.25" thickBot="1" x14ac:dyDescent="0.25">
      <c r="X49" s="974" t="s">
        <v>333</v>
      </c>
      <c r="Y49" s="974" t="s">
        <v>333</v>
      </c>
      <c r="Z49" s="974" t="s">
        <v>333</v>
      </c>
      <c r="AA49" s="974" t="s">
        <v>333</v>
      </c>
      <c r="AB49" s="974" t="s">
        <v>333</v>
      </c>
      <c r="AC49" s="974" t="s">
        <v>333</v>
      </c>
      <c r="AD49" s="974" t="s">
        <v>333</v>
      </c>
      <c r="AE49" s="974" t="s">
        <v>333</v>
      </c>
    </row>
    <row r="50" spans="24:31" ht="15.75" thickTop="1" x14ac:dyDescent="0.2"/>
  </sheetData>
  <sortState ref="B10:V32">
    <sortCondition ref="U10:U32"/>
    <sortCondition descending="1" ref="V10:V32"/>
  </sortState>
  <mergeCells count="22">
    <mergeCell ref="N5:O5"/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L5:M5"/>
    <mergeCell ref="P5:Q5"/>
    <mergeCell ref="R5:S5"/>
    <mergeCell ref="D5:E5"/>
    <mergeCell ref="F5:G5"/>
    <mergeCell ref="H5:I5"/>
    <mergeCell ref="J5:K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JQ10:JQ49 TM10:TM49 ADI10:ADI49 ANE10:ANE49 AXA10:AXA49 BGW10:BGW49 BQS10:BQS49 CAO10:CAO49 CKK10:CKK49 CUG10:CUG49 DEC10:DEC49 DNY10:DNY49 DXU10:DXU49 EHQ10:EHQ49 ERM10:ERM49 FBI10:FBI49 FLE10:FLE49 FVA10:FVA49 GEW10:GEW49 GOS10:GOS49 GYO10:GYO49 HIK10:HIK49 HSG10:HSG49 ICC10:ICC49 ILY10:ILY49 IVU10:IVU49 JFQ10:JFQ49 JPM10:JPM49 JZI10:JZI49 KJE10:KJE49 KTA10:KTA49 LCW10:LCW49 LMS10:LMS49 LWO10:LWO49 MGK10:MGK49 MQG10:MQG49 NAC10:NAC49 NJY10:NJY49 NTU10:NTU49 ODQ10:ODQ49 ONM10:ONM49 OXI10:OXI49 PHE10:PHE49 PRA10:PRA49 QAW10:QAW49 QKS10:QKS49 QUO10:QUO49 REK10:REK49 ROG10:ROG49 RYC10:RYC49 SHY10:SHY49 SRU10:SRU49 TBQ10:TBQ49 TLM10:TLM49 TVI10:TVI49 UFE10:UFE49 UPA10:UPA49 UYW10:UYW49 VIS10:VIS49 VSO10:VSO49 WCK10:WCK49 WMG10:WMG49 WWC10:WWC49 U65513:U65552 JQ65546:JQ65585 TM65546:TM65585 ADI65546:ADI65585 ANE65546:ANE65585 AXA65546:AXA65585 BGW65546:BGW65585 BQS65546:BQS65585 CAO65546:CAO65585 CKK65546:CKK65585 CUG65546:CUG65585 DEC65546:DEC65585 DNY65546:DNY65585 DXU65546:DXU65585 EHQ65546:EHQ65585 ERM65546:ERM65585 FBI65546:FBI65585 FLE65546:FLE65585 FVA65546:FVA65585 GEW65546:GEW65585 GOS65546:GOS65585 GYO65546:GYO65585 HIK65546:HIK65585 HSG65546:HSG65585 ICC65546:ICC65585 ILY65546:ILY65585 IVU65546:IVU65585 JFQ65546:JFQ65585 JPM65546:JPM65585 JZI65546:JZI65585 KJE65546:KJE65585 KTA65546:KTA65585 LCW65546:LCW65585 LMS65546:LMS65585 LWO65546:LWO65585 MGK65546:MGK65585 MQG65546:MQG65585 NAC65546:NAC65585 NJY65546:NJY65585 NTU65546:NTU65585 ODQ65546:ODQ65585 ONM65546:ONM65585 OXI65546:OXI65585 PHE65546:PHE65585 PRA65546:PRA65585 QAW65546:QAW65585 QKS65546:QKS65585 QUO65546:QUO65585 REK65546:REK65585 ROG65546:ROG65585 RYC65546:RYC65585 SHY65546:SHY65585 SRU65546:SRU65585 TBQ65546:TBQ65585 TLM65546:TLM65585 TVI65546:TVI65585 UFE65546:UFE65585 UPA65546:UPA65585 UYW65546:UYW65585 VIS65546:VIS65585 VSO65546:VSO65585 WCK65546:WCK65585 WMG65546:WMG65585 WWC65546:WWC65585 U131049:U131088 JQ131082:JQ131121 TM131082:TM131121 ADI131082:ADI131121 ANE131082:ANE131121 AXA131082:AXA131121 BGW131082:BGW131121 BQS131082:BQS131121 CAO131082:CAO131121 CKK131082:CKK131121 CUG131082:CUG131121 DEC131082:DEC131121 DNY131082:DNY131121 DXU131082:DXU131121 EHQ131082:EHQ131121 ERM131082:ERM131121 FBI131082:FBI131121 FLE131082:FLE131121 FVA131082:FVA131121 GEW131082:GEW131121 GOS131082:GOS131121 GYO131082:GYO131121 HIK131082:HIK131121 HSG131082:HSG131121 ICC131082:ICC131121 ILY131082:ILY131121 IVU131082:IVU131121 JFQ131082:JFQ131121 JPM131082:JPM131121 JZI131082:JZI131121 KJE131082:KJE131121 KTA131082:KTA131121 LCW131082:LCW131121 LMS131082:LMS131121 LWO131082:LWO131121 MGK131082:MGK131121 MQG131082:MQG131121 NAC131082:NAC131121 NJY131082:NJY131121 NTU131082:NTU131121 ODQ131082:ODQ131121 ONM131082:ONM131121 OXI131082:OXI131121 PHE131082:PHE131121 PRA131082:PRA131121 QAW131082:QAW131121 QKS131082:QKS131121 QUO131082:QUO131121 REK131082:REK131121 ROG131082:ROG131121 RYC131082:RYC131121 SHY131082:SHY131121 SRU131082:SRU131121 TBQ131082:TBQ131121 TLM131082:TLM131121 TVI131082:TVI131121 UFE131082:UFE131121 UPA131082:UPA131121 UYW131082:UYW131121 VIS131082:VIS131121 VSO131082:VSO131121 WCK131082:WCK131121 WMG131082:WMG131121 WWC131082:WWC131121 U196585:U196624 JQ196618:JQ196657 TM196618:TM196657 ADI196618:ADI196657 ANE196618:ANE196657 AXA196618:AXA196657 BGW196618:BGW196657 BQS196618:BQS196657 CAO196618:CAO196657 CKK196618:CKK196657 CUG196618:CUG196657 DEC196618:DEC196657 DNY196618:DNY196657 DXU196618:DXU196657 EHQ196618:EHQ196657 ERM196618:ERM196657 FBI196618:FBI196657 FLE196618:FLE196657 FVA196618:FVA196657 GEW196618:GEW196657 GOS196618:GOS196657 GYO196618:GYO196657 HIK196618:HIK196657 HSG196618:HSG196657 ICC196618:ICC196657 ILY196618:ILY196657 IVU196618:IVU196657 JFQ196618:JFQ196657 JPM196618:JPM196657 JZI196618:JZI196657 KJE196618:KJE196657 KTA196618:KTA196657 LCW196618:LCW196657 LMS196618:LMS196657 LWO196618:LWO196657 MGK196618:MGK196657 MQG196618:MQG196657 NAC196618:NAC196657 NJY196618:NJY196657 NTU196618:NTU196657 ODQ196618:ODQ196657 ONM196618:ONM196657 OXI196618:OXI196657 PHE196618:PHE196657 PRA196618:PRA196657 QAW196618:QAW196657 QKS196618:QKS196657 QUO196618:QUO196657 REK196618:REK196657 ROG196618:ROG196657 RYC196618:RYC196657 SHY196618:SHY196657 SRU196618:SRU196657 TBQ196618:TBQ196657 TLM196618:TLM196657 TVI196618:TVI196657 UFE196618:UFE196657 UPA196618:UPA196657 UYW196618:UYW196657 VIS196618:VIS196657 VSO196618:VSO196657 WCK196618:WCK196657 WMG196618:WMG196657 WWC196618:WWC196657 U262121:U262160 JQ262154:JQ262193 TM262154:TM262193 ADI262154:ADI262193 ANE262154:ANE262193 AXA262154:AXA262193 BGW262154:BGW262193 BQS262154:BQS262193 CAO262154:CAO262193 CKK262154:CKK262193 CUG262154:CUG262193 DEC262154:DEC262193 DNY262154:DNY262193 DXU262154:DXU262193 EHQ262154:EHQ262193 ERM262154:ERM262193 FBI262154:FBI262193 FLE262154:FLE262193 FVA262154:FVA262193 GEW262154:GEW262193 GOS262154:GOS262193 GYO262154:GYO262193 HIK262154:HIK262193 HSG262154:HSG262193 ICC262154:ICC262193 ILY262154:ILY262193 IVU262154:IVU262193 JFQ262154:JFQ262193 JPM262154:JPM262193 JZI262154:JZI262193 KJE262154:KJE262193 KTA262154:KTA262193 LCW262154:LCW262193 LMS262154:LMS262193 LWO262154:LWO262193 MGK262154:MGK262193 MQG262154:MQG262193 NAC262154:NAC262193 NJY262154:NJY262193 NTU262154:NTU262193 ODQ262154:ODQ262193 ONM262154:ONM262193 OXI262154:OXI262193 PHE262154:PHE262193 PRA262154:PRA262193 QAW262154:QAW262193 QKS262154:QKS262193 QUO262154:QUO262193 REK262154:REK262193 ROG262154:ROG262193 RYC262154:RYC262193 SHY262154:SHY262193 SRU262154:SRU262193 TBQ262154:TBQ262193 TLM262154:TLM262193 TVI262154:TVI262193 UFE262154:UFE262193 UPA262154:UPA262193 UYW262154:UYW262193 VIS262154:VIS262193 VSO262154:VSO262193 WCK262154:WCK262193 WMG262154:WMG262193 WWC262154:WWC262193 U327657:U327696 JQ327690:JQ327729 TM327690:TM327729 ADI327690:ADI327729 ANE327690:ANE327729 AXA327690:AXA327729 BGW327690:BGW327729 BQS327690:BQS327729 CAO327690:CAO327729 CKK327690:CKK327729 CUG327690:CUG327729 DEC327690:DEC327729 DNY327690:DNY327729 DXU327690:DXU327729 EHQ327690:EHQ327729 ERM327690:ERM327729 FBI327690:FBI327729 FLE327690:FLE327729 FVA327690:FVA327729 GEW327690:GEW327729 GOS327690:GOS327729 GYO327690:GYO327729 HIK327690:HIK327729 HSG327690:HSG327729 ICC327690:ICC327729 ILY327690:ILY327729 IVU327690:IVU327729 JFQ327690:JFQ327729 JPM327690:JPM327729 JZI327690:JZI327729 KJE327690:KJE327729 KTA327690:KTA327729 LCW327690:LCW327729 LMS327690:LMS327729 LWO327690:LWO327729 MGK327690:MGK327729 MQG327690:MQG327729 NAC327690:NAC327729 NJY327690:NJY327729 NTU327690:NTU327729 ODQ327690:ODQ327729 ONM327690:ONM327729 OXI327690:OXI327729 PHE327690:PHE327729 PRA327690:PRA327729 QAW327690:QAW327729 QKS327690:QKS327729 QUO327690:QUO327729 REK327690:REK327729 ROG327690:ROG327729 RYC327690:RYC327729 SHY327690:SHY327729 SRU327690:SRU327729 TBQ327690:TBQ327729 TLM327690:TLM327729 TVI327690:TVI327729 UFE327690:UFE327729 UPA327690:UPA327729 UYW327690:UYW327729 VIS327690:VIS327729 VSO327690:VSO327729 WCK327690:WCK327729 WMG327690:WMG327729 WWC327690:WWC327729 U393193:U393232 JQ393226:JQ393265 TM393226:TM393265 ADI393226:ADI393265 ANE393226:ANE393265 AXA393226:AXA393265 BGW393226:BGW393265 BQS393226:BQS393265 CAO393226:CAO393265 CKK393226:CKK393265 CUG393226:CUG393265 DEC393226:DEC393265 DNY393226:DNY393265 DXU393226:DXU393265 EHQ393226:EHQ393265 ERM393226:ERM393265 FBI393226:FBI393265 FLE393226:FLE393265 FVA393226:FVA393265 GEW393226:GEW393265 GOS393226:GOS393265 GYO393226:GYO393265 HIK393226:HIK393265 HSG393226:HSG393265 ICC393226:ICC393265 ILY393226:ILY393265 IVU393226:IVU393265 JFQ393226:JFQ393265 JPM393226:JPM393265 JZI393226:JZI393265 KJE393226:KJE393265 KTA393226:KTA393265 LCW393226:LCW393265 LMS393226:LMS393265 LWO393226:LWO393265 MGK393226:MGK393265 MQG393226:MQG393265 NAC393226:NAC393265 NJY393226:NJY393265 NTU393226:NTU393265 ODQ393226:ODQ393265 ONM393226:ONM393265 OXI393226:OXI393265 PHE393226:PHE393265 PRA393226:PRA393265 QAW393226:QAW393265 QKS393226:QKS393265 QUO393226:QUO393265 REK393226:REK393265 ROG393226:ROG393265 RYC393226:RYC393265 SHY393226:SHY393265 SRU393226:SRU393265 TBQ393226:TBQ393265 TLM393226:TLM393265 TVI393226:TVI393265 UFE393226:UFE393265 UPA393226:UPA393265 UYW393226:UYW393265 VIS393226:VIS393265 VSO393226:VSO393265 WCK393226:WCK393265 WMG393226:WMG393265 WWC393226:WWC393265 U458729:U458768 JQ458762:JQ458801 TM458762:TM458801 ADI458762:ADI458801 ANE458762:ANE458801 AXA458762:AXA458801 BGW458762:BGW458801 BQS458762:BQS458801 CAO458762:CAO458801 CKK458762:CKK458801 CUG458762:CUG458801 DEC458762:DEC458801 DNY458762:DNY458801 DXU458762:DXU458801 EHQ458762:EHQ458801 ERM458762:ERM458801 FBI458762:FBI458801 FLE458762:FLE458801 FVA458762:FVA458801 GEW458762:GEW458801 GOS458762:GOS458801 GYO458762:GYO458801 HIK458762:HIK458801 HSG458762:HSG458801 ICC458762:ICC458801 ILY458762:ILY458801 IVU458762:IVU458801 JFQ458762:JFQ458801 JPM458762:JPM458801 JZI458762:JZI458801 KJE458762:KJE458801 KTA458762:KTA458801 LCW458762:LCW458801 LMS458762:LMS458801 LWO458762:LWO458801 MGK458762:MGK458801 MQG458762:MQG458801 NAC458762:NAC458801 NJY458762:NJY458801 NTU458762:NTU458801 ODQ458762:ODQ458801 ONM458762:ONM458801 OXI458762:OXI458801 PHE458762:PHE458801 PRA458762:PRA458801 QAW458762:QAW458801 QKS458762:QKS458801 QUO458762:QUO458801 REK458762:REK458801 ROG458762:ROG458801 RYC458762:RYC458801 SHY458762:SHY458801 SRU458762:SRU458801 TBQ458762:TBQ458801 TLM458762:TLM458801 TVI458762:TVI458801 UFE458762:UFE458801 UPA458762:UPA458801 UYW458762:UYW458801 VIS458762:VIS458801 VSO458762:VSO458801 WCK458762:WCK458801 WMG458762:WMG458801 WWC458762:WWC458801 U524265:U524304 JQ524298:JQ524337 TM524298:TM524337 ADI524298:ADI524337 ANE524298:ANE524337 AXA524298:AXA524337 BGW524298:BGW524337 BQS524298:BQS524337 CAO524298:CAO524337 CKK524298:CKK524337 CUG524298:CUG524337 DEC524298:DEC524337 DNY524298:DNY524337 DXU524298:DXU524337 EHQ524298:EHQ524337 ERM524298:ERM524337 FBI524298:FBI524337 FLE524298:FLE524337 FVA524298:FVA524337 GEW524298:GEW524337 GOS524298:GOS524337 GYO524298:GYO524337 HIK524298:HIK524337 HSG524298:HSG524337 ICC524298:ICC524337 ILY524298:ILY524337 IVU524298:IVU524337 JFQ524298:JFQ524337 JPM524298:JPM524337 JZI524298:JZI524337 KJE524298:KJE524337 KTA524298:KTA524337 LCW524298:LCW524337 LMS524298:LMS524337 LWO524298:LWO524337 MGK524298:MGK524337 MQG524298:MQG524337 NAC524298:NAC524337 NJY524298:NJY524337 NTU524298:NTU524337 ODQ524298:ODQ524337 ONM524298:ONM524337 OXI524298:OXI524337 PHE524298:PHE524337 PRA524298:PRA524337 QAW524298:QAW524337 QKS524298:QKS524337 QUO524298:QUO524337 REK524298:REK524337 ROG524298:ROG524337 RYC524298:RYC524337 SHY524298:SHY524337 SRU524298:SRU524337 TBQ524298:TBQ524337 TLM524298:TLM524337 TVI524298:TVI524337 UFE524298:UFE524337 UPA524298:UPA524337 UYW524298:UYW524337 VIS524298:VIS524337 VSO524298:VSO524337 WCK524298:WCK524337 WMG524298:WMG524337 WWC524298:WWC524337 U589801:U589840 JQ589834:JQ589873 TM589834:TM589873 ADI589834:ADI589873 ANE589834:ANE589873 AXA589834:AXA589873 BGW589834:BGW589873 BQS589834:BQS589873 CAO589834:CAO589873 CKK589834:CKK589873 CUG589834:CUG589873 DEC589834:DEC589873 DNY589834:DNY589873 DXU589834:DXU589873 EHQ589834:EHQ589873 ERM589834:ERM589873 FBI589834:FBI589873 FLE589834:FLE589873 FVA589834:FVA589873 GEW589834:GEW589873 GOS589834:GOS589873 GYO589834:GYO589873 HIK589834:HIK589873 HSG589834:HSG589873 ICC589834:ICC589873 ILY589834:ILY589873 IVU589834:IVU589873 JFQ589834:JFQ589873 JPM589834:JPM589873 JZI589834:JZI589873 KJE589834:KJE589873 KTA589834:KTA589873 LCW589834:LCW589873 LMS589834:LMS589873 LWO589834:LWO589873 MGK589834:MGK589873 MQG589834:MQG589873 NAC589834:NAC589873 NJY589834:NJY589873 NTU589834:NTU589873 ODQ589834:ODQ589873 ONM589834:ONM589873 OXI589834:OXI589873 PHE589834:PHE589873 PRA589834:PRA589873 QAW589834:QAW589873 QKS589834:QKS589873 QUO589834:QUO589873 REK589834:REK589873 ROG589834:ROG589873 RYC589834:RYC589873 SHY589834:SHY589873 SRU589834:SRU589873 TBQ589834:TBQ589873 TLM589834:TLM589873 TVI589834:TVI589873 UFE589834:UFE589873 UPA589834:UPA589873 UYW589834:UYW589873 VIS589834:VIS589873 VSO589834:VSO589873 WCK589834:WCK589873 WMG589834:WMG589873 WWC589834:WWC589873 U655337:U655376 JQ655370:JQ655409 TM655370:TM655409 ADI655370:ADI655409 ANE655370:ANE655409 AXA655370:AXA655409 BGW655370:BGW655409 BQS655370:BQS655409 CAO655370:CAO655409 CKK655370:CKK655409 CUG655370:CUG655409 DEC655370:DEC655409 DNY655370:DNY655409 DXU655370:DXU655409 EHQ655370:EHQ655409 ERM655370:ERM655409 FBI655370:FBI655409 FLE655370:FLE655409 FVA655370:FVA655409 GEW655370:GEW655409 GOS655370:GOS655409 GYO655370:GYO655409 HIK655370:HIK655409 HSG655370:HSG655409 ICC655370:ICC655409 ILY655370:ILY655409 IVU655370:IVU655409 JFQ655370:JFQ655409 JPM655370:JPM655409 JZI655370:JZI655409 KJE655370:KJE655409 KTA655370:KTA655409 LCW655370:LCW655409 LMS655370:LMS655409 LWO655370:LWO655409 MGK655370:MGK655409 MQG655370:MQG655409 NAC655370:NAC655409 NJY655370:NJY655409 NTU655370:NTU655409 ODQ655370:ODQ655409 ONM655370:ONM655409 OXI655370:OXI655409 PHE655370:PHE655409 PRA655370:PRA655409 QAW655370:QAW655409 QKS655370:QKS655409 QUO655370:QUO655409 REK655370:REK655409 ROG655370:ROG655409 RYC655370:RYC655409 SHY655370:SHY655409 SRU655370:SRU655409 TBQ655370:TBQ655409 TLM655370:TLM655409 TVI655370:TVI655409 UFE655370:UFE655409 UPA655370:UPA655409 UYW655370:UYW655409 VIS655370:VIS655409 VSO655370:VSO655409 WCK655370:WCK655409 WMG655370:WMG655409 WWC655370:WWC655409 U720873:U720912 JQ720906:JQ720945 TM720906:TM720945 ADI720906:ADI720945 ANE720906:ANE720945 AXA720906:AXA720945 BGW720906:BGW720945 BQS720906:BQS720945 CAO720906:CAO720945 CKK720906:CKK720945 CUG720906:CUG720945 DEC720906:DEC720945 DNY720906:DNY720945 DXU720906:DXU720945 EHQ720906:EHQ720945 ERM720906:ERM720945 FBI720906:FBI720945 FLE720906:FLE720945 FVA720906:FVA720945 GEW720906:GEW720945 GOS720906:GOS720945 GYO720906:GYO720945 HIK720906:HIK720945 HSG720906:HSG720945 ICC720906:ICC720945 ILY720906:ILY720945 IVU720906:IVU720945 JFQ720906:JFQ720945 JPM720906:JPM720945 JZI720906:JZI720945 KJE720906:KJE720945 KTA720906:KTA720945 LCW720906:LCW720945 LMS720906:LMS720945 LWO720906:LWO720945 MGK720906:MGK720945 MQG720906:MQG720945 NAC720906:NAC720945 NJY720906:NJY720945 NTU720906:NTU720945 ODQ720906:ODQ720945 ONM720906:ONM720945 OXI720906:OXI720945 PHE720906:PHE720945 PRA720906:PRA720945 QAW720906:QAW720945 QKS720906:QKS720945 QUO720906:QUO720945 REK720906:REK720945 ROG720906:ROG720945 RYC720906:RYC720945 SHY720906:SHY720945 SRU720906:SRU720945 TBQ720906:TBQ720945 TLM720906:TLM720945 TVI720906:TVI720945 UFE720906:UFE720945 UPA720906:UPA720945 UYW720906:UYW720945 VIS720906:VIS720945 VSO720906:VSO720945 WCK720906:WCK720945 WMG720906:WMG720945 WWC720906:WWC720945 U786409:U786448 JQ786442:JQ786481 TM786442:TM786481 ADI786442:ADI786481 ANE786442:ANE786481 AXA786442:AXA786481 BGW786442:BGW786481 BQS786442:BQS786481 CAO786442:CAO786481 CKK786442:CKK786481 CUG786442:CUG786481 DEC786442:DEC786481 DNY786442:DNY786481 DXU786442:DXU786481 EHQ786442:EHQ786481 ERM786442:ERM786481 FBI786442:FBI786481 FLE786442:FLE786481 FVA786442:FVA786481 GEW786442:GEW786481 GOS786442:GOS786481 GYO786442:GYO786481 HIK786442:HIK786481 HSG786442:HSG786481 ICC786442:ICC786481 ILY786442:ILY786481 IVU786442:IVU786481 JFQ786442:JFQ786481 JPM786442:JPM786481 JZI786442:JZI786481 KJE786442:KJE786481 KTA786442:KTA786481 LCW786442:LCW786481 LMS786442:LMS786481 LWO786442:LWO786481 MGK786442:MGK786481 MQG786442:MQG786481 NAC786442:NAC786481 NJY786442:NJY786481 NTU786442:NTU786481 ODQ786442:ODQ786481 ONM786442:ONM786481 OXI786442:OXI786481 PHE786442:PHE786481 PRA786442:PRA786481 QAW786442:QAW786481 QKS786442:QKS786481 QUO786442:QUO786481 REK786442:REK786481 ROG786442:ROG786481 RYC786442:RYC786481 SHY786442:SHY786481 SRU786442:SRU786481 TBQ786442:TBQ786481 TLM786442:TLM786481 TVI786442:TVI786481 UFE786442:UFE786481 UPA786442:UPA786481 UYW786442:UYW786481 VIS786442:VIS786481 VSO786442:VSO786481 WCK786442:WCK786481 WMG786442:WMG786481 WWC786442:WWC786481 U851945:U851984 JQ851978:JQ852017 TM851978:TM852017 ADI851978:ADI852017 ANE851978:ANE852017 AXA851978:AXA852017 BGW851978:BGW852017 BQS851978:BQS852017 CAO851978:CAO852017 CKK851978:CKK852017 CUG851978:CUG852017 DEC851978:DEC852017 DNY851978:DNY852017 DXU851978:DXU852017 EHQ851978:EHQ852017 ERM851978:ERM852017 FBI851978:FBI852017 FLE851978:FLE852017 FVA851978:FVA852017 GEW851978:GEW852017 GOS851978:GOS852017 GYO851978:GYO852017 HIK851978:HIK852017 HSG851978:HSG852017 ICC851978:ICC852017 ILY851978:ILY852017 IVU851978:IVU852017 JFQ851978:JFQ852017 JPM851978:JPM852017 JZI851978:JZI852017 KJE851978:KJE852017 KTA851978:KTA852017 LCW851978:LCW852017 LMS851978:LMS852017 LWO851978:LWO852017 MGK851978:MGK852017 MQG851978:MQG852017 NAC851978:NAC852017 NJY851978:NJY852017 NTU851978:NTU852017 ODQ851978:ODQ852017 ONM851978:ONM852017 OXI851978:OXI852017 PHE851978:PHE852017 PRA851978:PRA852017 QAW851978:QAW852017 QKS851978:QKS852017 QUO851978:QUO852017 REK851978:REK852017 ROG851978:ROG852017 RYC851978:RYC852017 SHY851978:SHY852017 SRU851978:SRU852017 TBQ851978:TBQ852017 TLM851978:TLM852017 TVI851978:TVI852017 UFE851978:UFE852017 UPA851978:UPA852017 UYW851978:UYW852017 VIS851978:VIS852017 VSO851978:VSO852017 WCK851978:WCK852017 WMG851978:WMG852017 WWC851978:WWC852017 U917481:U917520 JQ917514:JQ917553 TM917514:TM917553 ADI917514:ADI917553 ANE917514:ANE917553 AXA917514:AXA917553 BGW917514:BGW917553 BQS917514:BQS917553 CAO917514:CAO917553 CKK917514:CKK917553 CUG917514:CUG917553 DEC917514:DEC917553 DNY917514:DNY917553 DXU917514:DXU917553 EHQ917514:EHQ917553 ERM917514:ERM917553 FBI917514:FBI917553 FLE917514:FLE917553 FVA917514:FVA917553 GEW917514:GEW917553 GOS917514:GOS917553 GYO917514:GYO917553 HIK917514:HIK917553 HSG917514:HSG917553 ICC917514:ICC917553 ILY917514:ILY917553 IVU917514:IVU917553 JFQ917514:JFQ917553 JPM917514:JPM917553 JZI917514:JZI917553 KJE917514:KJE917553 KTA917514:KTA917553 LCW917514:LCW917553 LMS917514:LMS917553 LWO917514:LWO917553 MGK917514:MGK917553 MQG917514:MQG917553 NAC917514:NAC917553 NJY917514:NJY917553 NTU917514:NTU917553 ODQ917514:ODQ917553 ONM917514:ONM917553 OXI917514:OXI917553 PHE917514:PHE917553 PRA917514:PRA917553 QAW917514:QAW917553 QKS917514:QKS917553 QUO917514:QUO917553 REK917514:REK917553 ROG917514:ROG917553 RYC917514:RYC917553 SHY917514:SHY917553 SRU917514:SRU917553 TBQ917514:TBQ917553 TLM917514:TLM917553 TVI917514:TVI917553 UFE917514:UFE917553 UPA917514:UPA917553 UYW917514:UYW917553 VIS917514:VIS917553 VSO917514:VSO917553 WCK917514:WCK917553 WMG917514:WMG917553 WWC917514:WWC917553 U983017:U983056 JQ983050:JQ983089 TM983050:TM983089 ADI983050:ADI983089 ANE983050:ANE983089 AXA983050:AXA983089 BGW983050:BGW983089 BQS983050:BQS983089 CAO983050:CAO983089 CKK983050:CKK983089 CUG983050:CUG983089 DEC983050:DEC983089 DNY983050:DNY983089 DXU983050:DXU983089 EHQ983050:EHQ983089 ERM983050:ERM983089 FBI983050:FBI983089 FLE983050:FLE983089 FVA983050:FVA983089 GEW983050:GEW983089 GOS983050:GOS983089 GYO983050:GYO983089 HIK983050:HIK983089 HSG983050:HSG983089 ICC983050:ICC983089 ILY983050:ILY983089 IVU983050:IVU983089 JFQ983050:JFQ983089 JPM983050:JPM983089 JZI983050:JZI983089 KJE983050:KJE983089 KTA983050:KTA983089 LCW983050:LCW983089 LMS983050:LMS983089 LWO983050:LWO983089 MGK983050:MGK983089 MQG983050:MQG983089 NAC983050:NAC983089 NJY983050:NJY983089 NTU983050:NTU983089 ODQ983050:ODQ983089 ONM983050:ONM983089 OXI983050:OXI983089 PHE983050:PHE983089 PRA983050:PRA983089 QAW983050:QAW983089 QKS983050:QKS983089 QUO983050:QUO983089 REK983050:REK983089 ROG983050:ROG983089 RYC983050:RYC983089 SHY983050:SHY983089 SRU983050:SRU983089 TBQ983050:TBQ983089 TLM983050:TLM983089 TVI983050:TVI983089 UFE983050:UFE983089 UPA983050:UPA983089 UYW983050:UYW983089 VIS983050:VIS983089 VSO983050:VSO983089 WCK983050:WCK983089 WMG983050:WMG983089 WWC983050:WWC983089 U10:U33" xr:uid="{00000000-0002-0000-1300-000000000000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5" fitToWidth="0" orientation="landscape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4">
    <tabColor rgb="FF92D050"/>
    <pageSetUpPr fitToPage="1"/>
  </sheetPr>
  <dimension ref="A1:AE30"/>
  <sheetViews>
    <sheetView showRowColHeaders="0" zoomScale="72" workbookViewId="0">
      <selection activeCell="C12" sqref="C12"/>
    </sheetView>
  </sheetViews>
  <sheetFormatPr defaultRowHeight="15" x14ac:dyDescent="0.2"/>
  <cols>
    <col min="1" max="1" width="5.140625" style="358" customWidth="1"/>
    <col min="2" max="2" width="21.85546875" style="362" bestFit="1" customWidth="1"/>
    <col min="3" max="3" width="19.85546875" customWidth="1"/>
    <col min="4" max="4" width="4.7109375" customWidth="1"/>
    <col min="5" max="5" width="7.85546875" style="359" customWidth="1"/>
    <col min="6" max="6" width="4.7109375" customWidth="1"/>
    <col min="7" max="7" width="9.28515625" style="359" customWidth="1"/>
    <col min="8" max="8" width="4.7109375" customWidth="1"/>
    <col min="9" max="9" width="9.28515625" style="359" customWidth="1"/>
    <col min="10" max="10" width="4.7109375" customWidth="1"/>
    <col min="11" max="11" width="9.28515625" style="359" customWidth="1"/>
    <col min="12" max="12" width="4.7109375" customWidth="1"/>
    <col min="13" max="13" width="9.28515625" style="359" customWidth="1"/>
    <col min="14" max="14" width="4.7109375" customWidth="1"/>
    <col min="15" max="15" width="9.28515625" style="359" customWidth="1"/>
    <col min="16" max="16" width="4.7109375" customWidth="1"/>
    <col min="17" max="17" width="9.28515625" style="359" customWidth="1"/>
    <col min="18" max="18" width="4.7109375" customWidth="1"/>
    <col min="19" max="19" width="9.28515625" style="359" customWidth="1"/>
    <col min="20" max="20" width="10.85546875" style="359" customWidth="1"/>
    <col min="21" max="21" width="6.7109375" customWidth="1"/>
    <col min="22" max="22" width="10" style="359" customWidth="1"/>
    <col min="23" max="23" width="10.5703125" customWidth="1"/>
    <col min="24" max="26" width="9.140625" hidden="1" customWidth="1"/>
    <col min="27" max="27" width="10.85546875" hidden="1" customWidth="1"/>
    <col min="28" max="28" width="15.5703125" hidden="1" customWidth="1"/>
    <col min="29" max="29" width="14.5703125" hidden="1" customWidth="1"/>
    <col min="30" max="31" width="9.140625" hidden="1" customWidth="1"/>
    <col min="257" max="257" width="5.140625" customWidth="1"/>
    <col min="258" max="258" width="21.85546875" bestFit="1" customWidth="1"/>
    <col min="259" max="259" width="19.85546875" customWidth="1"/>
    <col min="260" max="260" width="4.7109375" customWidth="1"/>
    <col min="261" max="261" width="7.85546875" customWidth="1"/>
    <col min="262" max="262" width="4.7109375" customWidth="1"/>
    <col min="263" max="263" width="9.28515625" customWidth="1"/>
    <col min="264" max="264" width="4.7109375" customWidth="1"/>
    <col min="265" max="265" width="9.28515625" customWidth="1"/>
    <col min="266" max="266" width="4.7109375" customWidth="1"/>
    <col min="267" max="267" width="9.28515625" customWidth="1"/>
    <col min="268" max="268" width="4.7109375" customWidth="1"/>
    <col min="269" max="269" width="9.28515625" customWidth="1"/>
    <col min="270" max="270" width="4.7109375" customWidth="1"/>
    <col min="271" max="271" width="9.28515625" customWidth="1"/>
    <col min="272" max="272" width="4.7109375" customWidth="1"/>
    <col min="273" max="273" width="9.28515625" customWidth="1"/>
    <col min="274" max="274" width="4.7109375" customWidth="1"/>
    <col min="275" max="275" width="9.28515625" customWidth="1"/>
    <col min="276" max="276" width="10.85546875" customWidth="1"/>
    <col min="277" max="277" width="6.7109375" customWidth="1"/>
    <col min="278" max="278" width="10" customWidth="1"/>
    <col min="279" max="279" width="10.5703125" customWidth="1"/>
    <col min="280" max="287" width="0" hidden="1" customWidth="1"/>
    <col min="513" max="513" width="5.140625" customWidth="1"/>
    <col min="514" max="514" width="21.85546875" bestFit="1" customWidth="1"/>
    <col min="515" max="515" width="19.85546875" customWidth="1"/>
    <col min="516" max="516" width="4.7109375" customWidth="1"/>
    <col min="517" max="517" width="7.85546875" customWidth="1"/>
    <col min="518" max="518" width="4.7109375" customWidth="1"/>
    <col min="519" max="519" width="9.28515625" customWidth="1"/>
    <col min="520" max="520" width="4.7109375" customWidth="1"/>
    <col min="521" max="521" width="9.28515625" customWidth="1"/>
    <col min="522" max="522" width="4.7109375" customWidth="1"/>
    <col min="523" max="523" width="9.28515625" customWidth="1"/>
    <col min="524" max="524" width="4.7109375" customWidth="1"/>
    <col min="525" max="525" width="9.28515625" customWidth="1"/>
    <col min="526" max="526" width="4.7109375" customWidth="1"/>
    <col min="527" max="527" width="9.28515625" customWidth="1"/>
    <col min="528" max="528" width="4.7109375" customWidth="1"/>
    <col min="529" max="529" width="9.28515625" customWidth="1"/>
    <col min="530" max="530" width="4.7109375" customWidth="1"/>
    <col min="531" max="531" width="9.28515625" customWidth="1"/>
    <col min="532" max="532" width="10.85546875" customWidth="1"/>
    <col min="533" max="533" width="6.7109375" customWidth="1"/>
    <col min="534" max="534" width="10" customWidth="1"/>
    <col min="535" max="535" width="10.5703125" customWidth="1"/>
    <col min="536" max="543" width="0" hidden="1" customWidth="1"/>
    <col min="769" max="769" width="5.140625" customWidth="1"/>
    <col min="770" max="770" width="21.85546875" bestFit="1" customWidth="1"/>
    <col min="771" max="771" width="19.85546875" customWidth="1"/>
    <col min="772" max="772" width="4.7109375" customWidth="1"/>
    <col min="773" max="773" width="7.85546875" customWidth="1"/>
    <col min="774" max="774" width="4.7109375" customWidth="1"/>
    <col min="775" max="775" width="9.28515625" customWidth="1"/>
    <col min="776" max="776" width="4.7109375" customWidth="1"/>
    <col min="777" max="777" width="9.28515625" customWidth="1"/>
    <col min="778" max="778" width="4.7109375" customWidth="1"/>
    <col min="779" max="779" width="9.28515625" customWidth="1"/>
    <col min="780" max="780" width="4.7109375" customWidth="1"/>
    <col min="781" max="781" width="9.28515625" customWidth="1"/>
    <col min="782" max="782" width="4.7109375" customWidth="1"/>
    <col min="783" max="783" width="9.28515625" customWidth="1"/>
    <col min="784" max="784" width="4.7109375" customWidth="1"/>
    <col min="785" max="785" width="9.28515625" customWidth="1"/>
    <col min="786" max="786" width="4.7109375" customWidth="1"/>
    <col min="787" max="787" width="9.28515625" customWidth="1"/>
    <col min="788" max="788" width="10.85546875" customWidth="1"/>
    <col min="789" max="789" width="6.7109375" customWidth="1"/>
    <col min="790" max="790" width="10" customWidth="1"/>
    <col min="791" max="791" width="10.5703125" customWidth="1"/>
    <col min="792" max="799" width="0" hidden="1" customWidth="1"/>
    <col min="1025" max="1025" width="5.140625" customWidth="1"/>
    <col min="1026" max="1026" width="21.85546875" bestFit="1" customWidth="1"/>
    <col min="1027" max="1027" width="19.85546875" customWidth="1"/>
    <col min="1028" max="1028" width="4.7109375" customWidth="1"/>
    <col min="1029" max="1029" width="7.85546875" customWidth="1"/>
    <col min="1030" max="1030" width="4.7109375" customWidth="1"/>
    <col min="1031" max="1031" width="9.28515625" customWidth="1"/>
    <col min="1032" max="1032" width="4.7109375" customWidth="1"/>
    <col min="1033" max="1033" width="9.28515625" customWidth="1"/>
    <col min="1034" max="1034" width="4.7109375" customWidth="1"/>
    <col min="1035" max="1035" width="9.28515625" customWidth="1"/>
    <col min="1036" max="1036" width="4.7109375" customWidth="1"/>
    <col min="1037" max="1037" width="9.28515625" customWidth="1"/>
    <col min="1038" max="1038" width="4.7109375" customWidth="1"/>
    <col min="1039" max="1039" width="9.28515625" customWidth="1"/>
    <col min="1040" max="1040" width="4.7109375" customWidth="1"/>
    <col min="1041" max="1041" width="9.28515625" customWidth="1"/>
    <col min="1042" max="1042" width="4.7109375" customWidth="1"/>
    <col min="1043" max="1043" width="9.28515625" customWidth="1"/>
    <col min="1044" max="1044" width="10.85546875" customWidth="1"/>
    <col min="1045" max="1045" width="6.7109375" customWidth="1"/>
    <col min="1046" max="1046" width="10" customWidth="1"/>
    <col min="1047" max="1047" width="10.5703125" customWidth="1"/>
    <col min="1048" max="1055" width="0" hidden="1" customWidth="1"/>
    <col min="1281" max="1281" width="5.140625" customWidth="1"/>
    <col min="1282" max="1282" width="21.85546875" bestFit="1" customWidth="1"/>
    <col min="1283" max="1283" width="19.85546875" customWidth="1"/>
    <col min="1284" max="1284" width="4.7109375" customWidth="1"/>
    <col min="1285" max="1285" width="7.85546875" customWidth="1"/>
    <col min="1286" max="1286" width="4.7109375" customWidth="1"/>
    <col min="1287" max="1287" width="9.28515625" customWidth="1"/>
    <col min="1288" max="1288" width="4.7109375" customWidth="1"/>
    <col min="1289" max="1289" width="9.28515625" customWidth="1"/>
    <col min="1290" max="1290" width="4.7109375" customWidth="1"/>
    <col min="1291" max="1291" width="9.28515625" customWidth="1"/>
    <col min="1292" max="1292" width="4.7109375" customWidth="1"/>
    <col min="1293" max="1293" width="9.28515625" customWidth="1"/>
    <col min="1294" max="1294" width="4.7109375" customWidth="1"/>
    <col min="1295" max="1295" width="9.28515625" customWidth="1"/>
    <col min="1296" max="1296" width="4.7109375" customWidth="1"/>
    <col min="1297" max="1297" width="9.28515625" customWidth="1"/>
    <col min="1298" max="1298" width="4.7109375" customWidth="1"/>
    <col min="1299" max="1299" width="9.28515625" customWidth="1"/>
    <col min="1300" max="1300" width="10.85546875" customWidth="1"/>
    <col min="1301" max="1301" width="6.7109375" customWidth="1"/>
    <col min="1302" max="1302" width="10" customWidth="1"/>
    <col min="1303" max="1303" width="10.5703125" customWidth="1"/>
    <col min="1304" max="1311" width="0" hidden="1" customWidth="1"/>
    <col min="1537" max="1537" width="5.140625" customWidth="1"/>
    <col min="1538" max="1538" width="21.85546875" bestFit="1" customWidth="1"/>
    <col min="1539" max="1539" width="19.85546875" customWidth="1"/>
    <col min="1540" max="1540" width="4.7109375" customWidth="1"/>
    <col min="1541" max="1541" width="7.85546875" customWidth="1"/>
    <col min="1542" max="1542" width="4.7109375" customWidth="1"/>
    <col min="1543" max="1543" width="9.28515625" customWidth="1"/>
    <col min="1544" max="1544" width="4.7109375" customWidth="1"/>
    <col min="1545" max="1545" width="9.28515625" customWidth="1"/>
    <col min="1546" max="1546" width="4.7109375" customWidth="1"/>
    <col min="1547" max="1547" width="9.28515625" customWidth="1"/>
    <col min="1548" max="1548" width="4.7109375" customWidth="1"/>
    <col min="1549" max="1549" width="9.28515625" customWidth="1"/>
    <col min="1550" max="1550" width="4.7109375" customWidth="1"/>
    <col min="1551" max="1551" width="9.28515625" customWidth="1"/>
    <col min="1552" max="1552" width="4.7109375" customWidth="1"/>
    <col min="1553" max="1553" width="9.28515625" customWidth="1"/>
    <col min="1554" max="1554" width="4.7109375" customWidth="1"/>
    <col min="1555" max="1555" width="9.28515625" customWidth="1"/>
    <col min="1556" max="1556" width="10.85546875" customWidth="1"/>
    <col min="1557" max="1557" width="6.7109375" customWidth="1"/>
    <col min="1558" max="1558" width="10" customWidth="1"/>
    <col min="1559" max="1559" width="10.5703125" customWidth="1"/>
    <col min="1560" max="1567" width="0" hidden="1" customWidth="1"/>
    <col min="1793" max="1793" width="5.140625" customWidth="1"/>
    <col min="1794" max="1794" width="21.85546875" bestFit="1" customWidth="1"/>
    <col min="1795" max="1795" width="19.85546875" customWidth="1"/>
    <col min="1796" max="1796" width="4.7109375" customWidth="1"/>
    <col min="1797" max="1797" width="7.85546875" customWidth="1"/>
    <col min="1798" max="1798" width="4.7109375" customWidth="1"/>
    <col min="1799" max="1799" width="9.28515625" customWidth="1"/>
    <col min="1800" max="1800" width="4.7109375" customWidth="1"/>
    <col min="1801" max="1801" width="9.28515625" customWidth="1"/>
    <col min="1802" max="1802" width="4.7109375" customWidth="1"/>
    <col min="1803" max="1803" width="9.28515625" customWidth="1"/>
    <col min="1804" max="1804" width="4.7109375" customWidth="1"/>
    <col min="1805" max="1805" width="9.28515625" customWidth="1"/>
    <col min="1806" max="1806" width="4.7109375" customWidth="1"/>
    <col min="1807" max="1807" width="9.28515625" customWidth="1"/>
    <col min="1808" max="1808" width="4.7109375" customWidth="1"/>
    <col min="1809" max="1809" width="9.28515625" customWidth="1"/>
    <col min="1810" max="1810" width="4.7109375" customWidth="1"/>
    <col min="1811" max="1811" width="9.28515625" customWidth="1"/>
    <col min="1812" max="1812" width="10.85546875" customWidth="1"/>
    <col min="1813" max="1813" width="6.7109375" customWidth="1"/>
    <col min="1814" max="1814" width="10" customWidth="1"/>
    <col min="1815" max="1815" width="10.5703125" customWidth="1"/>
    <col min="1816" max="1823" width="0" hidden="1" customWidth="1"/>
    <col min="2049" max="2049" width="5.140625" customWidth="1"/>
    <col min="2050" max="2050" width="21.85546875" bestFit="1" customWidth="1"/>
    <col min="2051" max="2051" width="19.85546875" customWidth="1"/>
    <col min="2052" max="2052" width="4.7109375" customWidth="1"/>
    <col min="2053" max="2053" width="7.85546875" customWidth="1"/>
    <col min="2054" max="2054" width="4.7109375" customWidth="1"/>
    <col min="2055" max="2055" width="9.28515625" customWidth="1"/>
    <col min="2056" max="2056" width="4.7109375" customWidth="1"/>
    <col min="2057" max="2057" width="9.28515625" customWidth="1"/>
    <col min="2058" max="2058" width="4.7109375" customWidth="1"/>
    <col min="2059" max="2059" width="9.28515625" customWidth="1"/>
    <col min="2060" max="2060" width="4.7109375" customWidth="1"/>
    <col min="2061" max="2061" width="9.28515625" customWidth="1"/>
    <col min="2062" max="2062" width="4.7109375" customWidth="1"/>
    <col min="2063" max="2063" width="9.28515625" customWidth="1"/>
    <col min="2064" max="2064" width="4.7109375" customWidth="1"/>
    <col min="2065" max="2065" width="9.28515625" customWidth="1"/>
    <col min="2066" max="2066" width="4.7109375" customWidth="1"/>
    <col min="2067" max="2067" width="9.28515625" customWidth="1"/>
    <col min="2068" max="2068" width="10.85546875" customWidth="1"/>
    <col min="2069" max="2069" width="6.7109375" customWidth="1"/>
    <col min="2070" max="2070" width="10" customWidth="1"/>
    <col min="2071" max="2071" width="10.5703125" customWidth="1"/>
    <col min="2072" max="2079" width="0" hidden="1" customWidth="1"/>
    <col min="2305" max="2305" width="5.140625" customWidth="1"/>
    <col min="2306" max="2306" width="21.85546875" bestFit="1" customWidth="1"/>
    <col min="2307" max="2307" width="19.85546875" customWidth="1"/>
    <col min="2308" max="2308" width="4.7109375" customWidth="1"/>
    <col min="2309" max="2309" width="7.85546875" customWidth="1"/>
    <col min="2310" max="2310" width="4.7109375" customWidth="1"/>
    <col min="2311" max="2311" width="9.28515625" customWidth="1"/>
    <col min="2312" max="2312" width="4.7109375" customWidth="1"/>
    <col min="2313" max="2313" width="9.28515625" customWidth="1"/>
    <col min="2314" max="2314" width="4.7109375" customWidth="1"/>
    <col min="2315" max="2315" width="9.28515625" customWidth="1"/>
    <col min="2316" max="2316" width="4.7109375" customWidth="1"/>
    <col min="2317" max="2317" width="9.28515625" customWidth="1"/>
    <col min="2318" max="2318" width="4.7109375" customWidth="1"/>
    <col min="2319" max="2319" width="9.28515625" customWidth="1"/>
    <col min="2320" max="2320" width="4.7109375" customWidth="1"/>
    <col min="2321" max="2321" width="9.28515625" customWidth="1"/>
    <col min="2322" max="2322" width="4.7109375" customWidth="1"/>
    <col min="2323" max="2323" width="9.28515625" customWidth="1"/>
    <col min="2324" max="2324" width="10.85546875" customWidth="1"/>
    <col min="2325" max="2325" width="6.7109375" customWidth="1"/>
    <col min="2326" max="2326" width="10" customWidth="1"/>
    <col min="2327" max="2327" width="10.5703125" customWidth="1"/>
    <col min="2328" max="2335" width="0" hidden="1" customWidth="1"/>
    <col min="2561" max="2561" width="5.140625" customWidth="1"/>
    <col min="2562" max="2562" width="21.85546875" bestFit="1" customWidth="1"/>
    <col min="2563" max="2563" width="19.85546875" customWidth="1"/>
    <col min="2564" max="2564" width="4.7109375" customWidth="1"/>
    <col min="2565" max="2565" width="7.85546875" customWidth="1"/>
    <col min="2566" max="2566" width="4.7109375" customWidth="1"/>
    <col min="2567" max="2567" width="9.28515625" customWidth="1"/>
    <col min="2568" max="2568" width="4.7109375" customWidth="1"/>
    <col min="2569" max="2569" width="9.28515625" customWidth="1"/>
    <col min="2570" max="2570" width="4.7109375" customWidth="1"/>
    <col min="2571" max="2571" width="9.28515625" customWidth="1"/>
    <col min="2572" max="2572" width="4.7109375" customWidth="1"/>
    <col min="2573" max="2573" width="9.28515625" customWidth="1"/>
    <col min="2574" max="2574" width="4.7109375" customWidth="1"/>
    <col min="2575" max="2575" width="9.28515625" customWidth="1"/>
    <col min="2576" max="2576" width="4.7109375" customWidth="1"/>
    <col min="2577" max="2577" width="9.28515625" customWidth="1"/>
    <col min="2578" max="2578" width="4.7109375" customWidth="1"/>
    <col min="2579" max="2579" width="9.28515625" customWidth="1"/>
    <col min="2580" max="2580" width="10.85546875" customWidth="1"/>
    <col min="2581" max="2581" width="6.7109375" customWidth="1"/>
    <col min="2582" max="2582" width="10" customWidth="1"/>
    <col min="2583" max="2583" width="10.5703125" customWidth="1"/>
    <col min="2584" max="2591" width="0" hidden="1" customWidth="1"/>
    <col min="2817" max="2817" width="5.140625" customWidth="1"/>
    <col min="2818" max="2818" width="21.85546875" bestFit="1" customWidth="1"/>
    <col min="2819" max="2819" width="19.85546875" customWidth="1"/>
    <col min="2820" max="2820" width="4.7109375" customWidth="1"/>
    <col min="2821" max="2821" width="7.85546875" customWidth="1"/>
    <col min="2822" max="2822" width="4.7109375" customWidth="1"/>
    <col min="2823" max="2823" width="9.28515625" customWidth="1"/>
    <col min="2824" max="2824" width="4.7109375" customWidth="1"/>
    <col min="2825" max="2825" width="9.28515625" customWidth="1"/>
    <col min="2826" max="2826" width="4.7109375" customWidth="1"/>
    <col min="2827" max="2827" width="9.28515625" customWidth="1"/>
    <col min="2828" max="2828" width="4.7109375" customWidth="1"/>
    <col min="2829" max="2829" width="9.28515625" customWidth="1"/>
    <col min="2830" max="2830" width="4.7109375" customWidth="1"/>
    <col min="2831" max="2831" width="9.28515625" customWidth="1"/>
    <col min="2832" max="2832" width="4.7109375" customWidth="1"/>
    <col min="2833" max="2833" width="9.28515625" customWidth="1"/>
    <col min="2834" max="2834" width="4.7109375" customWidth="1"/>
    <col min="2835" max="2835" width="9.28515625" customWidth="1"/>
    <col min="2836" max="2836" width="10.85546875" customWidth="1"/>
    <col min="2837" max="2837" width="6.7109375" customWidth="1"/>
    <col min="2838" max="2838" width="10" customWidth="1"/>
    <col min="2839" max="2839" width="10.5703125" customWidth="1"/>
    <col min="2840" max="2847" width="0" hidden="1" customWidth="1"/>
    <col min="3073" max="3073" width="5.140625" customWidth="1"/>
    <col min="3074" max="3074" width="21.85546875" bestFit="1" customWidth="1"/>
    <col min="3075" max="3075" width="19.85546875" customWidth="1"/>
    <col min="3076" max="3076" width="4.7109375" customWidth="1"/>
    <col min="3077" max="3077" width="7.85546875" customWidth="1"/>
    <col min="3078" max="3078" width="4.7109375" customWidth="1"/>
    <col min="3079" max="3079" width="9.28515625" customWidth="1"/>
    <col min="3080" max="3080" width="4.7109375" customWidth="1"/>
    <col min="3081" max="3081" width="9.28515625" customWidth="1"/>
    <col min="3082" max="3082" width="4.7109375" customWidth="1"/>
    <col min="3083" max="3083" width="9.28515625" customWidth="1"/>
    <col min="3084" max="3084" width="4.7109375" customWidth="1"/>
    <col min="3085" max="3085" width="9.28515625" customWidth="1"/>
    <col min="3086" max="3086" width="4.7109375" customWidth="1"/>
    <col min="3087" max="3087" width="9.28515625" customWidth="1"/>
    <col min="3088" max="3088" width="4.7109375" customWidth="1"/>
    <col min="3089" max="3089" width="9.28515625" customWidth="1"/>
    <col min="3090" max="3090" width="4.7109375" customWidth="1"/>
    <col min="3091" max="3091" width="9.28515625" customWidth="1"/>
    <col min="3092" max="3092" width="10.85546875" customWidth="1"/>
    <col min="3093" max="3093" width="6.7109375" customWidth="1"/>
    <col min="3094" max="3094" width="10" customWidth="1"/>
    <col min="3095" max="3095" width="10.5703125" customWidth="1"/>
    <col min="3096" max="3103" width="0" hidden="1" customWidth="1"/>
    <col min="3329" max="3329" width="5.140625" customWidth="1"/>
    <col min="3330" max="3330" width="21.85546875" bestFit="1" customWidth="1"/>
    <col min="3331" max="3331" width="19.85546875" customWidth="1"/>
    <col min="3332" max="3332" width="4.7109375" customWidth="1"/>
    <col min="3333" max="3333" width="7.85546875" customWidth="1"/>
    <col min="3334" max="3334" width="4.7109375" customWidth="1"/>
    <col min="3335" max="3335" width="9.28515625" customWidth="1"/>
    <col min="3336" max="3336" width="4.7109375" customWidth="1"/>
    <col min="3337" max="3337" width="9.28515625" customWidth="1"/>
    <col min="3338" max="3338" width="4.7109375" customWidth="1"/>
    <col min="3339" max="3339" width="9.28515625" customWidth="1"/>
    <col min="3340" max="3340" width="4.7109375" customWidth="1"/>
    <col min="3341" max="3341" width="9.28515625" customWidth="1"/>
    <col min="3342" max="3342" width="4.7109375" customWidth="1"/>
    <col min="3343" max="3343" width="9.28515625" customWidth="1"/>
    <col min="3344" max="3344" width="4.7109375" customWidth="1"/>
    <col min="3345" max="3345" width="9.28515625" customWidth="1"/>
    <col min="3346" max="3346" width="4.7109375" customWidth="1"/>
    <col min="3347" max="3347" width="9.28515625" customWidth="1"/>
    <col min="3348" max="3348" width="10.85546875" customWidth="1"/>
    <col min="3349" max="3349" width="6.7109375" customWidth="1"/>
    <col min="3350" max="3350" width="10" customWidth="1"/>
    <col min="3351" max="3351" width="10.5703125" customWidth="1"/>
    <col min="3352" max="3359" width="0" hidden="1" customWidth="1"/>
    <col min="3585" max="3585" width="5.140625" customWidth="1"/>
    <col min="3586" max="3586" width="21.85546875" bestFit="1" customWidth="1"/>
    <col min="3587" max="3587" width="19.85546875" customWidth="1"/>
    <col min="3588" max="3588" width="4.7109375" customWidth="1"/>
    <col min="3589" max="3589" width="7.85546875" customWidth="1"/>
    <col min="3590" max="3590" width="4.7109375" customWidth="1"/>
    <col min="3591" max="3591" width="9.28515625" customWidth="1"/>
    <col min="3592" max="3592" width="4.7109375" customWidth="1"/>
    <col min="3593" max="3593" width="9.28515625" customWidth="1"/>
    <col min="3594" max="3594" width="4.7109375" customWidth="1"/>
    <col min="3595" max="3595" width="9.28515625" customWidth="1"/>
    <col min="3596" max="3596" width="4.7109375" customWidth="1"/>
    <col min="3597" max="3597" width="9.28515625" customWidth="1"/>
    <col min="3598" max="3598" width="4.7109375" customWidth="1"/>
    <col min="3599" max="3599" width="9.28515625" customWidth="1"/>
    <col min="3600" max="3600" width="4.7109375" customWidth="1"/>
    <col min="3601" max="3601" width="9.28515625" customWidth="1"/>
    <col min="3602" max="3602" width="4.7109375" customWidth="1"/>
    <col min="3603" max="3603" width="9.28515625" customWidth="1"/>
    <col min="3604" max="3604" width="10.85546875" customWidth="1"/>
    <col min="3605" max="3605" width="6.7109375" customWidth="1"/>
    <col min="3606" max="3606" width="10" customWidth="1"/>
    <col min="3607" max="3607" width="10.5703125" customWidth="1"/>
    <col min="3608" max="3615" width="0" hidden="1" customWidth="1"/>
    <col min="3841" max="3841" width="5.140625" customWidth="1"/>
    <col min="3842" max="3842" width="21.85546875" bestFit="1" customWidth="1"/>
    <col min="3843" max="3843" width="19.85546875" customWidth="1"/>
    <col min="3844" max="3844" width="4.7109375" customWidth="1"/>
    <col min="3845" max="3845" width="7.85546875" customWidth="1"/>
    <col min="3846" max="3846" width="4.7109375" customWidth="1"/>
    <col min="3847" max="3847" width="9.28515625" customWidth="1"/>
    <col min="3848" max="3848" width="4.7109375" customWidth="1"/>
    <col min="3849" max="3849" width="9.28515625" customWidth="1"/>
    <col min="3850" max="3850" width="4.7109375" customWidth="1"/>
    <col min="3851" max="3851" width="9.28515625" customWidth="1"/>
    <col min="3852" max="3852" width="4.7109375" customWidth="1"/>
    <col min="3853" max="3853" width="9.28515625" customWidth="1"/>
    <col min="3854" max="3854" width="4.7109375" customWidth="1"/>
    <col min="3855" max="3855" width="9.28515625" customWidth="1"/>
    <col min="3856" max="3856" width="4.7109375" customWidth="1"/>
    <col min="3857" max="3857" width="9.28515625" customWidth="1"/>
    <col min="3858" max="3858" width="4.7109375" customWidth="1"/>
    <col min="3859" max="3859" width="9.28515625" customWidth="1"/>
    <col min="3860" max="3860" width="10.85546875" customWidth="1"/>
    <col min="3861" max="3861" width="6.7109375" customWidth="1"/>
    <col min="3862" max="3862" width="10" customWidth="1"/>
    <col min="3863" max="3863" width="10.5703125" customWidth="1"/>
    <col min="3864" max="3871" width="0" hidden="1" customWidth="1"/>
    <col min="4097" max="4097" width="5.140625" customWidth="1"/>
    <col min="4098" max="4098" width="21.85546875" bestFit="1" customWidth="1"/>
    <col min="4099" max="4099" width="19.85546875" customWidth="1"/>
    <col min="4100" max="4100" width="4.7109375" customWidth="1"/>
    <col min="4101" max="4101" width="7.85546875" customWidth="1"/>
    <col min="4102" max="4102" width="4.7109375" customWidth="1"/>
    <col min="4103" max="4103" width="9.28515625" customWidth="1"/>
    <col min="4104" max="4104" width="4.7109375" customWidth="1"/>
    <col min="4105" max="4105" width="9.28515625" customWidth="1"/>
    <col min="4106" max="4106" width="4.7109375" customWidth="1"/>
    <col min="4107" max="4107" width="9.28515625" customWidth="1"/>
    <col min="4108" max="4108" width="4.7109375" customWidth="1"/>
    <col min="4109" max="4109" width="9.28515625" customWidth="1"/>
    <col min="4110" max="4110" width="4.7109375" customWidth="1"/>
    <col min="4111" max="4111" width="9.28515625" customWidth="1"/>
    <col min="4112" max="4112" width="4.7109375" customWidth="1"/>
    <col min="4113" max="4113" width="9.28515625" customWidth="1"/>
    <col min="4114" max="4114" width="4.7109375" customWidth="1"/>
    <col min="4115" max="4115" width="9.28515625" customWidth="1"/>
    <col min="4116" max="4116" width="10.85546875" customWidth="1"/>
    <col min="4117" max="4117" width="6.7109375" customWidth="1"/>
    <col min="4118" max="4118" width="10" customWidth="1"/>
    <col min="4119" max="4119" width="10.5703125" customWidth="1"/>
    <col min="4120" max="4127" width="0" hidden="1" customWidth="1"/>
    <col min="4353" max="4353" width="5.140625" customWidth="1"/>
    <col min="4354" max="4354" width="21.85546875" bestFit="1" customWidth="1"/>
    <col min="4355" max="4355" width="19.85546875" customWidth="1"/>
    <col min="4356" max="4356" width="4.7109375" customWidth="1"/>
    <col min="4357" max="4357" width="7.85546875" customWidth="1"/>
    <col min="4358" max="4358" width="4.7109375" customWidth="1"/>
    <col min="4359" max="4359" width="9.28515625" customWidth="1"/>
    <col min="4360" max="4360" width="4.7109375" customWidth="1"/>
    <col min="4361" max="4361" width="9.28515625" customWidth="1"/>
    <col min="4362" max="4362" width="4.7109375" customWidth="1"/>
    <col min="4363" max="4363" width="9.28515625" customWidth="1"/>
    <col min="4364" max="4364" width="4.7109375" customWidth="1"/>
    <col min="4365" max="4365" width="9.28515625" customWidth="1"/>
    <col min="4366" max="4366" width="4.7109375" customWidth="1"/>
    <col min="4367" max="4367" width="9.28515625" customWidth="1"/>
    <col min="4368" max="4368" width="4.7109375" customWidth="1"/>
    <col min="4369" max="4369" width="9.28515625" customWidth="1"/>
    <col min="4370" max="4370" width="4.7109375" customWidth="1"/>
    <col min="4371" max="4371" width="9.28515625" customWidth="1"/>
    <col min="4372" max="4372" width="10.85546875" customWidth="1"/>
    <col min="4373" max="4373" width="6.7109375" customWidth="1"/>
    <col min="4374" max="4374" width="10" customWidth="1"/>
    <col min="4375" max="4375" width="10.5703125" customWidth="1"/>
    <col min="4376" max="4383" width="0" hidden="1" customWidth="1"/>
    <col min="4609" max="4609" width="5.140625" customWidth="1"/>
    <col min="4610" max="4610" width="21.85546875" bestFit="1" customWidth="1"/>
    <col min="4611" max="4611" width="19.85546875" customWidth="1"/>
    <col min="4612" max="4612" width="4.7109375" customWidth="1"/>
    <col min="4613" max="4613" width="7.85546875" customWidth="1"/>
    <col min="4614" max="4614" width="4.7109375" customWidth="1"/>
    <col min="4615" max="4615" width="9.28515625" customWidth="1"/>
    <col min="4616" max="4616" width="4.7109375" customWidth="1"/>
    <col min="4617" max="4617" width="9.28515625" customWidth="1"/>
    <col min="4618" max="4618" width="4.7109375" customWidth="1"/>
    <col min="4619" max="4619" width="9.28515625" customWidth="1"/>
    <col min="4620" max="4620" width="4.7109375" customWidth="1"/>
    <col min="4621" max="4621" width="9.28515625" customWidth="1"/>
    <col min="4622" max="4622" width="4.7109375" customWidth="1"/>
    <col min="4623" max="4623" width="9.28515625" customWidth="1"/>
    <col min="4624" max="4624" width="4.7109375" customWidth="1"/>
    <col min="4625" max="4625" width="9.28515625" customWidth="1"/>
    <col min="4626" max="4626" width="4.7109375" customWidth="1"/>
    <col min="4627" max="4627" width="9.28515625" customWidth="1"/>
    <col min="4628" max="4628" width="10.85546875" customWidth="1"/>
    <col min="4629" max="4629" width="6.7109375" customWidth="1"/>
    <col min="4630" max="4630" width="10" customWidth="1"/>
    <col min="4631" max="4631" width="10.5703125" customWidth="1"/>
    <col min="4632" max="4639" width="0" hidden="1" customWidth="1"/>
    <col min="4865" max="4865" width="5.140625" customWidth="1"/>
    <col min="4866" max="4866" width="21.85546875" bestFit="1" customWidth="1"/>
    <col min="4867" max="4867" width="19.85546875" customWidth="1"/>
    <col min="4868" max="4868" width="4.7109375" customWidth="1"/>
    <col min="4869" max="4869" width="7.85546875" customWidth="1"/>
    <col min="4870" max="4870" width="4.7109375" customWidth="1"/>
    <col min="4871" max="4871" width="9.28515625" customWidth="1"/>
    <col min="4872" max="4872" width="4.7109375" customWidth="1"/>
    <col min="4873" max="4873" width="9.28515625" customWidth="1"/>
    <col min="4874" max="4874" width="4.7109375" customWidth="1"/>
    <col min="4875" max="4875" width="9.28515625" customWidth="1"/>
    <col min="4876" max="4876" width="4.7109375" customWidth="1"/>
    <col min="4877" max="4877" width="9.28515625" customWidth="1"/>
    <col min="4878" max="4878" width="4.7109375" customWidth="1"/>
    <col min="4879" max="4879" width="9.28515625" customWidth="1"/>
    <col min="4880" max="4880" width="4.7109375" customWidth="1"/>
    <col min="4881" max="4881" width="9.28515625" customWidth="1"/>
    <col min="4882" max="4882" width="4.7109375" customWidth="1"/>
    <col min="4883" max="4883" width="9.28515625" customWidth="1"/>
    <col min="4884" max="4884" width="10.85546875" customWidth="1"/>
    <col min="4885" max="4885" width="6.7109375" customWidth="1"/>
    <col min="4886" max="4886" width="10" customWidth="1"/>
    <col min="4887" max="4887" width="10.5703125" customWidth="1"/>
    <col min="4888" max="4895" width="0" hidden="1" customWidth="1"/>
    <col min="5121" max="5121" width="5.140625" customWidth="1"/>
    <col min="5122" max="5122" width="21.85546875" bestFit="1" customWidth="1"/>
    <col min="5123" max="5123" width="19.85546875" customWidth="1"/>
    <col min="5124" max="5124" width="4.7109375" customWidth="1"/>
    <col min="5125" max="5125" width="7.85546875" customWidth="1"/>
    <col min="5126" max="5126" width="4.7109375" customWidth="1"/>
    <col min="5127" max="5127" width="9.28515625" customWidth="1"/>
    <col min="5128" max="5128" width="4.7109375" customWidth="1"/>
    <col min="5129" max="5129" width="9.28515625" customWidth="1"/>
    <col min="5130" max="5130" width="4.7109375" customWidth="1"/>
    <col min="5131" max="5131" width="9.28515625" customWidth="1"/>
    <col min="5132" max="5132" width="4.7109375" customWidth="1"/>
    <col min="5133" max="5133" width="9.28515625" customWidth="1"/>
    <col min="5134" max="5134" width="4.7109375" customWidth="1"/>
    <col min="5135" max="5135" width="9.28515625" customWidth="1"/>
    <col min="5136" max="5136" width="4.7109375" customWidth="1"/>
    <col min="5137" max="5137" width="9.28515625" customWidth="1"/>
    <col min="5138" max="5138" width="4.7109375" customWidth="1"/>
    <col min="5139" max="5139" width="9.28515625" customWidth="1"/>
    <col min="5140" max="5140" width="10.85546875" customWidth="1"/>
    <col min="5141" max="5141" width="6.7109375" customWidth="1"/>
    <col min="5142" max="5142" width="10" customWidth="1"/>
    <col min="5143" max="5143" width="10.5703125" customWidth="1"/>
    <col min="5144" max="5151" width="0" hidden="1" customWidth="1"/>
    <col min="5377" max="5377" width="5.140625" customWidth="1"/>
    <col min="5378" max="5378" width="21.85546875" bestFit="1" customWidth="1"/>
    <col min="5379" max="5379" width="19.85546875" customWidth="1"/>
    <col min="5380" max="5380" width="4.7109375" customWidth="1"/>
    <col min="5381" max="5381" width="7.85546875" customWidth="1"/>
    <col min="5382" max="5382" width="4.7109375" customWidth="1"/>
    <col min="5383" max="5383" width="9.28515625" customWidth="1"/>
    <col min="5384" max="5384" width="4.7109375" customWidth="1"/>
    <col min="5385" max="5385" width="9.28515625" customWidth="1"/>
    <col min="5386" max="5386" width="4.7109375" customWidth="1"/>
    <col min="5387" max="5387" width="9.28515625" customWidth="1"/>
    <col min="5388" max="5388" width="4.7109375" customWidth="1"/>
    <col min="5389" max="5389" width="9.28515625" customWidth="1"/>
    <col min="5390" max="5390" width="4.7109375" customWidth="1"/>
    <col min="5391" max="5391" width="9.28515625" customWidth="1"/>
    <col min="5392" max="5392" width="4.7109375" customWidth="1"/>
    <col min="5393" max="5393" width="9.28515625" customWidth="1"/>
    <col min="5394" max="5394" width="4.7109375" customWidth="1"/>
    <col min="5395" max="5395" width="9.28515625" customWidth="1"/>
    <col min="5396" max="5396" width="10.85546875" customWidth="1"/>
    <col min="5397" max="5397" width="6.7109375" customWidth="1"/>
    <col min="5398" max="5398" width="10" customWidth="1"/>
    <col min="5399" max="5399" width="10.5703125" customWidth="1"/>
    <col min="5400" max="5407" width="0" hidden="1" customWidth="1"/>
    <col min="5633" max="5633" width="5.140625" customWidth="1"/>
    <col min="5634" max="5634" width="21.85546875" bestFit="1" customWidth="1"/>
    <col min="5635" max="5635" width="19.85546875" customWidth="1"/>
    <col min="5636" max="5636" width="4.7109375" customWidth="1"/>
    <col min="5637" max="5637" width="7.85546875" customWidth="1"/>
    <col min="5638" max="5638" width="4.7109375" customWidth="1"/>
    <col min="5639" max="5639" width="9.28515625" customWidth="1"/>
    <col min="5640" max="5640" width="4.7109375" customWidth="1"/>
    <col min="5641" max="5641" width="9.28515625" customWidth="1"/>
    <col min="5642" max="5642" width="4.7109375" customWidth="1"/>
    <col min="5643" max="5643" width="9.28515625" customWidth="1"/>
    <col min="5644" max="5644" width="4.7109375" customWidth="1"/>
    <col min="5645" max="5645" width="9.28515625" customWidth="1"/>
    <col min="5646" max="5646" width="4.7109375" customWidth="1"/>
    <col min="5647" max="5647" width="9.28515625" customWidth="1"/>
    <col min="5648" max="5648" width="4.7109375" customWidth="1"/>
    <col min="5649" max="5649" width="9.28515625" customWidth="1"/>
    <col min="5650" max="5650" width="4.7109375" customWidth="1"/>
    <col min="5651" max="5651" width="9.28515625" customWidth="1"/>
    <col min="5652" max="5652" width="10.85546875" customWidth="1"/>
    <col min="5653" max="5653" width="6.7109375" customWidth="1"/>
    <col min="5654" max="5654" width="10" customWidth="1"/>
    <col min="5655" max="5655" width="10.5703125" customWidth="1"/>
    <col min="5656" max="5663" width="0" hidden="1" customWidth="1"/>
    <col min="5889" max="5889" width="5.140625" customWidth="1"/>
    <col min="5890" max="5890" width="21.85546875" bestFit="1" customWidth="1"/>
    <col min="5891" max="5891" width="19.85546875" customWidth="1"/>
    <col min="5892" max="5892" width="4.7109375" customWidth="1"/>
    <col min="5893" max="5893" width="7.85546875" customWidth="1"/>
    <col min="5894" max="5894" width="4.7109375" customWidth="1"/>
    <col min="5895" max="5895" width="9.28515625" customWidth="1"/>
    <col min="5896" max="5896" width="4.7109375" customWidth="1"/>
    <col min="5897" max="5897" width="9.28515625" customWidth="1"/>
    <col min="5898" max="5898" width="4.7109375" customWidth="1"/>
    <col min="5899" max="5899" width="9.28515625" customWidth="1"/>
    <col min="5900" max="5900" width="4.7109375" customWidth="1"/>
    <col min="5901" max="5901" width="9.28515625" customWidth="1"/>
    <col min="5902" max="5902" width="4.7109375" customWidth="1"/>
    <col min="5903" max="5903" width="9.28515625" customWidth="1"/>
    <col min="5904" max="5904" width="4.7109375" customWidth="1"/>
    <col min="5905" max="5905" width="9.28515625" customWidth="1"/>
    <col min="5906" max="5906" width="4.7109375" customWidth="1"/>
    <col min="5907" max="5907" width="9.28515625" customWidth="1"/>
    <col min="5908" max="5908" width="10.85546875" customWidth="1"/>
    <col min="5909" max="5909" width="6.7109375" customWidth="1"/>
    <col min="5910" max="5910" width="10" customWidth="1"/>
    <col min="5911" max="5911" width="10.5703125" customWidth="1"/>
    <col min="5912" max="5919" width="0" hidden="1" customWidth="1"/>
    <col min="6145" max="6145" width="5.140625" customWidth="1"/>
    <col min="6146" max="6146" width="21.85546875" bestFit="1" customWidth="1"/>
    <col min="6147" max="6147" width="19.85546875" customWidth="1"/>
    <col min="6148" max="6148" width="4.7109375" customWidth="1"/>
    <col min="6149" max="6149" width="7.85546875" customWidth="1"/>
    <col min="6150" max="6150" width="4.7109375" customWidth="1"/>
    <col min="6151" max="6151" width="9.28515625" customWidth="1"/>
    <col min="6152" max="6152" width="4.7109375" customWidth="1"/>
    <col min="6153" max="6153" width="9.28515625" customWidth="1"/>
    <col min="6154" max="6154" width="4.7109375" customWidth="1"/>
    <col min="6155" max="6155" width="9.28515625" customWidth="1"/>
    <col min="6156" max="6156" width="4.7109375" customWidth="1"/>
    <col min="6157" max="6157" width="9.28515625" customWidth="1"/>
    <col min="6158" max="6158" width="4.7109375" customWidth="1"/>
    <col min="6159" max="6159" width="9.28515625" customWidth="1"/>
    <col min="6160" max="6160" width="4.7109375" customWidth="1"/>
    <col min="6161" max="6161" width="9.28515625" customWidth="1"/>
    <col min="6162" max="6162" width="4.7109375" customWidth="1"/>
    <col min="6163" max="6163" width="9.28515625" customWidth="1"/>
    <col min="6164" max="6164" width="10.85546875" customWidth="1"/>
    <col min="6165" max="6165" width="6.7109375" customWidth="1"/>
    <col min="6166" max="6166" width="10" customWidth="1"/>
    <col min="6167" max="6167" width="10.5703125" customWidth="1"/>
    <col min="6168" max="6175" width="0" hidden="1" customWidth="1"/>
    <col min="6401" max="6401" width="5.140625" customWidth="1"/>
    <col min="6402" max="6402" width="21.85546875" bestFit="1" customWidth="1"/>
    <col min="6403" max="6403" width="19.85546875" customWidth="1"/>
    <col min="6404" max="6404" width="4.7109375" customWidth="1"/>
    <col min="6405" max="6405" width="7.85546875" customWidth="1"/>
    <col min="6406" max="6406" width="4.7109375" customWidth="1"/>
    <col min="6407" max="6407" width="9.28515625" customWidth="1"/>
    <col min="6408" max="6408" width="4.7109375" customWidth="1"/>
    <col min="6409" max="6409" width="9.28515625" customWidth="1"/>
    <col min="6410" max="6410" width="4.7109375" customWidth="1"/>
    <col min="6411" max="6411" width="9.28515625" customWidth="1"/>
    <col min="6412" max="6412" width="4.7109375" customWidth="1"/>
    <col min="6413" max="6413" width="9.28515625" customWidth="1"/>
    <col min="6414" max="6414" width="4.7109375" customWidth="1"/>
    <col min="6415" max="6415" width="9.28515625" customWidth="1"/>
    <col min="6416" max="6416" width="4.7109375" customWidth="1"/>
    <col min="6417" max="6417" width="9.28515625" customWidth="1"/>
    <col min="6418" max="6418" width="4.7109375" customWidth="1"/>
    <col min="6419" max="6419" width="9.28515625" customWidth="1"/>
    <col min="6420" max="6420" width="10.85546875" customWidth="1"/>
    <col min="6421" max="6421" width="6.7109375" customWidth="1"/>
    <col min="6422" max="6422" width="10" customWidth="1"/>
    <col min="6423" max="6423" width="10.5703125" customWidth="1"/>
    <col min="6424" max="6431" width="0" hidden="1" customWidth="1"/>
    <col min="6657" max="6657" width="5.140625" customWidth="1"/>
    <col min="6658" max="6658" width="21.85546875" bestFit="1" customWidth="1"/>
    <col min="6659" max="6659" width="19.85546875" customWidth="1"/>
    <col min="6660" max="6660" width="4.7109375" customWidth="1"/>
    <col min="6661" max="6661" width="7.85546875" customWidth="1"/>
    <col min="6662" max="6662" width="4.7109375" customWidth="1"/>
    <col min="6663" max="6663" width="9.28515625" customWidth="1"/>
    <col min="6664" max="6664" width="4.7109375" customWidth="1"/>
    <col min="6665" max="6665" width="9.28515625" customWidth="1"/>
    <col min="6666" max="6666" width="4.7109375" customWidth="1"/>
    <col min="6667" max="6667" width="9.28515625" customWidth="1"/>
    <col min="6668" max="6668" width="4.7109375" customWidth="1"/>
    <col min="6669" max="6669" width="9.28515625" customWidth="1"/>
    <col min="6670" max="6670" width="4.7109375" customWidth="1"/>
    <col min="6671" max="6671" width="9.28515625" customWidth="1"/>
    <col min="6672" max="6672" width="4.7109375" customWidth="1"/>
    <col min="6673" max="6673" width="9.28515625" customWidth="1"/>
    <col min="6674" max="6674" width="4.7109375" customWidth="1"/>
    <col min="6675" max="6675" width="9.28515625" customWidth="1"/>
    <col min="6676" max="6676" width="10.85546875" customWidth="1"/>
    <col min="6677" max="6677" width="6.7109375" customWidth="1"/>
    <col min="6678" max="6678" width="10" customWidth="1"/>
    <col min="6679" max="6679" width="10.5703125" customWidth="1"/>
    <col min="6680" max="6687" width="0" hidden="1" customWidth="1"/>
    <col min="6913" max="6913" width="5.140625" customWidth="1"/>
    <col min="6914" max="6914" width="21.85546875" bestFit="1" customWidth="1"/>
    <col min="6915" max="6915" width="19.85546875" customWidth="1"/>
    <col min="6916" max="6916" width="4.7109375" customWidth="1"/>
    <col min="6917" max="6917" width="7.85546875" customWidth="1"/>
    <col min="6918" max="6918" width="4.7109375" customWidth="1"/>
    <col min="6919" max="6919" width="9.28515625" customWidth="1"/>
    <col min="6920" max="6920" width="4.7109375" customWidth="1"/>
    <col min="6921" max="6921" width="9.28515625" customWidth="1"/>
    <col min="6922" max="6922" width="4.7109375" customWidth="1"/>
    <col min="6923" max="6923" width="9.28515625" customWidth="1"/>
    <col min="6924" max="6924" width="4.7109375" customWidth="1"/>
    <col min="6925" max="6925" width="9.28515625" customWidth="1"/>
    <col min="6926" max="6926" width="4.7109375" customWidth="1"/>
    <col min="6927" max="6927" width="9.28515625" customWidth="1"/>
    <col min="6928" max="6928" width="4.7109375" customWidth="1"/>
    <col min="6929" max="6929" width="9.28515625" customWidth="1"/>
    <col min="6930" max="6930" width="4.7109375" customWidth="1"/>
    <col min="6931" max="6931" width="9.28515625" customWidth="1"/>
    <col min="6932" max="6932" width="10.85546875" customWidth="1"/>
    <col min="6933" max="6933" width="6.7109375" customWidth="1"/>
    <col min="6934" max="6934" width="10" customWidth="1"/>
    <col min="6935" max="6935" width="10.5703125" customWidth="1"/>
    <col min="6936" max="6943" width="0" hidden="1" customWidth="1"/>
    <col min="7169" max="7169" width="5.140625" customWidth="1"/>
    <col min="7170" max="7170" width="21.85546875" bestFit="1" customWidth="1"/>
    <col min="7171" max="7171" width="19.85546875" customWidth="1"/>
    <col min="7172" max="7172" width="4.7109375" customWidth="1"/>
    <col min="7173" max="7173" width="7.85546875" customWidth="1"/>
    <col min="7174" max="7174" width="4.7109375" customWidth="1"/>
    <col min="7175" max="7175" width="9.28515625" customWidth="1"/>
    <col min="7176" max="7176" width="4.7109375" customWidth="1"/>
    <col min="7177" max="7177" width="9.28515625" customWidth="1"/>
    <col min="7178" max="7178" width="4.7109375" customWidth="1"/>
    <col min="7179" max="7179" width="9.28515625" customWidth="1"/>
    <col min="7180" max="7180" width="4.7109375" customWidth="1"/>
    <col min="7181" max="7181" width="9.28515625" customWidth="1"/>
    <col min="7182" max="7182" width="4.7109375" customWidth="1"/>
    <col min="7183" max="7183" width="9.28515625" customWidth="1"/>
    <col min="7184" max="7184" width="4.7109375" customWidth="1"/>
    <col min="7185" max="7185" width="9.28515625" customWidth="1"/>
    <col min="7186" max="7186" width="4.7109375" customWidth="1"/>
    <col min="7187" max="7187" width="9.28515625" customWidth="1"/>
    <col min="7188" max="7188" width="10.85546875" customWidth="1"/>
    <col min="7189" max="7189" width="6.7109375" customWidth="1"/>
    <col min="7190" max="7190" width="10" customWidth="1"/>
    <col min="7191" max="7191" width="10.5703125" customWidth="1"/>
    <col min="7192" max="7199" width="0" hidden="1" customWidth="1"/>
    <col min="7425" max="7425" width="5.140625" customWidth="1"/>
    <col min="7426" max="7426" width="21.85546875" bestFit="1" customWidth="1"/>
    <col min="7427" max="7427" width="19.85546875" customWidth="1"/>
    <col min="7428" max="7428" width="4.7109375" customWidth="1"/>
    <col min="7429" max="7429" width="7.85546875" customWidth="1"/>
    <col min="7430" max="7430" width="4.7109375" customWidth="1"/>
    <col min="7431" max="7431" width="9.28515625" customWidth="1"/>
    <col min="7432" max="7432" width="4.7109375" customWidth="1"/>
    <col min="7433" max="7433" width="9.28515625" customWidth="1"/>
    <col min="7434" max="7434" width="4.7109375" customWidth="1"/>
    <col min="7435" max="7435" width="9.28515625" customWidth="1"/>
    <col min="7436" max="7436" width="4.7109375" customWidth="1"/>
    <col min="7437" max="7437" width="9.28515625" customWidth="1"/>
    <col min="7438" max="7438" width="4.7109375" customWidth="1"/>
    <col min="7439" max="7439" width="9.28515625" customWidth="1"/>
    <col min="7440" max="7440" width="4.7109375" customWidth="1"/>
    <col min="7441" max="7441" width="9.28515625" customWidth="1"/>
    <col min="7442" max="7442" width="4.7109375" customWidth="1"/>
    <col min="7443" max="7443" width="9.28515625" customWidth="1"/>
    <col min="7444" max="7444" width="10.85546875" customWidth="1"/>
    <col min="7445" max="7445" width="6.7109375" customWidth="1"/>
    <col min="7446" max="7446" width="10" customWidth="1"/>
    <col min="7447" max="7447" width="10.5703125" customWidth="1"/>
    <col min="7448" max="7455" width="0" hidden="1" customWidth="1"/>
    <col min="7681" max="7681" width="5.140625" customWidth="1"/>
    <col min="7682" max="7682" width="21.85546875" bestFit="1" customWidth="1"/>
    <col min="7683" max="7683" width="19.85546875" customWidth="1"/>
    <col min="7684" max="7684" width="4.7109375" customWidth="1"/>
    <col min="7685" max="7685" width="7.85546875" customWidth="1"/>
    <col min="7686" max="7686" width="4.7109375" customWidth="1"/>
    <col min="7687" max="7687" width="9.28515625" customWidth="1"/>
    <col min="7688" max="7688" width="4.7109375" customWidth="1"/>
    <col min="7689" max="7689" width="9.28515625" customWidth="1"/>
    <col min="7690" max="7690" width="4.7109375" customWidth="1"/>
    <col min="7691" max="7691" width="9.28515625" customWidth="1"/>
    <col min="7692" max="7692" width="4.7109375" customWidth="1"/>
    <col min="7693" max="7693" width="9.28515625" customWidth="1"/>
    <col min="7694" max="7694" width="4.7109375" customWidth="1"/>
    <col min="7695" max="7695" width="9.28515625" customWidth="1"/>
    <col min="7696" max="7696" width="4.7109375" customWidth="1"/>
    <col min="7697" max="7697" width="9.28515625" customWidth="1"/>
    <col min="7698" max="7698" width="4.7109375" customWidth="1"/>
    <col min="7699" max="7699" width="9.28515625" customWidth="1"/>
    <col min="7700" max="7700" width="10.85546875" customWidth="1"/>
    <col min="7701" max="7701" width="6.7109375" customWidth="1"/>
    <col min="7702" max="7702" width="10" customWidth="1"/>
    <col min="7703" max="7703" width="10.5703125" customWidth="1"/>
    <col min="7704" max="7711" width="0" hidden="1" customWidth="1"/>
    <col min="7937" max="7937" width="5.140625" customWidth="1"/>
    <col min="7938" max="7938" width="21.85546875" bestFit="1" customWidth="1"/>
    <col min="7939" max="7939" width="19.85546875" customWidth="1"/>
    <col min="7940" max="7940" width="4.7109375" customWidth="1"/>
    <col min="7941" max="7941" width="7.85546875" customWidth="1"/>
    <col min="7942" max="7942" width="4.7109375" customWidth="1"/>
    <col min="7943" max="7943" width="9.28515625" customWidth="1"/>
    <col min="7944" max="7944" width="4.7109375" customWidth="1"/>
    <col min="7945" max="7945" width="9.28515625" customWidth="1"/>
    <col min="7946" max="7946" width="4.7109375" customWidth="1"/>
    <col min="7947" max="7947" width="9.28515625" customWidth="1"/>
    <col min="7948" max="7948" width="4.7109375" customWidth="1"/>
    <col min="7949" max="7949" width="9.28515625" customWidth="1"/>
    <col min="7950" max="7950" width="4.7109375" customWidth="1"/>
    <col min="7951" max="7951" width="9.28515625" customWidth="1"/>
    <col min="7952" max="7952" width="4.7109375" customWidth="1"/>
    <col min="7953" max="7953" width="9.28515625" customWidth="1"/>
    <col min="7954" max="7954" width="4.7109375" customWidth="1"/>
    <col min="7955" max="7955" width="9.28515625" customWidth="1"/>
    <col min="7956" max="7956" width="10.85546875" customWidth="1"/>
    <col min="7957" max="7957" width="6.7109375" customWidth="1"/>
    <col min="7958" max="7958" width="10" customWidth="1"/>
    <col min="7959" max="7959" width="10.5703125" customWidth="1"/>
    <col min="7960" max="7967" width="0" hidden="1" customWidth="1"/>
    <col min="8193" max="8193" width="5.140625" customWidth="1"/>
    <col min="8194" max="8194" width="21.85546875" bestFit="1" customWidth="1"/>
    <col min="8195" max="8195" width="19.85546875" customWidth="1"/>
    <col min="8196" max="8196" width="4.7109375" customWidth="1"/>
    <col min="8197" max="8197" width="7.85546875" customWidth="1"/>
    <col min="8198" max="8198" width="4.7109375" customWidth="1"/>
    <col min="8199" max="8199" width="9.28515625" customWidth="1"/>
    <col min="8200" max="8200" width="4.7109375" customWidth="1"/>
    <col min="8201" max="8201" width="9.28515625" customWidth="1"/>
    <col min="8202" max="8202" width="4.7109375" customWidth="1"/>
    <col min="8203" max="8203" width="9.28515625" customWidth="1"/>
    <col min="8204" max="8204" width="4.7109375" customWidth="1"/>
    <col min="8205" max="8205" width="9.28515625" customWidth="1"/>
    <col min="8206" max="8206" width="4.7109375" customWidth="1"/>
    <col min="8207" max="8207" width="9.28515625" customWidth="1"/>
    <col min="8208" max="8208" width="4.7109375" customWidth="1"/>
    <col min="8209" max="8209" width="9.28515625" customWidth="1"/>
    <col min="8210" max="8210" width="4.7109375" customWidth="1"/>
    <col min="8211" max="8211" width="9.28515625" customWidth="1"/>
    <col min="8212" max="8212" width="10.85546875" customWidth="1"/>
    <col min="8213" max="8213" width="6.7109375" customWidth="1"/>
    <col min="8214" max="8214" width="10" customWidth="1"/>
    <col min="8215" max="8215" width="10.5703125" customWidth="1"/>
    <col min="8216" max="8223" width="0" hidden="1" customWidth="1"/>
    <col min="8449" max="8449" width="5.140625" customWidth="1"/>
    <col min="8450" max="8450" width="21.85546875" bestFit="1" customWidth="1"/>
    <col min="8451" max="8451" width="19.85546875" customWidth="1"/>
    <col min="8452" max="8452" width="4.7109375" customWidth="1"/>
    <col min="8453" max="8453" width="7.85546875" customWidth="1"/>
    <col min="8454" max="8454" width="4.7109375" customWidth="1"/>
    <col min="8455" max="8455" width="9.28515625" customWidth="1"/>
    <col min="8456" max="8456" width="4.7109375" customWidth="1"/>
    <col min="8457" max="8457" width="9.28515625" customWidth="1"/>
    <col min="8458" max="8458" width="4.7109375" customWidth="1"/>
    <col min="8459" max="8459" width="9.28515625" customWidth="1"/>
    <col min="8460" max="8460" width="4.7109375" customWidth="1"/>
    <col min="8461" max="8461" width="9.28515625" customWidth="1"/>
    <col min="8462" max="8462" width="4.7109375" customWidth="1"/>
    <col min="8463" max="8463" width="9.28515625" customWidth="1"/>
    <col min="8464" max="8464" width="4.7109375" customWidth="1"/>
    <col min="8465" max="8465" width="9.28515625" customWidth="1"/>
    <col min="8466" max="8466" width="4.7109375" customWidth="1"/>
    <col min="8467" max="8467" width="9.28515625" customWidth="1"/>
    <col min="8468" max="8468" width="10.85546875" customWidth="1"/>
    <col min="8469" max="8469" width="6.7109375" customWidth="1"/>
    <col min="8470" max="8470" width="10" customWidth="1"/>
    <col min="8471" max="8471" width="10.5703125" customWidth="1"/>
    <col min="8472" max="8479" width="0" hidden="1" customWidth="1"/>
    <col min="8705" max="8705" width="5.140625" customWidth="1"/>
    <col min="8706" max="8706" width="21.85546875" bestFit="1" customWidth="1"/>
    <col min="8707" max="8707" width="19.85546875" customWidth="1"/>
    <col min="8708" max="8708" width="4.7109375" customWidth="1"/>
    <col min="8709" max="8709" width="7.85546875" customWidth="1"/>
    <col min="8710" max="8710" width="4.7109375" customWidth="1"/>
    <col min="8711" max="8711" width="9.28515625" customWidth="1"/>
    <col min="8712" max="8712" width="4.7109375" customWidth="1"/>
    <col min="8713" max="8713" width="9.28515625" customWidth="1"/>
    <col min="8714" max="8714" width="4.7109375" customWidth="1"/>
    <col min="8715" max="8715" width="9.28515625" customWidth="1"/>
    <col min="8716" max="8716" width="4.7109375" customWidth="1"/>
    <col min="8717" max="8717" width="9.28515625" customWidth="1"/>
    <col min="8718" max="8718" width="4.7109375" customWidth="1"/>
    <col min="8719" max="8719" width="9.28515625" customWidth="1"/>
    <col min="8720" max="8720" width="4.7109375" customWidth="1"/>
    <col min="8721" max="8721" width="9.28515625" customWidth="1"/>
    <col min="8722" max="8722" width="4.7109375" customWidth="1"/>
    <col min="8723" max="8723" width="9.28515625" customWidth="1"/>
    <col min="8724" max="8724" width="10.85546875" customWidth="1"/>
    <col min="8725" max="8725" width="6.7109375" customWidth="1"/>
    <col min="8726" max="8726" width="10" customWidth="1"/>
    <col min="8727" max="8727" width="10.5703125" customWidth="1"/>
    <col min="8728" max="8735" width="0" hidden="1" customWidth="1"/>
    <col min="8961" max="8961" width="5.140625" customWidth="1"/>
    <col min="8962" max="8962" width="21.85546875" bestFit="1" customWidth="1"/>
    <col min="8963" max="8963" width="19.85546875" customWidth="1"/>
    <col min="8964" max="8964" width="4.7109375" customWidth="1"/>
    <col min="8965" max="8965" width="7.85546875" customWidth="1"/>
    <col min="8966" max="8966" width="4.7109375" customWidth="1"/>
    <col min="8967" max="8967" width="9.28515625" customWidth="1"/>
    <col min="8968" max="8968" width="4.7109375" customWidth="1"/>
    <col min="8969" max="8969" width="9.28515625" customWidth="1"/>
    <col min="8970" max="8970" width="4.7109375" customWidth="1"/>
    <col min="8971" max="8971" width="9.28515625" customWidth="1"/>
    <col min="8972" max="8972" width="4.7109375" customWidth="1"/>
    <col min="8973" max="8973" width="9.28515625" customWidth="1"/>
    <col min="8974" max="8974" width="4.7109375" customWidth="1"/>
    <col min="8975" max="8975" width="9.28515625" customWidth="1"/>
    <col min="8976" max="8976" width="4.7109375" customWidth="1"/>
    <col min="8977" max="8977" width="9.28515625" customWidth="1"/>
    <col min="8978" max="8978" width="4.7109375" customWidth="1"/>
    <col min="8979" max="8979" width="9.28515625" customWidth="1"/>
    <col min="8980" max="8980" width="10.85546875" customWidth="1"/>
    <col min="8981" max="8981" width="6.7109375" customWidth="1"/>
    <col min="8982" max="8982" width="10" customWidth="1"/>
    <col min="8983" max="8983" width="10.5703125" customWidth="1"/>
    <col min="8984" max="8991" width="0" hidden="1" customWidth="1"/>
    <col min="9217" max="9217" width="5.140625" customWidth="1"/>
    <col min="9218" max="9218" width="21.85546875" bestFit="1" customWidth="1"/>
    <col min="9219" max="9219" width="19.85546875" customWidth="1"/>
    <col min="9220" max="9220" width="4.7109375" customWidth="1"/>
    <col min="9221" max="9221" width="7.85546875" customWidth="1"/>
    <col min="9222" max="9222" width="4.7109375" customWidth="1"/>
    <col min="9223" max="9223" width="9.28515625" customWidth="1"/>
    <col min="9224" max="9224" width="4.7109375" customWidth="1"/>
    <col min="9225" max="9225" width="9.28515625" customWidth="1"/>
    <col min="9226" max="9226" width="4.7109375" customWidth="1"/>
    <col min="9227" max="9227" width="9.28515625" customWidth="1"/>
    <col min="9228" max="9228" width="4.7109375" customWidth="1"/>
    <col min="9229" max="9229" width="9.28515625" customWidth="1"/>
    <col min="9230" max="9230" width="4.7109375" customWidth="1"/>
    <col min="9231" max="9231" width="9.28515625" customWidth="1"/>
    <col min="9232" max="9232" width="4.7109375" customWidth="1"/>
    <col min="9233" max="9233" width="9.28515625" customWidth="1"/>
    <col min="9234" max="9234" width="4.7109375" customWidth="1"/>
    <col min="9235" max="9235" width="9.28515625" customWidth="1"/>
    <col min="9236" max="9236" width="10.85546875" customWidth="1"/>
    <col min="9237" max="9237" width="6.7109375" customWidth="1"/>
    <col min="9238" max="9238" width="10" customWidth="1"/>
    <col min="9239" max="9239" width="10.5703125" customWidth="1"/>
    <col min="9240" max="9247" width="0" hidden="1" customWidth="1"/>
    <col min="9473" max="9473" width="5.140625" customWidth="1"/>
    <col min="9474" max="9474" width="21.85546875" bestFit="1" customWidth="1"/>
    <col min="9475" max="9475" width="19.85546875" customWidth="1"/>
    <col min="9476" max="9476" width="4.7109375" customWidth="1"/>
    <col min="9477" max="9477" width="7.85546875" customWidth="1"/>
    <col min="9478" max="9478" width="4.7109375" customWidth="1"/>
    <col min="9479" max="9479" width="9.28515625" customWidth="1"/>
    <col min="9480" max="9480" width="4.7109375" customWidth="1"/>
    <col min="9481" max="9481" width="9.28515625" customWidth="1"/>
    <col min="9482" max="9482" width="4.7109375" customWidth="1"/>
    <col min="9483" max="9483" width="9.28515625" customWidth="1"/>
    <col min="9484" max="9484" width="4.7109375" customWidth="1"/>
    <col min="9485" max="9485" width="9.28515625" customWidth="1"/>
    <col min="9486" max="9486" width="4.7109375" customWidth="1"/>
    <col min="9487" max="9487" width="9.28515625" customWidth="1"/>
    <col min="9488" max="9488" width="4.7109375" customWidth="1"/>
    <col min="9489" max="9489" width="9.28515625" customWidth="1"/>
    <col min="9490" max="9490" width="4.7109375" customWidth="1"/>
    <col min="9491" max="9491" width="9.28515625" customWidth="1"/>
    <col min="9492" max="9492" width="10.85546875" customWidth="1"/>
    <col min="9493" max="9493" width="6.7109375" customWidth="1"/>
    <col min="9494" max="9494" width="10" customWidth="1"/>
    <col min="9495" max="9495" width="10.5703125" customWidth="1"/>
    <col min="9496" max="9503" width="0" hidden="1" customWidth="1"/>
    <col min="9729" max="9729" width="5.140625" customWidth="1"/>
    <col min="9730" max="9730" width="21.85546875" bestFit="1" customWidth="1"/>
    <col min="9731" max="9731" width="19.85546875" customWidth="1"/>
    <col min="9732" max="9732" width="4.7109375" customWidth="1"/>
    <col min="9733" max="9733" width="7.85546875" customWidth="1"/>
    <col min="9734" max="9734" width="4.7109375" customWidth="1"/>
    <col min="9735" max="9735" width="9.28515625" customWidth="1"/>
    <col min="9736" max="9736" width="4.7109375" customWidth="1"/>
    <col min="9737" max="9737" width="9.28515625" customWidth="1"/>
    <col min="9738" max="9738" width="4.7109375" customWidth="1"/>
    <col min="9739" max="9739" width="9.28515625" customWidth="1"/>
    <col min="9740" max="9740" width="4.7109375" customWidth="1"/>
    <col min="9741" max="9741" width="9.28515625" customWidth="1"/>
    <col min="9742" max="9742" width="4.7109375" customWidth="1"/>
    <col min="9743" max="9743" width="9.28515625" customWidth="1"/>
    <col min="9744" max="9744" width="4.7109375" customWidth="1"/>
    <col min="9745" max="9745" width="9.28515625" customWidth="1"/>
    <col min="9746" max="9746" width="4.7109375" customWidth="1"/>
    <col min="9747" max="9747" width="9.28515625" customWidth="1"/>
    <col min="9748" max="9748" width="10.85546875" customWidth="1"/>
    <col min="9749" max="9749" width="6.7109375" customWidth="1"/>
    <col min="9750" max="9750" width="10" customWidth="1"/>
    <col min="9751" max="9751" width="10.5703125" customWidth="1"/>
    <col min="9752" max="9759" width="0" hidden="1" customWidth="1"/>
    <col min="9985" max="9985" width="5.140625" customWidth="1"/>
    <col min="9986" max="9986" width="21.85546875" bestFit="1" customWidth="1"/>
    <col min="9987" max="9987" width="19.85546875" customWidth="1"/>
    <col min="9988" max="9988" width="4.7109375" customWidth="1"/>
    <col min="9989" max="9989" width="7.85546875" customWidth="1"/>
    <col min="9990" max="9990" width="4.7109375" customWidth="1"/>
    <col min="9991" max="9991" width="9.28515625" customWidth="1"/>
    <col min="9992" max="9992" width="4.7109375" customWidth="1"/>
    <col min="9993" max="9993" width="9.28515625" customWidth="1"/>
    <col min="9994" max="9994" width="4.7109375" customWidth="1"/>
    <col min="9995" max="9995" width="9.28515625" customWidth="1"/>
    <col min="9996" max="9996" width="4.7109375" customWidth="1"/>
    <col min="9997" max="9997" width="9.28515625" customWidth="1"/>
    <col min="9998" max="9998" width="4.7109375" customWidth="1"/>
    <col min="9999" max="9999" width="9.28515625" customWidth="1"/>
    <col min="10000" max="10000" width="4.7109375" customWidth="1"/>
    <col min="10001" max="10001" width="9.28515625" customWidth="1"/>
    <col min="10002" max="10002" width="4.7109375" customWidth="1"/>
    <col min="10003" max="10003" width="9.28515625" customWidth="1"/>
    <col min="10004" max="10004" width="10.85546875" customWidth="1"/>
    <col min="10005" max="10005" width="6.7109375" customWidth="1"/>
    <col min="10006" max="10006" width="10" customWidth="1"/>
    <col min="10007" max="10007" width="10.5703125" customWidth="1"/>
    <col min="10008" max="10015" width="0" hidden="1" customWidth="1"/>
    <col min="10241" max="10241" width="5.140625" customWidth="1"/>
    <col min="10242" max="10242" width="21.85546875" bestFit="1" customWidth="1"/>
    <col min="10243" max="10243" width="19.85546875" customWidth="1"/>
    <col min="10244" max="10244" width="4.7109375" customWidth="1"/>
    <col min="10245" max="10245" width="7.85546875" customWidth="1"/>
    <col min="10246" max="10246" width="4.7109375" customWidth="1"/>
    <col min="10247" max="10247" width="9.28515625" customWidth="1"/>
    <col min="10248" max="10248" width="4.7109375" customWidth="1"/>
    <col min="10249" max="10249" width="9.28515625" customWidth="1"/>
    <col min="10250" max="10250" width="4.7109375" customWidth="1"/>
    <col min="10251" max="10251" width="9.28515625" customWidth="1"/>
    <col min="10252" max="10252" width="4.7109375" customWidth="1"/>
    <col min="10253" max="10253" width="9.28515625" customWidth="1"/>
    <col min="10254" max="10254" width="4.7109375" customWidth="1"/>
    <col min="10255" max="10255" width="9.28515625" customWidth="1"/>
    <col min="10256" max="10256" width="4.7109375" customWidth="1"/>
    <col min="10257" max="10257" width="9.28515625" customWidth="1"/>
    <col min="10258" max="10258" width="4.7109375" customWidth="1"/>
    <col min="10259" max="10259" width="9.28515625" customWidth="1"/>
    <col min="10260" max="10260" width="10.85546875" customWidth="1"/>
    <col min="10261" max="10261" width="6.7109375" customWidth="1"/>
    <col min="10262" max="10262" width="10" customWidth="1"/>
    <col min="10263" max="10263" width="10.5703125" customWidth="1"/>
    <col min="10264" max="10271" width="0" hidden="1" customWidth="1"/>
    <col min="10497" max="10497" width="5.140625" customWidth="1"/>
    <col min="10498" max="10498" width="21.85546875" bestFit="1" customWidth="1"/>
    <col min="10499" max="10499" width="19.85546875" customWidth="1"/>
    <col min="10500" max="10500" width="4.7109375" customWidth="1"/>
    <col min="10501" max="10501" width="7.85546875" customWidth="1"/>
    <col min="10502" max="10502" width="4.7109375" customWidth="1"/>
    <col min="10503" max="10503" width="9.28515625" customWidth="1"/>
    <col min="10504" max="10504" width="4.7109375" customWidth="1"/>
    <col min="10505" max="10505" width="9.28515625" customWidth="1"/>
    <col min="10506" max="10506" width="4.7109375" customWidth="1"/>
    <col min="10507" max="10507" width="9.28515625" customWidth="1"/>
    <col min="10508" max="10508" width="4.7109375" customWidth="1"/>
    <col min="10509" max="10509" width="9.28515625" customWidth="1"/>
    <col min="10510" max="10510" width="4.7109375" customWidth="1"/>
    <col min="10511" max="10511" width="9.28515625" customWidth="1"/>
    <col min="10512" max="10512" width="4.7109375" customWidth="1"/>
    <col min="10513" max="10513" width="9.28515625" customWidth="1"/>
    <col min="10514" max="10514" width="4.7109375" customWidth="1"/>
    <col min="10515" max="10515" width="9.28515625" customWidth="1"/>
    <col min="10516" max="10516" width="10.85546875" customWidth="1"/>
    <col min="10517" max="10517" width="6.7109375" customWidth="1"/>
    <col min="10518" max="10518" width="10" customWidth="1"/>
    <col min="10519" max="10519" width="10.5703125" customWidth="1"/>
    <col min="10520" max="10527" width="0" hidden="1" customWidth="1"/>
    <col min="10753" max="10753" width="5.140625" customWidth="1"/>
    <col min="10754" max="10754" width="21.85546875" bestFit="1" customWidth="1"/>
    <col min="10755" max="10755" width="19.85546875" customWidth="1"/>
    <col min="10756" max="10756" width="4.7109375" customWidth="1"/>
    <col min="10757" max="10757" width="7.85546875" customWidth="1"/>
    <col min="10758" max="10758" width="4.7109375" customWidth="1"/>
    <col min="10759" max="10759" width="9.28515625" customWidth="1"/>
    <col min="10760" max="10760" width="4.7109375" customWidth="1"/>
    <col min="10761" max="10761" width="9.28515625" customWidth="1"/>
    <col min="10762" max="10762" width="4.7109375" customWidth="1"/>
    <col min="10763" max="10763" width="9.28515625" customWidth="1"/>
    <col min="10764" max="10764" width="4.7109375" customWidth="1"/>
    <col min="10765" max="10765" width="9.28515625" customWidth="1"/>
    <col min="10766" max="10766" width="4.7109375" customWidth="1"/>
    <col min="10767" max="10767" width="9.28515625" customWidth="1"/>
    <col min="10768" max="10768" width="4.7109375" customWidth="1"/>
    <col min="10769" max="10769" width="9.28515625" customWidth="1"/>
    <col min="10770" max="10770" width="4.7109375" customWidth="1"/>
    <col min="10771" max="10771" width="9.28515625" customWidth="1"/>
    <col min="10772" max="10772" width="10.85546875" customWidth="1"/>
    <col min="10773" max="10773" width="6.7109375" customWidth="1"/>
    <col min="10774" max="10774" width="10" customWidth="1"/>
    <col min="10775" max="10775" width="10.5703125" customWidth="1"/>
    <col min="10776" max="10783" width="0" hidden="1" customWidth="1"/>
    <col min="11009" max="11009" width="5.140625" customWidth="1"/>
    <col min="11010" max="11010" width="21.85546875" bestFit="1" customWidth="1"/>
    <col min="11011" max="11011" width="19.85546875" customWidth="1"/>
    <col min="11012" max="11012" width="4.7109375" customWidth="1"/>
    <col min="11013" max="11013" width="7.85546875" customWidth="1"/>
    <col min="11014" max="11014" width="4.7109375" customWidth="1"/>
    <col min="11015" max="11015" width="9.28515625" customWidth="1"/>
    <col min="11016" max="11016" width="4.7109375" customWidth="1"/>
    <col min="11017" max="11017" width="9.28515625" customWidth="1"/>
    <col min="11018" max="11018" width="4.7109375" customWidth="1"/>
    <col min="11019" max="11019" width="9.28515625" customWidth="1"/>
    <col min="11020" max="11020" width="4.7109375" customWidth="1"/>
    <col min="11021" max="11021" width="9.28515625" customWidth="1"/>
    <col min="11022" max="11022" width="4.7109375" customWidth="1"/>
    <col min="11023" max="11023" width="9.28515625" customWidth="1"/>
    <col min="11024" max="11024" width="4.7109375" customWidth="1"/>
    <col min="11025" max="11025" width="9.28515625" customWidth="1"/>
    <col min="11026" max="11026" width="4.7109375" customWidth="1"/>
    <col min="11027" max="11027" width="9.28515625" customWidth="1"/>
    <col min="11028" max="11028" width="10.85546875" customWidth="1"/>
    <col min="11029" max="11029" width="6.7109375" customWidth="1"/>
    <col min="11030" max="11030" width="10" customWidth="1"/>
    <col min="11031" max="11031" width="10.5703125" customWidth="1"/>
    <col min="11032" max="11039" width="0" hidden="1" customWidth="1"/>
    <col min="11265" max="11265" width="5.140625" customWidth="1"/>
    <col min="11266" max="11266" width="21.85546875" bestFit="1" customWidth="1"/>
    <col min="11267" max="11267" width="19.85546875" customWidth="1"/>
    <col min="11268" max="11268" width="4.7109375" customWidth="1"/>
    <col min="11269" max="11269" width="7.85546875" customWidth="1"/>
    <col min="11270" max="11270" width="4.7109375" customWidth="1"/>
    <col min="11271" max="11271" width="9.28515625" customWidth="1"/>
    <col min="11272" max="11272" width="4.7109375" customWidth="1"/>
    <col min="11273" max="11273" width="9.28515625" customWidth="1"/>
    <col min="11274" max="11274" width="4.7109375" customWidth="1"/>
    <col min="11275" max="11275" width="9.28515625" customWidth="1"/>
    <col min="11276" max="11276" width="4.7109375" customWidth="1"/>
    <col min="11277" max="11277" width="9.28515625" customWidth="1"/>
    <col min="11278" max="11278" width="4.7109375" customWidth="1"/>
    <col min="11279" max="11279" width="9.28515625" customWidth="1"/>
    <col min="11280" max="11280" width="4.7109375" customWidth="1"/>
    <col min="11281" max="11281" width="9.28515625" customWidth="1"/>
    <col min="11282" max="11282" width="4.7109375" customWidth="1"/>
    <col min="11283" max="11283" width="9.28515625" customWidth="1"/>
    <col min="11284" max="11284" width="10.85546875" customWidth="1"/>
    <col min="11285" max="11285" width="6.7109375" customWidth="1"/>
    <col min="11286" max="11286" width="10" customWidth="1"/>
    <col min="11287" max="11287" width="10.5703125" customWidth="1"/>
    <col min="11288" max="11295" width="0" hidden="1" customWidth="1"/>
    <col min="11521" max="11521" width="5.140625" customWidth="1"/>
    <col min="11522" max="11522" width="21.85546875" bestFit="1" customWidth="1"/>
    <col min="11523" max="11523" width="19.85546875" customWidth="1"/>
    <col min="11524" max="11524" width="4.7109375" customWidth="1"/>
    <col min="11525" max="11525" width="7.85546875" customWidth="1"/>
    <col min="11526" max="11526" width="4.7109375" customWidth="1"/>
    <col min="11527" max="11527" width="9.28515625" customWidth="1"/>
    <col min="11528" max="11528" width="4.7109375" customWidth="1"/>
    <col min="11529" max="11529" width="9.28515625" customWidth="1"/>
    <col min="11530" max="11530" width="4.7109375" customWidth="1"/>
    <col min="11531" max="11531" width="9.28515625" customWidth="1"/>
    <col min="11532" max="11532" width="4.7109375" customWidth="1"/>
    <col min="11533" max="11533" width="9.28515625" customWidth="1"/>
    <col min="11534" max="11534" width="4.7109375" customWidth="1"/>
    <col min="11535" max="11535" width="9.28515625" customWidth="1"/>
    <col min="11536" max="11536" width="4.7109375" customWidth="1"/>
    <col min="11537" max="11537" width="9.28515625" customWidth="1"/>
    <col min="11538" max="11538" width="4.7109375" customWidth="1"/>
    <col min="11539" max="11539" width="9.28515625" customWidth="1"/>
    <col min="11540" max="11540" width="10.85546875" customWidth="1"/>
    <col min="11541" max="11541" width="6.7109375" customWidth="1"/>
    <col min="11542" max="11542" width="10" customWidth="1"/>
    <col min="11543" max="11543" width="10.5703125" customWidth="1"/>
    <col min="11544" max="11551" width="0" hidden="1" customWidth="1"/>
    <col min="11777" max="11777" width="5.140625" customWidth="1"/>
    <col min="11778" max="11778" width="21.85546875" bestFit="1" customWidth="1"/>
    <col min="11779" max="11779" width="19.85546875" customWidth="1"/>
    <col min="11780" max="11780" width="4.7109375" customWidth="1"/>
    <col min="11781" max="11781" width="7.85546875" customWidth="1"/>
    <col min="11782" max="11782" width="4.7109375" customWidth="1"/>
    <col min="11783" max="11783" width="9.28515625" customWidth="1"/>
    <col min="11784" max="11784" width="4.7109375" customWidth="1"/>
    <col min="11785" max="11785" width="9.28515625" customWidth="1"/>
    <col min="11786" max="11786" width="4.7109375" customWidth="1"/>
    <col min="11787" max="11787" width="9.28515625" customWidth="1"/>
    <col min="11788" max="11788" width="4.7109375" customWidth="1"/>
    <col min="11789" max="11789" width="9.28515625" customWidth="1"/>
    <col min="11790" max="11790" width="4.7109375" customWidth="1"/>
    <col min="11791" max="11791" width="9.28515625" customWidth="1"/>
    <col min="11792" max="11792" width="4.7109375" customWidth="1"/>
    <col min="11793" max="11793" width="9.28515625" customWidth="1"/>
    <col min="11794" max="11794" width="4.7109375" customWidth="1"/>
    <col min="11795" max="11795" width="9.28515625" customWidth="1"/>
    <col min="11796" max="11796" width="10.85546875" customWidth="1"/>
    <col min="11797" max="11797" width="6.7109375" customWidth="1"/>
    <col min="11798" max="11798" width="10" customWidth="1"/>
    <col min="11799" max="11799" width="10.5703125" customWidth="1"/>
    <col min="11800" max="11807" width="0" hidden="1" customWidth="1"/>
    <col min="12033" max="12033" width="5.140625" customWidth="1"/>
    <col min="12034" max="12034" width="21.85546875" bestFit="1" customWidth="1"/>
    <col min="12035" max="12035" width="19.85546875" customWidth="1"/>
    <col min="12036" max="12036" width="4.7109375" customWidth="1"/>
    <col min="12037" max="12037" width="7.85546875" customWidth="1"/>
    <col min="12038" max="12038" width="4.7109375" customWidth="1"/>
    <col min="12039" max="12039" width="9.28515625" customWidth="1"/>
    <col min="12040" max="12040" width="4.7109375" customWidth="1"/>
    <col min="12041" max="12041" width="9.28515625" customWidth="1"/>
    <col min="12042" max="12042" width="4.7109375" customWidth="1"/>
    <col min="12043" max="12043" width="9.28515625" customWidth="1"/>
    <col min="12044" max="12044" width="4.7109375" customWidth="1"/>
    <col min="12045" max="12045" width="9.28515625" customWidth="1"/>
    <col min="12046" max="12046" width="4.7109375" customWidth="1"/>
    <col min="12047" max="12047" width="9.28515625" customWidth="1"/>
    <col min="12048" max="12048" width="4.7109375" customWidth="1"/>
    <col min="12049" max="12049" width="9.28515625" customWidth="1"/>
    <col min="12050" max="12050" width="4.7109375" customWidth="1"/>
    <col min="12051" max="12051" width="9.28515625" customWidth="1"/>
    <col min="12052" max="12052" width="10.85546875" customWidth="1"/>
    <col min="12053" max="12053" width="6.7109375" customWidth="1"/>
    <col min="12054" max="12054" width="10" customWidth="1"/>
    <col min="12055" max="12055" width="10.5703125" customWidth="1"/>
    <col min="12056" max="12063" width="0" hidden="1" customWidth="1"/>
    <col min="12289" max="12289" width="5.140625" customWidth="1"/>
    <col min="12290" max="12290" width="21.85546875" bestFit="1" customWidth="1"/>
    <col min="12291" max="12291" width="19.85546875" customWidth="1"/>
    <col min="12292" max="12292" width="4.7109375" customWidth="1"/>
    <col min="12293" max="12293" width="7.85546875" customWidth="1"/>
    <col min="12294" max="12294" width="4.7109375" customWidth="1"/>
    <col min="12295" max="12295" width="9.28515625" customWidth="1"/>
    <col min="12296" max="12296" width="4.7109375" customWidth="1"/>
    <col min="12297" max="12297" width="9.28515625" customWidth="1"/>
    <col min="12298" max="12298" width="4.7109375" customWidth="1"/>
    <col min="12299" max="12299" width="9.28515625" customWidth="1"/>
    <col min="12300" max="12300" width="4.7109375" customWidth="1"/>
    <col min="12301" max="12301" width="9.28515625" customWidth="1"/>
    <col min="12302" max="12302" width="4.7109375" customWidth="1"/>
    <col min="12303" max="12303" width="9.28515625" customWidth="1"/>
    <col min="12304" max="12304" width="4.7109375" customWidth="1"/>
    <col min="12305" max="12305" width="9.28515625" customWidth="1"/>
    <col min="12306" max="12306" width="4.7109375" customWidth="1"/>
    <col min="12307" max="12307" width="9.28515625" customWidth="1"/>
    <col min="12308" max="12308" width="10.85546875" customWidth="1"/>
    <col min="12309" max="12309" width="6.7109375" customWidth="1"/>
    <col min="12310" max="12310" width="10" customWidth="1"/>
    <col min="12311" max="12311" width="10.5703125" customWidth="1"/>
    <col min="12312" max="12319" width="0" hidden="1" customWidth="1"/>
    <col min="12545" max="12545" width="5.140625" customWidth="1"/>
    <col min="12546" max="12546" width="21.85546875" bestFit="1" customWidth="1"/>
    <col min="12547" max="12547" width="19.85546875" customWidth="1"/>
    <col min="12548" max="12548" width="4.7109375" customWidth="1"/>
    <col min="12549" max="12549" width="7.85546875" customWidth="1"/>
    <col min="12550" max="12550" width="4.7109375" customWidth="1"/>
    <col min="12551" max="12551" width="9.28515625" customWidth="1"/>
    <col min="12552" max="12552" width="4.7109375" customWidth="1"/>
    <col min="12553" max="12553" width="9.28515625" customWidth="1"/>
    <col min="12554" max="12554" width="4.7109375" customWidth="1"/>
    <col min="12555" max="12555" width="9.28515625" customWidth="1"/>
    <col min="12556" max="12556" width="4.7109375" customWidth="1"/>
    <col min="12557" max="12557" width="9.28515625" customWidth="1"/>
    <col min="12558" max="12558" width="4.7109375" customWidth="1"/>
    <col min="12559" max="12559" width="9.28515625" customWidth="1"/>
    <col min="12560" max="12560" width="4.7109375" customWidth="1"/>
    <col min="12561" max="12561" width="9.28515625" customWidth="1"/>
    <col min="12562" max="12562" width="4.7109375" customWidth="1"/>
    <col min="12563" max="12563" width="9.28515625" customWidth="1"/>
    <col min="12564" max="12564" width="10.85546875" customWidth="1"/>
    <col min="12565" max="12565" width="6.7109375" customWidth="1"/>
    <col min="12566" max="12566" width="10" customWidth="1"/>
    <col min="12567" max="12567" width="10.5703125" customWidth="1"/>
    <col min="12568" max="12575" width="0" hidden="1" customWidth="1"/>
    <col min="12801" max="12801" width="5.140625" customWidth="1"/>
    <col min="12802" max="12802" width="21.85546875" bestFit="1" customWidth="1"/>
    <col min="12803" max="12803" width="19.85546875" customWidth="1"/>
    <col min="12804" max="12804" width="4.7109375" customWidth="1"/>
    <col min="12805" max="12805" width="7.85546875" customWidth="1"/>
    <col min="12806" max="12806" width="4.7109375" customWidth="1"/>
    <col min="12807" max="12807" width="9.28515625" customWidth="1"/>
    <col min="12808" max="12808" width="4.7109375" customWidth="1"/>
    <col min="12809" max="12809" width="9.28515625" customWidth="1"/>
    <col min="12810" max="12810" width="4.7109375" customWidth="1"/>
    <col min="12811" max="12811" width="9.28515625" customWidth="1"/>
    <col min="12812" max="12812" width="4.7109375" customWidth="1"/>
    <col min="12813" max="12813" width="9.28515625" customWidth="1"/>
    <col min="12814" max="12814" width="4.7109375" customWidth="1"/>
    <col min="12815" max="12815" width="9.28515625" customWidth="1"/>
    <col min="12816" max="12816" width="4.7109375" customWidth="1"/>
    <col min="12817" max="12817" width="9.28515625" customWidth="1"/>
    <col min="12818" max="12818" width="4.7109375" customWidth="1"/>
    <col min="12819" max="12819" width="9.28515625" customWidth="1"/>
    <col min="12820" max="12820" width="10.85546875" customWidth="1"/>
    <col min="12821" max="12821" width="6.7109375" customWidth="1"/>
    <col min="12822" max="12822" width="10" customWidth="1"/>
    <col min="12823" max="12823" width="10.5703125" customWidth="1"/>
    <col min="12824" max="12831" width="0" hidden="1" customWidth="1"/>
    <col min="13057" max="13057" width="5.140625" customWidth="1"/>
    <col min="13058" max="13058" width="21.85546875" bestFit="1" customWidth="1"/>
    <col min="13059" max="13059" width="19.85546875" customWidth="1"/>
    <col min="13060" max="13060" width="4.7109375" customWidth="1"/>
    <col min="13061" max="13061" width="7.85546875" customWidth="1"/>
    <col min="13062" max="13062" width="4.7109375" customWidth="1"/>
    <col min="13063" max="13063" width="9.28515625" customWidth="1"/>
    <col min="13064" max="13064" width="4.7109375" customWidth="1"/>
    <col min="13065" max="13065" width="9.28515625" customWidth="1"/>
    <col min="13066" max="13066" width="4.7109375" customWidth="1"/>
    <col min="13067" max="13067" width="9.28515625" customWidth="1"/>
    <col min="13068" max="13068" width="4.7109375" customWidth="1"/>
    <col min="13069" max="13069" width="9.28515625" customWidth="1"/>
    <col min="13070" max="13070" width="4.7109375" customWidth="1"/>
    <col min="13071" max="13071" width="9.28515625" customWidth="1"/>
    <col min="13072" max="13072" width="4.7109375" customWidth="1"/>
    <col min="13073" max="13073" width="9.28515625" customWidth="1"/>
    <col min="13074" max="13074" width="4.7109375" customWidth="1"/>
    <col min="13075" max="13075" width="9.28515625" customWidth="1"/>
    <col min="13076" max="13076" width="10.85546875" customWidth="1"/>
    <col min="13077" max="13077" width="6.7109375" customWidth="1"/>
    <col min="13078" max="13078" width="10" customWidth="1"/>
    <col min="13079" max="13079" width="10.5703125" customWidth="1"/>
    <col min="13080" max="13087" width="0" hidden="1" customWidth="1"/>
    <col min="13313" max="13313" width="5.140625" customWidth="1"/>
    <col min="13314" max="13314" width="21.85546875" bestFit="1" customWidth="1"/>
    <col min="13315" max="13315" width="19.85546875" customWidth="1"/>
    <col min="13316" max="13316" width="4.7109375" customWidth="1"/>
    <col min="13317" max="13317" width="7.85546875" customWidth="1"/>
    <col min="13318" max="13318" width="4.7109375" customWidth="1"/>
    <col min="13319" max="13319" width="9.28515625" customWidth="1"/>
    <col min="13320" max="13320" width="4.7109375" customWidth="1"/>
    <col min="13321" max="13321" width="9.28515625" customWidth="1"/>
    <col min="13322" max="13322" width="4.7109375" customWidth="1"/>
    <col min="13323" max="13323" width="9.28515625" customWidth="1"/>
    <col min="13324" max="13324" width="4.7109375" customWidth="1"/>
    <col min="13325" max="13325" width="9.28515625" customWidth="1"/>
    <col min="13326" max="13326" width="4.7109375" customWidth="1"/>
    <col min="13327" max="13327" width="9.28515625" customWidth="1"/>
    <col min="13328" max="13328" width="4.7109375" customWidth="1"/>
    <col min="13329" max="13329" width="9.28515625" customWidth="1"/>
    <col min="13330" max="13330" width="4.7109375" customWidth="1"/>
    <col min="13331" max="13331" width="9.28515625" customWidth="1"/>
    <col min="13332" max="13332" width="10.85546875" customWidth="1"/>
    <col min="13333" max="13333" width="6.7109375" customWidth="1"/>
    <col min="13334" max="13334" width="10" customWidth="1"/>
    <col min="13335" max="13335" width="10.5703125" customWidth="1"/>
    <col min="13336" max="13343" width="0" hidden="1" customWidth="1"/>
    <col min="13569" max="13569" width="5.140625" customWidth="1"/>
    <col min="13570" max="13570" width="21.85546875" bestFit="1" customWidth="1"/>
    <col min="13571" max="13571" width="19.85546875" customWidth="1"/>
    <col min="13572" max="13572" width="4.7109375" customWidth="1"/>
    <col min="13573" max="13573" width="7.85546875" customWidth="1"/>
    <col min="13574" max="13574" width="4.7109375" customWidth="1"/>
    <col min="13575" max="13575" width="9.28515625" customWidth="1"/>
    <col min="13576" max="13576" width="4.7109375" customWidth="1"/>
    <col min="13577" max="13577" width="9.28515625" customWidth="1"/>
    <col min="13578" max="13578" width="4.7109375" customWidth="1"/>
    <col min="13579" max="13579" width="9.28515625" customWidth="1"/>
    <col min="13580" max="13580" width="4.7109375" customWidth="1"/>
    <col min="13581" max="13581" width="9.28515625" customWidth="1"/>
    <col min="13582" max="13582" width="4.7109375" customWidth="1"/>
    <col min="13583" max="13583" width="9.28515625" customWidth="1"/>
    <col min="13584" max="13584" width="4.7109375" customWidth="1"/>
    <col min="13585" max="13585" width="9.28515625" customWidth="1"/>
    <col min="13586" max="13586" width="4.7109375" customWidth="1"/>
    <col min="13587" max="13587" width="9.28515625" customWidth="1"/>
    <col min="13588" max="13588" width="10.85546875" customWidth="1"/>
    <col min="13589" max="13589" width="6.7109375" customWidth="1"/>
    <col min="13590" max="13590" width="10" customWidth="1"/>
    <col min="13591" max="13591" width="10.5703125" customWidth="1"/>
    <col min="13592" max="13599" width="0" hidden="1" customWidth="1"/>
    <col min="13825" max="13825" width="5.140625" customWidth="1"/>
    <col min="13826" max="13826" width="21.85546875" bestFit="1" customWidth="1"/>
    <col min="13827" max="13827" width="19.85546875" customWidth="1"/>
    <col min="13828" max="13828" width="4.7109375" customWidth="1"/>
    <col min="13829" max="13829" width="7.85546875" customWidth="1"/>
    <col min="13830" max="13830" width="4.7109375" customWidth="1"/>
    <col min="13831" max="13831" width="9.28515625" customWidth="1"/>
    <col min="13832" max="13832" width="4.7109375" customWidth="1"/>
    <col min="13833" max="13833" width="9.28515625" customWidth="1"/>
    <col min="13834" max="13834" width="4.7109375" customWidth="1"/>
    <col min="13835" max="13835" width="9.28515625" customWidth="1"/>
    <col min="13836" max="13836" width="4.7109375" customWidth="1"/>
    <col min="13837" max="13837" width="9.28515625" customWidth="1"/>
    <col min="13838" max="13838" width="4.7109375" customWidth="1"/>
    <col min="13839" max="13839" width="9.28515625" customWidth="1"/>
    <col min="13840" max="13840" width="4.7109375" customWidth="1"/>
    <col min="13841" max="13841" width="9.28515625" customWidth="1"/>
    <col min="13842" max="13842" width="4.7109375" customWidth="1"/>
    <col min="13843" max="13843" width="9.28515625" customWidth="1"/>
    <col min="13844" max="13844" width="10.85546875" customWidth="1"/>
    <col min="13845" max="13845" width="6.7109375" customWidth="1"/>
    <col min="13846" max="13846" width="10" customWidth="1"/>
    <col min="13847" max="13847" width="10.5703125" customWidth="1"/>
    <col min="13848" max="13855" width="0" hidden="1" customWidth="1"/>
    <col min="14081" max="14081" width="5.140625" customWidth="1"/>
    <col min="14082" max="14082" width="21.85546875" bestFit="1" customWidth="1"/>
    <col min="14083" max="14083" width="19.85546875" customWidth="1"/>
    <col min="14084" max="14084" width="4.7109375" customWidth="1"/>
    <col min="14085" max="14085" width="7.85546875" customWidth="1"/>
    <col min="14086" max="14086" width="4.7109375" customWidth="1"/>
    <col min="14087" max="14087" width="9.28515625" customWidth="1"/>
    <col min="14088" max="14088" width="4.7109375" customWidth="1"/>
    <col min="14089" max="14089" width="9.28515625" customWidth="1"/>
    <col min="14090" max="14090" width="4.7109375" customWidth="1"/>
    <col min="14091" max="14091" width="9.28515625" customWidth="1"/>
    <col min="14092" max="14092" width="4.7109375" customWidth="1"/>
    <col min="14093" max="14093" width="9.28515625" customWidth="1"/>
    <col min="14094" max="14094" width="4.7109375" customWidth="1"/>
    <col min="14095" max="14095" width="9.28515625" customWidth="1"/>
    <col min="14096" max="14096" width="4.7109375" customWidth="1"/>
    <col min="14097" max="14097" width="9.28515625" customWidth="1"/>
    <col min="14098" max="14098" width="4.7109375" customWidth="1"/>
    <col min="14099" max="14099" width="9.28515625" customWidth="1"/>
    <col min="14100" max="14100" width="10.85546875" customWidth="1"/>
    <col min="14101" max="14101" width="6.7109375" customWidth="1"/>
    <col min="14102" max="14102" width="10" customWidth="1"/>
    <col min="14103" max="14103" width="10.5703125" customWidth="1"/>
    <col min="14104" max="14111" width="0" hidden="1" customWidth="1"/>
    <col min="14337" max="14337" width="5.140625" customWidth="1"/>
    <col min="14338" max="14338" width="21.85546875" bestFit="1" customWidth="1"/>
    <col min="14339" max="14339" width="19.85546875" customWidth="1"/>
    <col min="14340" max="14340" width="4.7109375" customWidth="1"/>
    <col min="14341" max="14341" width="7.85546875" customWidth="1"/>
    <col min="14342" max="14342" width="4.7109375" customWidth="1"/>
    <col min="14343" max="14343" width="9.28515625" customWidth="1"/>
    <col min="14344" max="14344" width="4.7109375" customWidth="1"/>
    <col min="14345" max="14345" width="9.28515625" customWidth="1"/>
    <col min="14346" max="14346" width="4.7109375" customWidth="1"/>
    <col min="14347" max="14347" width="9.28515625" customWidth="1"/>
    <col min="14348" max="14348" width="4.7109375" customWidth="1"/>
    <col min="14349" max="14349" width="9.28515625" customWidth="1"/>
    <col min="14350" max="14350" width="4.7109375" customWidth="1"/>
    <col min="14351" max="14351" width="9.28515625" customWidth="1"/>
    <col min="14352" max="14352" width="4.7109375" customWidth="1"/>
    <col min="14353" max="14353" width="9.28515625" customWidth="1"/>
    <col min="14354" max="14354" width="4.7109375" customWidth="1"/>
    <col min="14355" max="14355" width="9.28515625" customWidth="1"/>
    <col min="14356" max="14356" width="10.85546875" customWidth="1"/>
    <col min="14357" max="14357" width="6.7109375" customWidth="1"/>
    <col min="14358" max="14358" width="10" customWidth="1"/>
    <col min="14359" max="14359" width="10.5703125" customWidth="1"/>
    <col min="14360" max="14367" width="0" hidden="1" customWidth="1"/>
    <col min="14593" max="14593" width="5.140625" customWidth="1"/>
    <col min="14594" max="14594" width="21.85546875" bestFit="1" customWidth="1"/>
    <col min="14595" max="14595" width="19.85546875" customWidth="1"/>
    <col min="14596" max="14596" width="4.7109375" customWidth="1"/>
    <col min="14597" max="14597" width="7.85546875" customWidth="1"/>
    <col min="14598" max="14598" width="4.7109375" customWidth="1"/>
    <col min="14599" max="14599" width="9.28515625" customWidth="1"/>
    <col min="14600" max="14600" width="4.7109375" customWidth="1"/>
    <col min="14601" max="14601" width="9.28515625" customWidth="1"/>
    <col min="14602" max="14602" width="4.7109375" customWidth="1"/>
    <col min="14603" max="14603" width="9.28515625" customWidth="1"/>
    <col min="14604" max="14604" width="4.7109375" customWidth="1"/>
    <col min="14605" max="14605" width="9.28515625" customWidth="1"/>
    <col min="14606" max="14606" width="4.7109375" customWidth="1"/>
    <col min="14607" max="14607" width="9.28515625" customWidth="1"/>
    <col min="14608" max="14608" width="4.7109375" customWidth="1"/>
    <col min="14609" max="14609" width="9.28515625" customWidth="1"/>
    <col min="14610" max="14610" width="4.7109375" customWidth="1"/>
    <col min="14611" max="14611" width="9.28515625" customWidth="1"/>
    <col min="14612" max="14612" width="10.85546875" customWidth="1"/>
    <col min="14613" max="14613" width="6.7109375" customWidth="1"/>
    <col min="14614" max="14614" width="10" customWidth="1"/>
    <col min="14615" max="14615" width="10.5703125" customWidth="1"/>
    <col min="14616" max="14623" width="0" hidden="1" customWidth="1"/>
    <col min="14849" max="14849" width="5.140625" customWidth="1"/>
    <col min="14850" max="14850" width="21.85546875" bestFit="1" customWidth="1"/>
    <col min="14851" max="14851" width="19.85546875" customWidth="1"/>
    <col min="14852" max="14852" width="4.7109375" customWidth="1"/>
    <col min="14853" max="14853" width="7.85546875" customWidth="1"/>
    <col min="14854" max="14854" width="4.7109375" customWidth="1"/>
    <col min="14855" max="14855" width="9.28515625" customWidth="1"/>
    <col min="14856" max="14856" width="4.7109375" customWidth="1"/>
    <col min="14857" max="14857" width="9.28515625" customWidth="1"/>
    <col min="14858" max="14858" width="4.7109375" customWidth="1"/>
    <col min="14859" max="14859" width="9.28515625" customWidth="1"/>
    <col min="14860" max="14860" width="4.7109375" customWidth="1"/>
    <col min="14861" max="14861" width="9.28515625" customWidth="1"/>
    <col min="14862" max="14862" width="4.7109375" customWidth="1"/>
    <col min="14863" max="14863" width="9.28515625" customWidth="1"/>
    <col min="14864" max="14864" width="4.7109375" customWidth="1"/>
    <col min="14865" max="14865" width="9.28515625" customWidth="1"/>
    <col min="14866" max="14866" width="4.7109375" customWidth="1"/>
    <col min="14867" max="14867" width="9.28515625" customWidth="1"/>
    <col min="14868" max="14868" width="10.85546875" customWidth="1"/>
    <col min="14869" max="14869" width="6.7109375" customWidth="1"/>
    <col min="14870" max="14870" width="10" customWidth="1"/>
    <col min="14871" max="14871" width="10.5703125" customWidth="1"/>
    <col min="14872" max="14879" width="0" hidden="1" customWidth="1"/>
    <col min="15105" max="15105" width="5.140625" customWidth="1"/>
    <col min="15106" max="15106" width="21.85546875" bestFit="1" customWidth="1"/>
    <col min="15107" max="15107" width="19.85546875" customWidth="1"/>
    <col min="15108" max="15108" width="4.7109375" customWidth="1"/>
    <col min="15109" max="15109" width="7.85546875" customWidth="1"/>
    <col min="15110" max="15110" width="4.7109375" customWidth="1"/>
    <col min="15111" max="15111" width="9.28515625" customWidth="1"/>
    <col min="15112" max="15112" width="4.7109375" customWidth="1"/>
    <col min="15113" max="15113" width="9.28515625" customWidth="1"/>
    <col min="15114" max="15114" width="4.7109375" customWidth="1"/>
    <col min="15115" max="15115" width="9.28515625" customWidth="1"/>
    <col min="15116" max="15116" width="4.7109375" customWidth="1"/>
    <col min="15117" max="15117" width="9.28515625" customWidth="1"/>
    <col min="15118" max="15118" width="4.7109375" customWidth="1"/>
    <col min="15119" max="15119" width="9.28515625" customWidth="1"/>
    <col min="15120" max="15120" width="4.7109375" customWidth="1"/>
    <col min="15121" max="15121" width="9.28515625" customWidth="1"/>
    <col min="15122" max="15122" width="4.7109375" customWidth="1"/>
    <col min="15123" max="15123" width="9.28515625" customWidth="1"/>
    <col min="15124" max="15124" width="10.85546875" customWidth="1"/>
    <col min="15125" max="15125" width="6.7109375" customWidth="1"/>
    <col min="15126" max="15126" width="10" customWidth="1"/>
    <col min="15127" max="15127" width="10.5703125" customWidth="1"/>
    <col min="15128" max="15135" width="0" hidden="1" customWidth="1"/>
    <col min="15361" max="15361" width="5.140625" customWidth="1"/>
    <col min="15362" max="15362" width="21.85546875" bestFit="1" customWidth="1"/>
    <col min="15363" max="15363" width="19.85546875" customWidth="1"/>
    <col min="15364" max="15364" width="4.7109375" customWidth="1"/>
    <col min="15365" max="15365" width="7.85546875" customWidth="1"/>
    <col min="15366" max="15366" width="4.7109375" customWidth="1"/>
    <col min="15367" max="15367" width="9.28515625" customWidth="1"/>
    <col min="15368" max="15368" width="4.7109375" customWidth="1"/>
    <col min="15369" max="15369" width="9.28515625" customWidth="1"/>
    <col min="15370" max="15370" width="4.7109375" customWidth="1"/>
    <col min="15371" max="15371" width="9.28515625" customWidth="1"/>
    <col min="15372" max="15372" width="4.7109375" customWidth="1"/>
    <col min="15373" max="15373" width="9.28515625" customWidth="1"/>
    <col min="15374" max="15374" width="4.7109375" customWidth="1"/>
    <col min="15375" max="15375" width="9.28515625" customWidth="1"/>
    <col min="15376" max="15376" width="4.7109375" customWidth="1"/>
    <col min="15377" max="15377" width="9.28515625" customWidth="1"/>
    <col min="15378" max="15378" width="4.7109375" customWidth="1"/>
    <col min="15379" max="15379" width="9.28515625" customWidth="1"/>
    <col min="15380" max="15380" width="10.85546875" customWidth="1"/>
    <col min="15381" max="15381" width="6.7109375" customWidth="1"/>
    <col min="15382" max="15382" width="10" customWidth="1"/>
    <col min="15383" max="15383" width="10.5703125" customWidth="1"/>
    <col min="15384" max="15391" width="0" hidden="1" customWidth="1"/>
    <col min="15617" max="15617" width="5.140625" customWidth="1"/>
    <col min="15618" max="15618" width="21.85546875" bestFit="1" customWidth="1"/>
    <col min="15619" max="15619" width="19.85546875" customWidth="1"/>
    <col min="15620" max="15620" width="4.7109375" customWidth="1"/>
    <col min="15621" max="15621" width="7.85546875" customWidth="1"/>
    <col min="15622" max="15622" width="4.7109375" customWidth="1"/>
    <col min="15623" max="15623" width="9.28515625" customWidth="1"/>
    <col min="15624" max="15624" width="4.7109375" customWidth="1"/>
    <col min="15625" max="15625" width="9.28515625" customWidth="1"/>
    <col min="15626" max="15626" width="4.7109375" customWidth="1"/>
    <col min="15627" max="15627" width="9.28515625" customWidth="1"/>
    <col min="15628" max="15628" width="4.7109375" customWidth="1"/>
    <col min="15629" max="15629" width="9.28515625" customWidth="1"/>
    <col min="15630" max="15630" width="4.7109375" customWidth="1"/>
    <col min="15631" max="15631" width="9.28515625" customWidth="1"/>
    <col min="15632" max="15632" width="4.7109375" customWidth="1"/>
    <col min="15633" max="15633" width="9.28515625" customWidth="1"/>
    <col min="15634" max="15634" width="4.7109375" customWidth="1"/>
    <col min="15635" max="15635" width="9.28515625" customWidth="1"/>
    <col min="15636" max="15636" width="10.85546875" customWidth="1"/>
    <col min="15637" max="15637" width="6.7109375" customWidth="1"/>
    <col min="15638" max="15638" width="10" customWidth="1"/>
    <col min="15639" max="15639" width="10.5703125" customWidth="1"/>
    <col min="15640" max="15647" width="0" hidden="1" customWidth="1"/>
    <col min="15873" max="15873" width="5.140625" customWidth="1"/>
    <col min="15874" max="15874" width="21.85546875" bestFit="1" customWidth="1"/>
    <col min="15875" max="15875" width="19.85546875" customWidth="1"/>
    <col min="15876" max="15876" width="4.7109375" customWidth="1"/>
    <col min="15877" max="15877" width="7.85546875" customWidth="1"/>
    <col min="15878" max="15878" width="4.7109375" customWidth="1"/>
    <col min="15879" max="15879" width="9.28515625" customWidth="1"/>
    <col min="15880" max="15880" width="4.7109375" customWidth="1"/>
    <col min="15881" max="15881" width="9.28515625" customWidth="1"/>
    <col min="15882" max="15882" width="4.7109375" customWidth="1"/>
    <col min="15883" max="15883" width="9.28515625" customWidth="1"/>
    <col min="15884" max="15884" width="4.7109375" customWidth="1"/>
    <col min="15885" max="15885" width="9.28515625" customWidth="1"/>
    <col min="15886" max="15886" width="4.7109375" customWidth="1"/>
    <col min="15887" max="15887" width="9.28515625" customWidth="1"/>
    <col min="15888" max="15888" width="4.7109375" customWidth="1"/>
    <col min="15889" max="15889" width="9.28515625" customWidth="1"/>
    <col min="15890" max="15890" width="4.7109375" customWidth="1"/>
    <col min="15891" max="15891" width="9.28515625" customWidth="1"/>
    <col min="15892" max="15892" width="10.85546875" customWidth="1"/>
    <col min="15893" max="15893" width="6.7109375" customWidth="1"/>
    <col min="15894" max="15894" width="10" customWidth="1"/>
    <col min="15895" max="15895" width="10.5703125" customWidth="1"/>
    <col min="15896" max="15903" width="0" hidden="1" customWidth="1"/>
    <col min="16129" max="16129" width="5.140625" customWidth="1"/>
    <col min="16130" max="16130" width="21.85546875" bestFit="1" customWidth="1"/>
    <col min="16131" max="16131" width="19.85546875" customWidth="1"/>
    <col min="16132" max="16132" width="4.7109375" customWidth="1"/>
    <col min="16133" max="16133" width="7.85546875" customWidth="1"/>
    <col min="16134" max="16134" width="4.7109375" customWidth="1"/>
    <col min="16135" max="16135" width="9.28515625" customWidth="1"/>
    <col min="16136" max="16136" width="4.7109375" customWidth="1"/>
    <col min="16137" max="16137" width="9.28515625" customWidth="1"/>
    <col min="16138" max="16138" width="4.7109375" customWidth="1"/>
    <col min="16139" max="16139" width="9.28515625" customWidth="1"/>
    <col min="16140" max="16140" width="4.7109375" customWidth="1"/>
    <col min="16141" max="16141" width="9.28515625" customWidth="1"/>
    <col min="16142" max="16142" width="4.7109375" customWidth="1"/>
    <col min="16143" max="16143" width="9.28515625" customWidth="1"/>
    <col min="16144" max="16144" width="4.7109375" customWidth="1"/>
    <col min="16145" max="16145" width="9.28515625" customWidth="1"/>
    <col min="16146" max="16146" width="4.7109375" customWidth="1"/>
    <col min="16147" max="16147" width="9.28515625" customWidth="1"/>
    <col min="16148" max="16148" width="10.85546875" customWidth="1"/>
    <col min="16149" max="16149" width="6.7109375" customWidth="1"/>
    <col min="16150" max="16150" width="10" customWidth="1"/>
    <col min="16151" max="16151" width="10.5703125" customWidth="1"/>
    <col min="16152" max="16159" width="0" hidden="1" customWidth="1"/>
  </cols>
  <sheetData>
    <row r="1" spans="1:31" ht="23.25" x14ac:dyDescent="0.35">
      <c r="B1" s="1787" t="s">
        <v>0</v>
      </c>
      <c r="C1" s="1787"/>
      <c r="K1" s="360" t="s">
        <v>1</v>
      </c>
      <c r="Q1"/>
    </row>
    <row r="2" spans="1:31" ht="23.25" x14ac:dyDescent="0.35">
      <c r="B2" s="1788" t="s">
        <v>2</v>
      </c>
      <c r="C2" s="1788"/>
      <c r="K2" s="360" t="s">
        <v>497</v>
      </c>
      <c r="Z2" s="361"/>
    </row>
    <row r="3" spans="1:31" ht="23.25" x14ac:dyDescent="0.35">
      <c r="K3" s="360" t="s">
        <v>30</v>
      </c>
      <c r="AA3" s="368"/>
    </row>
    <row r="4" spans="1:31" ht="15.75" thickBot="1" x14ac:dyDescent="0.25">
      <c r="B4" s="363"/>
      <c r="D4" s="364"/>
      <c r="E4" s="365"/>
      <c r="H4" s="364"/>
      <c r="I4" s="365"/>
      <c r="L4" s="364"/>
      <c r="M4" s="365"/>
      <c r="P4" s="364"/>
      <c r="Q4" s="365"/>
    </row>
    <row r="5" spans="1:31" s="366" customFormat="1" ht="27.75" customHeight="1" thickTop="1" x14ac:dyDescent="0.2">
      <c r="A5" s="1813" t="s">
        <v>4</v>
      </c>
      <c r="B5" s="1815" t="s">
        <v>31</v>
      </c>
      <c r="C5" s="1817" t="s">
        <v>5</v>
      </c>
      <c r="D5" s="1809" t="s">
        <v>6</v>
      </c>
      <c r="E5" s="1810"/>
      <c r="F5" s="1819" t="s">
        <v>7</v>
      </c>
      <c r="G5" s="1820"/>
      <c r="H5" s="1809" t="s">
        <v>8</v>
      </c>
      <c r="I5" s="1810"/>
      <c r="J5" s="1819" t="s">
        <v>9</v>
      </c>
      <c r="K5" s="1820"/>
      <c r="L5" s="1809" t="s">
        <v>10</v>
      </c>
      <c r="M5" s="1810"/>
      <c r="N5" s="1819" t="s">
        <v>11</v>
      </c>
      <c r="O5" s="1820"/>
      <c r="P5" s="1809" t="s">
        <v>12</v>
      </c>
      <c r="Q5" s="1810"/>
      <c r="R5" s="1819" t="s">
        <v>13</v>
      </c>
      <c r="S5" s="1820"/>
      <c r="T5" s="1456" t="s">
        <v>275</v>
      </c>
      <c r="U5" s="1821" t="s">
        <v>18</v>
      </c>
      <c r="V5" s="1822"/>
      <c r="W5" s="1823"/>
    </row>
    <row r="6" spans="1:31" s="366" customFormat="1" ht="27.75" customHeight="1" x14ac:dyDescent="0.2">
      <c r="A6" s="1814"/>
      <c r="B6" s="1816"/>
      <c r="C6" s="1818"/>
      <c r="D6" s="1829" t="s">
        <v>686</v>
      </c>
      <c r="E6" s="1830"/>
      <c r="F6" s="1831" t="s">
        <v>687</v>
      </c>
      <c r="G6" s="1832"/>
      <c r="H6" s="1829" t="s">
        <v>688</v>
      </c>
      <c r="I6" s="1830"/>
      <c r="J6" s="1829" t="s">
        <v>689</v>
      </c>
      <c r="K6" s="1830"/>
      <c r="L6" s="1829" t="s">
        <v>690</v>
      </c>
      <c r="M6" s="1830"/>
      <c r="N6" s="1829" t="s">
        <v>691</v>
      </c>
      <c r="O6" s="1830"/>
      <c r="P6" s="1831" t="s">
        <v>894</v>
      </c>
      <c r="Q6" s="1830"/>
      <c r="R6" s="1831" t="s">
        <v>895</v>
      </c>
      <c r="S6" s="1830"/>
      <c r="T6" s="1457">
        <v>-0.5</v>
      </c>
      <c r="U6" s="1824"/>
      <c r="V6" s="1825"/>
      <c r="W6" s="1826"/>
    </row>
    <row r="7" spans="1:31" s="366" customFormat="1" ht="12.75" customHeight="1" x14ac:dyDescent="0.2">
      <c r="A7" s="1814"/>
      <c r="B7" s="1816"/>
      <c r="C7" s="1818"/>
      <c r="D7" s="1170"/>
      <c r="E7" s="1171"/>
      <c r="F7" s="1170"/>
      <c r="G7" s="1519"/>
      <c r="H7" s="1458"/>
      <c r="I7" s="1171"/>
      <c r="J7" s="1170"/>
      <c r="K7" s="1519"/>
      <c r="L7" s="1458"/>
      <c r="M7" s="1171"/>
      <c r="N7" s="1170"/>
      <c r="O7" s="1174"/>
      <c r="P7" s="1458"/>
      <c r="Q7" s="1174"/>
      <c r="R7" s="1458"/>
      <c r="S7" s="1519"/>
      <c r="T7" s="1459"/>
      <c r="U7" s="1458"/>
      <c r="V7" s="1175"/>
      <c r="W7" s="1176"/>
      <c r="X7" s="367"/>
      <c r="Y7" s="368"/>
      <c r="Z7" s="368"/>
      <c r="AA7" s="368"/>
      <c r="AB7" s="368"/>
    </row>
    <row r="8" spans="1:31" s="366" customFormat="1" ht="12.75" customHeight="1" x14ac:dyDescent="0.2">
      <c r="A8" s="1177"/>
      <c r="B8" s="1178"/>
      <c r="C8" s="1179"/>
      <c r="D8" s="1180" t="s">
        <v>19</v>
      </c>
      <c r="E8" s="1181" t="s">
        <v>20</v>
      </c>
      <c r="F8" s="1180" t="s">
        <v>19</v>
      </c>
      <c r="G8" s="1182" t="s">
        <v>20</v>
      </c>
      <c r="H8" s="1183" t="s">
        <v>19</v>
      </c>
      <c r="I8" s="1181" t="s">
        <v>20</v>
      </c>
      <c r="J8" s="1180" t="s">
        <v>19</v>
      </c>
      <c r="K8" s="1182" t="s">
        <v>20</v>
      </c>
      <c r="L8" s="1183" t="s">
        <v>19</v>
      </c>
      <c r="M8" s="1181" t="s">
        <v>20</v>
      </c>
      <c r="N8" s="1180" t="s">
        <v>19</v>
      </c>
      <c r="O8" s="1184" t="s">
        <v>20</v>
      </c>
      <c r="P8" s="1183" t="s">
        <v>19</v>
      </c>
      <c r="Q8" s="1181" t="s">
        <v>20</v>
      </c>
      <c r="R8" s="1180" t="s">
        <v>19</v>
      </c>
      <c r="S8" s="1182" t="s">
        <v>20</v>
      </c>
      <c r="T8" s="1460"/>
      <c r="U8" s="1183" t="s">
        <v>19</v>
      </c>
      <c r="V8" s="1185" t="s">
        <v>21</v>
      </c>
      <c r="W8" s="1186" t="s">
        <v>22</v>
      </c>
      <c r="X8" s="369"/>
      <c r="Y8" s="368"/>
      <c r="Z8" s="368"/>
      <c r="AA8" s="368"/>
      <c r="AB8" s="368"/>
    </row>
    <row r="9" spans="1:31" s="366" customFormat="1" ht="12.75" customHeight="1" thickBot="1" x14ac:dyDescent="0.25">
      <c r="A9" s="1187"/>
      <c r="B9" s="1188"/>
      <c r="C9" s="1189"/>
      <c r="D9" s="1190"/>
      <c r="E9" s="1191"/>
      <c r="F9" s="1190"/>
      <c r="G9" s="1192"/>
      <c r="H9" s="1190"/>
      <c r="I9" s="1191"/>
      <c r="J9" s="1190"/>
      <c r="K9" s="1192"/>
      <c r="L9" s="1190"/>
      <c r="M9" s="1191"/>
      <c r="N9" s="1190"/>
      <c r="O9" s="1192"/>
      <c r="P9" s="1190"/>
      <c r="Q9" s="1191"/>
      <c r="R9" s="1190"/>
      <c r="S9" s="1192"/>
      <c r="T9" s="1461"/>
      <c r="U9" s="1462"/>
      <c r="V9" s="1193"/>
      <c r="W9" s="1194"/>
      <c r="X9" s="369"/>
      <c r="Y9" s="368"/>
      <c r="Z9" s="368"/>
      <c r="AA9" s="368"/>
      <c r="AB9" s="368"/>
      <c r="AD9" s="420" t="s">
        <v>276</v>
      </c>
      <c r="AE9" s="419">
        <v>0.5</v>
      </c>
    </row>
    <row r="10" spans="1:31" s="382" customFormat="1" ht="15" customHeight="1" thickTop="1" x14ac:dyDescent="0.2">
      <c r="A10" s="1521">
        <v>1</v>
      </c>
      <c r="B10" s="394" t="s">
        <v>726</v>
      </c>
      <c r="C10" s="395" t="s">
        <v>23</v>
      </c>
      <c r="D10" s="376">
        <v>4</v>
      </c>
      <c r="E10" s="377">
        <v>15450</v>
      </c>
      <c r="F10" s="374">
        <v>2</v>
      </c>
      <c r="G10" s="375">
        <v>15250</v>
      </c>
      <c r="H10" s="376">
        <v>1</v>
      </c>
      <c r="I10" s="377">
        <v>35739</v>
      </c>
      <c r="J10" s="374">
        <v>1</v>
      </c>
      <c r="K10" s="378">
        <v>30693</v>
      </c>
      <c r="L10" s="376">
        <v>1</v>
      </c>
      <c r="M10" s="377">
        <v>15610</v>
      </c>
      <c r="N10" s="374">
        <v>2</v>
      </c>
      <c r="O10" s="378">
        <v>17070</v>
      </c>
      <c r="P10" s="376">
        <v>2</v>
      </c>
      <c r="Q10" s="377">
        <v>3525</v>
      </c>
      <c r="R10" s="374">
        <v>2</v>
      </c>
      <c r="S10" s="378">
        <v>4794</v>
      </c>
      <c r="T10" s="1464">
        <f t="shared" ref="T10:T17" si="0">IF( ISNUMBER(AE10)=TRUE,AE10,"")</f>
        <v>2</v>
      </c>
      <c r="U10" s="379">
        <f t="shared" ref="U10:U18" si="1">IF(ISNUMBER(D10)=TRUE,SUM(D10,F10,H10,J10,L10,N10,P10,R10)-T10,"")</f>
        <v>13</v>
      </c>
      <c r="V10" s="380">
        <f t="shared" ref="V10:V18" si="2">IF(ISNUMBER(E10)=TRUE,SUM(E10,G10,I10,K10,M10,O10,Q10,S10),"")</f>
        <v>138131</v>
      </c>
      <c r="W10" s="1237">
        <f t="shared" ref="W10:W17" si="3">IF(ISNUMBER(AC10)=TRUE,AC10,"")</f>
        <v>1</v>
      </c>
      <c r="X10" s="382">
        <f t="shared" ref="X10:X17" si="4">IF(ISNUMBER(W10)=TRUE,1,"")</f>
        <v>1</v>
      </c>
      <c r="Y10" s="382">
        <f>IF(ISNUMBER(U10)=TRUE,U10,"")</f>
        <v>13</v>
      </c>
      <c r="Z10" s="382">
        <f>IF(ISNUMBER(V10)=TRUE,V10,"")</f>
        <v>138131</v>
      </c>
      <c r="AA10" s="383">
        <f>MAX(E10,G10,I10,K10,M10,O10,Q10,S10)</f>
        <v>35739</v>
      </c>
      <c r="AB10" s="382">
        <f>IF(ISNUMBER(Y10)=TRUE,Y10-Z10/100000-AA10/1000000000,"")</f>
        <v>11.618654261000001</v>
      </c>
      <c r="AC10" s="382">
        <f t="shared" ref="AC10:AC30" si="5">IF(ISNUMBER(AB10)=TRUE,RANK(AB10,$AB$10:$AB$30,1),"")</f>
        <v>1</v>
      </c>
      <c r="AD10" s="382">
        <f>IF(OR(ISNUMBER(D10)=TRUE,ISNUMBER(F10)=TRUE,ISNUMBER(H10)=TRUE,ISNUMBER(J10)=TRUE,ISNUMBER(L10)=TRUE,ISNUMBER(N10)=TRUE,ISNUMBER(P10)=TRUE,ISNUMBER(R10)=TRUE),MAX(D10,F10,H10,J10,L10,N10,P10,R10),"")</f>
        <v>4</v>
      </c>
      <c r="AE10" s="382">
        <f>IF(ISNUMBER(AD10),AD10*50%,"")</f>
        <v>2</v>
      </c>
    </row>
    <row r="11" spans="1:31" s="382" customFormat="1" ht="15" customHeight="1" x14ac:dyDescent="0.2">
      <c r="A11" s="1522">
        <v>2</v>
      </c>
      <c r="B11" s="396" t="s">
        <v>728</v>
      </c>
      <c r="C11" s="397" t="s">
        <v>493</v>
      </c>
      <c r="D11" s="388">
        <v>1</v>
      </c>
      <c r="E11" s="390">
        <v>21350</v>
      </c>
      <c r="F11" s="391">
        <v>4</v>
      </c>
      <c r="G11" s="389">
        <v>14280</v>
      </c>
      <c r="H11" s="388">
        <v>4</v>
      </c>
      <c r="I11" s="390">
        <v>23317</v>
      </c>
      <c r="J11" s="391">
        <v>4</v>
      </c>
      <c r="K11" s="389">
        <v>21488</v>
      </c>
      <c r="L11" s="388">
        <v>2</v>
      </c>
      <c r="M11" s="390">
        <v>15160</v>
      </c>
      <c r="N11" s="391">
        <v>3</v>
      </c>
      <c r="O11" s="389">
        <v>15760</v>
      </c>
      <c r="P11" s="388">
        <v>1</v>
      </c>
      <c r="Q11" s="390">
        <v>4249</v>
      </c>
      <c r="R11" s="391">
        <v>3</v>
      </c>
      <c r="S11" s="389">
        <v>4786</v>
      </c>
      <c r="T11" s="1464">
        <f t="shared" si="0"/>
        <v>2</v>
      </c>
      <c r="U11" s="379">
        <f t="shared" si="1"/>
        <v>20</v>
      </c>
      <c r="V11" s="380">
        <f t="shared" si="2"/>
        <v>120390</v>
      </c>
      <c r="W11" s="1237">
        <f t="shared" si="3"/>
        <v>2</v>
      </c>
      <c r="X11" s="382">
        <f t="shared" si="4"/>
        <v>1</v>
      </c>
      <c r="Y11" s="382">
        <f t="shared" ref="Y11:Z17" si="6">IF(ISNUMBER(U11)=TRUE,U11,"")</f>
        <v>20</v>
      </c>
      <c r="Z11" s="382">
        <f t="shared" si="6"/>
        <v>120390</v>
      </c>
      <c r="AA11" s="383">
        <f t="shared" ref="AA11:AA17" si="7">MAX(E11,G11,I11,K11,M11,O11,Q11,S11)</f>
        <v>23317</v>
      </c>
      <c r="AB11" s="382">
        <f t="shared" ref="AB11:AB30" si="8">IF(ISNUMBER(Y11)=TRUE,Y11-Z11/100000-AA11/1000000000,"")</f>
        <v>18.796076682999999</v>
      </c>
      <c r="AC11" s="382">
        <f t="shared" si="5"/>
        <v>2</v>
      </c>
      <c r="AD11" s="382">
        <f t="shared" ref="AD11:AD17" si="9">IF(OR(ISNUMBER(D11)=TRUE,ISNUMBER(F11)=TRUE,ISNUMBER(H11)=TRUE,ISNUMBER(J11)=TRUE,ISNUMBER(L11)=TRUE,ISNUMBER(N11)=TRUE,ISNUMBER(P11)=TRUE,ISNUMBER(R11)=TRUE),MAX(D11,F11,H11,J11,L11,N11,P11,R11),"")</f>
        <v>4</v>
      </c>
      <c r="AE11" s="382">
        <f t="shared" ref="AE11:AE30" si="10">IF(ISNUMBER(AD11),AD11*50%,"")</f>
        <v>2</v>
      </c>
    </row>
    <row r="12" spans="1:31" s="382" customFormat="1" ht="15" customHeight="1" x14ac:dyDescent="0.2">
      <c r="A12" s="1522">
        <v>3</v>
      </c>
      <c r="B12" s="396" t="s">
        <v>727</v>
      </c>
      <c r="C12" s="397" t="s">
        <v>23</v>
      </c>
      <c r="D12" s="388">
        <v>2</v>
      </c>
      <c r="E12" s="390">
        <v>17000</v>
      </c>
      <c r="F12" s="391">
        <v>1</v>
      </c>
      <c r="G12" s="389">
        <v>15530</v>
      </c>
      <c r="H12" s="388">
        <v>2</v>
      </c>
      <c r="I12" s="390">
        <v>25398</v>
      </c>
      <c r="J12" s="391">
        <v>2</v>
      </c>
      <c r="K12" s="389">
        <v>27333</v>
      </c>
      <c r="L12" s="388">
        <v>7</v>
      </c>
      <c r="M12" s="390">
        <v>8160</v>
      </c>
      <c r="N12" s="391">
        <v>6</v>
      </c>
      <c r="O12" s="389">
        <v>9880</v>
      </c>
      <c r="P12" s="388">
        <v>4</v>
      </c>
      <c r="Q12" s="390">
        <v>3210</v>
      </c>
      <c r="R12" s="391">
        <v>4</v>
      </c>
      <c r="S12" s="389">
        <v>4705</v>
      </c>
      <c r="T12" s="1464">
        <f t="shared" si="0"/>
        <v>3.5</v>
      </c>
      <c r="U12" s="379">
        <f t="shared" si="1"/>
        <v>24.5</v>
      </c>
      <c r="V12" s="380">
        <f t="shared" si="2"/>
        <v>111216</v>
      </c>
      <c r="W12" s="1237">
        <f t="shared" si="3"/>
        <v>3</v>
      </c>
      <c r="X12" s="382">
        <f t="shared" si="4"/>
        <v>1</v>
      </c>
      <c r="Y12" s="382">
        <f t="shared" si="6"/>
        <v>24.5</v>
      </c>
      <c r="Z12" s="382">
        <f t="shared" si="6"/>
        <v>111216</v>
      </c>
      <c r="AA12" s="383">
        <f t="shared" si="7"/>
        <v>27333</v>
      </c>
      <c r="AB12" s="382">
        <f t="shared" si="8"/>
        <v>23.387812667000002</v>
      </c>
      <c r="AC12" s="382">
        <f t="shared" si="5"/>
        <v>3</v>
      </c>
      <c r="AD12" s="382">
        <f t="shared" si="9"/>
        <v>7</v>
      </c>
      <c r="AE12" s="382">
        <f t="shared" si="10"/>
        <v>3.5</v>
      </c>
    </row>
    <row r="13" spans="1:31" s="382" customFormat="1" ht="15" customHeight="1" x14ac:dyDescent="0.2">
      <c r="A13" s="1521">
        <v>4</v>
      </c>
      <c r="B13" s="396" t="s">
        <v>729</v>
      </c>
      <c r="C13" s="397" t="s">
        <v>221</v>
      </c>
      <c r="D13" s="388">
        <v>7</v>
      </c>
      <c r="E13" s="390">
        <v>13970</v>
      </c>
      <c r="F13" s="391">
        <v>5</v>
      </c>
      <c r="G13" s="389">
        <v>11690</v>
      </c>
      <c r="H13" s="388">
        <v>3</v>
      </c>
      <c r="I13" s="390">
        <v>25016</v>
      </c>
      <c r="J13" s="391">
        <v>5</v>
      </c>
      <c r="K13" s="389">
        <v>17290</v>
      </c>
      <c r="L13" s="388">
        <v>3</v>
      </c>
      <c r="M13" s="390">
        <v>13190</v>
      </c>
      <c r="N13" s="391">
        <v>1</v>
      </c>
      <c r="O13" s="389">
        <v>17640</v>
      </c>
      <c r="P13" s="388">
        <v>6</v>
      </c>
      <c r="Q13" s="390">
        <v>2770</v>
      </c>
      <c r="R13" s="391">
        <v>5</v>
      </c>
      <c r="S13" s="389">
        <v>4267</v>
      </c>
      <c r="T13" s="1464">
        <f t="shared" si="0"/>
        <v>3.5</v>
      </c>
      <c r="U13" s="379">
        <f t="shared" si="1"/>
        <v>31.5</v>
      </c>
      <c r="V13" s="380">
        <f t="shared" si="2"/>
        <v>105833</v>
      </c>
      <c r="W13" s="1237">
        <f t="shared" si="3"/>
        <v>4</v>
      </c>
      <c r="X13" s="382">
        <f t="shared" si="4"/>
        <v>1</v>
      </c>
      <c r="Y13" s="382">
        <f t="shared" si="6"/>
        <v>31.5</v>
      </c>
      <c r="Z13" s="382">
        <f t="shared" si="6"/>
        <v>105833</v>
      </c>
      <c r="AA13" s="383">
        <f t="shared" si="7"/>
        <v>25016</v>
      </c>
      <c r="AB13" s="382">
        <f t="shared" si="8"/>
        <v>30.441644984</v>
      </c>
      <c r="AC13" s="382">
        <f t="shared" si="5"/>
        <v>4</v>
      </c>
      <c r="AD13" s="382">
        <f t="shared" si="9"/>
        <v>7</v>
      </c>
      <c r="AE13" s="382">
        <f t="shared" si="10"/>
        <v>3.5</v>
      </c>
    </row>
    <row r="14" spans="1:31" s="382" customFormat="1" ht="15" customHeight="1" x14ac:dyDescent="0.2">
      <c r="A14" s="1522">
        <v>5</v>
      </c>
      <c r="B14" s="396" t="s">
        <v>730</v>
      </c>
      <c r="C14" s="397" t="s">
        <v>28</v>
      </c>
      <c r="D14" s="388">
        <v>3</v>
      </c>
      <c r="E14" s="390">
        <v>15500</v>
      </c>
      <c r="F14" s="391">
        <v>3</v>
      </c>
      <c r="G14" s="389">
        <v>14310</v>
      </c>
      <c r="H14" s="388">
        <v>7</v>
      </c>
      <c r="I14" s="390">
        <v>16349</v>
      </c>
      <c r="J14" s="391">
        <v>8</v>
      </c>
      <c r="K14" s="389">
        <v>11557</v>
      </c>
      <c r="L14" s="388">
        <v>6</v>
      </c>
      <c r="M14" s="390">
        <v>8970</v>
      </c>
      <c r="N14" s="391">
        <v>4</v>
      </c>
      <c r="O14" s="389">
        <v>13040</v>
      </c>
      <c r="P14" s="388">
        <v>3</v>
      </c>
      <c r="Q14" s="390">
        <v>3394</v>
      </c>
      <c r="R14" s="391">
        <v>6</v>
      </c>
      <c r="S14" s="389">
        <v>3234</v>
      </c>
      <c r="T14" s="1464">
        <f t="shared" si="0"/>
        <v>4</v>
      </c>
      <c r="U14" s="379">
        <f t="shared" si="1"/>
        <v>36</v>
      </c>
      <c r="V14" s="380">
        <f t="shared" si="2"/>
        <v>86354</v>
      </c>
      <c r="W14" s="1237">
        <f t="shared" si="3"/>
        <v>5</v>
      </c>
      <c r="X14" s="382">
        <f t="shared" si="4"/>
        <v>1</v>
      </c>
      <c r="Y14" s="382">
        <f t="shared" si="6"/>
        <v>36</v>
      </c>
      <c r="Z14" s="382">
        <f t="shared" si="6"/>
        <v>86354</v>
      </c>
      <c r="AA14" s="383">
        <f t="shared" si="7"/>
        <v>16349</v>
      </c>
      <c r="AB14" s="382">
        <f t="shared" si="8"/>
        <v>35.136443651</v>
      </c>
      <c r="AC14" s="382">
        <f t="shared" si="5"/>
        <v>5</v>
      </c>
      <c r="AD14" s="382">
        <f t="shared" si="9"/>
        <v>8</v>
      </c>
      <c r="AE14" s="382">
        <f t="shared" si="10"/>
        <v>4</v>
      </c>
    </row>
    <row r="15" spans="1:31" s="382" customFormat="1" ht="15" customHeight="1" x14ac:dyDescent="0.2">
      <c r="A15" s="1522">
        <v>6</v>
      </c>
      <c r="B15" s="396" t="s">
        <v>733</v>
      </c>
      <c r="C15" s="397" t="s">
        <v>716</v>
      </c>
      <c r="D15" s="388">
        <v>8</v>
      </c>
      <c r="E15" s="390">
        <v>13020</v>
      </c>
      <c r="F15" s="391">
        <v>7</v>
      </c>
      <c r="G15" s="389">
        <v>9180</v>
      </c>
      <c r="H15" s="388">
        <v>8</v>
      </c>
      <c r="I15" s="390">
        <v>16149</v>
      </c>
      <c r="J15" s="391">
        <v>3</v>
      </c>
      <c r="K15" s="389">
        <v>21641</v>
      </c>
      <c r="L15" s="388">
        <v>4</v>
      </c>
      <c r="M15" s="390">
        <v>13130</v>
      </c>
      <c r="N15" s="391">
        <v>5</v>
      </c>
      <c r="O15" s="389">
        <v>11530</v>
      </c>
      <c r="P15" s="388">
        <v>5</v>
      </c>
      <c r="Q15" s="390">
        <v>2928</v>
      </c>
      <c r="R15" s="391">
        <v>1</v>
      </c>
      <c r="S15" s="389">
        <v>4892</v>
      </c>
      <c r="T15" s="1464">
        <f t="shared" si="0"/>
        <v>4</v>
      </c>
      <c r="U15" s="379">
        <f t="shared" si="1"/>
        <v>37</v>
      </c>
      <c r="V15" s="380">
        <f t="shared" si="2"/>
        <v>92470</v>
      </c>
      <c r="W15" s="1237">
        <f t="shared" si="3"/>
        <v>6</v>
      </c>
      <c r="X15" s="382">
        <f t="shared" si="4"/>
        <v>1</v>
      </c>
      <c r="Y15" s="382">
        <f t="shared" si="6"/>
        <v>37</v>
      </c>
      <c r="Z15" s="382">
        <f t="shared" si="6"/>
        <v>92470</v>
      </c>
      <c r="AA15" s="383">
        <f t="shared" si="7"/>
        <v>21641</v>
      </c>
      <c r="AB15" s="382">
        <f t="shared" si="8"/>
        <v>36.075278359000002</v>
      </c>
      <c r="AC15" s="382">
        <f t="shared" si="5"/>
        <v>6</v>
      </c>
      <c r="AD15" s="382">
        <f t="shared" si="9"/>
        <v>8</v>
      </c>
      <c r="AE15" s="382">
        <f t="shared" si="10"/>
        <v>4</v>
      </c>
    </row>
    <row r="16" spans="1:31" s="382" customFormat="1" ht="15" customHeight="1" x14ac:dyDescent="0.2">
      <c r="A16" s="1521">
        <v>7</v>
      </c>
      <c r="B16" s="396" t="s">
        <v>731</v>
      </c>
      <c r="C16" s="397" t="s">
        <v>102</v>
      </c>
      <c r="D16" s="388">
        <v>6</v>
      </c>
      <c r="E16" s="390">
        <v>14300</v>
      </c>
      <c r="F16" s="391">
        <v>6</v>
      </c>
      <c r="G16" s="389">
        <v>10130</v>
      </c>
      <c r="H16" s="388">
        <v>5</v>
      </c>
      <c r="I16" s="390">
        <v>22199</v>
      </c>
      <c r="J16" s="391">
        <v>7</v>
      </c>
      <c r="K16" s="389">
        <v>13656</v>
      </c>
      <c r="L16" s="388">
        <v>8</v>
      </c>
      <c r="M16" s="390">
        <v>6180</v>
      </c>
      <c r="N16" s="391">
        <v>7</v>
      </c>
      <c r="O16" s="389">
        <v>8300</v>
      </c>
      <c r="P16" s="388">
        <v>9</v>
      </c>
      <c r="Q16" s="390">
        <v>0</v>
      </c>
      <c r="R16" s="391">
        <v>9</v>
      </c>
      <c r="S16" s="389">
        <v>0</v>
      </c>
      <c r="T16" s="1464">
        <f t="shared" si="0"/>
        <v>4.5</v>
      </c>
      <c r="U16" s="379">
        <f t="shared" si="1"/>
        <v>52.5</v>
      </c>
      <c r="V16" s="380">
        <f t="shared" si="2"/>
        <v>74765</v>
      </c>
      <c r="W16" s="1237">
        <f t="shared" si="3"/>
        <v>7</v>
      </c>
      <c r="X16" s="382">
        <f t="shared" si="4"/>
        <v>1</v>
      </c>
      <c r="Y16" s="382">
        <f t="shared" si="6"/>
        <v>52.5</v>
      </c>
      <c r="Z16" s="382">
        <f t="shared" si="6"/>
        <v>74765</v>
      </c>
      <c r="AA16" s="383">
        <f t="shared" si="7"/>
        <v>22199</v>
      </c>
      <c r="AB16" s="382">
        <f t="shared" si="8"/>
        <v>51.752327801</v>
      </c>
      <c r="AC16" s="382">
        <f t="shared" si="5"/>
        <v>7</v>
      </c>
      <c r="AD16" s="382">
        <f t="shared" si="9"/>
        <v>9</v>
      </c>
      <c r="AE16" s="382">
        <f t="shared" si="10"/>
        <v>4.5</v>
      </c>
    </row>
    <row r="17" spans="1:31" s="382" customFormat="1" ht="15" customHeight="1" x14ac:dyDescent="0.2">
      <c r="A17" s="1522">
        <v>8</v>
      </c>
      <c r="B17" s="396" t="s">
        <v>732</v>
      </c>
      <c r="C17" s="397" t="s">
        <v>500</v>
      </c>
      <c r="D17" s="388">
        <v>5</v>
      </c>
      <c r="E17" s="390">
        <v>14430</v>
      </c>
      <c r="F17" s="391">
        <v>8</v>
      </c>
      <c r="G17" s="389">
        <v>8970</v>
      </c>
      <c r="H17" s="388">
        <v>6</v>
      </c>
      <c r="I17" s="390">
        <v>18133</v>
      </c>
      <c r="J17" s="391">
        <v>6</v>
      </c>
      <c r="K17" s="389">
        <v>17094</v>
      </c>
      <c r="L17" s="388">
        <v>5</v>
      </c>
      <c r="M17" s="390">
        <v>10190</v>
      </c>
      <c r="N17" s="391">
        <v>9</v>
      </c>
      <c r="O17" s="389">
        <v>0</v>
      </c>
      <c r="P17" s="388">
        <v>9</v>
      </c>
      <c r="Q17" s="390">
        <v>0</v>
      </c>
      <c r="R17" s="391">
        <v>9</v>
      </c>
      <c r="S17" s="389">
        <v>0</v>
      </c>
      <c r="T17" s="1464">
        <f t="shared" si="0"/>
        <v>4.5</v>
      </c>
      <c r="U17" s="379">
        <f t="shared" si="1"/>
        <v>52.5</v>
      </c>
      <c r="V17" s="380">
        <f t="shared" si="2"/>
        <v>68817</v>
      </c>
      <c r="W17" s="1237">
        <f t="shared" si="3"/>
        <v>8</v>
      </c>
      <c r="X17" s="382">
        <f t="shared" si="4"/>
        <v>1</v>
      </c>
      <c r="Y17" s="382">
        <f t="shared" si="6"/>
        <v>52.5</v>
      </c>
      <c r="Z17" s="382">
        <f t="shared" si="6"/>
        <v>68817</v>
      </c>
      <c r="AA17" s="383">
        <f t="shared" si="7"/>
        <v>18133</v>
      </c>
      <c r="AB17" s="382">
        <f t="shared" si="8"/>
        <v>51.811811867000003</v>
      </c>
      <c r="AC17" s="382">
        <f t="shared" si="5"/>
        <v>8</v>
      </c>
      <c r="AD17" s="382">
        <f t="shared" si="9"/>
        <v>9</v>
      </c>
      <c r="AE17" s="382">
        <f t="shared" si="10"/>
        <v>4.5</v>
      </c>
    </row>
    <row r="18" spans="1:31" s="382" customFormat="1" ht="15" customHeight="1" thickBot="1" x14ac:dyDescent="0.25">
      <c r="A18" s="1523"/>
      <c r="B18" s="1468"/>
      <c r="C18" s="1469"/>
      <c r="D18" s="1470"/>
      <c r="E18" s="1471"/>
      <c r="F18" s="1472"/>
      <c r="G18" s="1473"/>
      <c r="H18" s="1470"/>
      <c r="I18" s="1471"/>
      <c r="J18" s="1472"/>
      <c r="K18" s="1473"/>
      <c r="L18" s="1470"/>
      <c r="M18" s="1471"/>
      <c r="N18" s="1472"/>
      <c r="O18" s="1473"/>
      <c r="P18" s="1470"/>
      <c r="Q18" s="1471"/>
      <c r="R18" s="1472"/>
      <c r="S18" s="1473"/>
      <c r="T18" s="1474" t="str">
        <f>IF( ISNUMBER(AE49)=TRUE,AE49,"")</f>
        <v/>
      </c>
      <c r="U18" s="1475" t="str">
        <f t="shared" si="1"/>
        <v/>
      </c>
      <c r="V18" s="1476" t="str">
        <f t="shared" si="2"/>
        <v/>
      </c>
      <c r="W18" s="1520" t="str">
        <f>IF(ISNUMBER(AC49)=TRUE,AC49,"")</f>
        <v/>
      </c>
      <c r="X18" s="382" t="str">
        <f>IF(ISNUMBER(#REF!)=TRUE,1,"")</f>
        <v/>
      </c>
      <c r="Y18" s="382" t="str">
        <f>IF(ISNUMBER(#REF!)=TRUE,#REF!,"")</f>
        <v/>
      </c>
      <c r="Z18" s="382" t="str">
        <f>IF(ISNUMBER(#REF!)=TRUE,#REF!,"")</f>
        <v/>
      </c>
      <c r="AA18" s="383" t="e">
        <f>MAX(#REF!,#REF!,#REF!,#REF!,#REF!,#REF!,#REF!,#REF!)</f>
        <v>#REF!</v>
      </c>
      <c r="AB18" s="382" t="str">
        <f t="shared" si="8"/>
        <v/>
      </c>
      <c r="AC18" s="382" t="str">
        <f t="shared" si="5"/>
        <v/>
      </c>
      <c r="AD18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18" s="382" t="str">
        <f t="shared" si="10"/>
        <v/>
      </c>
    </row>
    <row r="19" spans="1:31" s="382" customFormat="1" ht="15" customHeight="1" thickTop="1" x14ac:dyDescent="0.2">
      <c r="A19" s="358"/>
      <c r="B19" s="362"/>
      <c r="C19"/>
      <c r="D19"/>
      <c r="E19" s="359"/>
      <c r="F19"/>
      <c r="G19" s="359"/>
      <c r="H19"/>
      <c r="I19" s="359"/>
      <c r="J19"/>
      <c r="K19" s="359"/>
      <c r="L19"/>
      <c r="M19" s="359"/>
      <c r="N19"/>
      <c r="O19" s="359"/>
      <c r="P19"/>
      <c r="Q19" s="359"/>
      <c r="R19"/>
      <c r="S19" s="359"/>
      <c r="T19" s="359"/>
      <c r="U19"/>
      <c r="V19" s="359"/>
      <c r="W19"/>
      <c r="X19" s="382" t="str">
        <f>IF(ISNUMBER(#REF!)=TRUE,1,"")</f>
        <v/>
      </c>
      <c r="Y19" s="382" t="str">
        <f>IF(ISNUMBER(#REF!)=TRUE,#REF!,"")</f>
        <v/>
      </c>
      <c r="Z19" s="382" t="str">
        <f>IF(ISNUMBER(#REF!)=TRUE,#REF!,"")</f>
        <v/>
      </c>
      <c r="AA19" s="383" t="e">
        <f>MAX(#REF!,#REF!,#REF!,#REF!,#REF!,#REF!,#REF!,#REF!)</f>
        <v>#REF!</v>
      </c>
      <c r="AB19" s="382" t="str">
        <f t="shared" si="8"/>
        <v/>
      </c>
      <c r="AC19" s="382" t="str">
        <f t="shared" si="5"/>
        <v/>
      </c>
      <c r="AD19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19" s="382" t="str">
        <f t="shared" si="10"/>
        <v/>
      </c>
    </row>
    <row r="20" spans="1:31" s="382" customFormat="1" ht="15" customHeight="1" x14ac:dyDescent="0.2">
      <c r="A20" s="358"/>
      <c r="B20" s="362"/>
      <c r="C20"/>
      <c r="D20"/>
      <c r="E20" s="359"/>
      <c r="F20"/>
      <c r="G20" s="359"/>
      <c r="H20"/>
      <c r="I20" s="359"/>
      <c r="J20"/>
      <c r="K20" s="359"/>
      <c r="L20"/>
      <c r="M20" s="359"/>
      <c r="N20"/>
      <c r="O20" s="359"/>
      <c r="P20"/>
      <c r="Q20" s="359"/>
      <c r="R20"/>
      <c r="S20" s="359"/>
      <c r="T20" s="359"/>
      <c r="U20"/>
      <c r="V20" s="359"/>
      <c r="W20"/>
      <c r="X20" s="382" t="str">
        <f>IF(ISNUMBER(#REF!)=TRUE,1,"")</f>
        <v/>
      </c>
      <c r="Y20" s="382" t="str">
        <f>IF(ISNUMBER(#REF!)=TRUE,#REF!,"")</f>
        <v/>
      </c>
      <c r="Z20" s="382" t="str">
        <f>IF(ISNUMBER(#REF!)=TRUE,#REF!,"")</f>
        <v/>
      </c>
      <c r="AA20" s="383" t="e">
        <f>MAX(#REF!,#REF!,#REF!,#REF!,#REF!,#REF!,#REF!,#REF!)</f>
        <v>#REF!</v>
      </c>
      <c r="AB20" s="382" t="str">
        <f t="shared" si="8"/>
        <v/>
      </c>
      <c r="AC20" s="382" t="str">
        <f t="shared" si="5"/>
        <v/>
      </c>
      <c r="AD20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20" s="382" t="str">
        <f t="shared" si="10"/>
        <v/>
      </c>
    </row>
    <row r="21" spans="1:31" s="382" customFormat="1" ht="15" customHeight="1" x14ac:dyDescent="0.2">
      <c r="A21" s="358"/>
      <c r="B21" s="362"/>
      <c r="C21"/>
      <c r="D21"/>
      <c r="E21" s="359"/>
      <c r="F21"/>
      <c r="G21" s="359"/>
      <c r="H21"/>
      <c r="I21" s="359"/>
      <c r="J21"/>
      <c r="K21" s="359"/>
      <c r="L21"/>
      <c r="M21" s="359"/>
      <c r="N21"/>
      <c r="O21" s="359"/>
      <c r="P21"/>
      <c r="Q21" s="359"/>
      <c r="R21"/>
      <c r="S21" s="359"/>
      <c r="T21" s="359"/>
      <c r="U21"/>
      <c r="V21" s="359"/>
      <c r="W21"/>
      <c r="X21" s="382" t="str">
        <f>IF(ISNUMBER(#REF!)=TRUE,1,"")</f>
        <v/>
      </c>
      <c r="Y21" s="382" t="str">
        <f>IF(ISNUMBER(#REF!)=TRUE,#REF!,"")</f>
        <v/>
      </c>
      <c r="Z21" s="382" t="str">
        <f>IF(ISNUMBER(#REF!)=TRUE,#REF!,"")</f>
        <v/>
      </c>
      <c r="AA21" s="383" t="e">
        <f>MAX(#REF!,#REF!,#REF!,#REF!,#REF!,#REF!,#REF!,#REF!)</f>
        <v>#REF!</v>
      </c>
      <c r="AB21" s="382" t="str">
        <f t="shared" si="8"/>
        <v/>
      </c>
      <c r="AC21" s="382" t="str">
        <f t="shared" si="5"/>
        <v/>
      </c>
      <c r="AD21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21" s="382" t="str">
        <f t="shared" si="10"/>
        <v/>
      </c>
    </row>
    <row r="22" spans="1:31" ht="15" customHeight="1" x14ac:dyDescent="0.2">
      <c r="X22" s="382" t="str">
        <f>IF(ISNUMBER(#REF!)=TRUE,1,"")</f>
        <v/>
      </c>
      <c r="Y22" s="382" t="str">
        <f>IF(ISNUMBER(#REF!)=TRUE,#REF!,"")</f>
        <v/>
      </c>
      <c r="Z22" s="382" t="str">
        <f>IF(ISNUMBER(#REF!)=TRUE,#REF!,"")</f>
        <v/>
      </c>
      <c r="AA22" s="383" t="e">
        <f>MAX(#REF!,#REF!,#REF!,#REF!,#REF!,#REF!,#REF!,#REF!)</f>
        <v>#REF!</v>
      </c>
      <c r="AB22" s="382" t="str">
        <f t="shared" si="8"/>
        <v/>
      </c>
      <c r="AC22" s="382" t="str">
        <f t="shared" si="5"/>
        <v/>
      </c>
      <c r="AD22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22" s="382" t="str">
        <f t="shared" si="10"/>
        <v/>
      </c>
    </row>
    <row r="23" spans="1:31" ht="15.75" customHeight="1" x14ac:dyDescent="0.2">
      <c r="X23" s="382" t="str">
        <f>IF(ISNUMBER(#REF!)=TRUE,1,"")</f>
        <v/>
      </c>
      <c r="Y23" s="382" t="str">
        <f>IF(ISNUMBER(#REF!)=TRUE,#REF!,"")</f>
        <v/>
      </c>
      <c r="Z23" s="382" t="str">
        <f>IF(ISNUMBER(#REF!)=TRUE,#REF!,"")</f>
        <v/>
      </c>
      <c r="AA23" s="383" t="e">
        <f>MAX(#REF!,#REF!,#REF!,#REF!,#REF!,#REF!,#REF!,#REF!)</f>
        <v>#REF!</v>
      </c>
      <c r="AB23" s="382" t="str">
        <f t="shared" si="8"/>
        <v/>
      </c>
      <c r="AC23" s="382" t="str">
        <f t="shared" si="5"/>
        <v/>
      </c>
      <c r="AD23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23" s="382" t="str">
        <f t="shared" si="10"/>
        <v/>
      </c>
    </row>
    <row r="24" spans="1:31" x14ac:dyDescent="0.2">
      <c r="X24" s="382" t="str">
        <f>IF(ISNUMBER(#REF!)=TRUE,1,"")</f>
        <v/>
      </c>
      <c r="Y24" s="382" t="str">
        <f>IF(ISNUMBER(#REF!)=TRUE,#REF!,"")</f>
        <v/>
      </c>
      <c r="Z24" s="382" t="str">
        <f>IF(ISNUMBER(#REF!)=TRUE,#REF!,"")</f>
        <v/>
      </c>
      <c r="AA24" s="383" t="e">
        <f>MAX(#REF!,#REF!,#REF!,#REF!,#REF!,#REF!,#REF!,#REF!)</f>
        <v>#REF!</v>
      </c>
      <c r="AB24" s="382" t="str">
        <f t="shared" si="8"/>
        <v/>
      </c>
      <c r="AC24" s="382" t="str">
        <f t="shared" si="5"/>
        <v/>
      </c>
      <c r="AD24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24" s="382" t="str">
        <f t="shared" si="10"/>
        <v/>
      </c>
    </row>
    <row r="25" spans="1:31" x14ac:dyDescent="0.2">
      <c r="X25" s="382" t="str">
        <f>IF(ISNUMBER(#REF!)=TRUE,1,"")</f>
        <v/>
      </c>
      <c r="Y25" s="382" t="str">
        <f>IF(ISNUMBER(#REF!)=TRUE,#REF!,"")</f>
        <v/>
      </c>
      <c r="Z25" s="382" t="str">
        <f>IF(ISNUMBER(#REF!)=TRUE,#REF!,"")</f>
        <v/>
      </c>
      <c r="AA25" s="383" t="e">
        <f>MAX(#REF!,#REF!,#REF!,#REF!,#REF!,#REF!,#REF!,#REF!)</f>
        <v>#REF!</v>
      </c>
      <c r="AB25" s="382" t="str">
        <f t="shared" si="8"/>
        <v/>
      </c>
      <c r="AC25" s="382" t="str">
        <f t="shared" si="5"/>
        <v/>
      </c>
      <c r="AD25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25" s="382" t="str">
        <f t="shared" si="10"/>
        <v/>
      </c>
    </row>
    <row r="26" spans="1:31" x14ac:dyDescent="0.2">
      <c r="X26" s="382" t="str">
        <f>IF(ISNUMBER(#REF!)=TRUE,1,"")</f>
        <v/>
      </c>
      <c r="Y26" s="382" t="str">
        <f>IF(ISNUMBER(#REF!)=TRUE,#REF!,"")</f>
        <v/>
      </c>
      <c r="Z26" s="382" t="str">
        <f>IF(ISNUMBER(#REF!)=TRUE,#REF!,"")</f>
        <v/>
      </c>
      <c r="AA26" s="383" t="e">
        <f>MAX(#REF!,#REF!,#REF!,#REF!,#REF!,#REF!,#REF!,#REF!)</f>
        <v>#REF!</v>
      </c>
      <c r="AB26" s="382" t="str">
        <f t="shared" si="8"/>
        <v/>
      </c>
      <c r="AC26" s="382" t="str">
        <f t="shared" si="5"/>
        <v/>
      </c>
      <c r="AD26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26" s="382" t="str">
        <f t="shared" si="10"/>
        <v/>
      </c>
    </row>
    <row r="27" spans="1:31" x14ac:dyDescent="0.2">
      <c r="X27" s="382" t="str">
        <f>IF(ISNUMBER(#REF!)=TRUE,1,"")</f>
        <v/>
      </c>
      <c r="Y27" s="382" t="str">
        <f>IF(ISNUMBER(#REF!)=TRUE,#REF!,"")</f>
        <v/>
      </c>
      <c r="Z27" s="382" t="str">
        <f>IF(ISNUMBER(#REF!)=TRUE,#REF!,"")</f>
        <v/>
      </c>
      <c r="AA27" s="383" t="e">
        <f>MAX(#REF!,#REF!,#REF!,#REF!,#REF!,#REF!,#REF!,#REF!)</f>
        <v>#REF!</v>
      </c>
      <c r="AB27" s="382" t="str">
        <f t="shared" si="8"/>
        <v/>
      </c>
      <c r="AC27" s="382" t="str">
        <f t="shared" si="5"/>
        <v/>
      </c>
      <c r="AD27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27" s="382" t="str">
        <f t="shared" si="10"/>
        <v/>
      </c>
    </row>
    <row r="28" spans="1:31" x14ac:dyDescent="0.2">
      <c r="X28" s="382" t="str">
        <f>IF(ISNUMBER(#REF!)=TRUE,1,"")</f>
        <v/>
      </c>
      <c r="Y28" s="382" t="str">
        <f>IF(ISNUMBER(#REF!)=TRUE,#REF!,"")</f>
        <v/>
      </c>
      <c r="Z28" s="382" t="str">
        <f>IF(ISNUMBER(#REF!)=TRUE,#REF!,"")</f>
        <v/>
      </c>
      <c r="AA28" s="383" t="e">
        <f>MAX(#REF!,#REF!,#REF!,#REF!,#REF!,#REF!,#REF!,#REF!)</f>
        <v>#REF!</v>
      </c>
      <c r="AB28" s="382" t="str">
        <f t="shared" si="8"/>
        <v/>
      </c>
      <c r="AC28" s="382" t="str">
        <f t="shared" si="5"/>
        <v/>
      </c>
      <c r="AD28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28" s="382" t="str">
        <f t="shared" si="10"/>
        <v/>
      </c>
    </row>
    <row r="29" spans="1:31" x14ac:dyDescent="0.2">
      <c r="X29" s="382" t="str">
        <f>IF(ISNUMBER(#REF!)=TRUE,1,"")</f>
        <v/>
      </c>
      <c r="Y29" s="382" t="str">
        <f>IF(ISNUMBER(#REF!)=TRUE,#REF!,"")</f>
        <v/>
      </c>
      <c r="Z29" s="382" t="str">
        <f>IF(ISNUMBER(#REF!)=TRUE,#REF!,"")</f>
        <v/>
      </c>
      <c r="AA29" s="383" t="e">
        <f>MAX(#REF!,#REF!,#REF!,#REF!,#REF!,#REF!,#REF!,#REF!)</f>
        <v>#REF!</v>
      </c>
      <c r="AB29" s="382" t="str">
        <f t="shared" si="8"/>
        <v/>
      </c>
      <c r="AC29" s="382" t="str">
        <f t="shared" si="5"/>
        <v/>
      </c>
      <c r="AD29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29" s="382" t="str">
        <f t="shared" si="10"/>
        <v/>
      </c>
    </row>
    <row r="30" spans="1:31" x14ac:dyDescent="0.2">
      <c r="X30" s="382" t="str">
        <f>IF(ISNUMBER(#REF!)=TRUE,1,"")</f>
        <v/>
      </c>
      <c r="Y30" s="382" t="str">
        <f>IF(ISNUMBER(#REF!)=TRUE,#REF!,"")</f>
        <v/>
      </c>
      <c r="Z30" s="382" t="str">
        <f>IF(ISNUMBER(#REF!)=TRUE,#REF!,"")</f>
        <v/>
      </c>
      <c r="AA30" s="383" t="e">
        <f>MAX(#REF!,#REF!,#REF!,#REF!,#REF!,#REF!,#REF!,#REF!)</f>
        <v>#REF!</v>
      </c>
      <c r="AB30" s="382" t="str">
        <f t="shared" si="8"/>
        <v/>
      </c>
      <c r="AC30" s="382" t="str">
        <f t="shared" si="5"/>
        <v/>
      </c>
      <c r="AD30" s="382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30" s="382" t="str">
        <f t="shared" si="10"/>
        <v/>
      </c>
    </row>
  </sheetData>
  <sortState ref="B10:V17">
    <sortCondition ref="U10:U17"/>
    <sortCondition descending="1" ref="V10:V17"/>
  </sortState>
  <mergeCells count="22">
    <mergeCell ref="N5:O5"/>
    <mergeCell ref="H5:I5"/>
    <mergeCell ref="J5:K5"/>
    <mergeCell ref="A5:A7"/>
    <mergeCell ref="B5:B7"/>
    <mergeCell ref="C5:C7"/>
    <mergeCell ref="B1:C1"/>
    <mergeCell ref="B2:C2"/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L5:M5"/>
    <mergeCell ref="P5:Q5"/>
    <mergeCell ref="R5:S5"/>
    <mergeCell ref="D5:E5"/>
    <mergeCell ref="F5:G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65490:U65529 JQ65527:JQ65566 TM65527:TM65566 ADI65527:ADI65566 ANE65527:ANE65566 AXA65527:AXA65566 BGW65527:BGW65566 BQS65527:BQS65566 CAO65527:CAO65566 CKK65527:CKK65566 CUG65527:CUG65566 DEC65527:DEC65566 DNY65527:DNY65566 DXU65527:DXU65566 EHQ65527:EHQ65566 ERM65527:ERM65566 FBI65527:FBI65566 FLE65527:FLE65566 FVA65527:FVA65566 GEW65527:GEW65566 GOS65527:GOS65566 GYO65527:GYO65566 HIK65527:HIK65566 HSG65527:HSG65566 ICC65527:ICC65566 ILY65527:ILY65566 IVU65527:IVU65566 JFQ65527:JFQ65566 JPM65527:JPM65566 JZI65527:JZI65566 KJE65527:KJE65566 KTA65527:KTA65566 LCW65527:LCW65566 LMS65527:LMS65566 LWO65527:LWO65566 MGK65527:MGK65566 MQG65527:MQG65566 NAC65527:NAC65566 NJY65527:NJY65566 NTU65527:NTU65566 ODQ65527:ODQ65566 ONM65527:ONM65566 OXI65527:OXI65566 PHE65527:PHE65566 PRA65527:PRA65566 QAW65527:QAW65566 QKS65527:QKS65566 QUO65527:QUO65566 REK65527:REK65566 ROG65527:ROG65566 RYC65527:RYC65566 SHY65527:SHY65566 SRU65527:SRU65566 TBQ65527:TBQ65566 TLM65527:TLM65566 TVI65527:TVI65566 UFE65527:UFE65566 UPA65527:UPA65566 UYW65527:UYW65566 VIS65527:VIS65566 VSO65527:VSO65566 WCK65527:WCK65566 WMG65527:WMG65566 WWC65527:WWC65566 U131026:U131065 JQ131063:JQ131102 TM131063:TM131102 ADI131063:ADI131102 ANE131063:ANE131102 AXA131063:AXA131102 BGW131063:BGW131102 BQS131063:BQS131102 CAO131063:CAO131102 CKK131063:CKK131102 CUG131063:CUG131102 DEC131063:DEC131102 DNY131063:DNY131102 DXU131063:DXU131102 EHQ131063:EHQ131102 ERM131063:ERM131102 FBI131063:FBI131102 FLE131063:FLE131102 FVA131063:FVA131102 GEW131063:GEW131102 GOS131063:GOS131102 GYO131063:GYO131102 HIK131063:HIK131102 HSG131063:HSG131102 ICC131063:ICC131102 ILY131063:ILY131102 IVU131063:IVU131102 JFQ131063:JFQ131102 JPM131063:JPM131102 JZI131063:JZI131102 KJE131063:KJE131102 KTA131063:KTA131102 LCW131063:LCW131102 LMS131063:LMS131102 LWO131063:LWO131102 MGK131063:MGK131102 MQG131063:MQG131102 NAC131063:NAC131102 NJY131063:NJY131102 NTU131063:NTU131102 ODQ131063:ODQ131102 ONM131063:ONM131102 OXI131063:OXI131102 PHE131063:PHE131102 PRA131063:PRA131102 QAW131063:QAW131102 QKS131063:QKS131102 QUO131063:QUO131102 REK131063:REK131102 ROG131063:ROG131102 RYC131063:RYC131102 SHY131063:SHY131102 SRU131063:SRU131102 TBQ131063:TBQ131102 TLM131063:TLM131102 TVI131063:TVI131102 UFE131063:UFE131102 UPA131063:UPA131102 UYW131063:UYW131102 VIS131063:VIS131102 VSO131063:VSO131102 WCK131063:WCK131102 WMG131063:WMG131102 WWC131063:WWC131102 U196562:U196601 JQ196599:JQ196638 TM196599:TM196638 ADI196599:ADI196638 ANE196599:ANE196638 AXA196599:AXA196638 BGW196599:BGW196638 BQS196599:BQS196638 CAO196599:CAO196638 CKK196599:CKK196638 CUG196599:CUG196638 DEC196599:DEC196638 DNY196599:DNY196638 DXU196599:DXU196638 EHQ196599:EHQ196638 ERM196599:ERM196638 FBI196599:FBI196638 FLE196599:FLE196638 FVA196599:FVA196638 GEW196599:GEW196638 GOS196599:GOS196638 GYO196599:GYO196638 HIK196599:HIK196638 HSG196599:HSG196638 ICC196599:ICC196638 ILY196599:ILY196638 IVU196599:IVU196638 JFQ196599:JFQ196638 JPM196599:JPM196638 JZI196599:JZI196638 KJE196599:KJE196638 KTA196599:KTA196638 LCW196599:LCW196638 LMS196599:LMS196638 LWO196599:LWO196638 MGK196599:MGK196638 MQG196599:MQG196638 NAC196599:NAC196638 NJY196599:NJY196638 NTU196599:NTU196638 ODQ196599:ODQ196638 ONM196599:ONM196638 OXI196599:OXI196638 PHE196599:PHE196638 PRA196599:PRA196638 QAW196599:QAW196638 QKS196599:QKS196638 QUO196599:QUO196638 REK196599:REK196638 ROG196599:ROG196638 RYC196599:RYC196638 SHY196599:SHY196638 SRU196599:SRU196638 TBQ196599:TBQ196638 TLM196599:TLM196638 TVI196599:TVI196638 UFE196599:UFE196638 UPA196599:UPA196638 UYW196599:UYW196638 VIS196599:VIS196638 VSO196599:VSO196638 WCK196599:WCK196638 WMG196599:WMG196638 WWC196599:WWC196638 U262098:U262137 JQ262135:JQ262174 TM262135:TM262174 ADI262135:ADI262174 ANE262135:ANE262174 AXA262135:AXA262174 BGW262135:BGW262174 BQS262135:BQS262174 CAO262135:CAO262174 CKK262135:CKK262174 CUG262135:CUG262174 DEC262135:DEC262174 DNY262135:DNY262174 DXU262135:DXU262174 EHQ262135:EHQ262174 ERM262135:ERM262174 FBI262135:FBI262174 FLE262135:FLE262174 FVA262135:FVA262174 GEW262135:GEW262174 GOS262135:GOS262174 GYO262135:GYO262174 HIK262135:HIK262174 HSG262135:HSG262174 ICC262135:ICC262174 ILY262135:ILY262174 IVU262135:IVU262174 JFQ262135:JFQ262174 JPM262135:JPM262174 JZI262135:JZI262174 KJE262135:KJE262174 KTA262135:KTA262174 LCW262135:LCW262174 LMS262135:LMS262174 LWO262135:LWO262174 MGK262135:MGK262174 MQG262135:MQG262174 NAC262135:NAC262174 NJY262135:NJY262174 NTU262135:NTU262174 ODQ262135:ODQ262174 ONM262135:ONM262174 OXI262135:OXI262174 PHE262135:PHE262174 PRA262135:PRA262174 QAW262135:QAW262174 QKS262135:QKS262174 QUO262135:QUO262174 REK262135:REK262174 ROG262135:ROG262174 RYC262135:RYC262174 SHY262135:SHY262174 SRU262135:SRU262174 TBQ262135:TBQ262174 TLM262135:TLM262174 TVI262135:TVI262174 UFE262135:UFE262174 UPA262135:UPA262174 UYW262135:UYW262174 VIS262135:VIS262174 VSO262135:VSO262174 WCK262135:WCK262174 WMG262135:WMG262174 WWC262135:WWC262174 U327634:U327673 JQ327671:JQ327710 TM327671:TM327710 ADI327671:ADI327710 ANE327671:ANE327710 AXA327671:AXA327710 BGW327671:BGW327710 BQS327671:BQS327710 CAO327671:CAO327710 CKK327671:CKK327710 CUG327671:CUG327710 DEC327671:DEC327710 DNY327671:DNY327710 DXU327671:DXU327710 EHQ327671:EHQ327710 ERM327671:ERM327710 FBI327671:FBI327710 FLE327671:FLE327710 FVA327671:FVA327710 GEW327671:GEW327710 GOS327671:GOS327710 GYO327671:GYO327710 HIK327671:HIK327710 HSG327671:HSG327710 ICC327671:ICC327710 ILY327671:ILY327710 IVU327671:IVU327710 JFQ327671:JFQ327710 JPM327671:JPM327710 JZI327671:JZI327710 KJE327671:KJE327710 KTA327671:KTA327710 LCW327671:LCW327710 LMS327671:LMS327710 LWO327671:LWO327710 MGK327671:MGK327710 MQG327671:MQG327710 NAC327671:NAC327710 NJY327671:NJY327710 NTU327671:NTU327710 ODQ327671:ODQ327710 ONM327671:ONM327710 OXI327671:OXI327710 PHE327671:PHE327710 PRA327671:PRA327710 QAW327671:QAW327710 QKS327671:QKS327710 QUO327671:QUO327710 REK327671:REK327710 ROG327671:ROG327710 RYC327671:RYC327710 SHY327671:SHY327710 SRU327671:SRU327710 TBQ327671:TBQ327710 TLM327671:TLM327710 TVI327671:TVI327710 UFE327671:UFE327710 UPA327671:UPA327710 UYW327671:UYW327710 VIS327671:VIS327710 VSO327671:VSO327710 WCK327671:WCK327710 WMG327671:WMG327710 WWC327671:WWC327710 U393170:U393209 JQ393207:JQ393246 TM393207:TM393246 ADI393207:ADI393246 ANE393207:ANE393246 AXA393207:AXA393246 BGW393207:BGW393246 BQS393207:BQS393246 CAO393207:CAO393246 CKK393207:CKK393246 CUG393207:CUG393246 DEC393207:DEC393246 DNY393207:DNY393246 DXU393207:DXU393246 EHQ393207:EHQ393246 ERM393207:ERM393246 FBI393207:FBI393246 FLE393207:FLE393246 FVA393207:FVA393246 GEW393207:GEW393246 GOS393207:GOS393246 GYO393207:GYO393246 HIK393207:HIK393246 HSG393207:HSG393246 ICC393207:ICC393246 ILY393207:ILY393246 IVU393207:IVU393246 JFQ393207:JFQ393246 JPM393207:JPM393246 JZI393207:JZI393246 KJE393207:KJE393246 KTA393207:KTA393246 LCW393207:LCW393246 LMS393207:LMS393246 LWO393207:LWO393246 MGK393207:MGK393246 MQG393207:MQG393246 NAC393207:NAC393246 NJY393207:NJY393246 NTU393207:NTU393246 ODQ393207:ODQ393246 ONM393207:ONM393246 OXI393207:OXI393246 PHE393207:PHE393246 PRA393207:PRA393246 QAW393207:QAW393246 QKS393207:QKS393246 QUO393207:QUO393246 REK393207:REK393246 ROG393207:ROG393246 RYC393207:RYC393246 SHY393207:SHY393246 SRU393207:SRU393246 TBQ393207:TBQ393246 TLM393207:TLM393246 TVI393207:TVI393246 UFE393207:UFE393246 UPA393207:UPA393246 UYW393207:UYW393246 VIS393207:VIS393246 VSO393207:VSO393246 WCK393207:WCK393246 WMG393207:WMG393246 WWC393207:WWC393246 U458706:U458745 JQ458743:JQ458782 TM458743:TM458782 ADI458743:ADI458782 ANE458743:ANE458782 AXA458743:AXA458782 BGW458743:BGW458782 BQS458743:BQS458782 CAO458743:CAO458782 CKK458743:CKK458782 CUG458743:CUG458782 DEC458743:DEC458782 DNY458743:DNY458782 DXU458743:DXU458782 EHQ458743:EHQ458782 ERM458743:ERM458782 FBI458743:FBI458782 FLE458743:FLE458782 FVA458743:FVA458782 GEW458743:GEW458782 GOS458743:GOS458782 GYO458743:GYO458782 HIK458743:HIK458782 HSG458743:HSG458782 ICC458743:ICC458782 ILY458743:ILY458782 IVU458743:IVU458782 JFQ458743:JFQ458782 JPM458743:JPM458782 JZI458743:JZI458782 KJE458743:KJE458782 KTA458743:KTA458782 LCW458743:LCW458782 LMS458743:LMS458782 LWO458743:LWO458782 MGK458743:MGK458782 MQG458743:MQG458782 NAC458743:NAC458782 NJY458743:NJY458782 NTU458743:NTU458782 ODQ458743:ODQ458782 ONM458743:ONM458782 OXI458743:OXI458782 PHE458743:PHE458782 PRA458743:PRA458782 QAW458743:QAW458782 QKS458743:QKS458782 QUO458743:QUO458782 REK458743:REK458782 ROG458743:ROG458782 RYC458743:RYC458782 SHY458743:SHY458782 SRU458743:SRU458782 TBQ458743:TBQ458782 TLM458743:TLM458782 TVI458743:TVI458782 UFE458743:UFE458782 UPA458743:UPA458782 UYW458743:UYW458782 VIS458743:VIS458782 VSO458743:VSO458782 WCK458743:WCK458782 WMG458743:WMG458782 WWC458743:WWC458782 U524242:U524281 JQ524279:JQ524318 TM524279:TM524318 ADI524279:ADI524318 ANE524279:ANE524318 AXA524279:AXA524318 BGW524279:BGW524318 BQS524279:BQS524318 CAO524279:CAO524318 CKK524279:CKK524318 CUG524279:CUG524318 DEC524279:DEC524318 DNY524279:DNY524318 DXU524279:DXU524318 EHQ524279:EHQ524318 ERM524279:ERM524318 FBI524279:FBI524318 FLE524279:FLE524318 FVA524279:FVA524318 GEW524279:GEW524318 GOS524279:GOS524318 GYO524279:GYO524318 HIK524279:HIK524318 HSG524279:HSG524318 ICC524279:ICC524318 ILY524279:ILY524318 IVU524279:IVU524318 JFQ524279:JFQ524318 JPM524279:JPM524318 JZI524279:JZI524318 KJE524279:KJE524318 KTA524279:KTA524318 LCW524279:LCW524318 LMS524279:LMS524318 LWO524279:LWO524318 MGK524279:MGK524318 MQG524279:MQG524318 NAC524279:NAC524318 NJY524279:NJY524318 NTU524279:NTU524318 ODQ524279:ODQ524318 ONM524279:ONM524318 OXI524279:OXI524318 PHE524279:PHE524318 PRA524279:PRA524318 QAW524279:QAW524318 QKS524279:QKS524318 QUO524279:QUO524318 REK524279:REK524318 ROG524279:ROG524318 RYC524279:RYC524318 SHY524279:SHY524318 SRU524279:SRU524318 TBQ524279:TBQ524318 TLM524279:TLM524318 TVI524279:TVI524318 UFE524279:UFE524318 UPA524279:UPA524318 UYW524279:UYW524318 VIS524279:VIS524318 VSO524279:VSO524318 WCK524279:WCK524318 WMG524279:WMG524318 WWC524279:WWC524318 U589778:U589817 JQ589815:JQ589854 TM589815:TM589854 ADI589815:ADI589854 ANE589815:ANE589854 AXA589815:AXA589854 BGW589815:BGW589854 BQS589815:BQS589854 CAO589815:CAO589854 CKK589815:CKK589854 CUG589815:CUG589854 DEC589815:DEC589854 DNY589815:DNY589854 DXU589815:DXU589854 EHQ589815:EHQ589854 ERM589815:ERM589854 FBI589815:FBI589854 FLE589815:FLE589854 FVA589815:FVA589854 GEW589815:GEW589854 GOS589815:GOS589854 GYO589815:GYO589854 HIK589815:HIK589854 HSG589815:HSG589854 ICC589815:ICC589854 ILY589815:ILY589854 IVU589815:IVU589854 JFQ589815:JFQ589854 JPM589815:JPM589854 JZI589815:JZI589854 KJE589815:KJE589854 KTA589815:KTA589854 LCW589815:LCW589854 LMS589815:LMS589854 LWO589815:LWO589854 MGK589815:MGK589854 MQG589815:MQG589854 NAC589815:NAC589854 NJY589815:NJY589854 NTU589815:NTU589854 ODQ589815:ODQ589854 ONM589815:ONM589854 OXI589815:OXI589854 PHE589815:PHE589854 PRA589815:PRA589854 QAW589815:QAW589854 QKS589815:QKS589854 QUO589815:QUO589854 REK589815:REK589854 ROG589815:ROG589854 RYC589815:RYC589854 SHY589815:SHY589854 SRU589815:SRU589854 TBQ589815:TBQ589854 TLM589815:TLM589854 TVI589815:TVI589854 UFE589815:UFE589854 UPA589815:UPA589854 UYW589815:UYW589854 VIS589815:VIS589854 VSO589815:VSO589854 WCK589815:WCK589854 WMG589815:WMG589854 WWC589815:WWC589854 U655314:U655353 JQ655351:JQ655390 TM655351:TM655390 ADI655351:ADI655390 ANE655351:ANE655390 AXA655351:AXA655390 BGW655351:BGW655390 BQS655351:BQS655390 CAO655351:CAO655390 CKK655351:CKK655390 CUG655351:CUG655390 DEC655351:DEC655390 DNY655351:DNY655390 DXU655351:DXU655390 EHQ655351:EHQ655390 ERM655351:ERM655390 FBI655351:FBI655390 FLE655351:FLE655390 FVA655351:FVA655390 GEW655351:GEW655390 GOS655351:GOS655390 GYO655351:GYO655390 HIK655351:HIK655390 HSG655351:HSG655390 ICC655351:ICC655390 ILY655351:ILY655390 IVU655351:IVU655390 JFQ655351:JFQ655390 JPM655351:JPM655390 JZI655351:JZI655390 KJE655351:KJE655390 KTA655351:KTA655390 LCW655351:LCW655390 LMS655351:LMS655390 LWO655351:LWO655390 MGK655351:MGK655390 MQG655351:MQG655390 NAC655351:NAC655390 NJY655351:NJY655390 NTU655351:NTU655390 ODQ655351:ODQ655390 ONM655351:ONM655390 OXI655351:OXI655390 PHE655351:PHE655390 PRA655351:PRA655390 QAW655351:QAW655390 QKS655351:QKS655390 QUO655351:QUO655390 REK655351:REK655390 ROG655351:ROG655390 RYC655351:RYC655390 SHY655351:SHY655390 SRU655351:SRU655390 TBQ655351:TBQ655390 TLM655351:TLM655390 TVI655351:TVI655390 UFE655351:UFE655390 UPA655351:UPA655390 UYW655351:UYW655390 VIS655351:VIS655390 VSO655351:VSO655390 WCK655351:WCK655390 WMG655351:WMG655390 WWC655351:WWC655390 U720850:U720889 JQ720887:JQ720926 TM720887:TM720926 ADI720887:ADI720926 ANE720887:ANE720926 AXA720887:AXA720926 BGW720887:BGW720926 BQS720887:BQS720926 CAO720887:CAO720926 CKK720887:CKK720926 CUG720887:CUG720926 DEC720887:DEC720926 DNY720887:DNY720926 DXU720887:DXU720926 EHQ720887:EHQ720926 ERM720887:ERM720926 FBI720887:FBI720926 FLE720887:FLE720926 FVA720887:FVA720926 GEW720887:GEW720926 GOS720887:GOS720926 GYO720887:GYO720926 HIK720887:HIK720926 HSG720887:HSG720926 ICC720887:ICC720926 ILY720887:ILY720926 IVU720887:IVU720926 JFQ720887:JFQ720926 JPM720887:JPM720926 JZI720887:JZI720926 KJE720887:KJE720926 KTA720887:KTA720926 LCW720887:LCW720926 LMS720887:LMS720926 LWO720887:LWO720926 MGK720887:MGK720926 MQG720887:MQG720926 NAC720887:NAC720926 NJY720887:NJY720926 NTU720887:NTU720926 ODQ720887:ODQ720926 ONM720887:ONM720926 OXI720887:OXI720926 PHE720887:PHE720926 PRA720887:PRA720926 QAW720887:QAW720926 QKS720887:QKS720926 QUO720887:QUO720926 REK720887:REK720926 ROG720887:ROG720926 RYC720887:RYC720926 SHY720887:SHY720926 SRU720887:SRU720926 TBQ720887:TBQ720926 TLM720887:TLM720926 TVI720887:TVI720926 UFE720887:UFE720926 UPA720887:UPA720926 UYW720887:UYW720926 VIS720887:VIS720926 VSO720887:VSO720926 WCK720887:WCK720926 WMG720887:WMG720926 WWC720887:WWC720926 U786386:U786425 JQ786423:JQ786462 TM786423:TM786462 ADI786423:ADI786462 ANE786423:ANE786462 AXA786423:AXA786462 BGW786423:BGW786462 BQS786423:BQS786462 CAO786423:CAO786462 CKK786423:CKK786462 CUG786423:CUG786462 DEC786423:DEC786462 DNY786423:DNY786462 DXU786423:DXU786462 EHQ786423:EHQ786462 ERM786423:ERM786462 FBI786423:FBI786462 FLE786423:FLE786462 FVA786423:FVA786462 GEW786423:GEW786462 GOS786423:GOS786462 GYO786423:GYO786462 HIK786423:HIK786462 HSG786423:HSG786462 ICC786423:ICC786462 ILY786423:ILY786462 IVU786423:IVU786462 JFQ786423:JFQ786462 JPM786423:JPM786462 JZI786423:JZI786462 KJE786423:KJE786462 KTA786423:KTA786462 LCW786423:LCW786462 LMS786423:LMS786462 LWO786423:LWO786462 MGK786423:MGK786462 MQG786423:MQG786462 NAC786423:NAC786462 NJY786423:NJY786462 NTU786423:NTU786462 ODQ786423:ODQ786462 ONM786423:ONM786462 OXI786423:OXI786462 PHE786423:PHE786462 PRA786423:PRA786462 QAW786423:QAW786462 QKS786423:QKS786462 QUO786423:QUO786462 REK786423:REK786462 ROG786423:ROG786462 RYC786423:RYC786462 SHY786423:SHY786462 SRU786423:SRU786462 TBQ786423:TBQ786462 TLM786423:TLM786462 TVI786423:TVI786462 UFE786423:UFE786462 UPA786423:UPA786462 UYW786423:UYW786462 VIS786423:VIS786462 VSO786423:VSO786462 WCK786423:WCK786462 WMG786423:WMG786462 WWC786423:WWC786462 U851922:U851961 JQ851959:JQ851998 TM851959:TM851998 ADI851959:ADI851998 ANE851959:ANE851998 AXA851959:AXA851998 BGW851959:BGW851998 BQS851959:BQS851998 CAO851959:CAO851998 CKK851959:CKK851998 CUG851959:CUG851998 DEC851959:DEC851998 DNY851959:DNY851998 DXU851959:DXU851998 EHQ851959:EHQ851998 ERM851959:ERM851998 FBI851959:FBI851998 FLE851959:FLE851998 FVA851959:FVA851998 GEW851959:GEW851998 GOS851959:GOS851998 GYO851959:GYO851998 HIK851959:HIK851998 HSG851959:HSG851998 ICC851959:ICC851998 ILY851959:ILY851998 IVU851959:IVU851998 JFQ851959:JFQ851998 JPM851959:JPM851998 JZI851959:JZI851998 KJE851959:KJE851998 KTA851959:KTA851998 LCW851959:LCW851998 LMS851959:LMS851998 LWO851959:LWO851998 MGK851959:MGK851998 MQG851959:MQG851998 NAC851959:NAC851998 NJY851959:NJY851998 NTU851959:NTU851998 ODQ851959:ODQ851998 ONM851959:ONM851998 OXI851959:OXI851998 PHE851959:PHE851998 PRA851959:PRA851998 QAW851959:QAW851998 QKS851959:QKS851998 QUO851959:QUO851998 REK851959:REK851998 ROG851959:ROG851998 RYC851959:RYC851998 SHY851959:SHY851998 SRU851959:SRU851998 TBQ851959:TBQ851998 TLM851959:TLM851998 TVI851959:TVI851998 UFE851959:UFE851998 UPA851959:UPA851998 UYW851959:UYW851998 VIS851959:VIS851998 VSO851959:VSO851998 WCK851959:WCK851998 WMG851959:WMG851998 WWC851959:WWC851998 U917458:U917497 JQ917495:JQ917534 TM917495:TM917534 ADI917495:ADI917534 ANE917495:ANE917534 AXA917495:AXA917534 BGW917495:BGW917534 BQS917495:BQS917534 CAO917495:CAO917534 CKK917495:CKK917534 CUG917495:CUG917534 DEC917495:DEC917534 DNY917495:DNY917534 DXU917495:DXU917534 EHQ917495:EHQ917534 ERM917495:ERM917534 FBI917495:FBI917534 FLE917495:FLE917534 FVA917495:FVA917534 GEW917495:GEW917534 GOS917495:GOS917534 GYO917495:GYO917534 HIK917495:HIK917534 HSG917495:HSG917534 ICC917495:ICC917534 ILY917495:ILY917534 IVU917495:IVU917534 JFQ917495:JFQ917534 JPM917495:JPM917534 JZI917495:JZI917534 KJE917495:KJE917534 KTA917495:KTA917534 LCW917495:LCW917534 LMS917495:LMS917534 LWO917495:LWO917534 MGK917495:MGK917534 MQG917495:MQG917534 NAC917495:NAC917534 NJY917495:NJY917534 NTU917495:NTU917534 ODQ917495:ODQ917534 ONM917495:ONM917534 OXI917495:OXI917534 PHE917495:PHE917534 PRA917495:PRA917534 QAW917495:QAW917534 QKS917495:QKS917534 QUO917495:QUO917534 REK917495:REK917534 ROG917495:ROG917534 RYC917495:RYC917534 SHY917495:SHY917534 SRU917495:SRU917534 TBQ917495:TBQ917534 TLM917495:TLM917534 TVI917495:TVI917534 UFE917495:UFE917534 UPA917495:UPA917534 UYW917495:UYW917534 VIS917495:VIS917534 VSO917495:VSO917534 WCK917495:WCK917534 WMG917495:WMG917534 WWC917495:WWC917534 U982994:U983033 JQ983031:JQ983070 TM983031:TM983070 ADI983031:ADI983070 ANE983031:ANE983070 AXA983031:AXA983070 BGW983031:BGW983070 BQS983031:BQS983070 CAO983031:CAO983070 CKK983031:CKK983070 CUG983031:CUG983070 DEC983031:DEC983070 DNY983031:DNY983070 DXU983031:DXU983070 EHQ983031:EHQ983070 ERM983031:ERM983070 FBI983031:FBI983070 FLE983031:FLE983070 FVA983031:FVA983070 GEW983031:GEW983070 GOS983031:GOS983070 GYO983031:GYO983070 HIK983031:HIK983070 HSG983031:HSG983070 ICC983031:ICC983070 ILY983031:ILY983070 IVU983031:IVU983070 JFQ983031:JFQ983070 JPM983031:JPM983070 JZI983031:JZI983070 KJE983031:KJE983070 KTA983031:KTA983070 LCW983031:LCW983070 LMS983031:LMS983070 LWO983031:LWO983070 MGK983031:MGK983070 MQG983031:MQG983070 NAC983031:NAC983070 NJY983031:NJY983070 NTU983031:NTU983070 ODQ983031:ODQ983070 ONM983031:ONM983070 OXI983031:OXI983070 PHE983031:PHE983070 PRA983031:PRA983070 QAW983031:QAW983070 QKS983031:QKS983070 QUO983031:QUO983070 REK983031:REK983070 ROG983031:ROG983070 RYC983031:RYC983070 SHY983031:SHY983070 SRU983031:SRU983070 TBQ983031:TBQ983070 TLM983031:TLM983070 TVI983031:TVI983070 UFE983031:UFE983070 UPA983031:UPA983070 UYW983031:UYW983070 VIS983031:VIS983070 VSO983031:VSO983070 WCK983031:WCK983070 WMG983031:WMG983070 WWC983031:WWC983070 WWC10:WWC30 WMG10:WMG30 WCK10:WCK30 VSO10:VSO30 VIS10:VIS30 UYW10:UYW30 UPA10:UPA30 UFE10:UFE30 TVI10:TVI30 TLM10:TLM30 TBQ10:TBQ30 SRU10:SRU30 SHY10:SHY30 RYC10:RYC30 ROG10:ROG30 REK10:REK30 QUO10:QUO30 QKS10:QKS30 QAW10:QAW30 PRA10:PRA30 PHE10:PHE30 OXI10:OXI30 ONM10:ONM30 ODQ10:ODQ30 NTU10:NTU30 NJY10:NJY30 NAC10:NAC30 MQG10:MQG30 MGK10:MGK30 LWO10:LWO30 LMS10:LMS30 LCW10:LCW30 KTA10:KTA30 KJE10:KJE30 JZI10:JZI30 JPM10:JPM30 JFQ10:JFQ30 IVU10:IVU30 ILY10:ILY30 ICC10:ICC30 HSG10:HSG30 HIK10:HIK30 GYO10:GYO30 GOS10:GOS30 GEW10:GEW30 FVA10:FVA30 FLE10:FLE30 FBI10:FBI30 ERM10:ERM30 EHQ10:EHQ30 DXU10:DXU30 DNY10:DNY30 DEC10:DEC30 CUG10:CUG30 CKK10:CKK30 CAO10:CAO30 BQS10:BQS30 BGW10:BGW30 AXA10:AXA30 ANE10:ANE30 ADI10:ADI30 TM10:TM30 JQ10:JQ30 U10:U18" xr:uid="{00000000-0002-0000-1400-000000000000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5" fitToWidth="0" orientation="landscape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9">
    <tabColor rgb="FF00B050"/>
  </sheetPr>
  <dimension ref="A1:R28"/>
  <sheetViews>
    <sheetView showRowColHeaders="0" zoomScaleNormal="100" workbookViewId="0">
      <selection activeCell="U22" sqref="U22"/>
    </sheetView>
  </sheetViews>
  <sheetFormatPr defaultRowHeight="12.75" x14ac:dyDescent="0.2"/>
  <cols>
    <col min="1" max="1" width="5"/>
    <col min="2" max="2" width="16.140625"/>
    <col min="3" max="3" width="13.7109375"/>
    <col min="4" max="15" width="5.7109375"/>
  </cols>
  <sheetData>
    <row r="1" spans="1:18" ht="18" x14ac:dyDescent="0.25">
      <c r="A1" s="1837" t="s">
        <v>543</v>
      </c>
      <c r="B1" s="1837"/>
      <c r="C1" s="1837"/>
      <c r="D1" s="1837"/>
      <c r="E1" s="1837"/>
      <c r="F1" s="1837"/>
      <c r="G1" s="1837"/>
      <c r="H1" s="1837"/>
      <c r="I1" s="1837"/>
      <c r="J1" s="1837"/>
      <c r="K1" s="1837"/>
      <c r="L1" s="1837"/>
      <c r="M1" s="1837"/>
      <c r="N1" s="1837"/>
      <c r="O1" s="1837"/>
      <c r="P1" s="1837"/>
      <c r="Q1" s="1837"/>
      <c r="R1" s="1837"/>
    </row>
    <row r="2" spans="1:18" x14ac:dyDescent="0.2">
      <c r="A2" s="912"/>
      <c r="B2" s="770"/>
      <c r="C2" s="962"/>
      <c r="D2" s="913"/>
      <c r="E2" s="913"/>
      <c r="F2" s="913"/>
      <c r="G2" s="913"/>
      <c r="H2" s="913"/>
      <c r="I2" s="913"/>
      <c r="J2" s="913"/>
      <c r="K2" s="913"/>
      <c r="L2" s="913"/>
      <c r="M2" s="913"/>
      <c r="N2" s="913"/>
      <c r="O2" s="913"/>
      <c r="P2" s="914"/>
      <c r="Q2" s="913"/>
      <c r="R2" s="952"/>
    </row>
    <row r="3" spans="1:18" x14ac:dyDescent="0.2">
      <c r="A3" s="912"/>
      <c r="B3" s="770"/>
      <c r="C3" s="962"/>
      <c r="D3" s="913"/>
      <c r="E3" s="913"/>
      <c r="F3" s="913"/>
      <c r="G3" s="913"/>
      <c r="H3" s="913"/>
      <c r="I3" s="913"/>
      <c r="J3" s="913"/>
      <c r="K3" s="913"/>
      <c r="L3" s="913"/>
      <c r="M3" s="913"/>
      <c r="N3" s="913"/>
      <c r="O3" s="913"/>
      <c r="P3" s="913"/>
      <c r="Q3" s="913"/>
      <c r="R3" s="952"/>
    </row>
    <row r="4" spans="1:18" ht="18" x14ac:dyDescent="0.2">
      <c r="A4" s="1838" t="s">
        <v>279</v>
      </c>
      <c r="B4" s="1838"/>
      <c r="C4" s="1838"/>
      <c r="D4" s="1838"/>
      <c r="E4" s="1838"/>
      <c r="F4" s="1838"/>
      <c r="G4" s="1838"/>
      <c r="H4" s="1838"/>
      <c r="I4" s="1838"/>
      <c r="J4" s="1838"/>
      <c r="K4" s="1838"/>
      <c r="L4" s="1838"/>
      <c r="M4" s="1838"/>
      <c r="N4" s="1838"/>
      <c r="O4" s="1838"/>
      <c r="P4" s="1838"/>
      <c r="Q4" s="1838"/>
      <c r="R4" s="1838"/>
    </row>
    <row r="5" spans="1:18" ht="27" x14ac:dyDescent="0.45">
      <c r="A5" s="912"/>
      <c r="B5" s="776"/>
      <c r="C5" s="962"/>
      <c r="D5" s="913"/>
      <c r="E5" s="913"/>
      <c r="F5" s="913"/>
      <c r="G5" s="913"/>
      <c r="H5" s="913"/>
      <c r="I5" s="913"/>
      <c r="J5" s="913"/>
      <c r="K5" s="913"/>
      <c r="L5" s="913"/>
      <c r="M5" s="913"/>
      <c r="N5" s="913"/>
      <c r="O5" s="913"/>
      <c r="P5" s="914"/>
      <c r="Q5" s="913"/>
      <c r="R5" s="952"/>
    </row>
    <row r="6" spans="1:18" ht="13.5" thickBot="1" x14ac:dyDescent="0.25">
      <c r="A6" s="912"/>
      <c r="B6" s="770"/>
      <c r="C6" s="962"/>
      <c r="D6" s="913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4"/>
      <c r="Q6" s="913"/>
      <c r="R6" s="952"/>
    </row>
    <row r="7" spans="1:18" ht="13.5" thickTop="1" x14ac:dyDescent="0.2">
      <c r="A7" s="1839" t="s">
        <v>280</v>
      </c>
      <c r="B7" s="1842" t="s">
        <v>281</v>
      </c>
      <c r="C7" s="1845" t="s">
        <v>282</v>
      </c>
      <c r="D7" s="1848" t="s">
        <v>6</v>
      </c>
      <c r="E7" s="1849"/>
      <c r="F7" s="1850" t="s">
        <v>7</v>
      </c>
      <c r="G7" s="1851"/>
      <c r="H7" s="1848" t="s">
        <v>8</v>
      </c>
      <c r="I7" s="1849"/>
      <c r="J7" s="1850" t="s">
        <v>9</v>
      </c>
      <c r="K7" s="1849"/>
      <c r="L7" s="1852" t="s">
        <v>10</v>
      </c>
      <c r="M7" s="1853"/>
      <c r="N7" s="1852" t="s">
        <v>11</v>
      </c>
      <c r="O7" s="1853"/>
      <c r="P7" s="1854" t="s">
        <v>283</v>
      </c>
      <c r="Q7" s="1855"/>
      <c r="R7" s="1856"/>
    </row>
    <row r="8" spans="1:18" x14ac:dyDescent="0.2">
      <c r="A8" s="1840"/>
      <c r="B8" s="1843"/>
      <c r="C8" s="1846"/>
      <c r="D8" s="1863" t="str">
        <f>IF(ISBLANK('[8]Ukupni plasman lige'!$D$8:$E$8)=FALSE,'[8]Ukupni plasman lige'!$D$8:$E$8,"")</f>
        <v>Granešina</v>
      </c>
      <c r="E8" s="1834"/>
      <c r="F8" s="1863" t="str">
        <f>IF(ISBLANK('[8]Ukupni plasman lige'!$F$8:$G$8)=FALSE,'[8]Ukupni plasman lige'!$F$8:$G$8,"")</f>
        <v>Granešina</v>
      </c>
      <c r="G8" s="1834"/>
      <c r="H8" s="1863" t="str">
        <f>IF(ISBLANK('[8]Ukupni plasman lige'!$H$8:$I$8)=FALSE,'[8]Ukupni plasman lige'!$H$8:$I$8,"")</f>
        <v>Granešina</v>
      </c>
      <c r="I8" s="1834"/>
      <c r="J8" s="1833" t="str">
        <f>IF(ISBLANK('[8]Ukupni plasman lige'!$J$8:$K$8)=FALSE,'[8]Ukupni plasman lige'!$J$8:$K$8,"")</f>
        <v>Granešina</v>
      </c>
      <c r="K8" s="1834"/>
      <c r="L8" s="1833" t="str">
        <f>IF(ISBLANK('[8]Ukupni plasman lige'!$L$8:$M$8)=FALSE,'[8]Ukupni plasman lige'!$L$8:$M$8,"")</f>
        <v>Granešina</v>
      </c>
      <c r="M8" s="1834"/>
      <c r="N8" s="1833" t="str">
        <f>IF(ISBLANK('[8]Ukupni plasman lige'!$N$8:$O$8)=FALSE,'[8]Ukupni plasman lige'!$N$8:$O$8,"")</f>
        <v>Granešina</v>
      </c>
      <c r="O8" s="1834"/>
      <c r="P8" s="1857"/>
      <c r="Q8" s="1858"/>
      <c r="R8" s="1859"/>
    </row>
    <row r="9" spans="1:18" ht="12.75" customHeight="1" x14ac:dyDescent="0.2">
      <c r="A9" s="1840"/>
      <c r="B9" s="1843"/>
      <c r="C9" s="1846"/>
      <c r="D9" s="1835" t="str">
        <f>IF(ISBLANK('[8]Ukupni plasman lige'!$D$9:$E$9)=FALSE,'[8]Ukupni plasman lige'!$D$9:$E$9,"")</f>
        <v>03.11.2018.</v>
      </c>
      <c r="E9" s="1836"/>
      <c r="F9" s="1835" t="str">
        <f>IF(ISBLANK('[8]Ukupni plasman lige'!$F$9:$G$9)=FALSE,'[8]Ukupni plasman lige'!$F$9:$G$9,"")</f>
        <v>03.11.2018.</v>
      </c>
      <c r="G9" s="1836"/>
      <c r="H9" s="1835" t="str">
        <f>IF(ISBLANK('[8]Ukupni plasman lige'!$H$9:$I$9)=FALSE,'[8]Ukupni plasman lige'!$H$9:$I$9,"")</f>
        <v>04.11.2018.</v>
      </c>
      <c r="I9" s="1836"/>
      <c r="J9" s="1835" t="str">
        <f>IF(ISBLANK('[8]Ukupni plasman lige'!$J$9:$K$9)=FALSE,'[8]Ukupni plasman lige'!$J$9:$K$9,"")</f>
        <v>10.11.2018.</v>
      </c>
      <c r="K9" s="1836"/>
      <c r="L9" s="1835" t="str">
        <f>IF(ISBLANK('[8]Ukupni plasman lige'!$L$9:$M$9)=FALSE,'[8]Ukupni plasman lige'!$L$9:$M$9,"")</f>
        <v>10.11.2018.</v>
      </c>
      <c r="M9" s="1836"/>
      <c r="N9" s="1835" t="str">
        <f>IF(ISBLANK('[8]Ukupni plasman lige'!$N$9:$O$9)=FALSE,'[8]Ukupni plasman lige'!$N$9:$O$9,"")</f>
        <v>11.11.2018.</v>
      </c>
      <c r="O9" s="1836"/>
      <c r="P9" s="1860"/>
      <c r="Q9" s="1861"/>
      <c r="R9" s="1862"/>
    </row>
    <row r="10" spans="1:18" ht="13.5" thickBot="1" x14ac:dyDescent="0.25">
      <c r="A10" s="1841"/>
      <c r="B10" s="1844"/>
      <c r="C10" s="1847"/>
      <c r="D10" s="1574" t="s">
        <v>284</v>
      </c>
      <c r="E10" s="1575" t="s">
        <v>285</v>
      </c>
      <c r="F10" s="1576" t="s">
        <v>284</v>
      </c>
      <c r="G10" s="1577" t="s">
        <v>285</v>
      </c>
      <c r="H10" s="1574" t="s">
        <v>284</v>
      </c>
      <c r="I10" s="1575" t="s">
        <v>285</v>
      </c>
      <c r="J10" s="1576" t="s">
        <v>284</v>
      </c>
      <c r="K10" s="1575" t="s">
        <v>285</v>
      </c>
      <c r="L10" s="1574" t="s">
        <v>284</v>
      </c>
      <c r="M10" s="1575" t="s">
        <v>285</v>
      </c>
      <c r="N10" s="1576" t="s">
        <v>284</v>
      </c>
      <c r="O10" s="1577" t="s">
        <v>285</v>
      </c>
      <c r="P10" s="1578" t="s">
        <v>284</v>
      </c>
      <c r="Q10" s="1579" t="s">
        <v>285</v>
      </c>
      <c r="R10" s="855" t="s">
        <v>286</v>
      </c>
    </row>
    <row r="11" spans="1:18" ht="13.5" thickTop="1" x14ac:dyDescent="0.2">
      <c r="A11" s="1580">
        <v>1</v>
      </c>
      <c r="B11" s="853" t="s">
        <v>90</v>
      </c>
      <c r="C11" s="852" t="s">
        <v>304</v>
      </c>
      <c r="D11" s="848">
        <v>1</v>
      </c>
      <c r="E11" s="1378">
        <v>24</v>
      </c>
      <c r="F11" s="825">
        <v>1.5</v>
      </c>
      <c r="G11" s="824">
        <v>10</v>
      </c>
      <c r="H11" s="848">
        <v>3</v>
      </c>
      <c r="I11" s="1378">
        <v>11</v>
      </c>
      <c r="J11" s="825">
        <v>4</v>
      </c>
      <c r="K11" s="1581">
        <v>41</v>
      </c>
      <c r="L11" s="827">
        <v>1</v>
      </c>
      <c r="M11" s="834">
        <v>49</v>
      </c>
      <c r="N11" s="1582">
        <v>3.5</v>
      </c>
      <c r="O11" s="824">
        <v>34</v>
      </c>
      <c r="P11" s="848">
        <v>14</v>
      </c>
      <c r="Q11" s="847">
        <v>169</v>
      </c>
      <c r="R11" s="846">
        <v>1</v>
      </c>
    </row>
    <row r="12" spans="1:18" x14ac:dyDescent="0.2">
      <c r="A12" s="1583">
        <v>2</v>
      </c>
      <c r="B12" s="832" t="s">
        <v>305</v>
      </c>
      <c r="C12" s="831" t="s">
        <v>288</v>
      </c>
      <c r="D12" s="823">
        <v>6</v>
      </c>
      <c r="E12" s="828">
        <v>13</v>
      </c>
      <c r="F12" s="829">
        <v>3</v>
      </c>
      <c r="G12" s="830">
        <v>8</v>
      </c>
      <c r="H12" s="823">
        <v>1</v>
      </c>
      <c r="I12" s="828">
        <v>14</v>
      </c>
      <c r="J12" s="829">
        <v>3</v>
      </c>
      <c r="K12" s="828">
        <v>44</v>
      </c>
      <c r="L12" s="827">
        <v>2.5</v>
      </c>
      <c r="M12" s="826">
        <v>43</v>
      </c>
      <c r="N12" s="829">
        <v>1</v>
      </c>
      <c r="O12" s="824">
        <v>38</v>
      </c>
      <c r="P12" s="823">
        <v>16.5</v>
      </c>
      <c r="Q12" s="822">
        <v>160</v>
      </c>
      <c r="R12" s="821">
        <v>2</v>
      </c>
    </row>
    <row r="13" spans="1:18" x14ac:dyDescent="0.2">
      <c r="A13" s="1583">
        <v>3</v>
      </c>
      <c r="B13" s="832" t="s">
        <v>104</v>
      </c>
      <c r="C13" s="831" t="s">
        <v>102</v>
      </c>
      <c r="D13" s="823">
        <v>2</v>
      </c>
      <c r="E13" s="828">
        <v>22</v>
      </c>
      <c r="F13" s="829">
        <v>1.5</v>
      </c>
      <c r="G13" s="830">
        <v>10</v>
      </c>
      <c r="H13" s="823">
        <v>4</v>
      </c>
      <c r="I13" s="828">
        <v>10</v>
      </c>
      <c r="J13" s="829">
        <v>1</v>
      </c>
      <c r="K13" s="828">
        <v>56</v>
      </c>
      <c r="L13" s="827">
        <v>2.5</v>
      </c>
      <c r="M13" s="826">
        <v>43</v>
      </c>
      <c r="N13" s="825">
        <v>6.5</v>
      </c>
      <c r="O13" s="824">
        <v>25</v>
      </c>
      <c r="P13" s="823">
        <v>17.5</v>
      </c>
      <c r="Q13" s="822">
        <v>166</v>
      </c>
      <c r="R13" s="821">
        <v>3</v>
      </c>
    </row>
    <row r="14" spans="1:18" x14ac:dyDescent="0.2">
      <c r="A14" s="1583">
        <v>4</v>
      </c>
      <c r="B14" s="832" t="s">
        <v>287</v>
      </c>
      <c r="C14" s="831" t="s">
        <v>288</v>
      </c>
      <c r="D14" s="823">
        <v>3</v>
      </c>
      <c r="E14" s="828">
        <v>21</v>
      </c>
      <c r="F14" s="829">
        <v>4</v>
      </c>
      <c r="G14" s="830">
        <v>7</v>
      </c>
      <c r="H14" s="823">
        <v>2</v>
      </c>
      <c r="I14" s="828">
        <v>12</v>
      </c>
      <c r="J14" s="829">
        <v>2</v>
      </c>
      <c r="K14" s="828">
        <v>54</v>
      </c>
      <c r="L14" s="827">
        <v>4</v>
      </c>
      <c r="M14" s="828">
        <v>38</v>
      </c>
      <c r="N14" s="825">
        <v>5</v>
      </c>
      <c r="O14" s="824">
        <v>28</v>
      </c>
      <c r="P14" s="823">
        <v>20</v>
      </c>
      <c r="Q14" s="822">
        <v>160</v>
      </c>
      <c r="R14" s="821">
        <v>4</v>
      </c>
    </row>
    <row r="15" spans="1:18" x14ac:dyDescent="0.2">
      <c r="A15" s="1583">
        <v>5</v>
      </c>
      <c r="B15" s="832" t="s">
        <v>91</v>
      </c>
      <c r="C15" s="831" t="s">
        <v>289</v>
      </c>
      <c r="D15" s="823">
        <v>4</v>
      </c>
      <c r="E15" s="828">
        <v>19</v>
      </c>
      <c r="F15" s="829">
        <v>5</v>
      </c>
      <c r="G15" s="830">
        <v>6</v>
      </c>
      <c r="H15" s="823">
        <v>6</v>
      </c>
      <c r="I15" s="828">
        <v>7</v>
      </c>
      <c r="J15" s="829">
        <v>6</v>
      </c>
      <c r="K15" s="828">
        <v>36</v>
      </c>
      <c r="L15" s="827">
        <v>6</v>
      </c>
      <c r="M15" s="1378">
        <v>30</v>
      </c>
      <c r="N15" s="825">
        <v>2</v>
      </c>
      <c r="O15" s="824">
        <v>35</v>
      </c>
      <c r="P15" s="823">
        <v>29</v>
      </c>
      <c r="Q15" s="822">
        <v>133</v>
      </c>
      <c r="R15" s="821">
        <v>5</v>
      </c>
    </row>
    <row r="16" spans="1:18" x14ac:dyDescent="0.2">
      <c r="A16" s="1583">
        <v>6</v>
      </c>
      <c r="B16" s="832" t="s">
        <v>292</v>
      </c>
      <c r="C16" s="831" t="s">
        <v>991</v>
      </c>
      <c r="D16" s="823">
        <v>5</v>
      </c>
      <c r="E16" s="828">
        <v>15</v>
      </c>
      <c r="F16" s="829">
        <v>7</v>
      </c>
      <c r="G16" s="830">
        <v>3</v>
      </c>
      <c r="H16" s="823">
        <v>7.5</v>
      </c>
      <c r="I16" s="828">
        <v>6</v>
      </c>
      <c r="J16" s="829">
        <v>7</v>
      </c>
      <c r="K16" s="828">
        <v>32</v>
      </c>
      <c r="L16" s="827">
        <v>5</v>
      </c>
      <c r="M16" s="828">
        <v>32</v>
      </c>
      <c r="N16" s="825">
        <v>3.5</v>
      </c>
      <c r="O16" s="824">
        <v>34</v>
      </c>
      <c r="P16" s="823">
        <v>35</v>
      </c>
      <c r="Q16" s="822">
        <v>122</v>
      </c>
      <c r="R16" s="821">
        <v>6</v>
      </c>
    </row>
    <row r="17" spans="1:18" x14ac:dyDescent="0.2">
      <c r="A17" s="1583">
        <v>7</v>
      </c>
      <c r="B17" s="832" t="s">
        <v>293</v>
      </c>
      <c r="C17" s="831" t="s">
        <v>992</v>
      </c>
      <c r="D17" s="823">
        <v>7.5</v>
      </c>
      <c r="E17" s="828">
        <v>12</v>
      </c>
      <c r="F17" s="829">
        <v>6</v>
      </c>
      <c r="G17" s="830">
        <v>4</v>
      </c>
      <c r="H17" s="823">
        <v>10</v>
      </c>
      <c r="I17" s="828">
        <v>3</v>
      </c>
      <c r="J17" s="829">
        <v>5</v>
      </c>
      <c r="K17" s="828">
        <v>37</v>
      </c>
      <c r="L17" s="827">
        <v>7</v>
      </c>
      <c r="M17" s="1378">
        <v>29</v>
      </c>
      <c r="N17" s="825">
        <v>8</v>
      </c>
      <c r="O17" s="824">
        <v>19</v>
      </c>
      <c r="P17" s="823">
        <v>43.5</v>
      </c>
      <c r="Q17" s="822">
        <v>104</v>
      </c>
      <c r="R17" s="821">
        <v>7</v>
      </c>
    </row>
    <row r="18" spans="1:18" x14ac:dyDescent="0.2">
      <c r="A18" s="1583">
        <v>8</v>
      </c>
      <c r="B18" s="832" t="s">
        <v>306</v>
      </c>
      <c r="C18" s="831" t="s">
        <v>288</v>
      </c>
      <c r="D18" s="823">
        <v>7.5</v>
      </c>
      <c r="E18" s="828">
        <v>12</v>
      </c>
      <c r="F18" s="829">
        <v>10</v>
      </c>
      <c r="G18" s="830">
        <v>0</v>
      </c>
      <c r="H18" s="823">
        <v>7.5</v>
      </c>
      <c r="I18" s="828">
        <v>6</v>
      </c>
      <c r="J18" s="829">
        <v>10</v>
      </c>
      <c r="K18" s="828">
        <v>0</v>
      </c>
      <c r="L18" s="827">
        <v>9.5</v>
      </c>
      <c r="M18" s="828">
        <v>0</v>
      </c>
      <c r="N18" s="825">
        <v>6.5</v>
      </c>
      <c r="O18" s="824">
        <v>25</v>
      </c>
      <c r="P18" s="823">
        <v>51</v>
      </c>
      <c r="Q18" s="822">
        <v>43</v>
      </c>
      <c r="R18" s="821">
        <v>8</v>
      </c>
    </row>
    <row r="19" spans="1:18" x14ac:dyDescent="0.2">
      <c r="A19" s="1583">
        <v>9</v>
      </c>
      <c r="B19" s="832" t="s">
        <v>993</v>
      </c>
      <c r="C19" s="831" t="s">
        <v>249</v>
      </c>
      <c r="D19" s="823">
        <v>10.5</v>
      </c>
      <c r="E19" s="828">
        <v>0</v>
      </c>
      <c r="F19" s="829">
        <v>10</v>
      </c>
      <c r="G19" s="830">
        <v>0</v>
      </c>
      <c r="H19" s="823">
        <v>5</v>
      </c>
      <c r="I19" s="828">
        <v>9</v>
      </c>
      <c r="J19" s="829">
        <v>8</v>
      </c>
      <c r="K19" s="828">
        <v>31</v>
      </c>
      <c r="L19" s="827">
        <v>9.5</v>
      </c>
      <c r="M19" s="834">
        <v>0</v>
      </c>
      <c r="N19" s="825">
        <v>9</v>
      </c>
      <c r="O19" s="824">
        <v>15</v>
      </c>
      <c r="P19" s="823">
        <v>52</v>
      </c>
      <c r="Q19" s="822">
        <v>55</v>
      </c>
      <c r="R19" s="821">
        <v>9</v>
      </c>
    </row>
    <row r="20" spans="1:18" x14ac:dyDescent="0.2">
      <c r="A20" s="1583">
        <v>10</v>
      </c>
      <c r="B20" s="832" t="s">
        <v>994</v>
      </c>
      <c r="C20" s="831" t="s">
        <v>102</v>
      </c>
      <c r="D20" s="823">
        <v>9</v>
      </c>
      <c r="E20" s="828">
        <v>7</v>
      </c>
      <c r="F20" s="829">
        <v>8</v>
      </c>
      <c r="G20" s="830">
        <v>2</v>
      </c>
      <c r="H20" s="823">
        <v>9</v>
      </c>
      <c r="I20" s="828">
        <v>5</v>
      </c>
      <c r="J20" s="829">
        <v>10</v>
      </c>
      <c r="K20" s="828">
        <v>0</v>
      </c>
      <c r="L20" s="827">
        <v>9.5</v>
      </c>
      <c r="M20" s="828">
        <v>0</v>
      </c>
      <c r="N20" s="825">
        <v>10.5</v>
      </c>
      <c r="O20" s="824">
        <v>0</v>
      </c>
      <c r="P20" s="823">
        <v>56</v>
      </c>
      <c r="Q20" s="822">
        <v>14</v>
      </c>
      <c r="R20" s="821">
        <v>10</v>
      </c>
    </row>
    <row r="21" spans="1:18" ht="13.5" thickBot="1" x14ac:dyDescent="0.25">
      <c r="A21" s="1584">
        <v>11</v>
      </c>
      <c r="B21" s="1585" t="s">
        <v>290</v>
      </c>
      <c r="C21" s="1380" t="s">
        <v>291</v>
      </c>
      <c r="D21" s="1386">
        <v>10.5</v>
      </c>
      <c r="E21" s="1586">
        <v>0</v>
      </c>
      <c r="F21" s="1587">
        <v>10</v>
      </c>
      <c r="G21" s="1588">
        <v>0</v>
      </c>
      <c r="H21" s="1386">
        <v>11</v>
      </c>
      <c r="I21" s="1586">
        <v>0</v>
      </c>
      <c r="J21" s="1587">
        <v>10</v>
      </c>
      <c r="K21" s="1586">
        <v>0</v>
      </c>
      <c r="L21" s="1589">
        <v>9.5</v>
      </c>
      <c r="M21" s="1586">
        <v>0</v>
      </c>
      <c r="N21" s="1587">
        <v>10.5</v>
      </c>
      <c r="O21" s="1588">
        <v>0</v>
      </c>
      <c r="P21" s="1386">
        <v>61.5</v>
      </c>
      <c r="Q21" s="1387">
        <v>0</v>
      </c>
      <c r="R21" s="1590">
        <v>11</v>
      </c>
    </row>
    <row r="22" spans="1:18" x14ac:dyDescent="0.2">
      <c r="A22" s="1580" t="s">
        <v>333</v>
      </c>
      <c r="B22" s="853" t="s">
        <v>333</v>
      </c>
      <c r="C22" s="852" t="s">
        <v>333</v>
      </c>
      <c r="D22" s="848" t="s">
        <v>333</v>
      </c>
      <c r="E22" s="1378" t="s">
        <v>333</v>
      </c>
      <c r="F22" s="825" t="s">
        <v>333</v>
      </c>
      <c r="G22" s="824" t="s">
        <v>333</v>
      </c>
      <c r="H22" s="848" t="s">
        <v>333</v>
      </c>
      <c r="I22" s="1378" t="s">
        <v>333</v>
      </c>
      <c r="J22" s="825" t="s">
        <v>333</v>
      </c>
      <c r="K22" s="1378" t="s">
        <v>333</v>
      </c>
      <c r="L22" s="827" t="s">
        <v>333</v>
      </c>
      <c r="M22" s="834" t="s">
        <v>333</v>
      </c>
      <c r="N22" s="825" t="s">
        <v>333</v>
      </c>
      <c r="O22" s="824" t="s">
        <v>333</v>
      </c>
      <c r="P22" s="848" t="s">
        <v>333</v>
      </c>
      <c r="Q22" s="847" t="s">
        <v>333</v>
      </c>
      <c r="R22" s="846" t="s">
        <v>333</v>
      </c>
    </row>
    <row r="23" spans="1:18" x14ac:dyDescent="0.2">
      <c r="A23" s="833" t="s">
        <v>333</v>
      </c>
      <c r="B23" s="832" t="s">
        <v>333</v>
      </c>
      <c r="C23" s="831" t="s">
        <v>333</v>
      </c>
      <c r="D23" s="823" t="s">
        <v>333</v>
      </c>
      <c r="E23" s="828" t="s">
        <v>333</v>
      </c>
      <c r="F23" s="829" t="s">
        <v>333</v>
      </c>
      <c r="G23" s="830" t="s">
        <v>333</v>
      </c>
      <c r="H23" s="823" t="s">
        <v>333</v>
      </c>
      <c r="I23" s="828" t="s">
        <v>333</v>
      </c>
      <c r="J23" s="829" t="s">
        <v>333</v>
      </c>
      <c r="K23" s="828" t="s">
        <v>333</v>
      </c>
      <c r="L23" s="827" t="s">
        <v>333</v>
      </c>
      <c r="M23" s="828" t="s">
        <v>333</v>
      </c>
      <c r="N23" s="825" t="s">
        <v>333</v>
      </c>
      <c r="O23" s="824" t="s">
        <v>333</v>
      </c>
      <c r="P23" s="823" t="s">
        <v>333</v>
      </c>
      <c r="Q23" s="822" t="s">
        <v>333</v>
      </c>
      <c r="R23" s="821" t="s">
        <v>333</v>
      </c>
    </row>
    <row r="24" spans="1:18" x14ac:dyDescent="0.2">
      <c r="A24" s="833" t="s">
        <v>333</v>
      </c>
      <c r="B24" s="832" t="s">
        <v>333</v>
      </c>
      <c r="C24" s="831" t="s">
        <v>333</v>
      </c>
      <c r="D24" s="823" t="s">
        <v>333</v>
      </c>
      <c r="E24" s="828" t="s">
        <v>333</v>
      </c>
      <c r="F24" s="829" t="s">
        <v>333</v>
      </c>
      <c r="G24" s="830" t="s">
        <v>333</v>
      </c>
      <c r="H24" s="823" t="s">
        <v>333</v>
      </c>
      <c r="I24" s="828" t="s">
        <v>333</v>
      </c>
      <c r="J24" s="829" t="s">
        <v>333</v>
      </c>
      <c r="K24" s="828" t="s">
        <v>333</v>
      </c>
      <c r="L24" s="827" t="s">
        <v>333</v>
      </c>
      <c r="M24" s="826" t="s">
        <v>333</v>
      </c>
      <c r="N24" s="825" t="s">
        <v>333</v>
      </c>
      <c r="O24" s="824" t="s">
        <v>333</v>
      </c>
      <c r="P24" s="823" t="s">
        <v>333</v>
      </c>
      <c r="Q24" s="822" t="s">
        <v>333</v>
      </c>
      <c r="R24" s="821" t="s">
        <v>333</v>
      </c>
    </row>
    <row r="25" spans="1:18" x14ac:dyDescent="0.2">
      <c r="A25" s="833" t="s">
        <v>333</v>
      </c>
      <c r="B25" s="832" t="s">
        <v>333</v>
      </c>
      <c r="C25" s="831" t="s">
        <v>333</v>
      </c>
      <c r="D25" s="823" t="s">
        <v>333</v>
      </c>
      <c r="E25" s="828" t="s">
        <v>333</v>
      </c>
      <c r="F25" s="829" t="s">
        <v>333</v>
      </c>
      <c r="G25" s="830" t="s">
        <v>333</v>
      </c>
      <c r="H25" s="823" t="s">
        <v>333</v>
      </c>
      <c r="I25" s="828" t="s">
        <v>333</v>
      </c>
      <c r="J25" s="829" t="s">
        <v>333</v>
      </c>
      <c r="K25" s="828" t="s">
        <v>333</v>
      </c>
      <c r="L25" s="827" t="s">
        <v>333</v>
      </c>
      <c r="M25" s="828" t="s">
        <v>333</v>
      </c>
      <c r="N25" s="825" t="s">
        <v>333</v>
      </c>
      <c r="O25" s="824" t="s">
        <v>333</v>
      </c>
      <c r="P25" s="823" t="s">
        <v>333</v>
      </c>
      <c r="Q25" s="822" t="s">
        <v>333</v>
      </c>
      <c r="R25" s="821" t="s">
        <v>333</v>
      </c>
    </row>
    <row r="26" spans="1:18" x14ac:dyDescent="0.2">
      <c r="A26" s="833" t="s">
        <v>333</v>
      </c>
      <c r="B26" s="832" t="s">
        <v>333</v>
      </c>
      <c r="C26" s="831" t="s">
        <v>333</v>
      </c>
      <c r="D26" s="823" t="s">
        <v>333</v>
      </c>
      <c r="E26" s="828" t="s">
        <v>333</v>
      </c>
      <c r="F26" s="829" t="s">
        <v>333</v>
      </c>
      <c r="G26" s="830" t="s">
        <v>333</v>
      </c>
      <c r="H26" s="823" t="s">
        <v>333</v>
      </c>
      <c r="I26" s="828" t="s">
        <v>333</v>
      </c>
      <c r="J26" s="829" t="s">
        <v>333</v>
      </c>
      <c r="K26" s="828" t="s">
        <v>333</v>
      </c>
      <c r="L26" s="827" t="s">
        <v>333</v>
      </c>
      <c r="M26" s="826" t="s">
        <v>333</v>
      </c>
      <c r="N26" s="825" t="s">
        <v>333</v>
      </c>
      <c r="O26" s="824" t="s">
        <v>333</v>
      </c>
      <c r="P26" s="823" t="s">
        <v>333</v>
      </c>
      <c r="Q26" s="822" t="s">
        <v>333</v>
      </c>
      <c r="R26" s="821" t="s">
        <v>333</v>
      </c>
    </row>
    <row r="27" spans="1:18" ht="13.5" thickBot="1" x14ac:dyDescent="0.25">
      <c r="A27" s="820" t="s">
        <v>333</v>
      </c>
      <c r="B27" s="819" t="s">
        <v>333</v>
      </c>
      <c r="C27" s="818" t="s">
        <v>333</v>
      </c>
      <c r="D27" s="813" t="s">
        <v>333</v>
      </c>
      <c r="E27" s="814" t="s">
        <v>333</v>
      </c>
      <c r="F27" s="815" t="s">
        <v>333</v>
      </c>
      <c r="G27" s="817" t="s">
        <v>333</v>
      </c>
      <c r="H27" s="813" t="s">
        <v>333</v>
      </c>
      <c r="I27" s="814" t="s">
        <v>333</v>
      </c>
      <c r="J27" s="815" t="s">
        <v>333</v>
      </c>
      <c r="K27" s="814" t="s">
        <v>333</v>
      </c>
      <c r="L27" s="816" t="s">
        <v>333</v>
      </c>
      <c r="M27" s="814" t="s">
        <v>333</v>
      </c>
      <c r="N27" s="815" t="s">
        <v>333</v>
      </c>
      <c r="O27" s="814" t="s">
        <v>333</v>
      </c>
      <c r="P27" s="813" t="s">
        <v>333</v>
      </c>
      <c r="Q27" s="812" t="s">
        <v>333</v>
      </c>
      <c r="R27" s="811" t="s">
        <v>333</v>
      </c>
    </row>
    <row r="28" spans="1:18" ht="13.5" thickTop="1" x14ac:dyDescent="0.2"/>
  </sheetData>
  <mergeCells count="24">
    <mergeCell ref="A1:R1"/>
    <mergeCell ref="A4:R4"/>
    <mergeCell ref="A7:A10"/>
    <mergeCell ref="B7:B10"/>
    <mergeCell ref="C7:C10"/>
    <mergeCell ref="D7:E7"/>
    <mergeCell ref="F7:G7"/>
    <mergeCell ref="H7:I7"/>
    <mergeCell ref="J7:K7"/>
    <mergeCell ref="L7:M7"/>
    <mergeCell ref="N7:O7"/>
    <mergeCell ref="P7:R9"/>
    <mergeCell ref="D8:E8"/>
    <mergeCell ref="F8:G8"/>
    <mergeCell ref="H8:I8"/>
    <mergeCell ref="J8:K8"/>
    <mergeCell ref="L8:M8"/>
    <mergeCell ref="N8:O8"/>
    <mergeCell ref="D9:E9"/>
    <mergeCell ref="F9:G9"/>
    <mergeCell ref="H9:I9"/>
    <mergeCell ref="J9:K9"/>
    <mergeCell ref="L9:M9"/>
    <mergeCell ref="N9:O9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36747-FD18-42EF-8264-85B9484C53ED}">
  <sheetPr codeName="List20"/>
  <dimension ref="A1:T36"/>
  <sheetViews>
    <sheetView workbookViewId="0">
      <selection activeCell="B17" sqref="B17"/>
    </sheetView>
  </sheetViews>
  <sheetFormatPr defaultRowHeight="12.75" x14ac:dyDescent="0.2"/>
  <cols>
    <col min="2" max="2" width="16.42578125" customWidth="1"/>
    <col min="16" max="16" width="11.42578125" bestFit="1" customWidth="1"/>
  </cols>
  <sheetData>
    <row r="1" spans="1:20" ht="18" x14ac:dyDescent="0.25">
      <c r="A1" s="1866" t="s">
        <v>544</v>
      </c>
      <c r="B1" s="1866"/>
      <c r="C1" s="1866"/>
      <c r="D1" s="1866"/>
      <c r="E1" s="1866"/>
      <c r="F1" s="1866"/>
      <c r="G1" s="1866"/>
      <c r="H1" s="1866"/>
      <c r="I1" s="1866"/>
      <c r="J1" s="1866"/>
      <c r="K1" s="1866"/>
      <c r="L1" s="1866"/>
      <c r="M1" s="1866"/>
      <c r="N1" s="1866"/>
      <c r="O1" s="1866"/>
      <c r="P1" s="1866"/>
      <c r="Q1" s="1866"/>
      <c r="R1" s="1866"/>
      <c r="S1" s="1866"/>
      <c r="T1" s="911"/>
    </row>
    <row r="2" spans="1:20" ht="15" x14ac:dyDescent="0.2">
      <c r="A2" s="912"/>
      <c r="B2" s="919"/>
      <c r="C2" s="913"/>
      <c r="D2" s="913"/>
      <c r="E2" s="913"/>
      <c r="F2" s="913"/>
      <c r="G2" s="913"/>
      <c r="H2" s="913"/>
      <c r="I2" s="913"/>
      <c r="J2" s="913"/>
      <c r="K2" s="913"/>
      <c r="L2" s="913"/>
      <c r="M2" s="913"/>
      <c r="N2" s="913"/>
      <c r="O2" s="914"/>
      <c r="P2" s="913"/>
      <c r="Q2" s="913"/>
      <c r="R2" s="913"/>
      <c r="S2" s="935"/>
      <c r="T2" s="911"/>
    </row>
    <row r="3" spans="1:20" ht="15" x14ac:dyDescent="0.2">
      <c r="A3" s="912"/>
      <c r="B3" s="919"/>
      <c r="C3" s="913"/>
      <c r="D3" s="925"/>
      <c r="E3" s="913"/>
      <c r="F3" s="913"/>
      <c r="G3" s="913"/>
      <c r="H3" s="913"/>
      <c r="I3" s="913"/>
      <c r="J3" s="913"/>
      <c r="K3" s="913"/>
      <c r="L3" s="913"/>
      <c r="M3" s="913"/>
      <c r="N3" s="913"/>
      <c r="O3" s="914"/>
      <c r="P3" s="913"/>
      <c r="Q3" s="913"/>
      <c r="R3" s="913"/>
      <c r="S3" s="935"/>
      <c r="T3" s="911"/>
    </row>
    <row r="4" spans="1:20" ht="18" x14ac:dyDescent="0.2">
      <c r="A4" s="1838" t="s">
        <v>681</v>
      </c>
      <c r="B4" s="1838"/>
      <c r="C4" s="1838"/>
      <c r="D4" s="1838"/>
      <c r="E4" s="1838"/>
      <c r="F4" s="1838"/>
      <c r="G4" s="1838"/>
      <c r="H4" s="1838"/>
      <c r="I4" s="1838"/>
      <c r="J4" s="1838"/>
      <c r="K4" s="1838"/>
      <c r="L4" s="1838"/>
      <c r="M4" s="1838"/>
      <c r="N4" s="1838"/>
      <c r="O4" s="1838"/>
      <c r="P4" s="1838"/>
      <c r="Q4" s="1838"/>
      <c r="R4" s="1838"/>
      <c r="S4" s="1838"/>
      <c r="T4" s="911"/>
    </row>
    <row r="5" spans="1:20" ht="15" x14ac:dyDescent="0.2">
      <c r="A5" s="912"/>
      <c r="B5" s="919"/>
      <c r="C5" s="913"/>
      <c r="D5" s="913"/>
      <c r="E5" s="913"/>
      <c r="F5" s="913"/>
      <c r="G5" s="913"/>
      <c r="H5" s="913"/>
      <c r="I5" s="913"/>
      <c r="J5" s="913"/>
      <c r="K5" s="913"/>
      <c r="L5" s="913"/>
      <c r="M5" s="913"/>
      <c r="N5" s="913"/>
      <c r="O5" s="914"/>
      <c r="P5" s="913"/>
      <c r="Q5" s="913"/>
      <c r="R5" s="913"/>
      <c r="S5" s="935"/>
      <c r="T5" s="911"/>
    </row>
    <row r="6" spans="1:20" ht="15.75" thickBot="1" x14ac:dyDescent="0.25">
      <c r="A6" s="912"/>
      <c r="B6" s="919"/>
      <c r="C6" s="913"/>
      <c r="D6" s="913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4"/>
      <c r="P6" s="913"/>
      <c r="Q6" s="913"/>
      <c r="R6" s="913"/>
      <c r="S6" s="935"/>
      <c r="T6" s="911"/>
    </row>
    <row r="7" spans="1:20" ht="13.5" thickTop="1" x14ac:dyDescent="0.2">
      <c r="A7" s="1867" t="s">
        <v>280</v>
      </c>
      <c r="B7" s="1870" t="s">
        <v>294</v>
      </c>
      <c r="C7" s="1873" t="s">
        <v>6</v>
      </c>
      <c r="D7" s="1874"/>
      <c r="E7" s="1875"/>
      <c r="F7" s="1873" t="s">
        <v>7</v>
      </c>
      <c r="G7" s="1874"/>
      <c r="H7" s="1875"/>
      <c r="I7" s="1873" t="s">
        <v>8</v>
      </c>
      <c r="J7" s="1874"/>
      <c r="K7" s="1875"/>
      <c r="L7" s="1873" t="s">
        <v>9</v>
      </c>
      <c r="M7" s="1874"/>
      <c r="N7" s="1875"/>
      <c r="O7" s="1876" t="s">
        <v>18</v>
      </c>
      <c r="P7" s="1877"/>
      <c r="Q7" s="1877"/>
      <c r="R7" s="1877"/>
      <c r="S7" s="1878"/>
      <c r="T7" s="918"/>
    </row>
    <row r="8" spans="1:20" ht="13.5" thickBot="1" x14ac:dyDescent="0.25">
      <c r="A8" s="1868"/>
      <c r="B8" s="1871"/>
      <c r="C8" s="1882" t="s">
        <v>682</v>
      </c>
      <c r="D8" s="1882"/>
      <c r="E8" s="1882"/>
      <c r="F8" s="1883" t="s">
        <v>683</v>
      </c>
      <c r="G8" s="1884"/>
      <c r="H8" s="1885"/>
      <c r="I8" s="1883" t="s">
        <v>684</v>
      </c>
      <c r="J8" s="1884"/>
      <c r="K8" s="1885"/>
      <c r="L8" s="1883" t="s">
        <v>685</v>
      </c>
      <c r="M8" s="1884"/>
      <c r="N8" s="1885"/>
      <c r="O8" s="1879"/>
      <c r="P8" s="1880"/>
      <c r="Q8" s="1880"/>
      <c r="R8" s="1880"/>
      <c r="S8" s="1881"/>
      <c r="T8" s="913"/>
    </row>
    <row r="9" spans="1:20" ht="27" thickTop="1" thickBot="1" x14ac:dyDescent="0.25">
      <c r="A9" s="1869"/>
      <c r="B9" s="1872"/>
      <c r="C9" s="915" t="s">
        <v>284</v>
      </c>
      <c r="D9" s="917" t="s">
        <v>295</v>
      </c>
      <c r="E9" s="916" t="s">
        <v>296</v>
      </c>
      <c r="F9" s="915" t="s">
        <v>284</v>
      </c>
      <c r="G9" s="917" t="s">
        <v>295</v>
      </c>
      <c r="H9" s="916" t="s">
        <v>296</v>
      </c>
      <c r="I9" s="915" t="s">
        <v>284</v>
      </c>
      <c r="J9" s="917" t="s">
        <v>295</v>
      </c>
      <c r="K9" s="916" t="s">
        <v>296</v>
      </c>
      <c r="L9" s="915" t="s">
        <v>284</v>
      </c>
      <c r="M9" s="917" t="s">
        <v>295</v>
      </c>
      <c r="N9" s="916" t="s">
        <v>296</v>
      </c>
      <c r="O9" s="915" t="s">
        <v>284</v>
      </c>
      <c r="P9" s="917" t="s">
        <v>295</v>
      </c>
      <c r="Q9" s="916" t="s">
        <v>296</v>
      </c>
      <c r="R9" s="924" t="s">
        <v>22</v>
      </c>
      <c r="S9" s="936" t="s">
        <v>297</v>
      </c>
      <c r="T9" s="913"/>
    </row>
    <row r="10" spans="1:20" ht="21" thickTop="1" x14ac:dyDescent="0.2">
      <c r="A10" s="926"/>
      <c r="B10" s="927"/>
      <c r="C10" s="928"/>
      <c r="D10" s="929"/>
      <c r="E10" s="930"/>
      <c r="F10" s="928"/>
      <c r="G10" s="929"/>
      <c r="H10" s="930"/>
      <c r="I10" s="928"/>
      <c r="J10" s="929"/>
      <c r="K10" s="930"/>
      <c r="L10" s="928"/>
      <c r="M10" s="929"/>
      <c r="N10" s="930"/>
      <c r="O10" s="928"/>
      <c r="P10" s="931"/>
      <c r="Q10" s="932"/>
      <c r="R10" s="1239" t="str">
        <f>IF(ISNUMBER(#REF!)=TRUE,#REF!,"")</f>
        <v/>
      </c>
      <c r="S10" s="937"/>
      <c r="T10" s="913"/>
    </row>
    <row r="11" spans="1:20" ht="25.5" x14ac:dyDescent="0.2">
      <c r="A11" s="938">
        <v>1</v>
      </c>
      <c r="B11" s="941" t="str">
        <f>([10]DNEVNIK1!$B$21)</f>
        <v>Šaran 1 – Zaprešić</v>
      </c>
      <c r="C11" s="942">
        <v>5</v>
      </c>
      <c r="D11" s="923">
        <v>28.82</v>
      </c>
      <c r="E11" s="933"/>
      <c r="F11" s="920">
        <v>1</v>
      </c>
      <c r="G11" s="923">
        <v>795.49</v>
      </c>
      <c r="H11" s="933"/>
      <c r="I11" s="920">
        <v>6</v>
      </c>
      <c r="J11" s="923">
        <v>230.82</v>
      </c>
      <c r="K11" s="933"/>
      <c r="L11" s="920">
        <v>1</v>
      </c>
      <c r="M11" s="923">
        <v>663.35</v>
      </c>
      <c r="N11" s="933"/>
      <c r="O11" s="957">
        <f t="shared" ref="O11:P31" si="0">(C11+F11+I11+L11)</f>
        <v>13</v>
      </c>
      <c r="P11" s="945">
        <f t="shared" si="0"/>
        <v>1718.48</v>
      </c>
      <c r="Q11" s="923"/>
      <c r="R11" s="943">
        <v>1</v>
      </c>
      <c r="S11" s="944"/>
      <c r="T11" s="911"/>
    </row>
    <row r="12" spans="1:20" ht="25.5" x14ac:dyDescent="0.2">
      <c r="A12" s="939">
        <v>2</v>
      </c>
      <c r="B12" s="941" t="str">
        <f>([10]DNEVNIK1!$B$30)</f>
        <v>Šaran 2 - Zaprešić</v>
      </c>
      <c r="C12" s="942">
        <v>3</v>
      </c>
      <c r="D12" s="923">
        <v>37.1</v>
      </c>
      <c r="E12" s="933"/>
      <c r="F12" s="920">
        <v>12</v>
      </c>
      <c r="G12" s="923">
        <v>162.91</v>
      </c>
      <c r="H12" s="933"/>
      <c r="I12" s="920">
        <v>1</v>
      </c>
      <c r="J12" s="923">
        <v>772.52</v>
      </c>
      <c r="K12" s="933"/>
      <c r="L12" s="920">
        <v>3</v>
      </c>
      <c r="M12" s="923">
        <v>496.59</v>
      </c>
      <c r="N12" s="933"/>
      <c r="O12" s="957">
        <f t="shared" si="0"/>
        <v>19</v>
      </c>
      <c r="P12" s="945">
        <f t="shared" si="0"/>
        <v>1469.12</v>
      </c>
      <c r="Q12" s="923"/>
      <c r="R12" s="943">
        <v>2</v>
      </c>
      <c r="S12" s="944"/>
      <c r="T12" s="911"/>
    </row>
    <row r="13" spans="1:20" ht="25.5" x14ac:dyDescent="0.2">
      <c r="A13" s="939">
        <v>3</v>
      </c>
      <c r="B13" s="941" t="str">
        <f>([10]DNEVNIK1!$B$15)</f>
        <v>Slavonac 1 - Lipik</v>
      </c>
      <c r="C13" s="942">
        <v>7</v>
      </c>
      <c r="D13" s="923">
        <v>18.38</v>
      </c>
      <c r="E13" s="933"/>
      <c r="F13" s="920">
        <v>5</v>
      </c>
      <c r="G13" s="923">
        <v>362.14</v>
      </c>
      <c r="H13" s="933">
        <v>30.02</v>
      </c>
      <c r="I13" s="920">
        <v>3</v>
      </c>
      <c r="J13" s="923">
        <v>528.32000000000005</v>
      </c>
      <c r="K13" s="933"/>
      <c r="L13" s="920">
        <v>4</v>
      </c>
      <c r="M13" s="923">
        <v>470.86</v>
      </c>
      <c r="N13" s="933"/>
      <c r="O13" s="957">
        <f t="shared" si="0"/>
        <v>19</v>
      </c>
      <c r="P13" s="945">
        <f t="shared" si="0"/>
        <v>1379.7</v>
      </c>
      <c r="Q13" s="923"/>
      <c r="R13" s="943">
        <v>3</v>
      </c>
      <c r="S13" s="944"/>
      <c r="T13" s="911"/>
    </row>
    <row r="14" spans="1:20" ht="25.5" x14ac:dyDescent="0.2">
      <c r="A14" s="939">
        <v>4</v>
      </c>
      <c r="B14" s="941" t="str">
        <f>([10]DNEVNIK1!$B$22)</f>
        <v>UŠRIDRRH – Korda Hrvatska</v>
      </c>
      <c r="C14" s="942">
        <v>2</v>
      </c>
      <c r="D14" s="923">
        <v>86.94</v>
      </c>
      <c r="E14" s="933"/>
      <c r="F14" s="920">
        <v>2</v>
      </c>
      <c r="G14" s="923">
        <v>751.08</v>
      </c>
      <c r="H14" s="933"/>
      <c r="I14" s="920">
        <v>14</v>
      </c>
      <c r="J14" s="923">
        <v>138.74</v>
      </c>
      <c r="K14" s="933"/>
      <c r="L14" s="920">
        <v>5</v>
      </c>
      <c r="M14" s="923">
        <v>443.38</v>
      </c>
      <c r="N14" s="933"/>
      <c r="O14" s="957">
        <f t="shared" si="0"/>
        <v>23</v>
      </c>
      <c r="P14" s="945">
        <f t="shared" si="0"/>
        <v>1420.1399999999999</v>
      </c>
      <c r="Q14" s="923"/>
      <c r="R14" s="943">
        <v>4</v>
      </c>
      <c r="S14" s="944"/>
      <c r="T14" s="911"/>
    </row>
    <row r="15" spans="1:20" ht="15.75" x14ac:dyDescent="0.2">
      <c r="A15" s="938">
        <v>5</v>
      </c>
      <c r="B15" s="941" t="str">
        <f>([10]DNEVNIK1!$B$25)</f>
        <v>Karas - Bilje</v>
      </c>
      <c r="C15" s="942">
        <v>4</v>
      </c>
      <c r="D15" s="923">
        <v>33.72</v>
      </c>
      <c r="E15" s="933">
        <v>10.92</v>
      </c>
      <c r="F15" s="920">
        <v>7</v>
      </c>
      <c r="G15" s="923">
        <v>307.35000000000002</v>
      </c>
      <c r="H15" s="933"/>
      <c r="I15" s="920">
        <v>15</v>
      </c>
      <c r="J15" s="923">
        <v>136.06</v>
      </c>
      <c r="K15" s="933"/>
      <c r="L15" s="920">
        <v>2</v>
      </c>
      <c r="M15" s="923">
        <v>625.70000000000005</v>
      </c>
      <c r="N15" s="933"/>
      <c r="O15" s="957">
        <f t="shared" si="0"/>
        <v>28</v>
      </c>
      <c r="P15" s="945">
        <f t="shared" si="0"/>
        <v>1102.8300000000002</v>
      </c>
      <c r="Q15" s="945"/>
      <c r="R15" s="943">
        <v>5</v>
      </c>
      <c r="S15" s="944"/>
      <c r="T15" s="911"/>
    </row>
    <row r="16" spans="1:20" ht="25.5" x14ac:dyDescent="0.2">
      <c r="A16" s="939">
        <v>6</v>
      </c>
      <c r="B16" s="941" t="str">
        <f>([10]DNEVNIK1!$B$12)</f>
        <v>Šaran 2 – Našice - PECKA</v>
      </c>
      <c r="C16" s="942">
        <v>13</v>
      </c>
      <c r="D16" s="923">
        <v>8.56</v>
      </c>
      <c r="E16" s="933"/>
      <c r="F16" s="920">
        <v>6</v>
      </c>
      <c r="G16" s="923">
        <v>334.8</v>
      </c>
      <c r="H16" s="948"/>
      <c r="I16" s="920">
        <v>4</v>
      </c>
      <c r="J16" s="923">
        <v>353.93</v>
      </c>
      <c r="K16" s="933"/>
      <c r="L16" s="920">
        <v>9</v>
      </c>
      <c r="M16" s="923">
        <v>265.08999999999997</v>
      </c>
      <c r="N16" s="933"/>
      <c r="O16" s="957">
        <f t="shared" si="0"/>
        <v>32</v>
      </c>
      <c r="P16" s="945">
        <f t="shared" si="0"/>
        <v>962.37999999999988</v>
      </c>
      <c r="Q16" s="923"/>
      <c r="R16" s="943">
        <v>6</v>
      </c>
      <c r="S16" s="967"/>
      <c r="T16" s="911"/>
    </row>
    <row r="17" spans="1:20" ht="38.25" x14ac:dyDescent="0.2">
      <c r="A17" s="939">
        <v>7</v>
      </c>
      <c r="B17" s="941" t="str">
        <f>([10]DNEVNIK1!$B$9)</f>
        <v>Amur Petrokemija - Kutina</v>
      </c>
      <c r="C17" s="942">
        <v>6</v>
      </c>
      <c r="D17" s="923">
        <v>24.3</v>
      </c>
      <c r="E17" s="933"/>
      <c r="F17" s="920">
        <v>4</v>
      </c>
      <c r="G17" s="923">
        <v>418.54</v>
      </c>
      <c r="H17" s="933"/>
      <c r="I17" s="920">
        <v>17</v>
      </c>
      <c r="J17" s="923">
        <v>113.15</v>
      </c>
      <c r="K17" s="933"/>
      <c r="L17" s="920">
        <v>7</v>
      </c>
      <c r="M17" s="923">
        <v>376.5</v>
      </c>
      <c r="N17" s="933">
        <v>19.7</v>
      </c>
      <c r="O17" s="957">
        <f t="shared" si="0"/>
        <v>34</v>
      </c>
      <c r="P17" s="945">
        <f t="shared" si="0"/>
        <v>932.49</v>
      </c>
      <c r="Q17" s="923"/>
      <c r="R17" s="943">
        <v>7</v>
      </c>
      <c r="S17" s="968"/>
      <c r="T17" s="911"/>
    </row>
    <row r="18" spans="1:20" ht="25.5" x14ac:dyDescent="0.2">
      <c r="A18" s="939">
        <v>8</v>
      </c>
      <c r="B18" s="941" t="str">
        <f>([10]DNEVNIK1!$B$19)</f>
        <v>Slavonac 2 - Lipik</v>
      </c>
      <c r="C18" s="942">
        <v>1</v>
      </c>
      <c r="D18" s="923">
        <v>88.92</v>
      </c>
      <c r="E18" s="933"/>
      <c r="F18" s="920">
        <v>19</v>
      </c>
      <c r="G18" s="923">
        <v>60</v>
      </c>
      <c r="H18" s="933"/>
      <c r="I18" s="920">
        <v>8</v>
      </c>
      <c r="J18" s="923">
        <v>206.19</v>
      </c>
      <c r="K18" s="933">
        <v>32</v>
      </c>
      <c r="L18" s="920">
        <v>6</v>
      </c>
      <c r="M18" s="923">
        <v>398.69</v>
      </c>
      <c r="N18" s="933"/>
      <c r="O18" s="957">
        <f t="shared" si="0"/>
        <v>34</v>
      </c>
      <c r="P18" s="945">
        <f t="shared" si="0"/>
        <v>753.8</v>
      </c>
      <c r="Q18" s="923"/>
      <c r="R18" s="943">
        <v>8</v>
      </c>
      <c r="S18" s="969"/>
      <c r="T18" s="911"/>
    </row>
    <row r="19" spans="1:20" ht="25.5" x14ac:dyDescent="0.2">
      <c r="A19" s="938">
        <v>9</v>
      </c>
      <c r="B19" s="941" t="str">
        <f>([10]DNEVNIK1!$B$29)</f>
        <v>Šaran 1 – Našice - CCB</v>
      </c>
      <c r="C19" s="942">
        <v>8</v>
      </c>
      <c r="D19" s="923">
        <v>18.260000000000002</v>
      </c>
      <c r="E19" s="933"/>
      <c r="F19" s="920">
        <v>13</v>
      </c>
      <c r="G19" s="923">
        <v>120.16</v>
      </c>
      <c r="H19" s="933"/>
      <c r="I19" s="920">
        <v>11</v>
      </c>
      <c r="J19" s="923">
        <v>151.37</v>
      </c>
      <c r="K19" s="933"/>
      <c r="L19" s="920">
        <v>10</v>
      </c>
      <c r="M19" s="923">
        <v>244.7</v>
      </c>
      <c r="N19" s="933"/>
      <c r="O19" s="957">
        <f t="shared" si="0"/>
        <v>42</v>
      </c>
      <c r="P19" s="945">
        <f t="shared" si="0"/>
        <v>534.49</v>
      </c>
      <c r="Q19" s="923"/>
      <c r="R19" s="943">
        <v>9</v>
      </c>
      <c r="S19" s="968"/>
      <c r="T19" s="911"/>
    </row>
    <row r="20" spans="1:20" ht="15.75" x14ac:dyDescent="0.2">
      <c r="A20" s="939">
        <v>10</v>
      </c>
      <c r="B20" s="941" t="str">
        <f>([10]DNEVNIK1!$B$13)</f>
        <v>Đakovo - ZŠRU</v>
      </c>
      <c r="C20" s="942">
        <v>11</v>
      </c>
      <c r="D20" s="923">
        <v>15.4</v>
      </c>
      <c r="E20" s="933"/>
      <c r="F20" s="920">
        <v>9</v>
      </c>
      <c r="G20" s="923">
        <v>281.52</v>
      </c>
      <c r="H20" s="933"/>
      <c r="I20" s="920">
        <v>16</v>
      </c>
      <c r="J20" s="923">
        <v>131.28</v>
      </c>
      <c r="K20" s="933"/>
      <c r="L20" s="920">
        <v>8</v>
      </c>
      <c r="M20" s="923">
        <v>340.72</v>
      </c>
      <c r="N20" s="933"/>
      <c r="O20" s="957">
        <f t="shared" si="0"/>
        <v>44</v>
      </c>
      <c r="P20" s="945">
        <f t="shared" si="0"/>
        <v>768.92</v>
      </c>
      <c r="Q20" s="923"/>
      <c r="R20" s="943">
        <v>10</v>
      </c>
      <c r="S20" s="968"/>
      <c r="T20" s="911"/>
    </row>
    <row r="21" spans="1:20" ht="15.75" x14ac:dyDescent="0.2">
      <c r="A21" s="939">
        <v>11</v>
      </c>
      <c r="B21" s="941" t="str">
        <f>([10]DNEVNIK1!$B$11)</f>
        <v>Piškor 2 - Zagreb</v>
      </c>
      <c r="C21" s="942">
        <v>17</v>
      </c>
      <c r="D21" s="923">
        <v>6.16</v>
      </c>
      <c r="E21" s="933"/>
      <c r="F21" s="920">
        <v>3</v>
      </c>
      <c r="G21" s="923">
        <v>423.16</v>
      </c>
      <c r="H21" s="933"/>
      <c r="I21" s="920">
        <v>13</v>
      </c>
      <c r="J21" s="923">
        <v>141.5</v>
      </c>
      <c r="K21" s="933">
        <v>40.82</v>
      </c>
      <c r="L21" s="920">
        <v>12</v>
      </c>
      <c r="M21" s="923">
        <v>211.4</v>
      </c>
      <c r="N21" s="933"/>
      <c r="O21" s="957">
        <f t="shared" si="0"/>
        <v>45</v>
      </c>
      <c r="P21" s="945">
        <f t="shared" si="0"/>
        <v>782.22</v>
      </c>
      <c r="Q21" s="948">
        <v>40.82</v>
      </c>
      <c r="R21" s="943">
        <v>11</v>
      </c>
      <c r="S21" s="968"/>
      <c r="T21" s="911"/>
    </row>
    <row r="22" spans="1:20" ht="25.5" x14ac:dyDescent="0.2">
      <c r="A22" s="939">
        <v>12</v>
      </c>
      <c r="B22" s="941" t="str">
        <f>([10]DNEVNIK1!$B$16)</f>
        <v>Odra - Velika Gorica - Miriam</v>
      </c>
      <c r="C22" s="942">
        <v>9</v>
      </c>
      <c r="D22" s="923">
        <v>17</v>
      </c>
      <c r="E22" s="933"/>
      <c r="F22" s="920">
        <v>14</v>
      </c>
      <c r="G22" s="923">
        <v>119.67</v>
      </c>
      <c r="H22" s="933"/>
      <c r="I22" s="920">
        <v>7</v>
      </c>
      <c r="J22" s="923">
        <v>214.62</v>
      </c>
      <c r="K22" s="933"/>
      <c r="L22" s="920">
        <v>18</v>
      </c>
      <c r="M22" s="923">
        <v>102.02</v>
      </c>
      <c r="N22" s="933"/>
      <c r="O22" s="957">
        <f t="shared" si="0"/>
        <v>48</v>
      </c>
      <c r="P22" s="945">
        <f t="shared" si="0"/>
        <v>453.31</v>
      </c>
      <c r="Q22" s="923"/>
      <c r="R22" s="943">
        <v>12</v>
      </c>
      <c r="S22" s="944"/>
      <c r="T22" s="911"/>
    </row>
    <row r="23" spans="1:20" ht="25.5" x14ac:dyDescent="0.2">
      <c r="A23" s="938">
        <v>13</v>
      </c>
      <c r="B23" s="941" t="str">
        <f>([10]DNEVNIK1!$B$28)</f>
        <v>Piškor 3 - CCB - Zagreb</v>
      </c>
      <c r="C23" s="942">
        <v>14</v>
      </c>
      <c r="D23" s="923">
        <v>8.32</v>
      </c>
      <c r="E23" s="933"/>
      <c r="F23" s="920">
        <v>8</v>
      </c>
      <c r="G23" s="923">
        <v>304.05</v>
      </c>
      <c r="H23" s="933"/>
      <c r="I23" s="920">
        <v>18</v>
      </c>
      <c r="J23" s="923">
        <v>95</v>
      </c>
      <c r="K23" s="933"/>
      <c r="L23" s="920">
        <v>11</v>
      </c>
      <c r="M23" s="923">
        <v>222.4</v>
      </c>
      <c r="N23" s="933"/>
      <c r="O23" s="957">
        <f t="shared" si="0"/>
        <v>51</v>
      </c>
      <c r="P23" s="945">
        <f t="shared" si="0"/>
        <v>629.77</v>
      </c>
      <c r="Q23" s="923"/>
      <c r="R23" s="943">
        <v>13</v>
      </c>
      <c r="S23" s="944"/>
      <c r="T23" s="911"/>
    </row>
    <row r="24" spans="1:20" ht="25.5" x14ac:dyDescent="0.2">
      <c r="A24" s="939">
        <v>14</v>
      </c>
      <c r="B24" s="941" t="str">
        <f>([10]DNEVNIK1!$B$10)</f>
        <v>Česma - Bjelovar</v>
      </c>
      <c r="C24" s="942">
        <v>19</v>
      </c>
      <c r="D24" s="923">
        <v>4.2</v>
      </c>
      <c r="E24" s="933"/>
      <c r="F24" s="920">
        <v>11</v>
      </c>
      <c r="G24" s="923">
        <v>176.68</v>
      </c>
      <c r="H24" s="933"/>
      <c r="I24" s="920">
        <v>10</v>
      </c>
      <c r="J24" s="923">
        <v>173.86</v>
      </c>
      <c r="K24" s="933"/>
      <c r="L24" s="920">
        <v>13</v>
      </c>
      <c r="M24" s="923">
        <v>197.7</v>
      </c>
      <c r="N24" s="933"/>
      <c r="O24" s="957">
        <f t="shared" si="0"/>
        <v>53</v>
      </c>
      <c r="P24" s="945">
        <f t="shared" si="0"/>
        <v>552.44000000000005</v>
      </c>
      <c r="Q24" s="923"/>
      <c r="R24" s="943">
        <v>14</v>
      </c>
      <c r="S24" s="944"/>
      <c r="T24" s="911"/>
    </row>
    <row r="25" spans="1:20" ht="15.75" x14ac:dyDescent="0.2">
      <c r="A25" s="939">
        <v>15</v>
      </c>
      <c r="B25" s="941" t="str">
        <f>([10]DNEVNIK1!$B$17)</f>
        <v>Ješkovo - Gola</v>
      </c>
      <c r="C25" s="942">
        <v>16</v>
      </c>
      <c r="D25" s="923">
        <v>6.54</v>
      </c>
      <c r="E25" s="933"/>
      <c r="F25" s="920">
        <v>18</v>
      </c>
      <c r="G25" s="923">
        <v>67.33</v>
      </c>
      <c r="H25" s="933"/>
      <c r="I25" s="920">
        <v>2</v>
      </c>
      <c r="J25" s="923">
        <v>628.09</v>
      </c>
      <c r="K25" s="933"/>
      <c r="L25" s="920">
        <v>20</v>
      </c>
      <c r="M25" s="923">
        <v>64.239999999999995</v>
      </c>
      <c r="N25" s="933"/>
      <c r="O25" s="957">
        <f t="shared" si="0"/>
        <v>56</v>
      </c>
      <c r="P25" s="945">
        <f t="shared" si="0"/>
        <v>766.2</v>
      </c>
      <c r="Q25" s="923"/>
      <c r="R25" s="943">
        <v>15</v>
      </c>
      <c r="S25" s="944"/>
      <c r="T25" s="911"/>
    </row>
    <row r="26" spans="1:20" ht="15.75" x14ac:dyDescent="0.2">
      <c r="A26" s="939">
        <v>16</v>
      </c>
      <c r="B26" s="941" t="str">
        <f>([10]DNEVNIK1!$B$18)</f>
        <v>Piškor 1- Zagreb</v>
      </c>
      <c r="C26" s="942">
        <v>12</v>
      </c>
      <c r="D26" s="923">
        <v>12.18</v>
      </c>
      <c r="E26" s="933"/>
      <c r="F26" s="920">
        <v>10</v>
      </c>
      <c r="G26" s="923">
        <v>195.32</v>
      </c>
      <c r="H26" s="933"/>
      <c r="I26" s="920">
        <v>21</v>
      </c>
      <c r="J26" s="923">
        <v>0</v>
      </c>
      <c r="K26" s="933"/>
      <c r="L26" s="920">
        <v>15</v>
      </c>
      <c r="M26" s="923">
        <v>152.55000000000001</v>
      </c>
      <c r="N26" s="933"/>
      <c r="O26" s="957">
        <f t="shared" si="0"/>
        <v>58</v>
      </c>
      <c r="P26" s="945">
        <f t="shared" si="0"/>
        <v>360.05</v>
      </c>
      <c r="Q26" s="923"/>
      <c r="R26" s="943">
        <v>16</v>
      </c>
      <c r="S26" s="944"/>
      <c r="T26" s="911"/>
    </row>
    <row r="27" spans="1:20" ht="25.5" x14ac:dyDescent="0.2">
      <c r="A27" s="938">
        <v>17</v>
      </c>
      <c r="B27" s="941" t="str">
        <f>([10]DNEVNIK1!$B$14)</f>
        <v>Mrežnica - Duga Resa</v>
      </c>
      <c r="C27" s="942">
        <v>10</v>
      </c>
      <c r="D27" s="923">
        <v>16.899999999999999</v>
      </c>
      <c r="E27" s="933"/>
      <c r="F27" s="920">
        <v>15</v>
      </c>
      <c r="G27" s="923">
        <v>113.92</v>
      </c>
      <c r="H27" s="933"/>
      <c r="I27" s="920">
        <v>19</v>
      </c>
      <c r="J27" s="923">
        <v>18.399999999999999</v>
      </c>
      <c r="K27" s="933"/>
      <c r="L27" s="920">
        <v>14</v>
      </c>
      <c r="M27" s="923">
        <v>171.89</v>
      </c>
      <c r="N27" s="933"/>
      <c r="O27" s="957">
        <f t="shared" si="0"/>
        <v>58</v>
      </c>
      <c r="P27" s="945">
        <f t="shared" si="0"/>
        <v>321.11</v>
      </c>
      <c r="Q27" s="923"/>
      <c r="R27" s="943">
        <v>17</v>
      </c>
      <c r="S27" s="944"/>
      <c r="T27" s="911"/>
    </row>
    <row r="28" spans="1:20" ht="38.25" x14ac:dyDescent="0.2">
      <c r="A28" s="939">
        <v>18</v>
      </c>
      <c r="B28" s="941" t="str">
        <f>([10]DNEVNIK1!$B$26)</f>
        <v>Korana - Karlovac-Carp System</v>
      </c>
      <c r="C28" s="942">
        <v>20</v>
      </c>
      <c r="D28" s="923">
        <v>1.82</v>
      </c>
      <c r="E28" s="933"/>
      <c r="F28" s="920">
        <v>17</v>
      </c>
      <c r="G28" s="923">
        <v>73.39</v>
      </c>
      <c r="H28" s="933"/>
      <c r="I28" s="920">
        <v>5</v>
      </c>
      <c r="J28" s="923">
        <v>347.7</v>
      </c>
      <c r="K28" s="933"/>
      <c r="L28" s="920">
        <v>19</v>
      </c>
      <c r="M28" s="923">
        <v>89.62</v>
      </c>
      <c r="N28" s="933"/>
      <c r="O28" s="957">
        <f t="shared" si="0"/>
        <v>61</v>
      </c>
      <c r="P28" s="945">
        <f t="shared" si="0"/>
        <v>512.53</v>
      </c>
      <c r="Q28" s="923"/>
      <c r="R28" s="943">
        <v>18</v>
      </c>
      <c r="S28" s="944"/>
      <c r="T28" s="911"/>
    </row>
    <row r="29" spans="1:20" ht="38.25" x14ac:dyDescent="0.2">
      <c r="A29" s="939">
        <v>19</v>
      </c>
      <c r="B29" s="941" t="str">
        <f>([10]DNEVNIK1!$B$20)</f>
        <v>Karas - Novska - MK Magic Fishing</v>
      </c>
      <c r="C29" s="942">
        <v>18</v>
      </c>
      <c r="D29" s="923">
        <v>4.4000000000000004</v>
      </c>
      <c r="E29" s="933"/>
      <c r="F29" s="920">
        <v>21</v>
      </c>
      <c r="G29" s="923">
        <v>52.68</v>
      </c>
      <c r="H29" s="933"/>
      <c r="I29" s="920">
        <v>9</v>
      </c>
      <c r="J29" s="923">
        <v>181.83</v>
      </c>
      <c r="K29" s="933"/>
      <c r="L29" s="920">
        <v>16</v>
      </c>
      <c r="M29" s="923">
        <v>139.24</v>
      </c>
      <c r="N29" s="933"/>
      <c r="O29" s="957">
        <f t="shared" si="0"/>
        <v>64</v>
      </c>
      <c r="P29" s="945">
        <f t="shared" si="0"/>
        <v>378.15000000000003</v>
      </c>
      <c r="Q29" s="923"/>
      <c r="R29" s="943">
        <v>19</v>
      </c>
      <c r="S29" s="944"/>
      <c r="T29" s="911"/>
    </row>
    <row r="30" spans="1:20" ht="25.5" x14ac:dyDescent="0.2">
      <c r="A30" s="939">
        <v>20</v>
      </c>
      <c r="B30" s="941" t="str">
        <f>([10]DNEVNIK1!$B$24)</f>
        <v>Slavija - Severin C&amp;R</v>
      </c>
      <c r="C30" s="942">
        <v>15</v>
      </c>
      <c r="D30" s="923">
        <v>8.14</v>
      </c>
      <c r="E30" s="933"/>
      <c r="F30" s="920">
        <v>16</v>
      </c>
      <c r="G30" s="923">
        <v>88.35</v>
      </c>
      <c r="H30" s="933"/>
      <c r="I30" s="920">
        <v>12</v>
      </c>
      <c r="J30" s="923">
        <v>144.26</v>
      </c>
      <c r="K30" s="933"/>
      <c r="L30" s="920">
        <v>21</v>
      </c>
      <c r="M30" s="923">
        <v>36.729999999999997</v>
      </c>
      <c r="N30" s="933"/>
      <c r="O30" s="957">
        <f t="shared" si="0"/>
        <v>64</v>
      </c>
      <c r="P30" s="945">
        <f t="shared" si="0"/>
        <v>277.48</v>
      </c>
      <c r="Q30" s="923"/>
      <c r="R30" s="943">
        <v>20</v>
      </c>
      <c r="S30" s="944"/>
      <c r="T30" s="911"/>
    </row>
    <row r="31" spans="1:20" ht="26.25" thickBot="1" x14ac:dyDescent="0.25">
      <c r="A31" s="940">
        <v>21</v>
      </c>
      <c r="B31" s="950" t="str">
        <f>([10]DNEVNIK1!$B$27)</f>
        <v>Šaran – Požega -Vallis Aurea</v>
      </c>
      <c r="C31" s="951">
        <v>21</v>
      </c>
      <c r="D31" s="922">
        <v>0</v>
      </c>
      <c r="E31" s="934"/>
      <c r="F31" s="921">
        <v>20</v>
      </c>
      <c r="G31" s="922">
        <v>54.05</v>
      </c>
      <c r="H31" s="934"/>
      <c r="I31" s="921">
        <v>20</v>
      </c>
      <c r="J31" s="922">
        <v>8.81</v>
      </c>
      <c r="K31" s="934"/>
      <c r="L31" s="921">
        <v>17</v>
      </c>
      <c r="M31" s="922">
        <v>132.35</v>
      </c>
      <c r="N31" s="934"/>
      <c r="O31" s="958">
        <f t="shared" si="0"/>
        <v>78</v>
      </c>
      <c r="P31" s="959">
        <f t="shared" si="0"/>
        <v>195.20999999999998</v>
      </c>
      <c r="Q31" s="922"/>
      <c r="R31" s="955">
        <v>21</v>
      </c>
      <c r="S31" s="956"/>
      <c r="T31" s="911"/>
    </row>
    <row r="32" spans="1:20" ht="16.5" thickTop="1" x14ac:dyDescent="0.2">
      <c r="A32" s="961"/>
      <c r="B32" s="962"/>
      <c r="C32" s="963"/>
      <c r="D32" s="953">
        <f>SUM(D11:D31)</f>
        <v>446.05999999999995</v>
      </c>
      <c r="E32" s="952"/>
      <c r="F32" s="952"/>
      <c r="G32" s="953">
        <f>SUM(G11:G31)</f>
        <v>5262.5900000000011</v>
      </c>
      <c r="H32" s="952"/>
      <c r="I32" s="952"/>
      <c r="J32" s="953">
        <f>SUM(J11:J31)</f>
        <v>4716.4500000000007</v>
      </c>
      <c r="K32" s="952"/>
      <c r="L32" s="952"/>
      <c r="M32" s="953">
        <f>SUM(M11:M31)</f>
        <v>5845.7199999999993</v>
      </c>
      <c r="N32" s="952"/>
      <c r="O32" s="954"/>
      <c r="P32" s="960">
        <v>16270.82</v>
      </c>
      <c r="Q32" s="964"/>
      <c r="R32" s="965"/>
      <c r="S32" s="935"/>
      <c r="T32" s="911"/>
    </row>
    <row r="33" spans="1:20" ht="15.75" x14ac:dyDescent="0.2">
      <c r="A33" s="912"/>
      <c r="B33" s="919"/>
      <c r="C33" s="913"/>
      <c r="D33" s="913"/>
      <c r="E33" s="913"/>
      <c r="F33" s="913"/>
      <c r="G33" s="913"/>
      <c r="H33" s="913"/>
      <c r="I33" s="913"/>
      <c r="J33" s="913"/>
      <c r="K33" s="913"/>
      <c r="L33" s="913"/>
      <c r="M33" s="913"/>
      <c r="N33" s="913"/>
      <c r="O33" s="914"/>
      <c r="P33" s="952"/>
      <c r="Q33" s="966"/>
      <c r="R33" s="925"/>
      <c r="S33" s="935"/>
      <c r="T33" s="949"/>
    </row>
    <row r="34" spans="1:20" ht="15" x14ac:dyDescent="0.2">
      <c r="A34" s="912"/>
      <c r="B34" s="919"/>
      <c r="C34" s="946"/>
      <c r="D34" s="1864" t="s">
        <v>298</v>
      </c>
      <c r="E34" s="1864"/>
      <c r="F34" s="1864"/>
      <c r="G34" s="946"/>
      <c r="H34" s="913"/>
      <c r="I34" s="913"/>
      <c r="J34" s="913"/>
      <c r="K34" s="946"/>
      <c r="L34" s="946"/>
      <c r="M34" s="1865" t="s">
        <v>299</v>
      </c>
      <c r="N34" s="1865"/>
      <c r="O34" s="1865"/>
      <c r="P34" s="913"/>
      <c r="Q34" s="925"/>
      <c r="R34" s="925"/>
      <c r="S34" s="935"/>
      <c r="T34" s="949"/>
    </row>
    <row r="35" spans="1:20" ht="15" x14ac:dyDescent="0.2">
      <c r="A35" s="912"/>
      <c r="B35" s="919"/>
      <c r="C35" s="946"/>
      <c r="D35" s="947"/>
      <c r="E35" s="947"/>
      <c r="F35" s="947"/>
      <c r="G35" s="946"/>
      <c r="H35" s="913"/>
      <c r="I35" s="913"/>
      <c r="J35" s="913"/>
      <c r="K35" s="946"/>
      <c r="L35" s="946"/>
      <c r="M35" s="919"/>
      <c r="N35" s="946"/>
      <c r="O35" s="946"/>
      <c r="P35" s="913"/>
      <c r="Q35" s="925"/>
      <c r="R35" s="925"/>
      <c r="S35" s="935"/>
      <c r="T35" s="911"/>
    </row>
    <row r="36" spans="1:20" ht="15" x14ac:dyDescent="0.2">
      <c r="A36" s="912"/>
      <c r="B36" s="919"/>
      <c r="C36" s="946"/>
      <c r="D36" s="1864" t="s">
        <v>300</v>
      </c>
      <c r="E36" s="1864"/>
      <c r="F36" s="1864"/>
      <c r="G36" s="946"/>
      <c r="H36" s="913"/>
      <c r="I36" s="913"/>
      <c r="J36" s="913"/>
      <c r="K36" s="946"/>
      <c r="L36" s="946"/>
      <c r="M36" s="1865" t="s">
        <v>301</v>
      </c>
      <c r="N36" s="1865"/>
      <c r="O36" s="1865"/>
      <c r="P36" s="913"/>
      <c r="Q36" s="925"/>
      <c r="R36" s="925"/>
      <c r="S36" s="935"/>
      <c r="T36" s="911"/>
    </row>
  </sheetData>
  <mergeCells count="17">
    <mergeCell ref="L8:N8"/>
    <mergeCell ref="D34:F34"/>
    <mergeCell ref="M34:O34"/>
    <mergeCell ref="D36:F36"/>
    <mergeCell ref="M36:O36"/>
    <mergeCell ref="A1:S1"/>
    <mergeCell ref="A4:S4"/>
    <mergeCell ref="A7:A9"/>
    <mergeCell ref="B7:B9"/>
    <mergeCell ref="C7:E7"/>
    <mergeCell ref="F7:H7"/>
    <mergeCell ref="I7:K7"/>
    <mergeCell ref="L7:N7"/>
    <mergeCell ref="O7:S8"/>
    <mergeCell ref="C8:E8"/>
    <mergeCell ref="F8:H8"/>
    <mergeCell ref="I8:K8"/>
  </mergeCells>
  <conditionalFormatting sqref="R32 S11:S17 S19:S31">
    <cfRule type="cellIs" dxfId="16" priority="1" stopIfTrue="1" operator="equal">
      <formula>"x"</formula>
    </cfRule>
  </conditionalFormatting>
  <pageMargins left="0.7" right="0.7" top="0.75" bottom="0.75" header="0.3" footer="0.3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23">
    <tabColor rgb="FF0070C0"/>
  </sheetPr>
  <dimension ref="A1:R34"/>
  <sheetViews>
    <sheetView showRowColHeaders="0" zoomScaleNormal="100" workbookViewId="0">
      <selection activeCell="U22" sqref="U22"/>
    </sheetView>
  </sheetViews>
  <sheetFormatPr defaultRowHeight="12.75" x14ac:dyDescent="0.2"/>
  <cols>
    <col min="1" max="1" width="4.85546875"/>
    <col min="2" max="2" width="22.5703125"/>
    <col min="3" max="3" width="21.140625"/>
    <col min="4" max="10" width="5.7109375"/>
    <col min="11" max="11" width="5.5703125"/>
    <col min="12" max="14" width="0" hidden="1"/>
    <col min="15" max="15" width="0.140625"/>
    <col min="16" max="16" width="8.85546875"/>
    <col min="17" max="17" width="8.5703125"/>
    <col min="18" max="18" width="10.28515625"/>
  </cols>
  <sheetData>
    <row r="1" spans="1:18" ht="18" x14ac:dyDescent="0.25">
      <c r="A1" s="1894" t="s">
        <v>302</v>
      </c>
      <c r="B1" s="1894"/>
      <c r="C1" s="1894"/>
      <c r="D1" s="1894"/>
      <c r="E1" s="1894"/>
      <c r="F1" s="1894"/>
      <c r="G1" s="1894"/>
      <c r="H1" s="1894"/>
      <c r="I1" s="1894"/>
      <c r="J1" s="1894"/>
      <c r="K1" s="1894"/>
      <c r="L1" s="1894"/>
      <c r="M1" s="1894"/>
      <c r="N1" s="1894"/>
      <c r="O1" s="1894"/>
      <c r="P1" s="1894"/>
      <c r="Q1" s="1894"/>
      <c r="R1" s="1894"/>
    </row>
    <row r="2" spans="1:18" x14ac:dyDescent="0.2">
      <c r="A2" s="297"/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</row>
    <row r="3" spans="1:18" x14ac:dyDescent="0.2">
      <c r="A3" s="290"/>
      <c r="B3" s="291"/>
      <c r="C3" s="292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5"/>
    </row>
    <row r="4" spans="1:18" ht="18" x14ac:dyDescent="0.2">
      <c r="A4" s="1895" t="s">
        <v>528</v>
      </c>
      <c r="B4" s="1895"/>
      <c r="C4" s="1895"/>
      <c r="D4" s="1895"/>
      <c r="E4" s="1895"/>
      <c r="F4" s="1895"/>
      <c r="G4" s="1895"/>
      <c r="H4" s="1895"/>
      <c r="I4" s="1895"/>
      <c r="J4" s="1895"/>
      <c r="K4" s="1895"/>
      <c r="L4" s="1895"/>
      <c r="M4" s="1895"/>
      <c r="N4" s="1895"/>
      <c r="O4" s="1895"/>
      <c r="P4" s="1895"/>
      <c r="Q4" s="1895"/>
      <c r="R4" s="1895"/>
    </row>
    <row r="5" spans="1:18" ht="26.25" x14ac:dyDescent="0.4">
      <c r="A5" s="290"/>
      <c r="B5" s="296"/>
      <c r="C5" s="292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4"/>
      <c r="Q5" s="293"/>
      <c r="R5" s="295"/>
    </row>
    <row r="6" spans="1:18" ht="13.5" thickBot="1" x14ac:dyDescent="0.25">
      <c r="A6" s="290"/>
      <c r="B6" s="291"/>
      <c r="C6" s="292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4"/>
      <c r="Q6" s="293"/>
      <c r="R6" s="295"/>
    </row>
    <row r="7" spans="1:18" ht="13.5" thickTop="1" x14ac:dyDescent="0.2">
      <c r="A7" s="1896" t="s">
        <v>280</v>
      </c>
      <c r="B7" s="1899" t="s">
        <v>281</v>
      </c>
      <c r="C7" s="1845" t="s">
        <v>282</v>
      </c>
      <c r="D7" s="1886" t="s">
        <v>6</v>
      </c>
      <c r="E7" s="1887"/>
      <c r="F7" s="1888" t="s">
        <v>7</v>
      </c>
      <c r="G7" s="1914"/>
      <c r="H7" s="1886" t="s">
        <v>8</v>
      </c>
      <c r="I7" s="1887"/>
      <c r="J7" s="1888" t="s">
        <v>9</v>
      </c>
      <c r="K7" s="1887"/>
      <c r="L7" s="1912" t="s">
        <v>10</v>
      </c>
      <c r="M7" s="1913"/>
      <c r="N7" s="1912" t="s">
        <v>11</v>
      </c>
      <c r="O7" s="1913"/>
      <c r="P7" s="1903" t="s">
        <v>283</v>
      </c>
      <c r="Q7" s="1904"/>
      <c r="R7" s="1905"/>
    </row>
    <row r="8" spans="1:18" x14ac:dyDescent="0.2">
      <c r="A8" s="1897"/>
      <c r="B8" s="1900"/>
      <c r="C8" s="1902"/>
      <c r="D8" s="1891" t="s">
        <v>303</v>
      </c>
      <c r="E8" s="1892"/>
      <c r="F8" s="1891" t="s">
        <v>303</v>
      </c>
      <c r="G8" s="1892"/>
      <c r="H8" s="1891" t="s">
        <v>303</v>
      </c>
      <c r="I8" s="1892"/>
      <c r="J8" s="1893" t="s">
        <v>303</v>
      </c>
      <c r="K8" s="1892"/>
      <c r="L8" s="1893" t="s">
        <v>303</v>
      </c>
      <c r="M8" s="1892"/>
      <c r="N8" s="1893" t="s">
        <v>303</v>
      </c>
      <c r="O8" s="1892"/>
      <c r="P8" s="1906"/>
      <c r="Q8" s="1907"/>
      <c r="R8" s="1908"/>
    </row>
    <row r="9" spans="1:18" ht="12.75" customHeight="1" x14ac:dyDescent="0.2">
      <c r="A9" s="1897"/>
      <c r="B9" s="1900"/>
      <c r="C9" s="1902"/>
      <c r="D9" s="1889" t="s">
        <v>526</v>
      </c>
      <c r="E9" s="1890"/>
      <c r="F9" s="1889" t="s">
        <v>526</v>
      </c>
      <c r="G9" s="1890"/>
      <c r="H9" s="1889" t="s">
        <v>527</v>
      </c>
      <c r="I9" s="1890"/>
      <c r="J9" s="1889" t="s">
        <v>650</v>
      </c>
      <c r="K9" s="1890"/>
      <c r="L9" s="1889" t="s">
        <v>650</v>
      </c>
      <c r="M9" s="1890"/>
      <c r="N9" s="1889" t="s">
        <v>651</v>
      </c>
      <c r="O9" s="1890"/>
      <c r="P9" s="1909"/>
      <c r="Q9" s="1910"/>
      <c r="R9" s="1911"/>
    </row>
    <row r="10" spans="1:18" ht="13.5" thickBot="1" x14ac:dyDescent="0.25">
      <c r="A10" s="1898"/>
      <c r="B10" s="1901"/>
      <c r="C10" s="1847"/>
      <c r="D10" s="861" t="s">
        <v>284</v>
      </c>
      <c r="E10" s="860" t="s">
        <v>285</v>
      </c>
      <c r="F10" s="859" t="s">
        <v>284</v>
      </c>
      <c r="G10" s="858" t="s">
        <v>285</v>
      </c>
      <c r="H10" s="861" t="s">
        <v>284</v>
      </c>
      <c r="I10" s="860" t="s">
        <v>285</v>
      </c>
      <c r="J10" s="859" t="s">
        <v>284</v>
      </c>
      <c r="K10" s="860" t="s">
        <v>285</v>
      </c>
      <c r="L10" s="861" t="s">
        <v>284</v>
      </c>
      <c r="M10" s="860" t="s">
        <v>285</v>
      </c>
      <c r="N10" s="859" t="s">
        <v>284</v>
      </c>
      <c r="O10" s="858" t="s">
        <v>285</v>
      </c>
      <c r="P10" s="857" t="s">
        <v>284</v>
      </c>
      <c r="Q10" s="856" t="s">
        <v>285</v>
      </c>
      <c r="R10" s="855" t="s">
        <v>286</v>
      </c>
    </row>
    <row r="11" spans="1:18" ht="13.5" thickTop="1" x14ac:dyDescent="0.2">
      <c r="A11" s="854">
        <v>1</v>
      </c>
      <c r="B11" s="1447" t="s">
        <v>287</v>
      </c>
      <c r="C11" s="852" t="s">
        <v>288</v>
      </c>
      <c r="D11" s="851">
        <v>6</v>
      </c>
      <c r="E11" s="845">
        <v>2</v>
      </c>
      <c r="F11" s="836">
        <v>3</v>
      </c>
      <c r="G11" s="835">
        <v>4</v>
      </c>
      <c r="H11" s="851">
        <v>2</v>
      </c>
      <c r="I11" s="845">
        <v>3</v>
      </c>
      <c r="J11" s="836">
        <v>2</v>
      </c>
      <c r="K11" s="850">
        <v>10</v>
      </c>
      <c r="L11" s="838">
        <v>1</v>
      </c>
      <c r="M11" s="844">
        <v>6</v>
      </c>
      <c r="N11" s="849">
        <v>1</v>
      </c>
      <c r="O11" s="835">
        <v>9</v>
      </c>
      <c r="P11" s="848">
        <v>15</v>
      </c>
      <c r="Q11" s="847">
        <v>34</v>
      </c>
      <c r="R11" s="1444">
        <v>1</v>
      </c>
    </row>
    <row r="12" spans="1:18" x14ac:dyDescent="0.2">
      <c r="A12" s="843">
        <v>2</v>
      </c>
      <c r="B12" s="1448" t="s">
        <v>115</v>
      </c>
      <c r="C12" s="831" t="s">
        <v>652</v>
      </c>
      <c r="D12" s="841">
        <v>1</v>
      </c>
      <c r="E12" s="839">
        <v>5</v>
      </c>
      <c r="F12" s="840">
        <v>9</v>
      </c>
      <c r="G12" s="842">
        <v>2</v>
      </c>
      <c r="H12" s="841">
        <v>3</v>
      </c>
      <c r="I12" s="839">
        <v>5</v>
      </c>
      <c r="J12" s="840">
        <v>3</v>
      </c>
      <c r="K12" s="839">
        <v>6</v>
      </c>
      <c r="L12" s="838">
        <v>4</v>
      </c>
      <c r="M12" s="837">
        <v>5</v>
      </c>
      <c r="N12" s="840">
        <v>8</v>
      </c>
      <c r="O12" s="835">
        <v>4</v>
      </c>
      <c r="P12" s="823">
        <v>28</v>
      </c>
      <c r="Q12" s="822">
        <v>27</v>
      </c>
      <c r="R12" s="1445">
        <v>2</v>
      </c>
    </row>
    <row r="13" spans="1:18" x14ac:dyDescent="0.2">
      <c r="A13" s="843">
        <v>3</v>
      </c>
      <c r="B13" s="1448" t="s">
        <v>305</v>
      </c>
      <c r="C13" s="831" t="s">
        <v>288</v>
      </c>
      <c r="D13" s="841">
        <v>3</v>
      </c>
      <c r="E13" s="839">
        <v>2</v>
      </c>
      <c r="F13" s="840">
        <v>4</v>
      </c>
      <c r="G13" s="842">
        <v>3</v>
      </c>
      <c r="H13" s="841">
        <v>10</v>
      </c>
      <c r="I13" s="839">
        <v>3</v>
      </c>
      <c r="J13" s="840">
        <v>4</v>
      </c>
      <c r="K13" s="839">
        <v>4</v>
      </c>
      <c r="L13" s="838">
        <v>3</v>
      </c>
      <c r="M13" s="837">
        <v>4</v>
      </c>
      <c r="N13" s="836">
        <v>5</v>
      </c>
      <c r="O13" s="835">
        <v>8</v>
      </c>
      <c r="P13" s="823">
        <v>29</v>
      </c>
      <c r="Q13" s="822">
        <v>24</v>
      </c>
      <c r="R13" s="1445">
        <v>3</v>
      </c>
    </row>
    <row r="14" spans="1:18" x14ac:dyDescent="0.2">
      <c r="A14" s="843">
        <v>4</v>
      </c>
      <c r="B14" s="1448" t="s">
        <v>104</v>
      </c>
      <c r="C14" s="831" t="s">
        <v>304</v>
      </c>
      <c r="D14" s="841">
        <v>4</v>
      </c>
      <c r="E14" s="839">
        <v>2</v>
      </c>
      <c r="F14" s="840">
        <v>10</v>
      </c>
      <c r="G14" s="842">
        <v>1</v>
      </c>
      <c r="H14" s="841">
        <v>7</v>
      </c>
      <c r="I14" s="839">
        <v>4</v>
      </c>
      <c r="J14" s="840">
        <v>1</v>
      </c>
      <c r="K14" s="839">
        <v>8</v>
      </c>
      <c r="L14" s="838">
        <v>6</v>
      </c>
      <c r="M14" s="839">
        <v>4</v>
      </c>
      <c r="N14" s="836">
        <v>2</v>
      </c>
      <c r="O14" s="835">
        <v>8</v>
      </c>
      <c r="P14" s="823">
        <v>30</v>
      </c>
      <c r="Q14" s="822">
        <v>27</v>
      </c>
      <c r="R14" s="1445">
        <v>4</v>
      </c>
    </row>
    <row r="15" spans="1:18" x14ac:dyDescent="0.2">
      <c r="A15" s="843">
        <v>5</v>
      </c>
      <c r="B15" s="1448" t="s">
        <v>91</v>
      </c>
      <c r="C15" s="831" t="s">
        <v>304</v>
      </c>
      <c r="D15" s="841">
        <v>10</v>
      </c>
      <c r="E15" s="839">
        <v>0</v>
      </c>
      <c r="F15" s="840">
        <v>1</v>
      </c>
      <c r="G15" s="842">
        <v>6</v>
      </c>
      <c r="H15" s="841">
        <v>1</v>
      </c>
      <c r="I15" s="839">
        <v>8</v>
      </c>
      <c r="J15" s="840">
        <v>6</v>
      </c>
      <c r="K15" s="839">
        <v>3</v>
      </c>
      <c r="L15" s="838">
        <v>8</v>
      </c>
      <c r="M15" s="845">
        <v>3</v>
      </c>
      <c r="N15" s="836">
        <v>7</v>
      </c>
      <c r="O15" s="835">
        <v>6</v>
      </c>
      <c r="P15" s="823">
        <v>33</v>
      </c>
      <c r="Q15" s="822">
        <v>26</v>
      </c>
      <c r="R15" s="1445">
        <v>5</v>
      </c>
    </row>
    <row r="16" spans="1:18" x14ac:dyDescent="0.2">
      <c r="A16" s="843">
        <v>6</v>
      </c>
      <c r="B16" s="1448" t="s">
        <v>103</v>
      </c>
      <c r="C16" s="831" t="s">
        <v>304</v>
      </c>
      <c r="D16" s="841">
        <v>7</v>
      </c>
      <c r="E16" s="839">
        <v>2</v>
      </c>
      <c r="F16" s="840">
        <v>7</v>
      </c>
      <c r="G16" s="842">
        <v>2</v>
      </c>
      <c r="H16" s="841">
        <v>4</v>
      </c>
      <c r="I16" s="839">
        <v>3</v>
      </c>
      <c r="J16" s="840">
        <v>9</v>
      </c>
      <c r="K16" s="839">
        <v>2</v>
      </c>
      <c r="L16" s="838">
        <v>5</v>
      </c>
      <c r="M16" s="839">
        <v>3</v>
      </c>
      <c r="N16" s="836">
        <v>2</v>
      </c>
      <c r="O16" s="835">
        <v>8</v>
      </c>
      <c r="P16" s="823">
        <v>34</v>
      </c>
      <c r="Q16" s="822">
        <v>20</v>
      </c>
      <c r="R16" s="1445">
        <v>6</v>
      </c>
    </row>
    <row r="17" spans="1:18" x14ac:dyDescent="0.2">
      <c r="A17" s="843">
        <v>7</v>
      </c>
      <c r="B17" s="1448" t="s">
        <v>306</v>
      </c>
      <c r="C17" s="831" t="s">
        <v>288</v>
      </c>
      <c r="D17" s="841">
        <v>9</v>
      </c>
      <c r="E17" s="839">
        <v>2</v>
      </c>
      <c r="F17" s="840">
        <v>2</v>
      </c>
      <c r="G17" s="842">
        <v>6</v>
      </c>
      <c r="H17" s="841">
        <v>5</v>
      </c>
      <c r="I17" s="839">
        <v>3</v>
      </c>
      <c r="J17" s="840">
        <v>5</v>
      </c>
      <c r="K17" s="839">
        <v>3</v>
      </c>
      <c r="L17" s="838">
        <v>6</v>
      </c>
      <c r="M17" s="845">
        <v>4</v>
      </c>
      <c r="N17" s="836">
        <v>10</v>
      </c>
      <c r="O17" s="835">
        <v>3</v>
      </c>
      <c r="P17" s="823">
        <v>37</v>
      </c>
      <c r="Q17" s="822">
        <v>21</v>
      </c>
      <c r="R17" s="1445">
        <v>7</v>
      </c>
    </row>
    <row r="18" spans="1:18" x14ac:dyDescent="0.2">
      <c r="A18" s="843">
        <v>8</v>
      </c>
      <c r="B18" s="1448" t="s">
        <v>101</v>
      </c>
      <c r="C18" s="831" t="s">
        <v>304</v>
      </c>
      <c r="D18" s="841">
        <v>2</v>
      </c>
      <c r="E18" s="839">
        <v>7</v>
      </c>
      <c r="F18" s="840">
        <v>6</v>
      </c>
      <c r="G18" s="842">
        <v>2</v>
      </c>
      <c r="H18" s="841">
        <v>8</v>
      </c>
      <c r="I18" s="839">
        <v>4</v>
      </c>
      <c r="J18" s="840">
        <v>10</v>
      </c>
      <c r="K18" s="839">
        <v>1</v>
      </c>
      <c r="L18" s="838">
        <v>10</v>
      </c>
      <c r="M18" s="839">
        <v>2</v>
      </c>
      <c r="N18" s="836">
        <v>6</v>
      </c>
      <c r="O18" s="835">
        <v>6</v>
      </c>
      <c r="P18" s="823">
        <v>42</v>
      </c>
      <c r="Q18" s="822">
        <v>22</v>
      </c>
      <c r="R18" s="1445">
        <v>8</v>
      </c>
    </row>
    <row r="19" spans="1:18" x14ac:dyDescent="0.2">
      <c r="A19" s="843">
        <v>9</v>
      </c>
      <c r="B19" s="1448" t="s">
        <v>653</v>
      </c>
      <c r="C19" s="831" t="s">
        <v>288</v>
      </c>
      <c r="D19" s="841">
        <v>8</v>
      </c>
      <c r="E19" s="839">
        <v>2</v>
      </c>
      <c r="F19" s="840">
        <v>5</v>
      </c>
      <c r="G19" s="842">
        <v>3</v>
      </c>
      <c r="H19" s="841">
        <v>9</v>
      </c>
      <c r="I19" s="839">
        <v>2</v>
      </c>
      <c r="J19" s="840">
        <v>11</v>
      </c>
      <c r="K19" s="839">
        <v>1</v>
      </c>
      <c r="L19" s="838">
        <v>2</v>
      </c>
      <c r="M19" s="844">
        <v>4</v>
      </c>
      <c r="N19" s="836">
        <v>9</v>
      </c>
      <c r="O19" s="835">
        <v>4</v>
      </c>
      <c r="P19" s="823">
        <v>44</v>
      </c>
      <c r="Q19" s="822">
        <v>16</v>
      </c>
      <c r="R19" s="1445">
        <v>9</v>
      </c>
    </row>
    <row r="20" spans="1:18" x14ac:dyDescent="0.2">
      <c r="A20" s="843">
        <v>10</v>
      </c>
      <c r="B20" s="1448" t="s">
        <v>307</v>
      </c>
      <c r="C20" s="831" t="s">
        <v>288</v>
      </c>
      <c r="D20" s="841">
        <v>10</v>
      </c>
      <c r="E20" s="839">
        <v>0</v>
      </c>
      <c r="F20" s="840">
        <v>11</v>
      </c>
      <c r="G20" s="842">
        <v>1</v>
      </c>
      <c r="H20" s="841">
        <v>11</v>
      </c>
      <c r="I20" s="839">
        <v>1</v>
      </c>
      <c r="J20" s="840">
        <v>8</v>
      </c>
      <c r="K20" s="839">
        <v>3</v>
      </c>
      <c r="L20" s="838">
        <v>9</v>
      </c>
      <c r="M20" s="839">
        <v>2</v>
      </c>
      <c r="N20" s="836">
        <v>4</v>
      </c>
      <c r="O20" s="835">
        <v>7</v>
      </c>
      <c r="P20" s="823">
        <v>53</v>
      </c>
      <c r="Q20" s="822">
        <v>14</v>
      </c>
      <c r="R20" s="1445">
        <v>10</v>
      </c>
    </row>
    <row r="21" spans="1:18" x14ac:dyDescent="0.2">
      <c r="A21" s="843">
        <v>11</v>
      </c>
      <c r="B21" s="1448" t="s">
        <v>92</v>
      </c>
      <c r="C21" s="831" t="s">
        <v>304</v>
      </c>
      <c r="D21" s="841">
        <v>10</v>
      </c>
      <c r="E21" s="839">
        <v>0</v>
      </c>
      <c r="F21" s="840">
        <v>8</v>
      </c>
      <c r="G21" s="842">
        <v>2</v>
      </c>
      <c r="H21" s="841">
        <v>12</v>
      </c>
      <c r="I21" s="839">
        <v>2</v>
      </c>
      <c r="J21" s="840">
        <v>6</v>
      </c>
      <c r="K21" s="839">
        <v>3</v>
      </c>
      <c r="L21" s="838">
        <v>10</v>
      </c>
      <c r="M21" s="837">
        <v>2</v>
      </c>
      <c r="N21" s="836">
        <v>11</v>
      </c>
      <c r="O21" s="835">
        <v>3</v>
      </c>
      <c r="P21" s="823">
        <v>57</v>
      </c>
      <c r="Q21" s="822">
        <v>12</v>
      </c>
      <c r="R21" s="1445">
        <v>11</v>
      </c>
    </row>
    <row r="22" spans="1:18" x14ac:dyDescent="0.2">
      <c r="A22" s="843">
        <v>12</v>
      </c>
      <c r="B22" s="1448" t="s">
        <v>117</v>
      </c>
      <c r="C22" s="831" t="s">
        <v>289</v>
      </c>
      <c r="D22" s="841">
        <v>4</v>
      </c>
      <c r="E22" s="839">
        <v>2</v>
      </c>
      <c r="F22" s="840">
        <v>11</v>
      </c>
      <c r="G22" s="842">
        <v>1</v>
      </c>
      <c r="H22" s="841">
        <v>5</v>
      </c>
      <c r="I22" s="839">
        <v>3</v>
      </c>
      <c r="J22" s="840">
        <v>14</v>
      </c>
      <c r="K22" s="839">
        <v>0</v>
      </c>
      <c r="L22" s="838">
        <v>14</v>
      </c>
      <c r="M22" s="839">
        <v>0</v>
      </c>
      <c r="N22" s="836">
        <v>14</v>
      </c>
      <c r="O22" s="835">
        <v>0</v>
      </c>
      <c r="P22" s="823">
        <v>62</v>
      </c>
      <c r="Q22" s="822">
        <v>6</v>
      </c>
      <c r="R22" s="1445">
        <v>12</v>
      </c>
    </row>
    <row r="23" spans="1:18" ht="13.5" thickBot="1" x14ac:dyDescent="0.25">
      <c r="A23" s="1379">
        <v>13</v>
      </c>
      <c r="B23" s="1449" t="s">
        <v>290</v>
      </c>
      <c r="C23" s="1380" t="s">
        <v>291</v>
      </c>
      <c r="D23" s="1381">
        <v>14</v>
      </c>
      <c r="E23" s="1382">
        <v>0</v>
      </c>
      <c r="F23" s="1383">
        <v>14</v>
      </c>
      <c r="G23" s="1384">
        <v>0</v>
      </c>
      <c r="H23" s="1381">
        <v>14</v>
      </c>
      <c r="I23" s="1382">
        <v>0</v>
      </c>
      <c r="J23" s="1383">
        <v>14</v>
      </c>
      <c r="K23" s="1382">
        <v>0</v>
      </c>
      <c r="L23" s="1385">
        <v>14</v>
      </c>
      <c r="M23" s="1382">
        <v>0</v>
      </c>
      <c r="N23" s="1383">
        <v>14</v>
      </c>
      <c r="O23" s="1384">
        <v>0</v>
      </c>
      <c r="P23" s="1386">
        <v>84</v>
      </c>
      <c r="Q23" s="1387">
        <v>0</v>
      </c>
      <c r="R23" s="1446">
        <v>13</v>
      </c>
    </row>
    <row r="24" spans="1:18" x14ac:dyDescent="0.2">
      <c r="A24" s="854" t="s">
        <v>333</v>
      </c>
      <c r="B24" s="853"/>
      <c r="C24" s="852"/>
      <c r="D24" s="848" t="s">
        <v>333</v>
      </c>
      <c r="E24" s="1378" t="s">
        <v>333</v>
      </c>
      <c r="F24" s="825" t="s">
        <v>333</v>
      </c>
      <c r="G24" s="824" t="s">
        <v>333</v>
      </c>
      <c r="H24" s="848" t="s">
        <v>333</v>
      </c>
      <c r="I24" s="1378" t="s">
        <v>333</v>
      </c>
      <c r="J24" s="825" t="s">
        <v>333</v>
      </c>
      <c r="K24" s="1378" t="s">
        <v>333</v>
      </c>
      <c r="L24" s="827" t="s">
        <v>333</v>
      </c>
      <c r="M24" s="834" t="s">
        <v>333</v>
      </c>
      <c r="N24" s="825" t="s">
        <v>333</v>
      </c>
      <c r="O24" s="824" t="s">
        <v>333</v>
      </c>
      <c r="P24" s="848" t="s">
        <v>333</v>
      </c>
      <c r="Q24" s="847" t="s">
        <v>333</v>
      </c>
      <c r="R24" s="846" t="s">
        <v>333</v>
      </c>
    </row>
    <row r="25" spans="1:18" x14ac:dyDescent="0.2">
      <c r="A25" s="843" t="s">
        <v>333</v>
      </c>
      <c r="B25" s="832" t="s">
        <v>333</v>
      </c>
      <c r="C25" s="831" t="s">
        <v>333</v>
      </c>
      <c r="D25" s="823" t="s">
        <v>333</v>
      </c>
      <c r="E25" s="828" t="s">
        <v>333</v>
      </c>
      <c r="F25" s="829" t="s">
        <v>333</v>
      </c>
      <c r="G25" s="830" t="s">
        <v>333</v>
      </c>
      <c r="H25" s="823" t="s">
        <v>333</v>
      </c>
      <c r="I25" s="828" t="s">
        <v>333</v>
      </c>
      <c r="J25" s="829" t="s">
        <v>333</v>
      </c>
      <c r="K25" s="828" t="s">
        <v>333</v>
      </c>
      <c r="L25" s="827" t="s">
        <v>333</v>
      </c>
      <c r="M25" s="828" t="s">
        <v>333</v>
      </c>
      <c r="N25" s="825" t="s">
        <v>333</v>
      </c>
      <c r="O25" s="824" t="s">
        <v>333</v>
      </c>
      <c r="P25" s="823" t="s">
        <v>333</v>
      </c>
      <c r="Q25" s="822" t="s">
        <v>333</v>
      </c>
      <c r="R25" s="821" t="s">
        <v>333</v>
      </c>
    </row>
    <row r="26" spans="1:18" x14ac:dyDescent="0.2">
      <c r="A26" s="843" t="s">
        <v>333</v>
      </c>
      <c r="B26" s="832"/>
      <c r="C26" s="831"/>
      <c r="D26" s="841"/>
      <c r="E26" s="839"/>
      <c r="F26" s="840"/>
      <c r="G26" s="842"/>
      <c r="H26" s="841"/>
      <c r="I26" s="839"/>
      <c r="J26" s="840"/>
      <c r="K26" s="839"/>
      <c r="L26" s="838"/>
      <c r="M26" s="837"/>
      <c r="N26" s="836"/>
      <c r="O26" s="835"/>
      <c r="P26" s="823" t="s">
        <v>333</v>
      </c>
      <c r="Q26" s="822" t="s">
        <v>333</v>
      </c>
      <c r="R26" s="821" t="s">
        <v>333</v>
      </c>
    </row>
    <row r="27" spans="1:18" x14ac:dyDescent="0.2">
      <c r="A27" s="833"/>
      <c r="B27" s="832"/>
      <c r="C27" s="831"/>
      <c r="D27" s="823"/>
      <c r="E27" s="828"/>
      <c r="F27" s="829"/>
      <c r="G27" s="830"/>
      <c r="H27" s="823"/>
      <c r="I27" s="828"/>
      <c r="J27" s="829"/>
      <c r="K27" s="828"/>
      <c r="L27" s="827"/>
      <c r="M27" s="828"/>
      <c r="N27" s="825"/>
      <c r="O27" s="824"/>
      <c r="P27" s="823"/>
      <c r="Q27" s="822"/>
      <c r="R27" s="821"/>
    </row>
    <row r="28" spans="1:18" x14ac:dyDescent="0.2">
      <c r="A28" s="833" t="s">
        <v>333</v>
      </c>
      <c r="B28" s="832" t="s">
        <v>333</v>
      </c>
      <c r="C28" s="831" t="s">
        <v>333</v>
      </c>
      <c r="D28" s="823" t="s">
        <v>333</v>
      </c>
      <c r="E28" s="828" t="s">
        <v>333</v>
      </c>
      <c r="F28" s="829" t="s">
        <v>333</v>
      </c>
      <c r="G28" s="830" t="s">
        <v>333</v>
      </c>
      <c r="H28" s="823" t="s">
        <v>333</v>
      </c>
      <c r="I28" s="828" t="s">
        <v>333</v>
      </c>
      <c r="J28" s="829" t="s">
        <v>333</v>
      </c>
      <c r="K28" s="828" t="s">
        <v>333</v>
      </c>
      <c r="L28" s="827" t="s">
        <v>333</v>
      </c>
      <c r="M28" s="834" t="s">
        <v>333</v>
      </c>
      <c r="N28" s="825" t="s">
        <v>333</v>
      </c>
      <c r="O28" s="824" t="s">
        <v>333</v>
      </c>
      <c r="P28" s="823" t="s">
        <v>333</v>
      </c>
      <c r="Q28" s="822" t="s">
        <v>333</v>
      </c>
      <c r="R28" s="821" t="s">
        <v>333</v>
      </c>
    </row>
    <row r="29" spans="1:18" x14ac:dyDescent="0.2">
      <c r="A29" s="833" t="s">
        <v>333</v>
      </c>
      <c r="B29" s="832" t="s">
        <v>333</v>
      </c>
      <c r="C29" s="831" t="s">
        <v>333</v>
      </c>
      <c r="D29" s="823" t="s">
        <v>333</v>
      </c>
      <c r="E29" s="828" t="s">
        <v>333</v>
      </c>
      <c r="F29" s="829" t="s">
        <v>333</v>
      </c>
      <c r="G29" s="830" t="s">
        <v>333</v>
      </c>
      <c r="H29" s="823" t="s">
        <v>333</v>
      </c>
      <c r="I29" s="828" t="s">
        <v>333</v>
      </c>
      <c r="J29" s="829" t="s">
        <v>333</v>
      </c>
      <c r="K29" s="828" t="s">
        <v>333</v>
      </c>
      <c r="L29" s="827" t="s">
        <v>333</v>
      </c>
      <c r="M29" s="828" t="s">
        <v>333</v>
      </c>
      <c r="N29" s="825" t="s">
        <v>333</v>
      </c>
      <c r="O29" s="824" t="s">
        <v>333</v>
      </c>
      <c r="P29" s="823" t="s">
        <v>333</v>
      </c>
      <c r="Q29" s="822" t="s">
        <v>333</v>
      </c>
      <c r="R29" s="821" t="s">
        <v>333</v>
      </c>
    </row>
    <row r="30" spans="1:18" x14ac:dyDescent="0.2">
      <c r="A30" s="833" t="s">
        <v>333</v>
      </c>
      <c r="B30" s="832" t="s">
        <v>333</v>
      </c>
      <c r="C30" s="831" t="s">
        <v>333</v>
      </c>
      <c r="D30" s="823" t="s">
        <v>333</v>
      </c>
      <c r="E30" s="828" t="s">
        <v>333</v>
      </c>
      <c r="F30" s="829" t="s">
        <v>333</v>
      </c>
      <c r="G30" s="830" t="s">
        <v>333</v>
      </c>
      <c r="H30" s="823" t="s">
        <v>333</v>
      </c>
      <c r="I30" s="828" t="s">
        <v>333</v>
      </c>
      <c r="J30" s="829" t="s">
        <v>333</v>
      </c>
      <c r="K30" s="828" t="s">
        <v>333</v>
      </c>
      <c r="L30" s="827" t="s">
        <v>333</v>
      </c>
      <c r="M30" s="826" t="s">
        <v>333</v>
      </c>
      <c r="N30" s="825" t="s">
        <v>333</v>
      </c>
      <c r="O30" s="824" t="s">
        <v>333</v>
      </c>
      <c r="P30" s="823" t="s">
        <v>333</v>
      </c>
      <c r="Q30" s="822" t="s">
        <v>333</v>
      </c>
      <c r="R30" s="821" t="s">
        <v>333</v>
      </c>
    </row>
    <row r="31" spans="1:18" ht="13.5" thickBot="1" x14ac:dyDescent="0.25">
      <c r="A31" s="820" t="s">
        <v>333</v>
      </c>
      <c r="B31" s="819" t="s">
        <v>333</v>
      </c>
      <c r="C31" s="818" t="s">
        <v>333</v>
      </c>
      <c r="D31" s="813" t="s">
        <v>333</v>
      </c>
      <c r="E31" s="814" t="s">
        <v>333</v>
      </c>
      <c r="F31" s="815" t="s">
        <v>333</v>
      </c>
      <c r="G31" s="817" t="s">
        <v>333</v>
      </c>
      <c r="H31" s="813" t="s">
        <v>333</v>
      </c>
      <c r="I31" s="814" t="s">
        <v>333</v>
      </c>
      <c r="J31" s="815" t="s">
        <v>333</v>
      </c>
      <c r="K31" s="814" t="s">
        <v>333</v>
      </c>
      <c r="L31" s="816" t="s">
        <v>333</v>
      </c>
      <c r="M31" s="814" t="s">
        <v>333</v>
      </c>
      <c r="N31" s="815" t="s">
        <v>333</v>
      </c>
      <c r="O31" s="814" t="s">
        <v>333</v>
      </c>
      <c r="P31" s="813" t="s">
        <v>333</v>
      </c>
      <c r="Q31" s="812" t="s">
        <v>333</v>
      </c>
      <c r="R31" s="811" t="s">
        <v>333</v>
      </c>
    </row>
    <row r="34" spans="3:13" x14ac:dyDescent="0.2">
      <c r="C34" t="s">
        <v>654</v>
      </c>
      <c r="F34" t="s">
        <v>655</v>
      </c>
      <c r="M34" t="s">
        <v>308</v>
      </c>
    </row>
  </sheetData>
  <mergeCells count="24">
    <mergeCell ref="A1:R1"/>
    <mergeCell ref="A4:R4"/>
    <mergeCell ref="A7:A10"/>
    <mergeCell ref="B7:B10"/>
    <mergeCell ref="C7:C10"/>
    <mergeCell ref="P7:R9"/>
    <mergeCell ref="D9:E9"/>
    <mergeCell ref="F9:G9"/>
    <mergeCell ref="H9:I9"/>
    <mergeCell ref="J9:K9"/>
    <mergeCell ref="L7:M7"/>
    <mergeCell ref="N7:O7"/>
    <mergeCell ref="L8:M8"/>
    <mergeCell ref="N8:O8"/>
    <mergeCell ref="D7:E7"/>
    <mergeCell ref="F7:G7"/>
    <mergeCell ref="H7:I7"/>
    <mergeCell ref="J7:K7"/>
    <mergeCell ref="L9:M9"/>
    <mergeCell ref="N9:O9"/>
    <mergeCell ref="D8:E8"/>
    <mergeCell ref="F8:G8"/>
    <mergeCell ref="H8:I8"/>
    <mergeCell ref="J8:K8"/>
  </mergeCells>
  <pageMargins left="0.75" right="0.75" top="0.77013888888888904" bottom="0.74027777777777803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4">
    <tabColor rgb="FFFF0000"/>
    <pageSetUpPr autoPageBreaks="0" fitToPage="1"/>
  </sheetPr>
  <dimension ref="A1:AC42"/>
  <sheetViews>
    <sheetView zoomScale="85" workbookViewId="0">
      <selection activeCell="W12" sqref="W12"/>
    </sheetView>
  </sheetViews>
  <sheetFormatPr defaultRowHeight="12.75" x14ac:dyDescent="0.2"/>
  <cols>
    <col min="1" max="1" width="5.85546875" style="769" customWidth="1"/>
    <col min="2" max="2" width="22.85546875" style="770" customWidth="1"/>
    <col min="3" max="3" width="16.7109375" style="771" customWidth="1"/>
    <col min="4" max="19" width="7.7109375" style="772" customWidth="1"/>
    <col min="20" max="20" width="7.7109375" style="773" customWidth="1"/>
    <col min="21" max="21" width="7.7109375" style="772" customWidth="1"/>
    <col min="22" max="22" width="9.140625" style="774"/>
    <col min="23" max="24" width="9.140625" style="767" customWidth="1"/>
    <col min="25" max="26" width="9.140625" style="767"/>
    <col min="27" max="27" width="9.140625" style="767" hidden="1" customWidth="1"/>
    <col min="28" max="28" width="9.140625" style="768" hidden="1" customWidth="1"/>
    <col min="29" max="29" width="9.140625" style="767" hidden="1" customWidth="1"/>
    <col min="30" max="16384" width="9.140625" style="767"/>
  </cols>
  <sheetData>
    <row r="1" spans="1:29" ht="18" x14ac:dyDescent="0.25">
      <c r="A1" s="1925" t="s">
        <v>309</v>
      </c>
      <c r="B1" s="1925"/>
      <c r="C1" s="1925"/>
      <c r="D1" s="1925"/>
      <c r="E1" s="1925"/>
      <c r="F1" s="1925"/>
      <c r="G1" s="1925"/>
      <c r="H1" s="1925"/>
      <c r="I1" s="1925"/>
      <c r="J1" s="1925"/>
      <c r="K1" s="1925"/>
      <c r="L1" s="1925"/>
      <c r="M1" s="1925"/>
      <c r="N1" s="1925"/>
      <c r="O1" s="1925"/>
      <c r="P1" s="1925"/>
      <c r="Q1" s="1925"/>
      <c r="R1" s="1925"/>
      <c r="S1" s="1925"/>
      <c r="T1" s="1925"/>
      <c r="U1" s="1925"/>
      <c r="V1" s="1925"/>
    </row>
    <row r="2" spans="1:29" x14ac:dyDescent="0.2"/>
    <row r="3" spans="1:29" x14ac:dyDescent="0.2">
      <c r="P3" s="775"/>
    </row>
    <row r="4" spans="1:29" ht="15.75" customHeight="1" x14ac:dyDescent="0.2">
      <c r="A4" s="1926" t="s">
        <v>545</v>
      </c>
      <c r="B4" s="1926"/>
      <c r="C4" s="1926"/>
      <c r="D4" s="1926"/>
      <c r="E4" s="1926"/>
      <c r="F4" s="1926"/>
      <c r="G4" s="1926"/>
      <c r="H4" s="1926"/>
      <c r="I4" s="1926"/>
      <c r="J4" s="1926"/>
      <c r="K4" s="1926"/>
      <c r="L4" s="1926"/>
      <c r="M4" s="1926"/>
      <c r="N4" s="1926"/>
      <c r="O4" s="1926"/>
      <c r="P4" s="1926"/>
      <c r="Q4" s="1926"/>
      <c r="R4" s="1926"/>
      <c r="S4" s="1926"/>
      <c r="T4" s="1926"/>
      <c r="U4" s="1926"/>
      <c r="V4" s="1926"/>
    </row>
    <row r="5" spans="1:29" ht="27" x14ac:dyDescent="0.45">
      <c r="B5" s="776"/>
    </row>
    <row r="6" spans="1:29" ht="13.5" thickBot="1" x14ac:dyDescent="0.25"/>
    <row r="7" spans="1:29" ht="13.5" thickTop="1" x14ac:dyDescent="0.2">
      <c r="A7" s="1927" t="s">
        <v>280</v>
      </c>
      <c r="B7" s="1930" t="s">
        <v>281</v>
      </c>
      <c r="C7" s="1933" t="s">
        <v>282</v>
      </c>
      <c r="D7" s="1936" t="s">
        <v>6</v>
      </c>
      <c r="E7" s="1937"/>
      <c r="F7" s="1938" t="s">
        <v>7</v>
      </c>
      <c r="G7" s="1939"/>
      <c r="H7" s="1936" t="s">
        <v>8</v>
      </c>
      <c r="I7" s="1940"/>
      <c r="J7" s="1938" t="s">
        <v>9</v>
      </c>
      <c r="K7" s="1940"/>
      <c r="L7" s="1941" t="s">
        <v>10</v>
      </c>
      <c r="M7" s="1942"/>
      <c r="N7" s="1938" t="s">
        <v>11</v>
      </c>
      <c r="O7" s="1940"/>
      <c r="P7" s="1943" t="s">
        <v>12</v>
      </c>
      <c r="Q7" s="1942"/>
      <c r="R7" s="1944" t="s">
        <v>13</v>
      </c>
      <c r="S7" s="1939"/>
      <c r="T7" s="1945" t="s">
        <v>283</v>
      </c>
      <c r="U7" s="1946"/>
      <c r="V7" s="1947"/>
    </row>
    <row r="8" spans="1:29" s="772" customFormat="1" x14ac:dyDescent="0.2">
      <c r="A8" s="1928"/>
      <c r="B8" s="1931"/>
      <c r="C8" s="1934"/>
      <c r="D8" s="1919" t="s">
        <v>675</v>
      </c>
      <c r="E8" s="1916"/>
      <c r="F8" s="1919" t="s">
        <v>675</v>
      </c>
      <c r="G8" s="1916"/>
      <c r="H8" s="1915" t="s">
        <v>310</v>
      </c>
      <c r="I8" s="1916"/>
      <c r="J8" s="1915" t="s">
        <v>310</v>
      </c>
      <c r="K8" s="1916"/>
      <c r="L8" s="1915" t="s">
        <v>311</v>
      </c>
      <c r="M8" s="1916"/>
      <c r="N8" s="1915" t="s">
        <v>311</v>
      </c>
      <c r="O8" s="1916"/>
      <c r="P8" s="1917" t="s">
        <v>311</v>
      </c>
      <c r="Q8" s="1916"/>
      <c r="R8" s="1918" t="s">
        <v>311</v>
      </c>
      <c r="S8" s="1916"/>
      <c r="T8" s="1948"/>
      <c r="U8" s="1949"/>
      <c r="V8" s="1950"/>
      <c r="AB8" s="773"/>
    </row>
    <row r="9" spans="1:29" s="772" customFormat="1" x14ac:dyDescent="0.2">
      <c r="A9" s="1928"/>
      <c r="B9" s="1931"/>
      <c r="C9" s="1934"/>
      <c r="D9" s="1919">
        <v>43183</v>
      </c>
      <c r="E9" s="1920"/>
      <c r="F9" s="1921">
        <v>43184</v>
      </c>
      <c r="G9" s="1922"/>
      <c r="H9" s="1919">
        <v>43218</v>
      </c>
      <c r="I9" s="1920"/>
      <c r="J9" s="1921">
        <v>43219</v>
      </c>
      <c r="K9" s="1920"/>
      <c r="L9" s="1923">
        <v>43239</v>
      </c>
      <c r="M9" s="1924"/>
      <c r="N9" s="1921">
        <v>43240</v>
      </c>
      <c r="O9" s="1920"/>
      <c r="P9" s="1923">
        <v>43260</v>
      </c>
      <c r="Q9" s="1924"/>
      <c r="R9" s="1921">
        <v>43261</v>
      </c>
      <c r="S9" s="1922"/>
      <c r="T9" s="1951"/>
      <c r="U9" s="1952"/>
      <c r="V9" s="1953"/>
      <c r="AB9" s="773"/>
    </row>
    <row r="10" spans="1:29" s="772" customFormat="1" x14ac:dyDescent="0.2">
      <c r="A10" s="1929"/>
      <c r="B10" s="1932"/>
      <c r="C10" s="1935"/>
      <c r="D10" s="865" t="s">
        <v>284</v>
      </c>
      <c r="E10" s="866" t="s">
        <v>285</v>
      </c>
      <c r="F10" s="867" t="s">
        <v>284</v>
      </c>
      <c r="G10" s="868" t="s">
        <v>285</v>
      </c>
      <c r="H10" s="865" t="s">
        <v>284</v>
      </c>
      <c r="I10" s="866" t="s">
        <v>285</v>
      </c>
      <c r="J10" s="867" t="s">
        <v>284</v>
      </c>
      <c r="K10" s="866" t="s">
        <v>285</v>
      </c>
      <c r="L10" s="867" t="s">
        <v>284</v>
      </c>
      <c r="M10" s="866" t="s">
        <v>285</v>
      </c>
      <c r="N10" s="867" t="s">
        <v>284</v>
      </c>
      <c r="O10" s="869" t="s">
        <v>285</v>
      </c>
      <c r="P10" s="867" t="s">
        <v>284</v>
      </c>
      <c r="Q10" s="866" t="s">
        <v>285</v>
      </c>
      <c r="R10" s="867" t="s">
        <v>284</v>
      </c>
      <c r="S10" s="866" t="s">
        <v>285</v>
      </c>
      <c r="T10" s="870" t="s">
        <v>284</v>
      </c>
      <c r="U10" s="871" t="s">
        <v>285</v>
      </c>
      <c r="V10" s="872" t="s">
        <v>286</v>
      </c>
      <c r="AA10" s="772" t="s">
        <v>372</v>
      </c>
      <c r="AB10" s="773" t="s">
        <v>373</v>
      </c>
      <c r="AC10" s="772" t="s">
        <v>374</v>
      </c>
    </row>
    <row r="11" spans="1:29" s="772" customFormat="1" ht="13.5" customHeight="1" thickBot="1" x14ac:dyDescent="0.25">
      <c r="A11" s="873">
        <v>1</v>
      </c>
      <c r="B11" s="874">
        <v>2</v>
      </c>
      <c r="C11" s="874">
        <v>3</v>
      </c>
      <c r="D11" s="875">
        <v>4</v>
      </c>
      <c r="E11" s="876">
        <v>5</v>
      </c>
      <c r="F11" s="875">
        <v>6</v>
      </c>
      <c r="G11" s="876">
        <v>7</v>
      </c>
      <c r="H11" s="875">
        <v>8</v>
      </c>
      <c r="I11" s="876">
        <v>9</v>
      </c>
      <c r="J11" s="875">
        <v>10</v>
      </c>
      <c r="K11" s="876">
        <v>11</v>
      </c>
      <c r="L11" s="875">
        <v>12</v>
      </c>
      <c r="M11" s="876">
        <v>13</v>
      </c>
      <c r="N11" s="875">
        <v>14</v>
      </c>
      <c r="O11" s="876">
        <v>15</v>
      </c>
      <c r="P11" s="875">
        <v>16</v>
      </c>
      <c r="Q11" s="876">
        <v>17</v>
      </c>
      <c r="R11" s="875">
        <v>18</v>
      </c>
      <c r="S11" s="876">
        <v>19</v>
      </c>
      <c r="T11" s="875">
        <v>20</v>
      </c>
      <c r="U11" s="877">
        <v>21</v>
      </c>
      <c r="V11" s="876">
        <v>22</v>
      </c>
      <c r="AB11" s="773"/>
    </row>
    <row r="12" spans="1:29" ht="18.75" customHeight="1" thickTop="1" x14ac:dyDescent="0.2">
      <c r="A12" s="878">
        <v>1</v>
      </c>
      <c r="B12" s="1453" t="s">
        <v>312</v>
      </c>
      <c r="C12" s="880" t="s">
        <v>313</v>
      </c>
      <c r="D12" s="881">
        <v>14</v>
      </c>
      <c r="E12" s="882">
        <v>7</v>
      </c>
      <c r="F12" s="883">
        <v>4</v>
      </c>
      <c r="G12" s="882">
        <v>14</v>
      </c>
      <c r="H12" s="883">
        <v>2</v>
      </c>
      <c r="I12" s="882">
        <v>20</v>
      </c>
      <c r="J12" s="883">
        <v>12</v>
      </c>
      <c r="K12" s="884">
        <v>9</v>
      </c>
      <c r="L12" s="885">
        <v>6</v>
      </c>
      <c r="M12" s="882">
        <v>10</v>
      </c>
      <c r="N12" s="883">
        <v>1</v>
      </c>
      <c r="O12" s="882">
        <v>24</v>
      </c>
      <c r="P12" s="885">
        <v>4</v>
      </c>
      <c r="Q12" s="882">
        <v>6</v>
      </c>
      <c r="R12" s="883">
        <v>2</v>
      </c>
      <c r="S12" s="882">
        <v>19</v>
      </c>
      <c r="T12" s="886">
        <v>45</v>
      </c>
      <c r="U12" s="887">
        <v>109</v>
      </c>
      <c r="V12" s="1450">
        <v>1</v>
      </c>
      <c r="AA12" s="767">
        <f>IF(AND(ISNUMBER(U12)=FALSE,ISNUMBER(D12)=TRUE),D12,IF(ISNUMBER(T12)=TRUE,RANK(AB12,$AB$12:$AB$41,1),""))</f>
        <v>1</v>
      </c>
      <c r="AB12" s="768">
        <f>IF(ISNUMBER(T12)=TRUE,T12-AC12/100+R12/10000+P12/1000000+N12/100000000+L12/10000000000+J12/1000000000000+H12/100000000000000+F12/10000000000000000+D12/1000000000000000000,"")</f>
        <v>43.910204010612013</v>
      </c>
      <c r="AC12" s="767">
        <f t="shared" ref="AC12:AC41" si="0">IF(ISNUMBER(U12)=TRUE,U12,0)</f>
        <v>109</v>
      </c>
    </row>
    <row r="13" spans="1:29" ht="18.75" customHeight="1" x14ac:dyDescent="0.2">
      <c r="A13" s="889">
        <v>2</v>
      </c>
      <c r="B13" s="1454" t="s">
        <v>331</v>
      </c>
      <c r="C13" s="891" t="s">
        <v>328</v>
      </c>
      <c r="D13" s="892">
        <v>2</v>
      </c>
      <c r="E13" s="893">
        <v>18</v>
      </c>
      <c r="F13" s="894">
        <v>8</v>
      </c>
      <c r="G13" s="895">
        <v>14</v>
      </c>
      <c r="H13" s="896">
        <v>3</v>
      </c>
      <c r="I13" s="893">
        <v>22</v>
      </c>
      <c r="J13" s="894">
        <v>4</v>
      </c>
      <c r="K13" s="895">
        <v>16</v>
      </c>
      <c r="L13" s="896">
        <v>3</v>
      </c>
      <c r="M13" s="893">
        <v>13</v>
      </c>
      <c r="N13" s="894">
        <v>7</v>
      </c>
      <c r="O13" s="895">
        <v>18</v>
      </c>
      <c r="P13" s="896">
        <v>11</v>
      </c>
      <c r="Q13" s="893">
        <v>4</v>
      </c>
      <c r="R13" s="894">
        <v>9</v>
      </c>
      <c r="S13" s="893">
        <v>11</v>
      </c>
      <c r="T13" s="886">
        <v>47</v>
      </c>
      <c r="U13" s="887">
        <v>116</v>
      </c>
      <c r="V13" s="1451">
        <v>2</v>
      </c>
      <c r="AA13" s="767">
        <f t="shared" ref="AA13:AA41" si="1">IF(AND(ISNUMBER(U13)=FALSE,ISNUMBER(D13)=TRUE),D13,IF(ISNUMBER(T13)=TRUE,RANK(AB13,$AB$12:$AB$41,1),""))</f>
        <v>2</v>
      </c>
      <c r="AB13" s="768">
        <f t="shared" ref="AB13:AB41" si="2">IF(ISNUMBER(T13)=TRUE,T13-AC13/100+R13/10000+P13/1000000+N13/100000000+L13/10000000000+J13/1000000000000+H13/100000000000000+F13/10000000000000000+D13/1000000000000000000,"")</f>
        <v>45.840911070304031</v>
      </c>
      <c r="AC13" s="767">
        <f t="shared" si="0"/>
        <v>116</v>
      </c>
    </row>
    <row r="14" spans="1:29" ht="18.75" customHeight="1" x14ac:dyDescent="0.2">
      <c r="A14" s="889">
        <v>3</v>
      </c>
      <c r="B14" s="1454" t="s">
        <v>319</v>
      </c>
      <c r="C14" s="891" t="s">
        <v>320</v>
      </c>
      <c r="D14" s="892">
        <v>8</v>
      </c>
      <c r="E14" s="893">
        <v>6</v>
      </c>
      <c r="F14" s="894">
        <v>14.5</v>
      </c>
      <c r="G14" s="895">
        <v>1</v>
      </c>
      <c r="H14" s="896">
        <v>1</v>
      </c>
      <c r="I14" s="893">
        <v>20</v>
      </c>
      <c r="J14" s="894">
        <v>5</v>
      </c>
      <c r="K14" s="895">
        <v>16</v>
      </c>
      <c r="L14" s="896">
        <v>1</v>
      </c>
      <c r="M14" s="893">
        <v>21</v>
      </c>
      <c r="N14" s="894">
        <v>6</v>
      </c>
      <c r="O14" s="895">
        <v>12</v>
      </c>
      <c r="P14" s="896">
        <v>8</v>
      </c>
      <c r="Q14" s="893">
        <v>5</v>
      </c>
      <c r="R14" s="894">
        <v>7</v>
      </c>
      <c r="S14" s="893">
        <v>11</v>
      </c>
      <c r="T14" s="886">
        <v>50.5</v>
      </c>
      <c r="U14" s="887">
        <v>92</v>
      </c>
      <c r="V14" s="1451">
        <v>3</v>
      </c>
      <c r="AA14" s="767">
        <f t="shared" si="1"/>
        <v>3</v>
      </c>
      <c r="AB14" s="768">
        <f t="shared" si="2"/>
        <v>49.58070806010501</v>
      </c>
      <c r="AC14" s="767">
        <f t="shared" si="0"/>
        <v>92</v>
      </c>
    </row>
    <row r="15" spans="1:29" ht="18.75" customHeight="1" x14ac:dyDescent="0.2">
      <c r="A15" s="889">
        <v>4</v>
      </c>
      <c r="B15" s="1454" t="s">
        <v>318</v>
      </c>
      <c r="C15" s="891" t="s">
        <v>249</v>
      </c>
      <c r="D15" s="892">
        <v>5</v>
      </c>
      <c r="E15" s="893">
        <v>6</v>
      </c>
      <c r="F15" s="894">
        <v>10</v>
      </c>
      <c r="G15" s="895">
        <v>7</v>
      </c>
      <c r="H15" s="896">
        <v>12</v>
      </c>
      <c r="I15" s="893">
        <v>10</v>
      </c>
      <c r="J15" s="894">
        <v>8</v>
      </c>
      <c r="K15" s="895">
        <v>14</v>
      </c>
      <c r="L15" s="896">
        <v>2</v>
      </c>
      <c r="M15" s="893">
        <v>10</v>
      </c>
      <c r="N15" s="894">
        <v>9</v>
      </c>
      <c r="O15" s="895">
        <v>13</v>
      </c>
      <c r="P15" s="896">
        <v>3</v>
      </c>
      <c r="Q15" s="893">
        <v>7</v>
      </c>
      <c r="R15" s="894">
        <v>5</v>
      </c>
      <c r="S15" s="893">
        <v>16</v>
      </c>
      <c r="T15" s="886">
        <v>54</v>
      </c>
      <c r="U15" s="887">
        <v>83</v>
      </c>
      <c r="V15" s="1451">
        <v>4</v>
      </c>
      <c r="AA15" s="767">
        <f t="shared" si="1"/>
        <v>4</v>
      </c>
      <c r="AB15" s="768">
        <f t="shared" si="2"/>
        <v>53.170503090208122</v>
      </c>
      <c r="AC15" s="767">
        <f t="shared" si="0"/>
        <v>83</v>
      </c>
    </row>
    <row r="16" spans="1:29" ht="18.75" customHeight="1" x14ac:dyDescent="0.2">
      <c r="A16" s="889">
        <v>5</v>
      </c>
      <c r="B16" s="1454" t="s">
        <v>314</v>
      </c>
      <c r="C16" s="891" t="s">
        <v>315</v>
      </c>
      <c r="D16" s="892">
        <v>10</v>
      </c>
      <c r="E16" s="893">
        <v>11</v>
      </c>
      <c r="F16" s="894">
        <v>1</v>
      </c>
      <c r="G16" s="895">
        <v>18</v>
      </c>
      <c r="H16" s="896">
        <v>6</v>
      </c>
      <c r="I16" s="893">
        <v>14</v>
      </c>
      <c r="J16" s="894">
        <v>1</v>
      </c>
      <c r="K16" s="895">
        <v>15</v>
      </c>
      <c r="L16" s="896">
        <v>4</v>
      </c>
      <c r="M16" s="893">
        <v>12</v>
      </c>
      <c r="N16" s="894">
        <v>8</v>
      </c>
      <c r="O16" s="895">
        <v>11</v>
      </c>
      <c r="P16" s="896">
        <v>10</v>
      </c>
      <c r="Q16" s="893">
        <v>4</v>
      </c>
      <c r="R16" s="894">
        <v>16.5</v>
      </c>
      <c r="S16" s="893">
        <v>0</v>
      </c>
      <c r="T16" s="886">
        <v>56.5</v>
      </c>
      <c r="U16" s="887">
        <v>85</v>
      </c>
      <c r="V16" s="1451">
        <v>5</v>
      </c>
      <c r="AA16" s="767">
        <f t="shared" si="1"/>
        <v>5</v>
      </c>
      <c r="AB16" s="768">
        <f t="shared" si="2"/>
        <v>55.651660080401058</v>
      </c>
      <c r="AC16" s="767">
        <f t="shared" si="0"/>
        <v>85</v>
      </c>
    </row>
    <row r="17" spans="1:29" ht="18.75" customHeight="1" x14ac:dyDescent="0.2">
      <c r="A17" s="889">
        <v>6</v>
      </c>
      <c r="B17" s="1454" t="s">
        <v>676</v>
      </c>
      <c r="C17" s="891" t="s">
        <v>315</v>
      </c>
      <c r="D17" s="892">
        <v>1</v>
      </c>
      <c r="E17" s="893">
        <v>16</v>
      </c>
      <c r="F17" s="894">
        <v>3</v>
      </c>
      <c r="G17" s="895">
        <v>21</v>
      </c>
      <c r="H17" s="896">
        <v>11</v>
      </c>
      <c r="I17" s="893">
        <v>9</v>
      </c>
      <c r="J17" s="894">
        <v>13</v>
      </c>
      <c r="K17" s="895">
        <v>10</v>
      </c>
      <c r="L17" s="896">
        <v>13</v>
      </c>
      <c r="M17" s="893">
        <v>4</v>
      </c>
      <c r="N17" s="894">
        <v>2</v>
      </c>
      <c r="O17" s="895">
        <v>22</v>
      </c>
      <c r="P17" s="896">
        <v>9</v>
      </c>
      <c r="Q17" s="893">
        <v>4</v>
      </c>
      <c r="R17" s="894">
        <v>6</v>
      </c>
      <c r="S17" s="893">
        <v>11</v>
      </c>
      <c r="T17" s="886">
        <v>58</v>
      </c>
      <c r="U17" s="887">
        <v>97</v>
      </c>
      <c r="V17" s="1451">
        <v>6</v>
      </c>
      <c r="AA17" s="767">
        <f t="shared" si="1"/>
        <v>6</v>
      </c>
      <c r="AB17" s="768">
        <f t="shared" si="2"/>
        <v>57.030609021313111</v>
      </c>
      <c r="AC17" s="767">
        <f t="shared" si="0"/>
        <v>97</v>
      </c>
    </row>
    <row r="18" spans="1:29" ht="18.75" customHeight="1" x14ac:dyDescent="0.2">
      <c r="A18" s="889">
        <v>7</v>
      </c>
      <c r="B18" s="1454" t="s">
        <v>329</v>
      </c>
      <c r="C18" s="891" t="s">
        <v>330</v>
      </c>
      <c r="D18" s="892">
        <v>6</v>
      </c>
      <c r="E18" s="893">
        <v>11</v>
      </c>
      <c r="F18" s="894">
        <v>9</v>
      </c>
      <c r="G18" s="895">
        <v>12</v>
      </c>
      <c r="H18" s="896">
        <v>14</v>
      </c>
      <c r="I18" s="893">
        <v>6</v>
      </c>
      <c r="J18" s="894">
        <v>9</v>
      </c>
      <c r="K18" s="895">
        <v>10</v>
      </c>
      <c r="L18" s="896">
        <v>8</v>
      </c>
      <c r="M18" s="893">
        <v>17</v>
      </c>
      <c r="N18" s="894">
        <v>4</v>
      </c>
      <c r="O18" s="895">
        <v>19</v>
      </c>
      <c r="P18" s="896">
        <v>7</v>
      </c>
      <c r="Q18" s="893">
        <v>5</v>
      </c>
      <c r="R18" s="894">
        <v>3</v>
      </c>
      <c r="S18" s="893">
        <v>14</v>
      </c>
      <c r="T18" s="886">
        <v>60</v>
      </c>
      <c r="U18" s="887">
        <v>94</v>
      </c>
      <c r="V18" s="1451">
        <v>7</v>
      </c>
      <c r="AA18" s="767">
        <f t="shared" si="1"/>
        <v>7</v>
      </c>
      <c r="AB18" s="768">
        <f t="shared" si="2"/>
        <v>59.06030704080915</v>
      </c>
      <c r="AC18" s="767">
        <f t="shared" si="0"/>
        <v>94</v>
      </c>
    </row>
    <row r="19" spans="1:29" ht="18.75" customHeight="1" x14ac:dyDescent="0.2">
      <c r="A19" s="889">
        <v>8</v>
      </c>
      <c r="B19" s="1454" t="s">
        <v>321</v>
      </c>
      <c r="C19" s="891" t="s">
        <v>322</v>
      </c>
      <c r="D19" s="892">
        <v>15</v>
      </c>
      <c r="E19" s="893">
        <v>2</v>
      </c>
      <c r="F19" s="894">
        <v>12</v>
      </c>
      <c r="G19" s="895">
        <v>3</v>
      </c>
      <c r="H19" s="896">
        <v>5</v>
      </c>
      <c r="I19" s="893">
        <v>16</v>
      </c>
      <c r="J19" s="894">
        <v>2</v>
      </c>
      <c r="K19" s="895">
        <v>16</v>
      </c>
      <c r="L19" s="896">
        <v>9</v>
      </c>
      <c r="M19" s="893">
        <v>8</v>
      </c>
      <c r="N19" s="894">
        <v>12</v>
      </c>
      <c r="O19" s="895">
        <v>9</v>
      </c>
      <c r="P19" s="896">
        <v>2</v>
      </c>
      <c r="Q19" s="893">
        <v>11</v>
      </c>
      <c r="R19" s="894">
        <v>11</v>
      </c>
      <c r="S19" s="893">
        <v>10</v>
      </c>
      <c r="T19" s="886">
        <v>68</v>
      </c>
      <c r="U19" s="887">
        <v>75</v>
      </c>
      <c r="V19" s="1451">
        <v>8</v>
      </c>
      <c r="AA19" s="767">
        <f t="shared" si="1"/>
        <v>8</v>
      </c>
      <c r="AB19" s="768">
        <f t="shared" si="2"/>
        <v>67.251102120902047</v>
      </c>
      <c r="AC19" s="767">
        <f t="shared" si="0"/>
        <v>75</v>
      </c>
    </row>
    <row r="20" spans="1:29" ht="18.75" customHeight="1" x14ac:dyDescent="0.2">
      <c r="A20" s="889">
        <v>9</v>
      </c>
      <c r="B20" s="1454" t="s">
        <v>316</v>
      </c>
      <c r="C20" s="898" t="s">
        <v>317</v>
      </c>
      <c r="D20" s="892">
        <v>4</v>
      </c>
      <c r="E20" s="893">
        <v>15</v>
      </c>
      <c r="F20" s="894">
        <v>11</v>
      </c>
      <c r="G20" s="895">
        <v>6</v>
      </c>
      <c r="H20" s="896">
        <v>4</v>
      </c>
      <c r="I20" s="893">
        <v>13</v>
      </c>
      <c r="J20" s="894">
        <v>3</v>
      </c>
      <c r="K20" s="895">
        <v>16</v>
      </c>
      <c r="L20" s="896">
        <v>18</v>
      </c>
      <c r="M20" s="893"/>
      <c r="N20" s="894">
        <v>18</v>
      </c>
      <c r="O20" s="895"/>
      <c r="P20" s="896">
        <v>6</v>
      </c>
      <c r="Q20" s="893">
        <v>8</v>
      </c>
      <c r="R20" s="894">
        <v>4</v>
      </c>
      <c r="S20" s="893">
        <v>16</v>
      </c>
      <c r="T20" s="886">
        <v>68</v>
      </c>
      <c r="U20" s="887">
        <v>74</v>
      </c>
      <c r="V20" s="1451">
        <v>9</v>
      </c>
      <c r="AA20" s="767">
        <f t="shared" si="1"/>
        <v>9</v>
      </c>
      <c r="AB20" s="768">
        <f t="shared" si="2"/>
        <v>67.260406181803049</v>
      </c>
      <c r="AC20" s="767">
        <f t="shared" si="0"/>
        <v>74</v>
      </c>
    </row>
    <row r="21" spans="1:29" ht="18.75" customHeight="1" x14ac:dyDescent="0.2">
      <c r="A21" s="889">
        <v>10</v>
      </c>
      <c r="B21" s="1454" t="s">
        <v>326</v>
      </c>
      <c r="C21" s="891" t="s">
        <v>324</v>
      </c>
      <c r="D21" s="892">
        <v>7</v>
      </c>
      <c r="E21" s="893">
        <v>13</v>
      </c>
      <c r="F21" s="894">
        <v>6</v>
      </c>
      <c r="G21" s="895">
        <v>14</v>
      </c>
      <c r="H21" s="896">
        <v>10</v>
      </c>
      <c r="I21" s="893">
        <v>10</v>
      </c>
      <c r="J21" s="894">
        <v>16</v>
      </c>
      <c r="K21" s="895">
        <v>3</v>
      </c>
      <c r="L21" s="896">
        <v>12</v>
      </c>
      <c r="M21" s="893">
        <v>6</v>
      </c>
      <c r="N21" s="894">
        <v>10</v>
      </c>
      <c r="O21" s="895">
        <v>8</v>
      </c>
      <c r="P21" s="896">
        <v>1</v>
      </c>
      <c r="Q21" s="893">
        <v>12</v>
      </c>
      <c r="R21" s="894">
        <v>10</v>
      </c>
      <c r="S21" s="893">
        <v>12</v>
      </c>
      <c r="T21" s="886">
        <v>72</v>
      </c>
      <c r="U21" s="887">
        <v>78</v>
      </c>
      <c r="V21" s="1451">
        <v>10</v>
      </c>
      <c r="AA21" s="767">
        <f t="shared" si="1"/>
        <v>10</v>
      </c>
      <c r="AB21" s="768">
        <f t="shared" si="2"/>
        <v>71.221001101216089</v>
      </c>
      <c r="AC21" s="767">
        <f t="shared" si="0"/>
        <v>78</v>
      </c>
    </row>
    <row r="22" spans="1:29" ht="18.75" customHeight="1" x14ac:dyDescent="0.2">
      <c r="A22" s="889">
        <v>11</v>
      </c>
      <c r="B22" s="1454" t="s">
        <v>677</v>
      </c>
      <c r="C22" s="891" t="s">
        <v>678</v>
      </c>
      <c r="D22" s="892">
        <v>16</v>
      </c>
      <c r="E22" s="893">
        <v>2</v>
      </c>
      <c r="F22" s="894">
        <v>17</v>
      </c>
      <c r="G22" s="895">
        <v>0</v>
      </c>
      <c r="H22" s="896">
        <v>15</v>
      </c>
      <c r="I22" s="893">
        <v>8</v>
      </c>
      <c r="J22" s="894">
        <v>10</v>
      </c>
      <c r="K22" s="895">
        <v>12</v>
      </c>
      <c r="L22" s="896">
        <v>5</v>
      </c>
      <c r="M22" s="893">
        <v>11</v>
      </c>
      <c r="N22" s="894">
        <v>3</v>
      </c>
      <c r="O22" s="895">
        <v>15</v>
      </c>
      <c r="P22" s="896">
        <v>5</v>
      </c>
      <c r="Q22" s="893">
        <v>6</v>
      </c>
      <c r="R22" s="894">
        <v>1</v>
      </c>
      <c r="S22" s="893">
        <v>17</v>
      </c>
      <c r="T22" s="886">
        <v>72</v>
      </c>
      <c r="U22" s="887">
        <v>71</v>
      </c>
      <c r="V22" s="1451">
        <v>11</v>
      </c>
      <c r="AA22" s="767">
        <f t="shared" si="1"/>
        <v>11</v>
      </c>
      <c r="AB22" s="768">
        <f t="shared" si="2"/>
        <v>71.290105030510162</v>
      </c>
      <c r="AC22" s="767">
        <f t="shared" si="0"/>
        <v>71</v>
      </c>
    </row>
    <row r="23" spans="1:29" ht="18.75" customHeight="1" x14ac:dyDescent="0.2">
      <c r="A23" s="889">
        <v>12</v>
      </c>
      <c r="B23" s="1454" t="s">
        <v>325</v>
      </c>
      <c r="C23" s="891" t="s">
        <v>315</v>
      </c>
      <c r="D23" s="892">
        <v>3</v>
      </c>
      <c r="E23" s="893">
        <v>12</v>
      </c>
      <c r="F23" s="894">
        <v>2</v>
      </c>
      <c r="G23" s="895">
        <v>14</v>
      </c>
      <c r="H23" s="896">
        <v>9</v>
      </c>
      <c r="I23" s="893">
        <v>11</v>
      </c>
      <c r="J23" s="894">
        <v>6</v>
      </c>
      <c r="K23" s="895">
        <v>15</v>
      </c>
      <c r="L23" s="896">
        <v>14</v>
      </c>
      <c r="M23" s="893">
        <v>2</v>
      </c>
      <c r="N23" s="894">
        <v>11</v>
      </c>
      <c r="O23" s="895">
        <v>8</v>
      </c>
      <c r="P23" s="896">
        <v>12</v>
      </c>
      <c r="Q23" s="893">
        <v>3</v>
      </c>
      <c r="R23" s="894">
        <v>15</v>
      </c>
      <c r="S23" s="893">
        <v>1</v>
      </c>
      <c r="T23" s="886">
        <v>72</v>
      </c>
      <c r="U23" s="887">
        <v>66</v>
      </c>
      <c r="V23" s="1451">
        <v>12</v>
      </c>
      <c r="AA23" s="767">
        <f t="shared" si="1"/>
        <v>12</v>
      </c>
      <c r="AB23" s="768">
        <f t="shared" si="2"/>
        <v>71.341512111406075</v>
      </c>
      <c r="AC23" s="767">
        <f t="shared" si="0"/>
        <v>66</v>
      </c>
    </row>
    <row r="24" spans="1:29" ht="18.75" customHeight="1" x14ac:dyDescent="0.2">
      <c r="A24" s="889">
        <v>13</v>
      </c>
      <c r="B24" s="1454" t="s">
        <v>327</v>
      </c>
      <c r="C24" s="880" t="s">
        <v>328</v>
      </c>
      <c r="D24" s="892">
        <v>11</v>
      </c>
      <c r="E24" s="893">
        <v>7</v>
      </c>
      <c r="F24" s="894">
        <v>7</v>
      </c>
      <c r="G24" s="895">
        <v>5</v>
      </c>
      <c r="H24" s="896">
        <v>8</v>
      </c>
      <c r="I24" s="893">
        <v>10</v>
      </c>
      <c r="J24" s="894">
        <v>11</v>
      </c>
      <c r="K24" s="895">
        <v>11</v>
      </c>
      <c r="L24" s="896">
        <v>10</v>
      </c>
      <c r="M24" s="893">
        <v>6</v>
      </c>
      <c r="N24" s="894">
        <v>5</v>
      </c>
      <c r="O24" s="895">
        <v>15</v>
      </c>
      <c r="P24" s="896">
        <v>15</v>
      </c>
      <c r="Q24" s="893">
        <v>1</v>
      </c>
      <c r="R24" s="894">
        <v>8</v>
      </c>
      <c r="S24" s="893">
        <v>14</v>
      </c>
      <c r="T24" s="886">
        <v>75</v>
      </c>
      <c r="U24" s="887">
        <v>69</v>
      </c>
      <c r="V24" s="1451">
        <v>13</v>
      </c>
      <c r="AA24" s="767">
        <f t="shared" si="1"/>
        <v>13</v>
      </c>
      <c r="AB24" s="768">
        <f t="shared" si="2"/>
        <v>74.31081505101109</v>
      </c>
      <c r="AC24" s="767">
        <f t="shared" si="0"/>
        <v>69</v>
      </c>
    </row>
    <row r="25" spans="1:29" ht="18.75" customHeight="1" x14ac:dyDescent="0.2">
      <c r="A25" s="889">
        <v>14</v>
      </c>
      <c r="B25" s="1454" t="s">
        <v>323</v>
      </c>
      <c r="C25" s="880" t="s">
        <v>324</v>
      </c>
      <c r="D25" s="892">
        <v>9</v>
      </c>
      <c r="E25" s="893">
        <v>6</v>
      </c>
      <c r="F25" s="894">
        <v>13</v>
      </c>
      <c r="G25" s="895">
        <v>6</v>
      </c>
      <c r="H25" s="896">
        <v>7</v>
      </c>
      <c r="I25" s="893">
        <v>11</v>
      </c>
      <c r="J25" s="894">
        <v>7</v>
      </c>
      <c r="K25" s="895">
        <v>14</v>
      </c>
      <c r="L25" s="896">
        <v>7</v>
      </c>
      <c r="M25" s="893">
        <v>10</v>
      </c>
      <c r="N25" s="894">
        <v>13</v>
      </c>
      <c r="O25" s="895">
        <v>10</v>
      </c>
      <c r="P25" s="896">
        <v>13</v>
      </c>
      <c r="Q25" s="893">
        <v>3</v>
      </c>
      <c r="R25" s="894">
        <v>13</v>
      </c>
      <c r="S25" s="893">
        <v>4</v>
      </c>
      <c r="T25" s="886">
        <v>82</v>
      </c>
      <c r="U25" s="887">
        <v>64</v>
      </c>
      <c r="V25" s="1451">
        <v>14</v>
      </c>
      <c r="AA25" s="767">
        <f t="shared" si="1"/>
        <v>14</v>
      </c>
      <c r="AB25" s="768">
        <f t="shared" si="2"/>
        <v>81.361313130707074</v>
      </c>
      <c r="AC25" s="767">
        <f t="shared" si="0"/>
        <v>64</v>
      </c>
    </row>
    <row r="26" spans="1:29" ht="18.75" customHeight="1" x14ac:dyDescent="0.2">
      <c r="A26" s="889">
        <v>15</v>
      </c>
      <c r="B26" s="1454" t="s">
        <v>679</v>
      </c>
      <c r="C26" s="880" t="s">
        <v>315</v>
      </c>
      <c r="D26" s="892">
        <v>12</v>
      </c>
      <c r="E26" s="893">
        <v>4</v>
      </c>
      <c r="F26" s="894">
        <v>5</v>
      </c>
      <c r="G26" s="895">
        <v>5</v>
      </c>
      <c r="H26" s="896">
        <v>16</v>
      </c>
      <c r="I26" s="893">
        <v>4</v>
      </c>
      <c r="J26" s="894">
        <v>15</v>
      </c>
      <c r="K26" s="895">
        <v>8</v>
      </c>
      <c r="L26" s="896">
        <v>16</v>
      </c>
      <c r="M26" s="893">
        <v>2</v>
      </c>
      <c r="N26" s="894">
        <v>16</v>
      </c>
      <c r="O26" s="895">
        <v>4</v>
      </c>
      <c r="P26" s="896">
        <v>14</v>
      </c>
      <c r="Q26" s="893">
        <v>2</v>
      </c>
      <c r="R26" s="894">
        <v>16.5</v>
      </c>
      <c r="S26" s="893">
        <v>0</v>
      </c>
      <c r="T26" s="886">
        <v>110.5</v>
      </c>
      <c r="U26" s="887">
        <v>29</v>
      </c>
      <c r="V26" s="1451">
        <v>15</v>
      </c>
      <c r="AA26" s="767">
        <f t="shared" si="1"/>
        <v>15</v>
      </c>
      <c r="AB26" s="768">
        <f t="shared" si="2"/>
        <v>110.21166416161515</v>
      </c>
      <c r="AC26" s="767">
        <f t="shared" si="0"/>
        <v>29</v>
      </c>
    </row>
    <row r="27" spans="1:29" ht="18.75" customHeight="1" x14ac:dyDescent="0.2">
      <c r="A27" s="889">
        <v>16</v>
      </c>
      <c r="B27" s="1454" t="s">
        <v>332</v>
      </c>
      <c r="C27" s="891" t="s">
        <v>328</v>
      </c>
      <c r="D27" s="892">
        <v>17</v>
      </c>
      <c r="E27" s="893">
        <v>1</v>
      </c>
      <c r="F27" s="894">
        <v>14.5</v>
      </c>
      <c r="G27" s="895">
        <v>1</v>
      </c>
      <c r="H27" s="896">
        <v>13</v>
      </c>
      <c r="I27" s="893">
        <v>5</v>
      </c>
      <c r="J27" s="894">
        <v>14</v>
      </c>
      <c r="K27" s="895">
        <v>9</v>
      </c>
      <c r="L27" s="896">
        <v>11</v>
      </c>
      <c r="M27" s="893">
        <v>6</v>
      </c>
      <c r="N27" s="894">
        <v>15</v>
      </c>
      <c r="O27" s="895">
        <v>6</v>
      </c>
      <c r="P27" s="896">
        <v>16.5</v>
      </c>
      <c r="Q27" s="893">
        <v>0</v>
      </c>
      <c r="R27" s="894">
        <v>12</v>
      </c>
      <c r="S27" s="893">
        <v>7</v>
      </c>
      <c r="T27" s="886">
        <v>113</v>
      </c>
      <c r="U27" s="887">
        <v>35</v>
      </c>
      <c r="V27" s="1451">
        <v>16</v>
      </c>
      <c r="AA27" s="767">
        <f t="shared" si="1"/>
        <v>16</v>
      </c>
      <c r="AB27" s="768">
        <f t="shared" si="2"/>
        <v>112.65121665111414</v>
      </c>
      <c r="AC27" s="767">
        <f t="shared" si="0"/>
        <v>35</v>
      </c>
    </row>
    <row r="28" spans="1:29" ht="18.75" customHeight="1" thickBot="1" x14ac:dyDescent="0.25">
      <c r="A28" s="1388">
        <v>17</v>
      </c>
      <c r="B28" s="1455" t="s">
        <v>680</v>
      </c>
      <c r="C28" s="1389" t="s">
        <v>315</v>
      </c>
      <c r="D28" s="1390">
        <v>13</v>
      </c>
      <c r="E28" s="1391">
        <v>4</v>
      </c>
      <c r="F28" s="1392">
        <v>16</v>
      </c>
      <c r="G28" s="1393">
        <v>1</v>
      </c>
      <c r="H28" s="1394">
        <v>17</v>
      </c>
      <c r="I28" s="1391">
        <v>3</v>
      </c>
      <c r="J28" s="1392">
        <v>17</v>
      </c>
      <c r="K28" s="1393">
        <v>3</v>
      </c>
      <c r="L28" s="1394">
        <v>15</v>
      </c>
      <c r="M28" s="1391">
        <v>1</v>
      </c>
      <c r="N28" s="1392">
        <v>14</v>
      </c>
      <c r="O28" s="1393">
        <v>7</v>
      </c>
      <c r="P28" s="1394">
        <v>16.5</v>
      </c>
      <c r="Q28" s="1391">
        <v>0</v>
      </c>
      <c r="R28" s="1392">
        <v>14</v>
      </c>
      <c r="S28" s="1391">
        <v>2</v>
      </c>
      <c r="T28" s="1395">
        <v>122.5</v>
      </c>
      <c r="U28" s="1396">
        <v>21</v>
      </c>
      <c r="V28" s="1452">
        <v>17</v>
      </c>
      <c r="AA28" s="767">
        <f t="shared" si="1"/>
        <v>17</v>
      </c>
      <c r="AB28" s="768">
        <f t="shared" si="2"/>
        <v>122.29141664151717</v>
      </c>
      <c r="AC28" s="767">
        <f t="shared" si="0"/>
        <v>21</v>
      </c>
    </row>
    <row r="29" spans="1:29" ht="18.75" customHeight="1" x14ac:dyDescent="0.2">
      <c r="A29" s="878">
        <v>18</v>
      </c>
      <c r="B29" s="879"/>
      <c r="C29" s="880"/>
      <c r="D29" s="881"/>
      <c r="E29" s="882"/>
      <c r="F29" s="883"/>
      <c r="G29" s="884"/>
      <c r="H29" s="885"/>
      <c r="I29" s="882"/>
      <c r="J29" s="883"/>
      <c r="K29" s="884"/>
      <c r="L29" s="885"/>
      <c r="M29" s="882"/>
      <c r="N29" s="883"/>
      <c r="O29" s="884"/>
      <c r="P29" s="885"/>
      <c r="Q29" s="882"/>
      <c r="R29" s="883"/>
      <c r="S29" s="882"/>
      <c r="T29" s="886" t="s">
        <v>333</v>
      </c>
      <c r="U29" s="887" t="s">
        <v>333</v>
      </c>
      <c r="V29" s="888" t="s">
        <v>333</v>
      </c>
      <c r="AA29" s="767" t="str">
        <f t="shared" si="1"/>
        <v/>
      </c>
      <c r="AB29" s="768" t="str">
        <f t="shared" si="2"/>
        <v/>
      </c>
      <c r="AC29" s="767">
        <f t="shared" si="0"/>
        <v>0</v>
      </c>
    </row>
    <row r="30" spans="1:29" ht="18.75" customHeight="1" x14ac:dyDescent="0.2">
      <c r="A30" s="889">
        <v>19</v>
      </c>
      <c r="B30" s="890"/>
      <c r="C30" s="891"/>
      <c r="D30" s="892"/>
      <c r="E30" s="893"/>
      <c r="F30" s="894"/>
      <c r="G30" s="895"/>
      <c r="H30" s="896"/>
      <c r="I30" s="893"/>
      <c r="J30" s="894"/>
      <c r="K30" s="895"/>
      <c r="L30" s="896"/>
      <c r="M30" s="893"/>
      <c r="N30" s="894"/>
      <c r="O30" s="895"/>
      <c r="P30" s="896"/>
      <c r="Q30" s="893"/>
      <c r="R30" s="894"/>
      <c r="S30" s="893"/>
      <c r="T30" s="886" t="s">
        <v>333</v>
      </c>
      <c r="U30" s="887" t="s">
        <v>333</v>
      </c>
      <c r="V30" s="897" t="s">
        <v>333</v>
      </c>
      <c r="AA30" s="767" t="str">
        <f t="shared" si="1"/>
        <v/>
      </c>
      <c r="AB30" s="768" t="str">
        <f t="shared" si="2"/>
        <v/>
      </c>
      <c r="AC30" s="767">
        <f t="shared" si="0"/>
        <v>0</v>
      </c>
    </row>
    <row r="31" spans="1:29" ht="18.75" customHeight="1" x14ac:dyDescent="0.2">
      <c r="A31" s="889">
        <v>20</v>
      </c>
      <c r="B31" s="890"/>
      <c r="C31" s="891"/>
      <c r="D31" s="892"/>
      <c r="E31" s="893"/>
      <c r="F31" s="894"/>
      <c r="G31" s="895"/>
      <c r="H31" s="896"/>
      <c r="I31" s="893"/>
      <c r="J31" s="894"/>
      <c r="K31" s="895"/>
      <c r="L31" s="896"/>
      <c r="M31" s="893"/>
      <c r="N31" s="894"/>
      <c r="O31" s="895"/>
      <c r="P31" s="896"/>
      <c r="Q31" s="893"/>
      <c r="R31" s="894"/>
      <c r="S31" s="893"/>
      <c r="T31" s="886" t="s">
        <v>333</v>
      </c>
      <c r="U31" s="887" t="s">
        <v>333</v>
      </c>
      <c r="V31" s="897" t="s">
        <v>333</v>
      </c>
      <c r="AA31" s="767" t="str">
        <f t="shared" si="1"/>
        <v/>
      </c>
      <c r="AB31" s="768" t="str">
        <f t="shared" si="2"/>
        <v/>
      </c>
      <c r="AC31" s="767">
        <f t="shared" si="0"/>
        <v>0</v>
      </c>
    </row>
    <row r="32" spans="1:29" ht="18.75" customHeight="1" x14ac:dyDescent="0.2">
      <c r="A32" s="889">
        <v>21</v>
      </c>
      <c r="B32" s="890"/>
      <c r="C32" s="891"/>
      <c r="D32" s="892"/>
      <c r="E32" s="893"/>
      <c r="F32" s="894"/>
      <c r="G32" s="895"/>
      <c r="H32" s="896"/>
      <c r="I32" s="893"/>
      <c r="J32" s="894"/>
      <c r="K32" s="895"/>
      <c r="L32" s="896"/>
      <c r="M32" s="893"/>
      <c r="N32" s="894"/>
      <c r="O32" s="895"/>
      <c r="P32" s="896"/>
      <c r="Q32" s="893"/>
      <c r="R32" s="894"/>
      <c r="S32" s="893"/>
      <c r="T32" s="886" t="s">
        <v>333</v>
      </c>
      <c r="U32" s="887" t="s">
        <v>333</v>
      </c>
      <c r="V32" s="897" t="s">
        <v>333</v>
      </c>
      <c r="AA32" s="767" t="str">
        <f t="shared" si="1"/>
        <v/>
      </c>
      <c r="AB32" s="768" t="str">
        <f t="shared" si="2"/>
        <v/>
      </c>
      <c r="AC32" s="767">
        <f t="shared" si="0"/>
        <v>0</v>
      </c>
    </row>
    <row r="33" spans="1:29" ht="18.75" customHeight="1" x14ac:dyDescent="0.2">
      <c r="A33" s="889">
        <v>22</v>
      </c>
      <c r="B33" s="890"/>
      <c r="C33" s="891"/>
      <c r="D33" s="892"/>
      <c r="E33" s="893"/>
      <c r="F33" s="894"/>
      <c r="G33" s="895"/>
      <c r="H33" s="896"/>
      <c r="I33" s="893"/>
      <c r="J33" s="894"/>
      <c r="K33" s="895"/>
      <c r="L33" s="896"/>
      <c r="M33" s="893"/>
      <c r="N33" s="894"/>
      <c r="O33" s="895"/>
      <c r="P33" s="896"/>
      <c r="Q33" s="893"/>
      <c r="R33" s="894"/>
      <c r="S33" s="893"/>
      <c r="T33" s="886" t="s">
        <v>333</v>
      </c>
      <c r="U33" s="887" t="s">
        <v>333</v>
      </c>
      <c r="V33" s="897" t="s">
        <v>333</v>
      </c>
      <c r="AA33" s="767" t="str">
        <f t="shared" si="1"/>
        <v/>
      </c>
      <c r="AB33" s="768" t="str">
        <f t="shared" si="2"/>
        <v/>
      </c>
      <c r="AC33" s="767">
        <f t="shared" si="0"/>
        <v>0</v>
      </c>
    </row>
    <row r="34" spans="1:29" ht="18.75" customHeight="1" x14ac:dyDescent="0.2">
      <c r="A34" s="889">
        <v>23</v>
      </c>
      <c r="B34" s="890"/>
      <c r="C34" s="891"/>
      <c r="D34" s="892"/>
      <c r="E34" s="893"/>
      <c r="F34" s="894"/>
      <c r="G34" s="895"/>
      <c r="H34" s="896"/>
      <c r="I34" s="893"/>
      <c r="J34" s="894"/>
      <c r="K34" s="895"/>
      <c r="L34" s="896"/>
      <c r="M34" s="893"/>
      <c r="N34" s="894"/>
      <c r="O34" s="895"/>
      <c r="P34" s="896"/>
      <c r="Q34" s="893"/>
      <c r="R34" s="894"/>
      <c r="S34" s="893"/>
      <c r="T34" s="886" t="s">
        <v>333</v>
      </c>
      <c r="U34" s="887" t="s">
        <v>333</v>
      </c>
      <c r="V34" s="897" t="s">
        <v>333</v>
      </c>
      <c r="AA34" s="767" t="str">
        <f t="shared" si="1"/>
        <v/>
      </c>
      <c r="AB34" s="768" t="str">
        <f t="shared" si="2"/>
        <v/>
      </c>
      <c r="AC34" s="767">
        <f t="shared" si="0"/>
        <v>0</v>
      </c>
    </row>
    <row r="35" spans="1:29" ht="18.75" customHeight="1" x14ac:dyDescent="0.2">
      <c r="A35" s="889">
        <v>24</v>
      </c>
      <c r="B35" s="890"/>
      <c r="C35" s="891"/>
      <c r="D35" s="892"/>
      <c r="E35" s="893"/>
      <c r="F35" s="894"/>
      <c r="G35" s="895"/>
      <c r="H35" s="896"/>
      <c r="I35" s="893"/>
      <c r="J35" s="894"/>
      <c r="K35" s="895"/>
      <c r="L35" s="896"/>
      <c r="M35" s="893"/>
      <c r="N35" s="894"/>
      <c r="O35" s="895"/>
      <c r="P35" s="896"/>
      <c r="Q35" s="893"/>
      <c r="R35" s="894"/>
      <c r="S35" s="893"/>
      <c r="T35" s="886" t="s">
        <v>333</v>
      </c>
      <c r="U35" s="887" t="s">
        <v>333</v>
      </c>
      <c r="V35" s="897" t="s">
        <v>333</v>
      </c>
      <c r="AA35" s="767" t="str">
        <f t="shared" si="1"/>
        <v/>
      </c>
      <c r="AB35" s="768" t="str">
        <f t="shared" si="2"/>
        <v/>
      </c>
      <c r="AC35" s="767">
        <f t="shared" si="0"/>
        <v>0</v>
      </c>
    </row>
    <row r="36" spans="1:29" ht="18.75" customHeight="1" x14ac:dyDescent="0.2">
      <c r="A36" s="889">
        <v>25</v>
      </c>
      <c r="B36" s="890"/>
      <c r="C36" s="891"/>
      <c r="D36" s="892"/>
      <c r="E36" s="893"/>
      <c r="F36" s="894"/>
      <c r="G36" s="895"/>
      <c r="H36" s="896"/>
      <c r="I36" s="893"/>
      <c r="J36" s="894"/>
      <c r="K36" s="895"/>
      <c r="L36" s="896"/>
      <c r="M36" s="893"/>
      <c r="N36" s="894"/>
      <c r="O36" s="895"/>
      <c r="P36" s="896"/>
      <c r="Q36" s="893"/>
      <c r="R36" s="894"/>
      <c r="S36" s="893"/>
      <c r="T36" s="886" t="s">
        <v>333</v>
      </c>
      <c r="U36" s="887" t="s">
        <v>333</v>
      </c>
      <c r="V36" s="897" t="s">
        <v>333</v>
      </c>
      <c r="AA36" s="767" t="str">
        <f t="shared" si="1"/>
        <v/>
      </c>
      <c r="AB36" s="768" t="str">
        <f t="shared" si="2"/>
        <v/>
      </c>
      <c r="AC36" s="767">
        <f t="shared" si="0"/>
        <v>0</v>
      </c>
    </row>
    <row r="37" spans="1:29" ht="18.75" customHeight="1" x14ac:dyDescent="0.2">
      <c r="A37" s="889">
        <v>26</v>
      </c>
      <c r="B37" s="890"/>
      <c r="C37" s="891"/>
      <c r="D37" s="892"/>
      <c r="E37" s="893"/>
      <c r="F37" s="894"/>
      <c r="G37" s="895"/>
      <c r="H37" s="896"/>
      <c r="I37" s="893"/>
      <c r="J37" s="894"/>
      <c r="K37" s="895"/>
      <c r="L37" s="896"/>
      <c r="M37" s="893"/>
      <c r="N37" s="894"/>
      <c r="O37" s="895"/>
      <c r="P37" s="896"/>
      <c r="Q37" s="893"/>
      <c r="R37" s="894"/>
      <c r="S37" s="893"/>
      <c r="T37" s="886" t="s">
        <v>333</v>
      </c>
      <c r="U37" s="887" t="s">
        <v>333</v>
      </c>
      <c r="V37" s="897" t="s">
        <v>333</v>
      </c>
      <c r="AA37" s="767" t="str">
        <f t="shared" si="1"/>
        <v/>
      </c>
      <c r="AB37" s="768" t="str">
        <f t="shared" si="2"/>
        <v/>
      </c>
      <c r="AC37" s="767">
        <f t="shared" si="0"/>
        <v>0</v>
      </c>
    </row>
    <row r="38" spans="1:29" ht="18.75" customHeight="1" x14ac:dyDescent="0.2">
      <c r="A38" s="889">
        <v>27</v>
      </c>
      <c r="B38" s="890"/>
      <c r="C38" s="891"/>
      <c r="D38" s="892"/>
      <c r="E38" s="893"/>
      <c r="F38" s="894"/>
      <c r="G38" s="895"/>
      <c r="H38" s="896"/>
      <c r="I38" s="893"/>
      <c r="J38" s="894"/>
      <c r="K38" s="895"/>
      <c r="L38" s="896"/>
      <c r="M38" s="893"/>
      <c r="N38" s="894"/>
      <c r="O38" s="895"/>
      <c r="P38" s="896"/>
      <c r="Q38" s="893"/>
      <c r="R38" s="894"/>
      <c r="S38" s="893"/>
      <c r="T38" s="886" t="s">
        <v>333</v>
      </c>
      <c r="U38" s="887" t="s">
        <v>333</v>
      </c>
      <c r="V38" s="897" t="s">
        <v>333</v>
      </c>
      <c r="Y38" s="777"/>
      <c r="AA38" s="767" t="str">
        <f t="shared" si="1"/>
        <v/>
      </c>
      <c r="AB38" s="768" t="str">
        <f t="shared" si="2"/>
        <v/>
      </c>
      <c r="AC38" s="767">
        <f t="shared" si="0"/>
        <v>0</v>
      </c>
    </row>
    <row r="39" spans="1:29" ht="18.75" customHeight="1" x14ac:dyDescent="0.2">
      <c r="A39" s="889">
        <v>28</v>
      </c>
      <c r="B39" s="890"/>
      <c r="C39" s="891"/>
      <c r="D39" s="892"/>
      <c r="E39" s="893"/>
      <c r="F39" s="894"/>
      <c r="G39" s="895"/>
      <c r="H39" s="896"/>
      <c r="I39" s="893"/>
      <c r="J39" s="894"/>
      <c r="K39" s="895"/>
      <c r="L39" s="896"/>
      <c r="M39" s="893"/>
      <c r="N39" s="894"/>
      <c r="O39" s="895"/>
      <c r="P39" s="896"/>
      <c r="Q39" s="893"/>
      <c r="R39" s="894"/>
      <c r="S39" s="893"/>
      <c r="T39" s="886" t="s">
        <v>333</v>
      </c>
      <c r="U39" s="887" t="s">
        <v>333</v>
      </c>
      <c r="V39" s="897" t="s">
        <v>333</v>
      </c>
      <c r="AA39" s="767" t="str">
        <f t="shared" si="1"/>
        <v/>
      </c>
      <c r="AB39" s="768" t="str">
        <f t="shared" si="2"/>
        <v/>
      </c>
      <c r="AC39" s="767">
        <f t="shared" si="0"/>
        <v>0</v>
      </c>
    </row>
    <row r="40" spans="1:29" ht="18.75" customHeight="1" x14ac:dyDescent="0.2">
      <c r="A40" s="889">
        <v>29</v>
      </c>
      <c r="B40" s="890"/>
      <c r="C40" s="891"/>
      <c r="D40" s="892"/>
      <c r="E40" s="893"/>
      <c r="F40" s="894"/>
      <c r="G40" s="895"/>
      <c r="H40" s="896"/>
      <c r="I40" s="893"/>
      <c r="J40" s="894"/>
      <c r="K40" s="895"/>
      <c r="L40" s="896"/>
      <c r="M40" s="893"/>
      <c r="N40" s="894"/>
      <c r="O40" s="895"/>
      <c r="P40" s="896"/>
      <c r="Q40" s="893"/>
      <c r="R40" s="894"/>
      <c r="S40" s="893"/>
      <c r="T40" s="886" t="s">
        <v>333</v>
      </c>
      <c r="U40" s="887" t="s">
        <v>333</v>
      </c>
      <c r="V40" s="897" t="s">
        <v>333</v>
      </c>
      <c r="AA40" s="767" t="str">
        <f t="shared" si="1"/>
        <v/>
      </c>
      <c r="AB40" s="768" t="str">
        <f t="shared" si="2"/>
        <v/>
      </c>
      <c r="AC40" s="767">
        <f t="shared" si="0"/>
        <v>0</v>
      </c>
    </row>
    <row r="41" spans="1:29" ht="18.75" customHeight="1" thickBot="1" x14ac:dyDescent="0.25">
      <c r="A41" s="899">
        <v>30</v>
      </c>
      <c r="B41" s="900"/>
      <c r="C41" s="901"/>
      <c r="D41" s="902"/>
      <c r="E41" s="903"/>
      <c r="F41" s="904"/>
      <c r="G41" s="905"/>
      <c r="H41" s="906"/>
      <c r="I41" s="903"/>
      <c r="J41" s="904"/>
      <c r="K41" s="905"/>
      <c r="L41" s="906"/>
      <c r="M41" s="903"/>
      <c r="N41" s="904"/>
      <c r="O41" s="903"/>
      <c r="P41" s="906"/>
      <c r="Q41" s="903"/>
      <c r="R41" s="904"/>
      <c r="S41" s="903"/>
      <c r="T41" s="907" t="s">
        <v>333</v>
      </c>
      <c r="U41" s="908" t="s">
        <v>333</v>
      </c>
      <c r="V41" s="909" t="s">
        <v>333</v>
      </c>
      <c r="AA41" s="767" t="str">
        <f t="shared" si="1"/>
        <v/>
      </c>
      <c r="AB41" s="768" t="str">
        <f t="shared" si="2"/>
        <v/>
      </c>
      <c r="AC41" s="767">
        <f t="shared" si="0"/>
        <v>0</v>
      </c>
    </row>
    <row r="42" spans="1:29" ht="32.25" customHeight="1" thickTop="1" x14ac:dyDescent="0.2">
      <c r="A42" s="864"/>
      <c r="B42" s="864"/>
      <c r="C42" s="864"/>
      <c r="D42" s="864"/>
      <c r="E42" s="910">
        <v>141</v>
      </c>
      <c r="F42" s="910"/>
      <c r="G42" s="910">
        <v>142</v>
      </c>
      <c r="H42" s="910"/>
      <c r="I42" s="910">
        <v>192</v>
      </c>
      <c r="J42" s="910"/>
      <c r="K42" s="910">
        <v>197</v>
      </c>
      <c r="L42" s="864"/>
      <c r="M42" s="910">
        <v>139</v>
      </c>
      <c r="N42" s="910"/>
      <c r="O42" s="910">
        <v>201</v>
      </c>
      <c r="P42" s="910"/>
      <c r="Q42" s="910">
        <v>81</v>
      </c>
      <c r="R42" s="910"/>
      <c r="S42" s="910">
        <v>165</v>
      </c>
      <c r="T42" s="864"/>
      <c r="U42" s="910">
        <v>1258</v>
      </c>
      <c r="V42" s="864"/>
      <c r="W42" s="778"/>
      <c r="X42" s="778"/>
    </row>
  </sheetData>
  <mergeCells count="30">
    <mergeCell ref="A1:V1"/>
    <mergeCell ref="A4:V4"/>
    <mergeCell ref="P9:Q9"/>
    <mergeCell ref="R9:S9"/>
    <mergeCell ref="A7:A10"/>
    <mergeCell ref="B7:B10"/>
    <mergeCell ref="C7:C10"/>
    <mergeCell ref="D7:E7"/>
    <mergeCell ref="F7:G7"/>
    <mergeCell ref="H7:I7"/>
    <mergeCell ref="J7:K7"/>
    <mergeCell ref="L7:M7"/>
    <mergeCell ref="N7:O7"/>
    <mergeCell ref="P7:Q7"/>
    <mergeCell ref="R7:S7"/>
    <mergeCell ref="T7:V9"/>
    <mergeCell ref="N8:O8"/>
    <mergeCell ref="P8:Q8"/>
    <mergeCell ref="R8:S8"/>
    <mergeCell ref="D9:E9"/>
    <mergeCell ref="F9:G9"/>
    <mergeCell ref="H9:I9"/>
    <mergeCell ref="J9:K9"/>
    <mergeCell ref="L9:M9"/>
    <mergeCell ref="N9:O9"/>
    <mergeCell ref="D8:E8"/>
    <mergeCell ref="F8:G8"/>
    <mergeCell ref="H8:I8"/>
    <mergeCell ref="J8:K8"/>
    <mergeCell ref="L8:M8"/>
  </mergeCells>
  <dataValidations count="1">
    <dataValidation allowBlank="1" showInputMessage="1" showErrorMessage="1" promptTitle="POZOR!" prompt="Polje sadrži formulu!_x000a_U polja u ovom dijelu ne upisujte i ne mjenjajte ništa!" sqref="T12:V41" xr:uid="{00000000-0002-0000-1800-000000000000}"/>
  </dataValidations>
  <printOptions horizontalCentered="1"/>
  <pageMargins left="0.78740157480314965" right="0.78740157480314965" top="0.98425196850393704" bottom="0.43307086614173229" header="3.2283464566929134" footer="0.27559055118110237"/>
  <pageSetup paperSize="9" scale="68" orientation="landscape" horizontalDpi="300" r:id="rId1"/>
  <headerFooter alignWithMargins="0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EF8C5-5819-49A1-BC74-29BCCA61B5C6}">
  <dimension ref="A3:M14"/>
  <sheetViews>
    <sheetView workbookViewId="0">
      <selection activeCell="N1" sqref="N1"/>
    </sheetView>
  </sheetViews>
  <sheetFormatPr defaultRowHeight="12.75" x14ac:dyDescent="0.2"/>
  <cols>
    <col min="3" max="3" width="18.42578125" customWidth="1"/>
  </cols>
  <sheetData>
    <row r="3" spans="1:13" ht="69" customHeight="1" x14ac:dyDescent="0.2"/>
    <row r="7" spans="1:13" ht="29.25" customHeight="1" x14ac:dyDescent="0.2">
      <c r="A7" s="1954" t="s">
        <v>943</v>
      </c>
      <c r="B7" s="1955"/>
      <c r="C7" s="1955"/>
      <c r="D7" s="1955"/>
      <c r="E7" s="1955"/>
      <c r="F7" s="1955"/>
      <c r="G7" s="1955"/>
      <c r="H7" s="1955"/>
      <c r="I7" s="1955"/>
      <c r="J7" s="1955"/>
      <c r="K7" s="1955"/>
      <c r="L7" s="1955"/>
      <c r="M7" s="1956"/>
    </row>
    <row r="8" spans="1:13" ht="30" x14ac:dyDescent="0.2">
      <c r="A8" s="1510" t="s">
        <v>903</v>
      </c>
      <c r="B8" s="1957" t="s">
        <v>294</v>
      </c>
      <c r="C8" s="1957"/>
      <c r="D8" s="1482" t="s">
        <v>905</v>
      </c>
      <c r="E8" s="1482" t="s">
        <v>906</v>
      </c>
      <c r="F8" s="1482" t="s">
        <v>907</v>
      </c>
      <c r="G8" s="1482" t="s">
        <v>908</v>
      </c>
      <c r="H8" s="1482" t="s">
        <v>909</v>
      </c>
      <c r="I8" s="1482" t="s">
        <v>944</v>
      </c>
      <c r="J8" s="1482" t="s">
        <v>911</v>
      </c>
      <c r="K8" s="1482" t="s">
        <v>945</v>
      </c>
      <c r="L8" s="1482" t="s">
        <v>913</v>
      </c>
      <c r="M8" s="1483" t="s">
        <v>914</v>
      </c>
    </row>
    <row r="9" spans="1:13" ht="18.75" x14ac:dyDescent="0.25">
      <c r="A9" s="1511">
        <v>1</v>
      </c>
      <c r="B9" s="1512" t="s">
        <v>915</v>
      </c>
      <c r="C9" s="1512"/>
      <c r="D9" s="1513">
        <v>22</v>
      </c>
      <c r="E9" s="1513">
        <v>11</v>
      </c>
      <c r="F9" s="1513">
        <v>14</v>
      </c>
      <c r="G9" s="1513">
        <v>33</v>
      </c>
      <c r="H9" s="1513">
        <v>26</v>
      </c>
      <c r="I9" s="1513">
        <v>23</v>
      </c>
      <c r="J9" s="1513">
        <v>7</v>
      </c>
      <c r="K9" s="1513">
        <v>19</v>
      </c>
      <c r="L9" s="1514">
        <v>155</v>
      </c>
      <c r="M9" s="1515">
        <v>1</v>
      </c>
    </row>
    <row r="10" spans="1:13" ht="18.75" x14ac:dyDescent="0.25">
      <c r="A10" s="1511">
        <v>2</v>
      </c>
      <c r="B10" s="1512" t="s">
        <v>920</v>
      </c>
      <c r="C10" s="1512"/>
      <c r="D10" s="1513">
        <v>48</v>
      </c>
      <c r="E10" s="1513">
        <v>39</v>
      </c>
      <c r="F10" s="1513">
        <v>13</v>
      </c>
      <c r="G10" s="1513">
        <v>11</v>
      </c>
      <c r="H10" s="1513">
        <v>26</v>
      </c>
      <c r="I10" s="1513">
        <v>26</v>
      </c>
      <c r="J10" s="1513">
        <v>14</v>
      </c>
      <c r="K10" s="1513">
        <v>10</v>
      </c>
      <c r="L10" s="1514">
        <v>187</v>
      </c>
      <c r="M10" s="1515">
        <v>2</v>
      </c>
    </row>
    <row r="11" spans="1:13" ht="18.75" x14ac:dyDescent="0.25">
      <c r="A11" s="1511">
        <v>3</v>
      </c>
      <c r="B11" s="1512" t="s">
        <v>918</v>
      </c>
      <c r="C11" s="1512"/>
      <c r="D11" s="1513">
        <v>25</v>
      </c>
      <c r="E11" s="1513">
        <v>21</v>
      </c>
      <c r="F11" s="1513">
        <v>39</v>
      </c>
      <c r="G11" s="1513">
        <v>25</v>
      </c>
      <c r="H11" s="1513">
        <v>26</v>
      </c>
      <c r="I11" s="1513">
        <v>22</v>
      </c>
      <c r="J11" s="1513">
        <v>33</v>
      </c>
      <c r="K11" s="1513">
        <v>28</v>
      </c>
      <c r="L11" s="1514">
        <v>219</v>
      </c>
      <c r="M11" s="1515">
        <v>3</v>
      </c>
    </row>
    <row r="12" spans="1:13" ht="18.75" x14ac:dyDescent="0.25">
      <c r="A12" s="1516">
        <v>4</v>
      </c>
      <c r="B12" s="1512" t="s">
        <v>924</v>
      </c>
      <c r="C12" s="1512"/>
      <c r="D12" s="1513">
        <v>22</v>
      </c>
      <c r="E12" s="1513">
        <v>33</v>
      </c>
      <c r="F12" s="1513">
        <v>24</v>
      </c>
      <c r="G12" s="1513">
        <v>40</v>
      </c>
      <c r="H12" s="1513">
        <v>42</v>
      </c>
      <c r="I12" s="1513">
        <v>41</v>
      </c>
      <c r="J12" s="1513">
        <v>32</v>
      </c>
      <c r="K12" s="1513">
        <v>26</v>
      </c>
      <c r="L12" s="1514">
        <v>260</v>
      </c>
      <c r="M12" s="1515">
        <v>4</v>
      </c>
    </row>
    <row r="13" spans="1:13" ht="18.75" x14ac:dyDescent="0.25">
      <c r="A13" s="1516">
        <v>5</v>
      </c>
      <c r="B13" s="1512" t="s">
        <v>928</v>
      </c>
      <c r="C13" s="1512"/>
      <c r="D13" s="1513">
        <v>48</v>
      </c>
      <c r="E13" s="1513">
        <v>24</v>
      </c>
      <c r="F13" s="1513">
        <v>40</v>
      </c>
      <c r="G13" s="1513">
        <v>39</v>
      </c>
      <c r="H13" s="1513">
        <v>29</v>
      </c>
      <c r="I13" s="1513">
        <v>53</v>
      </c>
      <c r="J13" s="1513">
        <v>34</v>
      </c>
      <c r="K13" s="1513">
        <v>37</v>
      </c>
      <c r="L13" s="1514">
        <v>304</v>
      </c>
      <c r="M13" s="1515">
        <v>5</v>
      </c>
    </row>
    <row r="14" spans="1:13" ht="18.75" x14ac:dyDescent="0.25">
      <c r="A14" s="1517">
        <v>6</v>
      </c>
      <c r="B14" s="1518" t="s">
        <v>935</v>
      </c>
      <c r="C14" s="1518"/>
      <c r="D14" s="1513">
        <v>54</v>
      </c>
      <c r="E14" s="1513">
        <v>57</v>
      </c>
      <c r="F14" s="1513">
        <v>54</v>
      </c>
      <c r="G14" s="1513">
        <v>54</v>
      </c>
      <c r="H14" s="1513">
        <v>51</v>
      </c>
      <c r="I14" s="1513">
        <v>41</v>
      </c>
      <c r="J14" s="1513">
        <v>57</v>
      </c>
      <c r="K14" s="1513">
        <v>57</v>
      </c>
      <c r="L14" s="1514">
        <v>425</v>
      </c>
      <c r="M14" s="1515">
        <v>6</v>
      </c>
    </row>
  </sheetData>
  <mergeCells count="2">
    <mergeCell ref="A7:M7"/>
    <mergeCell ref="B8:C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5DE4E-9F06-4827-A681-60F5D580F070}">
  <dimension ref="A6:M31"/>
  <sheetViews>
    <sheetView topLeftCell="A4" workbookViewId="0">
      <selection activeCell="N12" sqref="N12"/>
    </sheetView>
  </sheetViews>
  <sheetFormatPr defaultRowHeight="12.75" x14ac:dyDescent="0.2"/>
  <cols>
    <col min="2" max="2" width="25.28515625" customWidth="1"/>
    <col min="3" max="3" width="18.42578125" customWidth="1"/>
  </cols>
  <sheetData>
    <row r="6" spans="1:13" ht="51" customHeight="1" x14ac:dyDescent="0.2"/>
    <row r="9" spans="1:13" x14ac:dyDescent="0.2">
      <c r="A9" s="1478"/>
    </row>
    <row r="10" spans="1:13" x14ac:dyDescent="0.2">
      <c r="B10" s="1479"/>
    </row>
    <row r="11" spans="1:13" ht="32.25" thickBot="1" x14ac:dyDescent="0.25">
      <c r="A11" s="1480" t="s">
        <v>903</v>
      </c>
      <c r="B11" s="1481" t="s">
        <v>294</v>
      </c>
      <c r="C11" s="1481" t="s">
        <v>904</v>
      </c>
      <c r="D11" s="1482" t="s">
        <v>905</v>
      </c>
      <c r="E11" s="1482" t="s">
        <v>906</v>
      </c>
      <c r="F11" s="1482" t="s">
        <v>907</v>
      </c>
      <c r="G11" s="1482" t="s">
        <v>908</v>
      </c>
      <c r="H11" s="1482" t="s">
        <v>909</v>
      </c>
      <c r="I11" s="1482" t="s">
        <v>910</v>
      </c>
      <c r="J11" s="1482" t="s">
        <v>911</v>
      </c>
      <c r="K11" s="1482" t="s">
        <v>912</v>
      </c>
      <c r="L11" s="1482" t="s">
        <v>913</v>
      </c>
      <c r="M11" s="1483" t="s">
        <v>914</v>
      </c>
    </row>
    <row r="12" spans="1:13" ht="18.75" x14ac:dyDescent="0.2">
      <c r="A12" s="1484">
        <v>1</v>
      </c>
      <c r="B12" s="1485" t="s">
        <v>915</v>
      </c>
      <c r="C12" s="1486" t="s">
        <v>916</v>
      </c>
      <c r="D12" s="1487">
        <v>4</v>
      </c>
      <c r="E12" s="1487">
        <v>1</v>
      </c>
      <c r="F12" s="1487">
        <v>2</v>
      </c>
      <c r="G12" s="1487">
        <v>1</v>
      </c>
      <c r="H12" s="1487">
        <v>3</v>
      </c>
      <c r="I12" s="1487">
        <v>1</v>
      </c>
      <c r="J12" s="1487">
        <v>1</v>
      </c>
      <c r="K12" s="1487">
        <v>1</v>
      </c>
      <c r="L12" s="1488">
        <v>10</v>
      </c>
      <c r="M12" s="1489">
        <v>1</v>
      </c>
    </row>
    <row r="13" spans="1:13" ht="18.75" x14ac:dyDescent="0.2">
      <c r="A13" s="1490">
        <v>2</v>
      </c>
      <c r="B13" s="1491" t="s">
        <v>915</v>
      </c>
      <c r="C13" s="1492" t="s">
        <v>917</v>
      </c>
      <c r="D13" s="1493">
        <v>2</v>
      </c>
      <c r="E13" s="1493">
        <v>5</v>
      </c>
      <c r="F13" s="1493">
        <v>1</v>
      </c>
      <c r="G13" s="1493">
        <v>16</v>
      </c>
      <c r="H13" s="1493">
        <v>6</v>
      </c>
      <c r="I13" s="1493">
        <v>5</v>
      </c>
      <c r="J13" s="1494">
        <v>2</v>
      </c>
      <c r="K13" s="1494">
        <v>8</v>
      </c>
      <c r="L13" s="1495">
        <v>29</v>
      </c>
      <c r="M13" s="1496">
        <v>2</v>
      </c>
    </row>
    <row r="14" spans="1:13" ht="18.75" x14ac:dyDescent="0.2">
      <c r="A14" s="1490">
        <v>3</v>
      </c>
      <c r="B14" s="1491" t="s">
        <v>918</v>
      </c>
      <c r="C14" s="1492" t="s">
        <v>919</v>
      </c>
      <c r="D14" s="1493">
        <v>6</v>
      </c>
      <c r="E14" s="1497">
        <v>2</v>
      </c>
      <c r="F14" s="1493">
        <v>7</v>
      </c>
      <c r="G14" s="1493">
        <v>5</v>
      </c>
      <c r="H14" s="1493">
        <v>4</v>
      </c>
      <c r="I14" s="1493">
        <v>3</v>
      </c>
      <c r="J14" s="1494">
        <v>7</v>
      </c>
      <c r="K14" s="1494">
        <v>11</v>
      </c>
      <c r="L14" s="1495">
        <v>34</v>
      </c>
      <c r="M14" s="1496">
        <v>3</v>
      </c>
    </row>
    <row r="15" spans="1:13" ht="18.75" x14ac:dyDescent="0.2">
      <c r="A15" s="1490">
        <v>4</v>
      </c>
      <c r="B15" s="1491" t="s">
        <v>920</v>
      </c>
      <c r="C15" s="1492" t="s">
        <v>921</v>
      </c>
      <c r="D15" s="1493">
        <v>16</v>
      </c>
      <c r="E15" s="1493">
        <v>15</v>
      </c>
      <c r="F15" s="1493">
        <v>6</v>
      </c>
      <c r="G15" s="1493">
        <v>2</v>
      </c>
      <c r="H15" s="1493">
        <v>2</v>
      </c>
      <c r="I15" s="1493">
        <v>5</v>
      </c>
      <c r="J15" s="1494">
        <v>3</v>
      </c>
      <c r="K15" s="1494">
        <v>5</v>
      </c>
      <c r="L15" s="1495">
        <v>38</v>
      </c>
      <c r="M15" s="1496">
        <v>4</v>
      </c>
    </row>
    <row r="16" spans="1:13" ht="18.75" x14ac:dyDescent="0.2">
      <c r="A16" s="1490">
        <v>5</v>
      </c>
      <c r="B16" s="1491" t="s">
        <v>920</v>
      </c>
      <c r="C16" s="1492" t="s">
        <v>922</v>
      </c>
      <c r="D16" s="1493">
        <v>16</v>
      </c>
      <c r="E16" s="1493">
        <v>9</v>
      </c>
      <c r="F16" s="1493">
        <v>4</v>
      </c>
      <c r="G16" s="1493">
        <v>6</v>
      </c>
      <c r="H16" s="1493">
        <v>17</v>
      </c>
      <c r="I16" s="1493">
        <v>4</v>
      </c>
      <c r="J16" s="1494">
        <v>5</v>
      </c>
      <c r="K16" s="1494">
        <v>2</v>
      </c>
      <c r="L16" s="1495">
        <v>46</v>
      </c>
      <c r="M16" s="1496">
        <v>5</v>
      </c>
    </row>
    <row r="17" spans="1:13" ht="18.75" x14ac:dyDescent="0.2">
      <c r="A17" s="1490">
        <v>6</v>
      </c>
      <c r="B17" s="1491" t="s">
        <v>920</v>
      </c>
      <c r="C17" s="1492" t="s">
        <v>923</v>
      </c>
      <c r="D17" s="1493">
        <v>16</v>
      </c>
      <c r="E17" s="1493">
        <v>15</v>
      </c>
      <c r="F17" s="1493">
        <v>3</v>
      </c>
      <c r="G17" s="1493">
        <v>3</v>
      </c>
      <c r="H17" s="1493">
        <v>7</v>
      </c>
      <c r="I17" s="1493">
        <v>17</v>
      </c>
      <c r="J17" s="1494">
        <v>6</v>
      </c>
      <c r="K17" s="1494">
        <v>3</v>
      </c>
      <c r="L17" s="1495">
        <f>IF(K17=0,SUM(D17:K17),SUM(D17:K17)-MAX(D17:K17))</f>
        <v>53</v>
      </c>
      <c r="M17" s="1496">
        <v>6</v>
      </c>
    </row>
    <row r="18" spans="1:13" ht="18.75" x14ac:dyDescent="0.2">
      <c r="A18" s="1490">
        <v>7</v>
      </c>
      <c r="B18" s="1491" t="s">
        <v>924</v>
      </c>
      <c r="C18" s="1492" t="s">
        <v>925</v>
      </c>
      <c r="D18" s="1493">
        <v>16</v>
      </c>
      <c r="E18" s="1493">
        <v>3</v>
      </c>
      <c r="F18" s="1493">
        <v>9</v>
      </c>
      <c r="G18" s="1493">
        <v>16</v>
      </c>
      <c r="H18" s="1493">
        <v>17</v>
      </c>
      <c r="I18" s="1493">
        <v>7</v>
      </c>
      <c r="J18" s="1494">
        <v>9</v>
      </c>
      <c r="K18" s="1494">
        <v>4</v>
      </c>
      <c r="L18" s="1495">
        <v>64</v>
      </c>
      <c r="M18" s="1496">
        <v>7</v>
      </c>
    </row>
    <row r="19" spans="1:13" ht="18.75" x14ac:dyDescent="0.2">
      <c r="A19" s="1490">
        <v>8</v>
      </c>
      <c r="B19" s="1491" t="s">
        <v>918</v>
      </c>
      <c r="C19" s="1492" t="s">
        <v>926</v>
      </c>
      <c r="D19" s="1493">
        <v>16</v>
      </c>
      <c r="E19" s="1493">
        <v>4</v>
      </c>
      <c r="F19" s="1493">
        <v>16</v>
      </c>
      <c r="G19" s="1493">
        <v>4</v>
      </c>
      <c r="H19" s="1493">
        <v>17</v>
      </c>
      <c r="I19" s="1493">
        <v>2</v>
      </c>
      <c r="J19" s="1494">
        <v>12</v>
      </c>
      <c r="K19" s="1494">
        <v>11</v>
      </c>
      <c r="L19" s="1495">
        <v>65</v>
      </c>
      <c r="M19" s="1496">
        <v>8</v>
      </c>
    </row>
    <row r="20" spans="1:13" ht="18.75" x14ac:dyDescent="0.2">
      <c r="A20" s="1490">
        <v>9</v>
      </c>
      <c r="B20" s="1491" t="s">
        <v>924</v>
      </c>
      <c r="C20" s="1492" t="s">
        <v>927</v>
      </c>
      <c r="D20" s="1493">
        <v>5</v>
      </c>
      <c r="E20" s="1493">
        <v>15</v>
      </c>
      <c r="F20" s="1493">
        <v>5</v>
      </c>
      <c r="G20" s="1493">
        <v>8</v>
      </c>
      <c r="H20" s="1493">
        <v>17</v>
      </c>
      <c r="I20" s="1493">
        <v>17</v>
      </c>
      <c r="J20" s="1494">
        <v>10</v>
      </c>
      <c r="K20" s="1494">
        <v>7</v>
      </c>
      <c r="L20" s="1495">
        <v>67</v>
      </c>
      <c r="M20" s="1496">
        <v>9</v>
      </c>
    </row>
    <row r="21" spans="1:13" ht="18.75" x14ac:dyDescent="0.2">
      <c r="A21" s="1490">
        <v>10</v>
      </c>
      <c r="B21" s="1491" t="s">
        <v>928</v>
      </c>
      <c r="C21" s="1498" t="s">
        <v>929</v>
      </c>
      <c r="D21" s="1493">
        <v>16</v>
      </c>
      <c r="E21" s="1493">
        <v>9</v>
      </c>
      <c r="F21" s="1493">
        <v>16</v>
      </c>
      <c r="G21" s="1493">
        <v>16</v>
      </c>
      <c r="H21" s="1493">
        <v>1</v>
      </c>
      <c r="I21" s="1493">
        <v>17</v>
      </c>
      <c r="J21" s="1494">
        <v>8</v>
      </c>
      <c r="K21" s="1494">
        <v>9</v>
      </c>
      <c r="L21" s="1495">
        <v>75</v>
      </c>
      <c r="M21" s="1496">
        <v>10</v>
      </c>
    </row>
    <row r="22" spans="1:13" ht="18.75" x14ac:dyDescent="0.2">
      <c r="A22" s="1490">
        <v>11</v>
      </c>
      <c r="B22" s="1491" t="s">
        <v>918</v>
      </c>
      <c r="C22" s="1492" t="s">
        <v>930</v>
      </c>
      <c r="D22" s="1493">
        <v>3</v>
      </c>
      <c r="E22" s="1493">
        <v>15</v>
      </c>
      <c r="F22" s="1493">
        <v>16</v>
      </c>
      <c r="G22" s="1493">
        <v>16</v>
      </c>
      <c r="H22" s="1493">
        <v>5</v>
      </c>
      <c r="I22" s="1493">
        <v>17</v>
      </c>
      <c r="J22" s="1494">
        <v>14</v>
      </c>
      <c r="K22" s="1494">
        <v>6</v>
      </c>
      <c r="L22" s="1495">
        <v>75</v>
      </c>
      <c r="M22" s="1496">
        <v>11</v>
      </c>
    </row>
    <row r="23" spans="1:13" ht="18.75" x14ac:dyDescent="0.2">
      <c r="A23" s="1499">
        <v>12</v>
      </c>
      <c r="B23" s="1491" t="s">
        <v>928</v>
      </c>
      <c r="C23" s="1498" t="s">
        <v>931</v>
      </c>
      <c r="D23" s="1500">
        <v>16</v>
      </c>
      <c r="E23" s="1493">
        <v>8</v>
      </c>
      <c r="F23" s="1500">
        <v>8</v>
      </c>
      <c r="G23" s="1500">
        <v>7</v>
      </c>
      <c r="H23" s="1500">
        <v>9</v>
      </c>
      <c r="I23" s="1500">
        <v>17</v>
      </c>
      <c r="J23" s="1494">
        <v>15</v>
      </c>
      <c r="K23" s="1494">
        <v>15</v>
      </c>
      <c r="L23" s="1501">
        <v>78</v>
      </c>
      <c r="M23" s="1502">
        <v>12</v>
      </c>
    </row>
    <row r="24" spans="1:13" ht="18.75" x14ac:dyDescent="0.2">
      <c r="A24" s="1499">
        <v>13</v>
      </c>
      <c r="B24" s="1491" t="s">
        <v>924</v>
      </c>
      <c r="C24" s="1498" t="s">
        <v>932</v>
      </c>
      <c r="D24" s="1500">
        <v>1</v>
      </c>
      <c r="E24" s="1500">
        <v>15</v>
      </c>
      <c r="F24" s="1500">
        <v>10</v>
      </c>
      <c r="G24" s="1500">
        <v>16</v>
      </c>
      <c r="H24" s="1500">
        <v>8</v>
      </c>
      <c r="I24" s="1500">
        <v>17</v>
      </c>
      <c r="J24" s="1494">
        <v>19</v>
      </c>
      <c r="K24" s="1494">
        <v>19</v>
      </c>
      <c r="L24" s="1501">
        <v>86</v>
      </c>
      <c r="M24" s="1502">
        <v>13</v>
      </c>
    </row>
    <row r="25" spans="1:13" ht="18.75" x14ac:dyDescent="0.2">
      <c r="A25" s="1499">
        <v>14</v>
      </c>
      <c r="B25" s="1491" t="s">
        <v>928</v>
      </c>
      <c r="C25" s="1492" t="s">
        <v>933</v>
      </c>
      <c r="D25" s="1500">
        <v>16</v>
      </c>
      <c r="E25" s="1500">
        <v>7</v>
      </c>
      <c r="F25" s="1500">
        <v>16</v>
      </c>
      <c r="G25" s="1500">
        <v>16</v>
      </c>
      <c r="H25" s="1500">
        <v>19</v>
      </c>
      <c r="I25" s="1500">
        <v>19</v>
      </c>
      <c r="J25" s="1494">
        <v>11</v>
      </c>
      <c r="K25" s="1494">
        <v>13</v>
      </c>
      <c r="L25" s="1501">
        <v>98</v>
      </c>
      <c r="M25" s="1502">
        <v>14</v>
      </c>
    </row>
    <row r="26" spans="1:13" ht="18.75" x14ac:dyDescent="0.2">
      <c r="A26" s="1499">
        <v>15</v>
      </c>
      <c r="B26" s="1503" t="s">
        <v>915</v>
      </c>
      <c r="C26" s="1498" t="s">
        <v>934</v>
      </c>
      <c r="D26" s="1500">
        <v>16</v>
      </c>
      <c r="E26" s="1500">
        <v>5</v>
      </c>
      <c r="F26" s="1500">
        <v>11</v>
      </c>
      <c r="G26" s="1500">
        <v>16</v>
      </c>
      <c r="H26" s="1500">
        <v>17</v>
      </c>
      <c r="I26" s="1500">
        <v>17</v>
      </c>
      <c r="J26" s="1494">
        <v>19</v>
      </c>
      <c r="K26" s="1494">
        <v>19</v>
      </c>
      <c r="L26" s="1501">
        <v>101</v>
      </c>
      <c r="M26" s="1502">
        <v>15</v>
      </c>
    </row>
    <row r="27" spans="1:13" ht="18.75" x14ac:dyDescent="0.2">
      <c r="A27" s="1499">
        <v>16</v>
      </c>
      <c r="B27" s="1503" t="s">
        <v>935</v>
      </c>
      <c r="C27" s="1498" t="s">
        <v>936</v>
      </c>
      <c r="D27" s="1500">
        <v>16</v>
      </c>
      <c r="E27" s="1500">
        <v>19</v>
      </c>
      <c r="F27" s="1500">
        <v>16</v>
      </c>
      <c r="G27" s="1500">
        <v>16</v>
      </c>
      <c r="H27" s="1500">
        <v>17</v>
      </c>
      <c r="I27" s="1500">
        <v>17</v>
      </c>
      <c r="J27" s="1494">
        <v>19</v>
      </c>
      <c r="K27" s="1494">
        <v>19</v>
      </c>
      <c r="L27" s="1501">
        <v>120</v>
      </c>
      <c r="M27" s="1502">
        <v>16</v>
      </c>
    </row>
    <row r="28" spans="1:13" ht="18.75" x14ac:dyDescent="0.2">
      <c r="A28" s="1499">
        <v>17</v>
      </c>
      <c r="B28" s="1498" t="s">
        <v>937</v>
      </c>
      <c r="C28" s="1498" t="s">
        <v>938</v>
      </c>
      <c r="D28" s="1500">
        <v>19</v>
      </c>
      <c r="E28" s="1500">
        <v>19</v>
      </c>
      <c r="F28" s="1500">
        <v>19</v>
      </c>
      <c r="G28" s="1500">
        <v>19</v>
      </c>
      <c r="H28" s="1500">
        <v>19</v>
      </c>
      <c r="I28" s="1500">
        <v>19</v>
      </c>
      <c r="J28" s="1494">
        <v>4</v>
      </c>
      <c r="K28" s="1494">
        <v>10</v>
      </c>
      <c r="L28" s="1501">
        <v>128</v>
      </c>
      <c r="M28" s="1502">
        <v>17</v>
      </c>
    </row>
    <row r="29" spans="1:13" ht="18.75" x14ac:dyDescent="0.2">
      <c r="A29" s="1499">
        <v>18</v>
      </c>
      <c r="B29" s="1503" t="s">
        <v>935</v>
      </c>
      <c r="C29" s="1498" t="s">
        <v>939</v>
      </c>
      <c r="D29" s="1500">
        <v>19</v>
      </c>
      <c r="E29" s="1500">
        <v>19</v>
      </c>
      <c r="F29" s="1500">
        <v>19</v>
      </c>
      <c r="G29" s="1500">
        <v>19</v>
      </c>
      <c r="H29" s="1500">
        <v>17</v>
      </c>
      <c r="I29" s="1500">
        <v>7</v>
      </c>
      <c r="J29" s="1494">
        <v>19</v>
      </c>
      <c r="K29" s="1494">
        <v>19</v>
      </c>
      <c r="L29" s="1501">
        <v>138</v>
      </c>
      <c r="M29" s="1502">
        <v>18</v>
      </c>
    </row>
    <row r="30" spans="1:13" ht="18.75" x14ac:dyDescent="0.2">
      <c r="A30" s="1499">
        <v>19</v>
      </c>
      <c r="B30" s="1498" t="s">
        <v>940</v>
      </c>
      <c r="C30" s="1498" t="s">
        <v>941</v>
      </c>
      <c r="D30" s="1500">
        <v>19</v>
      </c>
      <c r="E30" s="1500">
        <v>19</v>
      </c>
      <c r="F30" s="1500">
        <v>19</v>
      </c>
      <c r="G30" s="1500">
        <v>19</v>
      </c>
      <c r="H30" s="1500">
        <v>19</v>
      </c>
      <c r="I30" s="1500">
        <v>19</v>
      </c>
      <c r="J30" s="1500">
        <v>13</v>
      </c>
      <c r="K30" s="1500">
        <v>15</v>
      </c>
      <c r="L30" s="1501">
        <v>142</v>
      </c>
      <c r="M30" s="1502">
        <v>19</v>
      </c>
    </row>
    <row r="31" spans="1:13" ht="19.5" thickBot="1" x14ac:dyDescent="0.25">
      <c r="A31" s="1504">
        <v>20</v>
      </c>
      <c r="B31" s="1505" t="s">
        <v>935</v>
      </c>
      <c r="C31" s="1506" t="s">
        <v>942</v>
      </c>
      <c r="D31" s="1507">
        <v>19</v>
      </c>
      <c r="E31" s="1507">
        <v>19</v>
      </c>
      <c r="F31" s="1507">
        <v>19</v>
      </c>
      <c r="G31" s="1507">
        <v>19</v>
      </c>
      <c r="H31" s="1507">
        <v>17</v>
      </c>
      <c r="I31" s="1507">
        <v>17</v>
      </c>
      <c r="J31" s="1507">
        <v>19</v>
      </c>
      <c r="K31" s="1507">
        <v>19</v>
      </c>
      <c r="L31" s="1508">
        <v>148</v>
      </c>
      <c r="M31" s="1509">
        <v>20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5">
    <tabColor theme="5" tint="0.79998168889431442"/>
  </sheetPr>
  <dimension ref="A1:V62"/>
  <sheetViews>
    <sheetView topLeftCell="A10" zoomScale="73" zoomScaleNormal="73" workbookViewId="0">
      <selection activeCell="W20" sqref="W20"/>
    </sheetView>
  </sheetViews>
  <sheetFormatPr defaultColWidth="8.85546875" defaultRowHeight="12.75" x14ac:dyDescent="0.2"/>
  <cols>
    <col min="1" max="1" width="10.7109375" style="416" customWidth="1"/>
    <col min="2" max="2" width="25" style="416" customWidth="1"/>
    <col min="3" max="3" width="32.42578125" style="416" customWidth="1"/>
    <col min="4" max="4" width="7" style="416" customWidth="1"/>
    <col min="5" max="5" width="16.28515625" style="416" customWidth="1"/>
    <col min="6" max="6" width="7.140625" style="416" customWidth="1"/>
    <col min="7" max="7" width="12.5703125" style="416" customWidth="1"/>
    <col min="8" max="8" width="8.140625" style="416" customWidth="1"/>
    <col min="9" max="9" width="10.5703125" style="416" customWidth="1"/>
    <col min="10" max="10" width="7.42578125" style="416" customWidth="1"/>
    <col min="11" max="11" width="9.85546875" style="416" customWidth="1"/>
    <col min="12" max="12" width="7" style="416" customWidth="1"/>
    <col min="13" max="13" width="10.140625" style="416" customWidth="1"/>
    <col min="14" max="14" width="7.85546875" style="416" customWidth="1"/>
    <col min="15" max="15" width="9.28515625" style="416" customWidth="1"/>
    <col min="16" max="16" width="7.28515625" style="416" customWidth="1"/>
    <col min="17" max="17" width="10" style="416" customWidth="1"/>
    <col min="18" max="18" width="7.28515625" style="416" customWidth="1"/>
    <col min="19" max="19" width="9.5703125" style="416" customWidth="1"/>
    <col min="20" max="20" width="7.28515625" style="416" customWidth="1"/>
    <col min="21" max="21" width="13" style="416" customWidth="1"/>
    <col min="22" max="22" width="15.42578125" style="416" customWidth="1"/>
    <col min="23" max="23" width="8.7109375" style="416" customWidth="1"/>
    <col min="24" max="24" width="5.140625" style="416" customWidth="1"/>
    <col min="25" max="256" width="8.85546875" style="416"/>
    <col min="257" max="257" width="4.28515625" style="416" customWidth="1"/>
    <col min="258" max="258" width="4.85546875" style="416" customWidth="1"/>
    <col min="259" max="259" width="5.42578125" style="416" customWidth="1"/>
    <col min="260" max="260" width="34.5703125" style="416" customWidth="1"/>
    <col min="261" max="261" width="16.28515625" style="416" customWidth="1"/>
    <col min="262" max="263" width="12.5703125" style="416" customWidth="1"/>
    <col min="264" max="265" width="8.140625" style="416" customWidth="1"/>
    <col min="266" max="266" width="4.7109375" style="416" customWidth="1"/>
    <col min="267" max="267" width="8.140625" style="416" customWidth="1"/>
    <col min="268" max="268" width="4.7109375" style="416" customWidth="1"/>
    <col min="269" max="269" width="8" style="416" customWidth="1"/>
    <col min="270" max="270" width="4.7109375" style="416" customWidth="1"/>
    <col min="271" max="271" width="8.140625" style="416" customWidth="1"/>
    <col min="272" max="272" width="4.7109375" style="416" customWidth="1"/>
    <col min="273" max="273" width="8.140625" style="416" customWidth="1"/>
    <col min="274" max="274" width="4.7109375" style="416" customWidth="1"/>
    <col min="275" max="275" width="8.140625" style="416" customWidth="1"/>
    <col min="276" max="276" width="4.7109375" style="416" customWidth="1"/>
    <col min="277" max="277" width="8.140625" style="416" customWidth="1"/>
    <col min="278" max="278" width="4.7109375" style="416" customWidth="1"/>
    <col min="279" max="279" width="8.140625" style="416" customWidth="1"/>
    <col min="280" max="280" width="4.7109375" style="416" customWidth="1"/>
    <col min="281" max="512" width="8.85546875" style="416"/>
    <col min="513" max="513" width="4.28515625" style="416" customWidth="1"/>
    <col min="514" max="514" width="4.85546875" style="416" customWidth="1"/>
    <col min="515" max="515" width="5.42578125" style="416" customWidth="1"/>
    <col min="516" max="516" width="34.5703125" style="416" customWidth="1"/>
    <col min="517" max="517" width="16.28515625" style="416" customWidth="1"/>
    <col min="518" max="519" width="12.5703125" style="416" customWidth="1"/>
    <col min="520" max="521" width="8.140625" style="416" customWidth="1"/>
    <col min="522" max="522" width="4.7109375" style="416" customWidth="1"/>
    <col min="523" max="523" width="8.140625" style="416" customWidth="1"/>
    <col min="524" max="524" width="4.7109375" style="416" customWidth="1"/>
    <col min="525" max="525" width="8" style="416" customWidth="1"/>
    <col min="526" max="526" width="4.7109375" style="416" customWidth="1"/>
    <col min="527" max="527" width="8.140625" style="416" customWidth="1"/>
    <col min="528" max="528" width="4.7109375" style="416" customWidth="1"/>
    <col min="529" max="529" width="8.140625" style="416" customWidth="1"/>
    <col min="530" max="530" width="4.7109375" style="416" customWidth="1"/>
    <col min="531" max="531" width="8.140625" style="416" customWidth="1"/>
    <col min="532" max="532" width="4.7109375" style="416" customWidth="1"/>
    <col min="533" max="533" width="8.140625" style="416" customWidth="1"/>
    <col min="534" max="534" width="4.7109375" style="416" customWidth="1"/>
    <col min="535" max="535" width="8.140625" style="416" customWidth="1"/>
    <col min="536" max="536" width="4.7109375" style="416" customWidth="1"/>
    <col min="537" max="768" width="8.85546875" style="416"/>
    <col min="769" max="769" width="4.28515625" style="416" customWidth="1"/>
    <col min="770" max="770" width="4.85546875" style="416" customWidth="1"/>
    <col min="771" max="771" width="5.42578125" style="416" customWidth="1"/>
    <col min="772" max="772" width="34.5703125" style="416" customWidth="1"/>
    <col min="773" max="773" width="16.28515625" style="416" customWidth="1"/>
    <col min="774" max="775" width="12.5703125" style="416" customWidth="1"/>
    <col min="776" max="777" width="8.140625" style="416" customWidth="1"/>
    <col min="778" max="778" width="4.7109375" style="416" customWidth="1"/>
    <col min="779" max="779" width="8.140625" style="416" customWidth="1"/>
    <col min="780" max="780" width="4.7109375" style="416" customWidth="1"/>
    <col min="781" max="781" width="8" style="416" customWidth="1"/>
    <col min="782" max="782" width="4.7109375" style="416" customWidth="1"/>
    <col min="783" max="783" width="8.140625" style="416" customWidth="1"/>
    <col min="784" max="784" width="4.7109375" style="416" customWidth="1"/>
    <col min="785" max="785" width="8.140625" style="416" customWidth="1"/>
    <col min="786" max="786" width="4.7109375" style="416" customWidth="1"/>
    <col min="787" max="787" width="8.140625" style="416" customWidth="1"/>
    <col min="788" max="788" width="4.7109375" style="416" customWidth="1"/>
    <col min="789" max="789" width="8.140625" style="416" customWidth="1"/>
    <col min="790" max="790" width="4.7109375" style="416" customWidth="1"/>
    <col min="791" max="791" width="8.140625" style="416" customWidth="1"/>
    <col min="792" max="792" width="4.7109375" style="416" customWidth="1"/>
    <col min="793" max="1024" width="8.85546875" style="416"/>
    <col min="1025" max="1025" width="4.28515625" style="416" customWidth="1"/>
    <col min="1026" max="1026" width="4.85546875" style="416" customWidth="1"/>
    <col min="1027" max="1027" width="5.42578125" style="416" customWidth="1"/>
    <col min="1028" max="1028" width="34.5703125" style="416" customWidth="1"/>
    <col min="1029" max="1029" width="16.28515625" style="416" customWidth="1"/>
    <col min="1030" max="1031" width="12.5703125" style="416" customWidth="1"/>
    <col min="1032" max="1033" width="8.140625" style="416" customWidth="1"/>
    <col min="1034" max="1034" width="4.7109375" style="416" customWidth="1"/>
    <col min="1035" max="1035" width="8.140625" style="416" customWidth="1"/>
    <col min="1036" max="1036" width="4.7109375" style="416" customWidth="1"/>
    <col min="1037" max="1037" width="8" style="416" customWidth="1"/>
    <col min="1038" max="1038" width="4.7109375" style="416" customWidth="1"/>
    <col min="1039" max="1039" width="8.140625" style="416" customWidth="1"/>
    <col min="1040" max="1040" width="4.7109375" style="416" customWidth="1"/>
    <col min="1041" max="1041" width="8.140625" style="416" customWidth="1"/>
    <col min="1042" max="1042" width="4.7109375" style="416" customWidth="1"/>
    <col min="1043" max="1043" width="8.140625" style="416" customWidth="1"/>
    <col min="1044" max="1044" width="4.7109375" style="416" customWidth="1"/>
    <col min="1045" max="1045" width="8.140625" style="416" customWidth="1"/>
    <col min="1046" max="1046" width="4.7109375" style="416" customWidth="1"/>
    <col min="1047" max="1047" width="8.140625" style="416" customWidth="1"/>
    <col min="1048" max="1048" width="4.7109375" style="416" customWidth="1"/>
    <col min="1049" max="1280" width="8.85546875" style="416"/>
    <col min="1281" max="1281" width="4.28515625" style="416" customWidth="1"/>
    <col min="1282" max="1282" width="4.85546875" style="416" customWidth="1"/>
    <col min="1283" max="1283" width="5.42578125" style="416" customWidth="1"/>
    <col min="1284" max="1284" width="34.5703125" style="416" customWidth="1"/>
    <col min="1285" max="1285" width="16.28515625" style="416" customWidth="1"/>
    <col min="1286" max="1287" width="12.5703125" style="416" customWidth="1"/>
    <col min="1288" max="1289" width="8.140625" style="416" customWidth="1"/>
    <col min="1290" max="1290" width="4.7109375" style="416" customWidth="1"/>
    <col min="1291" max="1291" width="8.140625" style="416" customWidth="1"/>
    <col min="1292" max="1292" width="4.7109375" style="416" customWidth="1"/>
    <col min="1293" max="1293" width="8" style="416" customWidth="1"/>
    <col min="1294" max="1294" width="4.7109375" style="416" customWidth="1"/>
    <col min="1295" max="1295" width="8.140625" style="416" customWidth="1"/>
    <col min="1296" max="1296" width="4.7109375" style="416" customWidth="1"/>
    <col min="1297" max="1297" width="8.140625" style="416" customWidth="1"/>
    <col min="1298" max="1298" width="4.7109375" style="416" customWidth="1"/>
    <col min="1299" max="1299" width="8.140625" style="416" customWidth="1"/>
    <col min="1300" max="1300" width="4.7109375" style="416" customWidth="1"/>
    <col min="1301" max="1301" width="8.140625" style="416" customWidth="1"/>
    <col min="1302" max="1302" width="4.7109375" style="416" customWidth="1"/>
    <col min="1303" max="1303" width="8.140625" style="416" customWidth="1"/>
    <col min="1304" max="1304" width="4.7109375" style="416" customWidth="1"/>
    <col min="1305" max="1536" width="8.85546875" style="416"/>
    <col min="1537" max="1537" width="4.28515625" style="416" customWidth="1"/>
    <col min="1538" max="1538" width="4.85546875" style="416" customWidth="1"/>
    <col min="1539" max="1539" width="5.42578125" style="416" customWidth="1"/>
    <col min="1540" max="1540" width="34.5703125" style="416" customWidth="1"/>
    <col min="1541" max="1541" width="16.28515625" style="416" customWidth="1"/>
    <col min="1542" max="1543" width="12.5703125" style="416" customWidth="1"/>
    <col min="1544" max="1545" width="8.140625" style="416" customWidth="1"/>
    <col min="1546" max="1546" width="4.7109375" style="416" customWidth="1"/>
    <col min="1547" max="1547" width="8.140625" style="416" customWidth="1"/>
    <col min="1548" max="1548" width="4.7109375" style="416" customWidth="1"/>
    <col min="1549" max="1549" width="8" style="416" customWidth="1"/>
    <col min="1550" max="1550" width="4.7109375" style="416" customWidth="1"/>
    <col min="1551" max="1551" width="8.140625" style="416" customWidth="1"/>
    <col min="1552" max="1552" width="4.7109375" style="416" customWidth="1"/>
    <col min="1553" max="1553" width="8.140625" style="416" customWidth="1"/>
    <col min="1554" max="1554" width="4.7109375" style="416" customWidth="1"/>
    <col min="1555" max="1555" width="8.140625" style="416" customWidth="1"/>
    <col min="1556" max="1556" width="4.7109375" style="416" customWidth="1"/>
    <col min="1557" max="1557" width="8.140625" style="416" customWidth="1"/>
    <col min="1558" max="1558" width="4.7109375" style="416" customWidth="1"/>
    <col min="1559" max="1559" width="8.140625" style="416" customWidth="1"/>
    <col min="1560" max="1560" width="4.7109375" style="416" customWidth="1"/>
    <col min="1561" max="1792" width="8.85546875" style="416"/>
    <col min="1793" max="1793" width="4.28515625" style="416" customWidth="1"/>
    <col min="1794" max="1794" width="4.85546875" style="416" customWidth="1"/>
    <col min="1795" max="1795" width="5.42578125" style="416" customWidth="1"/>
    <col min="1796" max="1796" width="34.5703125" style="416" customWidth="1"/>
    <col min="1797" max="1797" width="16.28515625" style="416" customWidth="1"/>
    <col min="1798" max="1799" width="12.5703125" style="416" customWidth="1"/>
    <col min="1800" max="1801" width="8.140625" style="416" customWidth="1"/>
    <col min="1802" max="1802" width="4.7109375" style="416" customWidth="1"/>
    <col min="1803" max="1803" width="8.140625" style="416" customWidth="1"/>
    <col min="1804" max="1804" width="4.7109375" style="416" customWidth="1"/>
    <col min="1805" max="1805" width="8" style="416" customWidth="1"/>
    <col min="1806" max="1806" width="4.7109375" style="416" customWidth="1"/>
    <col min="1807" max="1807" width="8.140625" style="416" customWidth="1"/>
    <col min="1808" max="1808" width="4.7109375" style="416" customWidth="1"/>
    <col min="1809" max="1809" width="8.140625" style="416" customWidth="1"/>
    <col min="1810" max="1810" width="4.7109375" style="416" customWidth="1"/>
    <col min="1811" max="1811" width="8.140625" style="416" customWidth="1"/>
    <col min="1812" max="1812" width="4.7109375" style="416" customWidth="1"/>
    <col min="1813" max="1813" width="8.140625" style="416" customWidth="1"/>
    <col min="1814" max="1814" width="4.7109375" style="416" customWidth="1"/>
    <col min="1815" max="1815" width="8.140625" style="416" customWidth="1"/>
    <col min="1816" max="1816" width="4.7109375" style="416" customWidth="1"/>
    <col min="1817" max="2048" width="8.85546875" style="416"/>
    <col min="2049" max="2049" width="4.28515625" style="416" customWidth="1"/>
    <col min="2050" max="2050" width="4.85546875" style="416" customWidth="1"/>
    <col min="2051" max="2051" width="5.42578125" style="416" customWidth="1"/>
    <col min="2052" max="2052" width="34.5703125" style="416" customWidth="1"/>
    <col min="2053" max="2053" width="16.28515625" style="416" customWidth="1"/>
    <col min="2054" max="2055" width="12.5703125" style="416" customWidth="1"/>
    <col min="2056" max="2057" width="8.140625" style="416" customWidth="1"/>
    <col min="2058" max="2058" width="4.7109375" style="416" customWidth="1"/>
    <col min="2059" max="2059" width="8.140625" style="416" customWidth="1"/>
    <col min="2060" max="2060" width="4.7109375" style="416" customWidth="1"/>
    <col min="2061" max="2061" width="8" style="416" customWidth="1"/>
    <col min="2062" max="2062" width="4.7109375" style="416" customWidth="1"/>
    <col min="2063" max="2063" width="8.140625" style="416" customWidth="1"/>
    <col min="2064" max="2064" width="4.7109375" style="416" customWidth="1"/>
    <col min="2065" max="2065" width="8.140625" style="416" customWidth="1"/>
    <col min="2066" max="2066" width="4.7109375" style="416" customWidth="1"/>
    <col min="2067" max="2067" width="8.140625" style="416" customWidth="1"/>
    <col min="2068" max="2068" width="4.7109375" style="416" customWidth="1"/>
    <col min="2069" max="2069" width="8.140625" style="416" customWidth="1"/>
    <col min="2070" max="2070" width="4.7109375" style="416" customWidth="1"/>
    <col min="2071" max="2071" width="8.140625" style="416" customWidth="1"/>
    <col min="2072" max="2072" width="4.7109375" style="416" customWidth="1"/>
    <col min="2073" max="2304" width="8.85546875" style="416"/>
    <col min="2305" max="2305" width="4.28515625" style="416" customWidth="1"/>
    <col min="2306" max="2306" width="4.85546875" style="416" customWidth="1"/>
    <col min="2307" max="2307" width="5.42578125" style="416" customWidth="1"/>
    <col min="2308" max="2308" width="34.5703125" style="416" customWidth="1"/>
    <col min="2309" max="2309" width="16.28515625" style="416" customWidth="1"/>
    <col min="2310" max="2311" width="12.5703125" style="416" customWidth="1"/>
    <col min="2312" max="2313" width="8.140625" style="416" customWidth="1"/>
    <col min="2314" max="2314" width="4.7109375" style="416" customWidth="1"/>
    <col min="2315" max="2315" width="8.140625" style="416" customWidth="1"/>
    <col min="2316" max="2316" width="4.7109375" style="416" customWidth="1"/>
    <col min="2317" max="2317" width="8" style="416" customWidth="1"/>
    <col min="2318" max="2318" width="4.7109375" style="416" customWidth="1"/>
    <col min="2319" max="2319" width="8.140625" style="416" customWidth="1"/>
    <col min="2320" max="2320" width="4.7109375" style="416" customWidth="1"/>
    <col min="2321" max="2321" width="8.140625" style="416" customWidth="1"/>
    <col min="2322" max="2322" width="4.7109375" style="416" customWidth="1"/>
    <col min="2323" max="2323" width="8.140625" style="416" customWidth="1"/>
    <col min="2324" max="2324" width="4.7109375" style="416" customWidth="1"/>
    <col min="2325" max="2325" width="8.140625" style="416" customWidth="1"/>
    <col min="2326" max="2326" width="4.7109375" style="416" customWidth="1"/>
    <col min="2327" max="2327" width="8.140625" style="416" customWidth="1"/>
    <col min="2328" max="2328" width="4.7109375" style="416" customWidth="1"/>
    <col min="2329" max="2560" width="8.85546875" style="416"/>
    <col min="2561" max="2561" width="4.28515625" style="416" customWidth="1"/>
    <col min="2562" max="2562" width="4.85546875" style="416" customWidth="1"/>
    <col min="2563" max="2563" width="5.42578125" style="416" customWidth="1"/>
    <col min="2564" max="2564" width="34.5703125" style="416" customWidth="1"/>
    <col min="2565" max="2565" width="16.28515625" style="416" customWidth="1"/>
    <col min="2566" max="2567" width="12.5703125" style="416" customWidth="1"/>
    <col min="2568" max="2569" width="8.140625" style="416" customWidth="1"/>
    <col min="2570" max="2570" width="4.7109375" style="416" customWidth="1"/>
    <col min="2571" max="2571" width="8.140625" style="416" customWidth="1"/>
    <col min="2572" max="2572" width="4.7109375" style="416" customWidth="1"/>
    <col min="2573" max="2573" width="8" style="416" customWidth="1"/>
    <col min="2574" max="2574" width="4.7109375" style="416" customWidth="1"/>
    <col min="2575" max="2575" width="8.140625" style="416" customWidth="1"/>
    <col min="2576" max="2576" width="4.7109375" style="416" customWidth="1"/>
    <col min="2577" max="2577" width="8.140625" style="416" customWidth="1"/>
    <col min="2578" max="2578" width="4.7109375" style="416" customWidth="1"/>
    <col min="2579" max="2579" width="8.140625" style="416" customWidth="1"/>
    <col min="2580" max="2580" width="4.7109375" style="416" customWidth="1"/>
    <col min="2581" max="2581" width="8.140625" style="416" customWidth="1"/>
    <col min="2582" max="2582" width="4.7109375" style="416" customWidth="1"/>
    <col min="2583" max="2583" width="8.140625" style="416" customWidth="1"/>
    <col min="2584" max="2584" width="4.7109375" style="416" customWidth="1"/>
    <col min="2585" max="2816" width="8.85546875" style="416"/>
    <col min="2817" max="2817" width="4.28515625" style="416" customWidth="1"/>
    <col min="2818" max="2818" width="4.85546875" style="416" customWidth="1"/>
    <col min="2819" max="2819" width="5.42578125" style="416" customWidth="1"/>
    <col min="2820" max="2820" width="34.5703125" style="416" customWidth="1"/>
    <col min="2821" max="2821" width="16.28515625" style="416" customWidth="1"/>
    <col min="2822" max="2823" width="12.5703125" style="416" customWidth="1"/>
    <col min="2824" max="2825" width="8.140625" style="416" customWidth="1"/>
    <col min="2826" max="2826" width="4.7109375" style="416" customWidth="1"/>
    <col min="2827" max="2827" width="8.140625" style="416" customWidth="1"/>
    <col min="2828" max="2828" width="4.7109375" style="416" customWidth="1"/>
    <col min="2829" max="2829" width="8" style="416" customWidth="1"/>
    <col min="2830" max="2830" width="4.7109375" style="416" customWidth="1"/>
    <col min="2831" max="2831" width="8.140625" style="416" customWidth="1"/>
    <col min="2832" max="2832" width="4.7109375" style="416" customWidth="1"/>
    <col min="2833" max="2833" width="8.140625" style="416" customWidth="1"/>
    <col min="2834" max="2834" width="4.7109375" style="416" customWidth="1"/>
    <col min="2835" max="2835" width="8.140625" style="416" customWidth="1"/>
    <col min="2836" max="2836" width="4.7109375" style="416" customWidth="1"/>
    <col min="2837" max="2837" width="8.140625" style="416" customWidth="1"/>
    <col min="2838" max="2838" width="4.7109375" style="416" customWidth="1"/>
    <col min="2839" max="2839" width="8.140625" style="416" customWidth="1"/>
    <col min="2840" max="2840" width="4.7109375" style="416" customWidth="1"/>
    <col min="2841" max="3072" width="8.85546875" style="416"/>
    <col min="3073" max="3073" width="4.28515625" style="416" customWidth="1"/>
    <col min="3074" max="3074" width="4.85546875" style="416" customWidth="1"/>
    <col min="3075" max="3075" width="5.42578125" style="416" customWidth="1"/>
    <col min="3076" max="3076" width="34.5703125" style="416" customWidth="1"/>
    <col min="3077" max="3077" width="16.28515625" style="416" customWidth="1"/>
    <col min="3078" max="3079" width="12.5703125" style="416" customWidth="1"/>
    <col min="3080" max="3081" width="8.140625" style="416" customWidth="1"/>
    <col min="3082" max="3082" width="4.7109375" style="416" customWidth="1"/>
    <col min="3083" max="3083" width="8.140625" style="416" customWidth="1"/>
    <col min="3084" max="3084" width="4.7109375" style="416" customWidth="1"/>
    <col min="3085" max="3085" width="8" style="416" customWidth="1"/>
    <col min="3086" max="3086" width="4.7109375" style="416" customWidth="1"/>
    <col min="3087" max="3087" width="8.140625" style="416" customWidth="1"/>
    <col min="3088" max="3088" width="4.7109375" style="416" customWidth="1"/>
    <col min="3089" max="3089" width="8.140625" style="416" customWidth="1"/>
    <col min="3090" max="3090" width="4.7109375" style="416" customWidth="1"/>
    <col min="3091" max="3091" width="8.140625" style="416" customWidth="1"/>
    <col min="3092" max="3092" width="4.7109375" style="416" customWidth="1"/>
    <col min="3093" max="3093" width="8.140625" style="416" customWidth="1"/>
    <col min="3094" max="3094" width="4.7109375" style="416" customWidth="1"/>
    <col min="3095" max="3095" width="8.140625" style="416" customWidth="1"/>
    <col min="3096" max="3096" width="4.7109375" style="416" customWidth="1"/>
    <col min="3097" max="3328" width="8.85546875" style="416"/>
    <col min="3329" max="3329" width="4.28515625" style="416" customWidth="1"/>
    <col min="3330" max="3330" width="4.85546875" style="416" customWidth="1"/>
    <col min="3331" max="3331" width="5.42578125" style="416" customWidth="1"/>
    <col min="3332" max="3332" width="34.5703125" style="416" customWidth="1"/>
    <col min="3333" max="3333" width="16.28515625" style="416" customWidth="1"/>
    <col min="3334" max="3335" width="12.5703125" style="416" customWidth="1"/>
    <col min="3336" max="3337" width="8.140625" style="416" customWidth="1"/>
    <col min="3338" max="3338" width="4.7109375" style="416" customWidth="1"/>
    <col min="3339" max="3339" width="8.140625" style="416" customWidth="1"/>
    <col min="3340" max="3340" width="4.7109375" style="416" customWidth="1"/>
    <col min="3341" max="3341" width="8" style="416" customWidth="1"/>
    <col min="3342" max="3342" width="4.7109375" style="416" customWidth="1"/>
    <col min="3343" max="3343" width="8.140625" style="416" customWidth="1"/>
    <col min="3344" max="3344" width="4.7109375" style="416" customWidth="1"/>
    <col min="3345" max="3345" width="8.140625" style="416" customWidth="1"/>
    <col min="3346" max="3346" width="4.7109375" style="416" customWidth="1"/>
    <col min="3347" max="3347" width="8.140625" style="416" customWidth="1"/>
    <col min="3348" max="3348" width="4.7109375" style="416" customWidth="1"/>
    <col min="3349" max="3349" width="8.140625" style="416" customWidth="1"/>
    <col min="3350" max="3350" width="4.7109375" style="416" customWidth="1"/>
    <col min="3351" max="3351" width="8.140625" style="416" customWidth="1"/>
    <col min="3352" max="3352" width="4.7109375" style="416" customWidth="1"/>
    <col min="3353" max="3584" width="8.85546875" style="416"/>
    <col min="3585" max="3585" width="4.28515625" style="416" customWidth="1"/>
    <col min="3586" max="3586" width="4.85546875" style="416" customWidth="1"/>
    <col min="3587" max="3587" width="5.42578125" style="416" customWidth="1"/>
    <col min="3588" max="3588" width="34.5703125" style="416" customWidth="1"/>
    <col min="3589" max="3589" width="16.28515625" style="416" customWidth="1"/>
    <col min="3590" max="3591" width="12.5703125" style="416" customWidth="1"/>
    <col min="3592" max="3593" width="8.140625" style="416" customWidth="1"/>
    <col min="3594" max="3594" width="4.7109375" style="416" customWidth="1"/>
    <col min="3595" max="3595" width="8.140625" style="416" customWidth="1"/>
    <col min="3596" max="3596" width="4.7109375" style="416" customWidth="1"/>
    <col min="3597" max="3597" width="8" style="416" customWidth="1"/>
    <col min="3598" max="3598" width="4.7109375" style="416" customWidth="1"/>
    <col min="3599" max="3599" width="8.140625" style="416" customWidth="1"/>
    <col min="3600" max="3600" width="4.7109375" style="416" customWidth="1"/>
    <col min="3601" max="3601" width="8.140625" style="416" customWidth="1"/>
    <col min="3602" max="3602" width="4.7109375" style="416" customWidth="1"/>
    <col min="3603" max="3603" width="8.140625" style="416" customWidth="1"/>
    <col min="3604" max="3604" width="4.7109375" style="416" customWidth="1"/>
    <col min="3605" max="3605" width="8.140625" style="416" customWidth="1"/>
    <col min="3606" max="3606" width="4.7109375" style="416" customWidth="1"/>
    <col min="3607" max="3607" width="8.140625" style="416" customWidth="1"/>
    <col min="3608" max="3608" width="4.7109375" style="416" customWidth="1"/>
    <col min="3609" max="3840" width="8.85546875" style="416"/>
    <col min="3841" max="3841" width="4.28515625" style="416" customWidth="1"/>
    <col min="3842" max="3842" width="4.85546875" style="416" customWidth="1"/>
    <col min="3843" max="3843" width="5.42578125" style="416" customWidth="1"/>
    <col min="3844" max="3844" width="34.5703125" style="416" customWidth="1"/>
    <col min="3845" max="3845" width="16.28515625" style="416" customWidth="1"/>
    <col min="3846" max="3847" width="12.5703125" style="416" customWidth="1"/>
    <col min="3848" max="3849" width="8.140625" style="416" customWidth="1"/>
    <col min="3850" max="3850" width="4.7109375" style="416" customWidth="1"/>
    <col min="3851" max="3851" width="8.140625" style="416" customWidth="1"/>
    <col min="3852" max="3852" width="4.7109375" style="416" customWidth="1"/>
    <col min="3853" max="3853" width="8" style="416" customWidth="1"/>
    <col min="3854" max="3854" width="4.7109375" style="416" customWidth="1"/>
    <col min="3855" max="3855" width="8.140625" style="416" customWidth="1"/>
    <col min="3856" max="3856" width="4.7109375" style="416" customWidth="1"/>
    <col min="3857" max="3857" width="8.140625" style="416" customWidth="1"/>
    <col min="3858" max="3858" width="4.7109375" style="416" customWidth="1"/>
    <col min="3859" max="3859" width="8.140625" style="416" customWidth="1"/>
    <col min="3860" max="3860" width="4.7109375" style="416" customWidth="1"/>
    <col min="3861" max="3861" width="8.140625" style="416" customWidth="1"/>
    <col min="3862" max="3862" width="4.7109375" style="416" customWidth="1"/>
    <col min="3863" max="3863" width="8.140625" style="416" customWidth="1"/>
    <col min="3864" max="3864" width="4.7109375" style="416" customWidth="1"/>
    <col min="3865" max="4096" width="8.85546875" style="416"/>
    <col min="4097" max="4097" width="4.28515625" style="416" customWidth="1"/>
    <col min="4098" max="4098" width="4.85546875" style="416" customWidth="1"/>
    <col min="4099" max="4099" width="5.42578125" style="416" customWidth="1"/>
    <col min="4100" max="4100" width="34.5703125" style="416" customWidth="1"/>
    <col min="4101" max="4101" width="16.28515625" style="416" customWidth="1"/>
    <col min="4102" max="4103" width="12.5703125" style="416" customWidth="1"/>
    <col min="4104" max="4105" width="8.140625" style="416" customWidth="1"/>
    <col min="4106" max="4106" width="4.7109375" style="416" customWidth="1"/>
    <col min="4107" max="4107" width="8.140625" style="416" customWidth="1"/>
    <col min="4108" max="4108" width="4.7109375" style="416" customWidth="1"/>
    <col min="4109" max="4109" width="8" style="416" customWidth="1"/>
    <col min="4110" max="4110" width="4.7109375" style="416" customWidth="1"/>
    <col min="4111" max="4111" width="8.140625" style="416" customWidth="1"/>
    <col min="4112" max="4112" width="4.7109375" style="416" customWidth="1"/>
    <col min="4113" max="4113" width="8.140625" style="416" customWidth="1"/>
    <col min="4114" max="4114" width="4.7109375" style="416" customWidth="1"/>
    <col min="4115" max="4115" width="8.140625" style="416" customWidth="1"/>
    <col min="4116" max="4116" width="4.7109375" style="416" customWidth="1"/>
    <col min="4117" max="4117" width="8.140625" style="416" customWidth="1"/>
    <col min="4118" max="4118" width="4.7109375" style="416" customWidth="1"/>
    <col min="4119" max="4119" width="8.140625" style="416" customWidth="1"/>
    <col min="4120" max="4120" width="4.7109375" style="416" customWidth="1"/>
    <col min="4121" max="4352" width="8.85546875" style="416"/>
    <col min="4353" max="4353" width="4.28515625" style="416" customWidth="1"/>
    <col min="4354" max="4354" width="4.85546875" style="416" customWidth="1"/>
    <col min="4355" max="4355" width="5.42578125" style="416" customWidth="1"/>
    <col min="4356" max="4356" width="34.5703125" style="416" customWidth="1"/>
    <col min="4357" max="4357" width="16.28515625" style="416" customWidth="1"/>
    <col min="4358" max="4359" width="12.5703125" style="416" customWidth="1"/>
    <col min="4360" max="4361" width="8.140625" style="416" customWidth="1"/>
    <col min="4362" max="4362" width="4.7109375" style="416" customWidth="1"/>
    <col min="4363" max="4363" width="8.140625" style="416" customWidth="1"/>
    <col min="4364" max="4364" width="4.7109375" style="416" customWidth="1"/>
    <col min="4365" max="4365" width="8" style="416" customWidth="1"/>
    <col min="4366" max="4366" width="4.7109375" style="416" customWidth="1"/>
    <col min="4367" max="4367" width="8.140625" style="416" customWidth="1"/>
    <col min="4368" max="4368" width="4.7109375" style="416" customWidth="1"/>
    <col min="4369" max="4369" width="8.140625" style="416" customWidth="1"/>
    <col min="4370" max="4370" width="4.7109375" style="416" customWidth="1"/>
    <col min="4371" max="4371" width="8.140625" style="416" customWidth="1"/>
    <col min="4372" max="4372" width="4.7109375" style="416" customWidth="1"/>
    <col min="4373" max="4373" width="8.140625" style="416" customWidth="1"/>
    <col min="4374" max="4374" width="4.7109375" style="416" customWidth="1"/>
    <col min="4375" max="4375" width="8.140625" style="416" customWidth="1"/>
    <col min="4376" max="4376" width="4.7109375" style="416" customWidth="1"/>
    <col min="4377" max="4608" width="8.85546875" style="416"/>
    <col min="4609" max="4609" width="4.28515625" style="416" customWidth="1"/>
    <col min="4610" max="4610" width="4.85546875" style="416" customWidth="1"/>
    <col min="4611" max="4611" width="5.42578125" style="416" customWidth="1"/>
    <col min="4612" max="4612" width="34.5703125" style="416" customWidth="1"/>
    <col min="4613" max="4613" width="16.28515625" style="416" customWidth="1"/>
    <col min="4614" max="4615" width="12.5703125" style="416" customWidth="1"/>
    <col min="4616" max="4617" width="8.140625" style="416" customWidth="1"/>
    <col min="4618" max="4618" width="4.7109375" style="416" customWidth="1"/>
    <col min="4619" max="4619" width="8.140625" style="416" customWidth="1"/>
    <col min="4620" max="4620" width="4.7109375" style="416" customWidth="1"/>
    <col min="4621" max="4621" width="8" style="416" customWidth="1"/>
    <col min="4622" max="4622" width="4.7109375" style="416" customWidth="1"/>
    <col min="4623" max="4623" width="8.140625" style="416" customWidth="1"/>
    <col min="4624" max="4624" width="4.7109375" style="416" customWidth="1"/>
    <col min="4625" max="4625" width="8.140625" style="416" customWidth="1"/>
    <col min="4626" max="4626" width="4.7109375" style="416" customWidth="1"/>
    <col min="4627" max="4627" width="8.140625" style="416" customWidth="1"/>
    <col min="4628" max="4628" width="4.7109375" style="416" customWidth="1"/>
    <col min="4629" max="4629" width="8.140625" style="416" customWidth="1"/>
    <col min="4630" max="4630" width="4.7109375" style="416" customWidth="1"/>
    <col min="4631" max="4631" width="8.140625" style="416" customWidth="1"/>
    <col min="4632" max="4632" width="4.7109375" style="416" customWidth="1"/>
    <col min="4633" max="4864" width="8.85546875" style="416"/>
    <col min="4865" max="4865" width="4.28515625" style="416" customWidth="1"/>
    <col min="4866" max="4866" width="4.85546875" style="416" customWidth="1"/>
    <col min="4867" max="4867" width="5.42578125" style="416" customWidth="1"/>
    <col min="4868" max="4868" width="34.5703125" style="416" customWidth="1"/>
    <col min="4869" max="4869" width="16.28515625" style="416" customWidth="1"/>
    <col min="4870" max="4871" width="12.5703125" style="416" customWidth="1"/>
    <col min="4872" max="4873" width="8.140625" style="416" customWidth="1"/>
    <col min="4874" max="4874" width="4.7109375" style="416" customWidth="1"/>
    <col min="4875" max="4875" width="8.140625" style="416" customWidth="1"/>
    <col min="4876" max="4876" width="4.7109375" style="416" customWidth="1"/>
    <col min="4877" max="4877" width="8" style="416" customWidth="1"/>
    <col min="4878" max="4878" width="4.7109375" style="416" customWidth="1"/>
    <col min="4879" max="4879" width="8.140625" style="416" customWidth="1"/>
    <col min="4880" max="4880" width="4.7109375" style="416" customWidth="1"/>
    <col min="4881" max="4881" width="8.140625" style="416" customWidth="1"/>
    <col min="4882" max="4882" width="4.7109375" style="416" customWidth="1"/>
    <col min="4883" max="4883" width="8.140625" style="416" customWidth="1"/>
    <col min="4884" max="4884" width="4.7109375" style="416" customWidth="1"/>
    <col min="4885" max="4885" width="8.140625" style="416" customWidth="1"/>
    <col min="4886" max="4886" width="4.7109375" style="416" customWidth="1"/>
    <col min="4887" max="4887" width="8.140625" style="416" customWidth="1"/>
    <col min="4888" max="4888" width="4.7109375" style="416" customWidth="1"/>
    <col min="4889" max="5120" width="8.85546875" style="416"/>
    <col min="5121" max="5121" width="4.28515625" style="416" customWidth="1"/>
    <col min="5122" max="5122" width="4.85546875" style="416" customWidth="1"/>
    <col min="5123" max="5123" width="5.42578125" style="416" customWidth="1"/>
    <col min="5124" max="5124" width="34.5703125" style="416" customWidth="1"/>
    <col min="5125" max="5125" width="16.28515625" style="416" customWidth="1"/>
    <col min="5126" max="5127" width="12.5703125" style="416" customWidth="1"/>
    <col min="5128" max="5129" width="8.140625" style="416" customWidth="1"/>
    <col min="5130" max="5130" width="4.7109375" style="416" customWidth="1"/>
    <col min="5131" max="5131" width="8.140625" style="416" customWidth="1"/>
    <col min="5132" max="5132" width="4.7109375" style="416" customWidth="1"/>
    <col min="5133" max="5133" width="8" style="416" customWidth="1"/>
    <col min="5134" max="5134" width="4.7109375" style="416" customWidth="1"/>
    <col min="5135" max="5135" width="8.140625" style="416" customWidth="1"/>
    <col min="5136" max="5136" width="4.7109375" style="416" customWidth="1"/>
    <col min="5137" max="5137" width="8.140625" style="416" customWidth="1"/>
    <col min="5138" max="5138" width="4.7109375" style="416" customWidth="1"/>
    <col min="5139" max="5139" width="8.140625" style="416" customWidth="1"/>
    <col min="5140" max="5140" width="4.7109375" style="416" customWidth="1"/>
    <col min="5141" max="5141" width="8.140625" style="416" customWidth="1"/>
    <col min="5142" max="5142" width="4.7109375" style="416" customWidth="1"/>
    <col min="5143" max="5143" width="8.140625" style="416" customWidth="1"/>
    <col min="5144" max="5144" width="4.7109375" style="416" customWidth="1"/>
    <col min="5145" max="5376" width="8.85546875" style="416"/>
    <col min="5377" max="5377" width="4.28515625" style="416" customWidth="1"/>
    <col min="5378" max="5378" width="4.85546875" style="416" customWidth="1"/>
    <col min="5379" max="5379" width="5.42578125" style="416" customWidth="1"/>
    <col min="5380" max="5380" width="34.5703125" style="416" customWidth="1"/>
    <col min="5381" max="5381" width="16.28515625" style="416" customWidth="1"/>
    <col min="5382" max="5383" width="12.5703125" style="416" customWidth="1"/>
    <col min="5384" max="5385" width="8.140625" style="416" customWidth="1"/>
    <col min="5386" max="5386" width="4.7109375" style="416" customWidth="1"/>
    <col min="5387" max="5387" width="8.140625" style="416" customWidth="1"/>
    <col min="5388" max="5388" width="4.7109375" style="416" customWidth="1"/>
    <col min="5389" max="5389" width="8" style="416" customWidth="1"/>
    <col min="5390" max="5390" width="4.7109375" style="416" customWidth="1"/>
    <col min="5391" max="5391" width="8.140625" style="416" customWidth="1"/>
    <col min="5392" max="5392" width="4.7109375" style="416" customWidth="1"/>
    <col min="5393" max="5393" width="8.140625" style="416" customWidth="1"/>
    <col min="5394" max="5394" width="4.7109375" style="416" customWidth="1"/>
    <col min="5395" max="5395" width="8.140625" style="416" customWidth="1"/>
    <col min="5396" max="5396" width="4.7109375" style="416" customWidth="1"/>
    <col min="5397" max="5397" width="8.140625" style="416" customWidth="1"/>
    <col min="5398" max="5398" width="4.7109375" style="416" customWidth="1"/>
    <col min="5399" max="5399" width="8.140625" style="416" customWidth="1"/>
    <col min="5400" max="5400" width="4.7109375" style="416" customWidth="1"/>
    <col min="5401" max="5632" width="8.85546875" style="416"/>
    <col min="5633" max="5633" width="4.28515625" style="416" customWidth="1"/>
    <col min="5634" max="5634" width="4.85546875" style="416" customWidth="1"/>
    <col min="5635" max="5635" width="5.42578125" style="416" customWidth="1"/>
    <col min="5636" max="5636" width="34.5703125" style="416" customWidth="1"/>
    <col min="5637" max="5637" width="16.28515625" style="416" customWidth="1"/>
    <col min="5638" max="5639" width="12.5703125" style="416" customWidth="1"/>
    <col min="5640" max="5641" width="8.140625" style="416" customWidth="1"/>
    <col min="5642" max="5642" width="4.7109375" style="416" customWidth="1"/>
    <col min="5643" max="5643" width="8.140625" style="416" customWidth="1"/>
    <col min="5644" max="5644" width="4.7109375" style="416" customWidth="1"/>
    <col min="5645" max="5645" width="8" style="416" customWidth="1"/>
    <col min="5646" max="5646" width="4.7109375" style="416" customWidth="1"/>
    <col min="5647" max="5647" width="8.140625" style="416" customWidth="1"/>
    <col min="5648" max="5648" width="4.7109375" style="416" customWidth="1"/>
    <col min="5649" max="5649" width="8.140625" style="416" customWidth="1"/>
    <col min="5650" max="5650" width="4.7109375" style="416" customWidth="1"/>
    <col min="5651" max="5651" width="8.140625" style="416" customWidth="1"/>
    <col min="5652" max="5652" width="4.7109375" style="416" customWidth="1"/>
    <col min="5653" max="5653" width="8.140625" style="416" customWidth="1"/>
    <col min="5654" max="5654" width="4.7109375" style="416" customWidth="1"/>
    <col min="5655" max="5655" width="8.140625" style="416" customWidth="1"/>
    <col min="5656" max="5656" width="4.7109375" style="416" customWidth="1"/>
    <col min="5657" max="5888" width="8.85546875" style="416"/>
    <col min="5889" max="5889" width="4.28515625" style="416" customWidth="1"/>
    <col min="5890" max="5890" width="4.85546875" style="416" customWidth="1"/>
    <col min="5891" max="5891" width="5.42578125" style="416" customWidth="1"/>
    <col min="5892" max="5892" width="34.5703125" style="416" customWidth="1"/>
    <col min="5893" max="5893" width="16.28515625" style="416" customWidth="1"/>
    <col min="5894" max="5895" width="12.5703125" style="416" customWidth="1"/>
    <col min="5896" max="5897" width="8.140625" style="416" customWidth="1"/>
    <col min="5898" max="5898" width="4.7109375" style="416" customWidth="1"/>
    <col min="5899" max="5899" width="8.140625" style="416" customWidth="1"/>
    <col min="5900" max="5900" width="4.7109375" style="416" customWidth="1"/>
    <col min="5901" max="5901" width="8" style="416" customWidth="1"/>
    <col min="5902" max="5902" width="4.7109375" style="416" customWidth="1"/>
    <col min="5903" max="5903" width="8.140625" style="416" customWidth="1"/>
    <col min="5904" max="5904" width="4.7109375" style="416" customWidth="1"/>
    <col min="5905" max="5905" width="8.140625" style="416" customWidth="1"/>
    <col min="5906" max="5906" width="4.7109375" style="416" customWidth="1"/>
    <col min="5907" max="5907" width="8.140625" style="416" customWidth="1"/>
    <col min="5908" max="5908" width="4.7109375" style="416" customWidth="1"/>
    <col min="5909" max="5909" width="8.140625" style="416" customWidth="1"/>
    <col min="5910" max="5910" width="4.7109375" style="416" customWidth="1"/>
    <col min="5911" max="5911" width="8.140625" style="416" customWidth="1"/>
    <col min="5912" max="5912" width="4.7109375" style="416" customWidth="1"/>
    <col min="5913" max="6144" width="8.85546875" style="416"/>
    <col min="6145" max="6145" width="4.28515625" style="416" customWidth="1"/>
    <col min="6146" max="6146" width="4.85546875" style="416" customWidth="1"/>
    <col min="6147" max="6147" width="5.42578125" style="416" customWidth="1"/>
    <col min="6148" max="6148" width="34.5703125" style="416" customWidth="1"/>
    <col min="6149" max="6149" width="16.28515625" style="416" customWidth="1"/>
    <col min="6150" max="6151" width="12.5703125" style="416" customWidth="1"/>
    <col min="6152" max="6153" width="8.140625" style="416" customWidth="1"/>
    <col min="6154" max="6154" width="4.7109375" style="416" customWidth="1"/>
    <col min="6155" max="6155" width="8.140625" style="416" customWidth="1"/>
    <col min="6156" max="6156" width="4.7109375" style="416" customWidth="1"/>
    <col min="6157" max="6157" width="8" style="416" customWidth="1"/>
    <col min="6158" max="6158" width="4.7109375" style="416" customWidth="1"/>
    <col min="6159" max="6159" width="8.140625" style="416" customWidth="1"/>
    <col min="6160" max="6160" width="4.7109375" style="416" customWidth="1"/>
    <col min="6161" max="6161" width="8.140625" style="416" customWidth="1"/>
    <col min="6162" max="6162" width="4.7109375" style="416" customWidth="1"/>
    <col min="6163" max="6163" width="8.140625" style="416" customWidth="1"/>
    <col min="6164" max="6164" width="4.7109375" style="416" customWidth="1"/>
    <col min="6165" max="6165" width="8.140625" style="416" customWidth="1"/>
    <col min="6166" max="6166" width="4.7109375" style="416" customWidth="1"/>
    <col min="6167" max="6167" width="8.140625" style="416" customWidth="1"/>
    <col min="6168" max="6168" width="4.7109375" style="416" customWidth="1"/>
    <col min="6169" max="6400" width="8.85546875" style="416"/>
    <col min="6401" max="6401" width="4.28515625" style="416" customWidth="1"/>
    <col min="6402" max="6402" width="4.85546875" style="416" customWidth="1"/>
    <col min="6403" max="6403" width="5.42578125" style="416" customWidth="1"/>
    <col min="6404" max="6404" width="34.5703125" style="416" customWidth="1"/>
    <col min="6405" max="6405" width="16.28515625" style="416" customWidth="1"/>
    <col min="6406" max="6407" width="12.5703125" style="416" customWidth="1"/>
    <col min="6408" max="6409" width="8.140625" style="416" customWidth="1"/>
    <col min="6410" max="6410" width="4.7109375" style="416" customWidth="1"/>
    <col min="6411" max="6411" width="8.140625" style="416" customWidth="1"/>
    <col min="6412" max="6412" width="4.7109375" style="416" customWidth="1"/>
    <col min="6413" max="6413" width="8" style="416" customWidth="1"/>
    <col min="6414" max="6414" width="4.7109375" style="416" customWidth="1"/>
    <col min="6415" max="6415" width="8.140625" style="416" customWidth="1"/>
    <col min="6416" max="6416" width="4.7109375" style="416" customWidth="1"/>
    <col min="6417" max="6417" width="8.140625" style="416" customWidth="1"/>
    <col min="6418" max="6418" width="4.7109375" style="416" customWidth="1"/>
    <col min="6419" max="6419" width="8.140625" style="416" customWidth="1"/>
    <col min="6420" max="6420" width="4.7109375" style="416" customWidth="1"/>
    <col min="6421" max="6421" width="8.140625" style="416" customWidth="1"/>
    <col min="6422" max="6422" width="4.7109375" style="416" customWidth="1"/>
    <col min="6423" max="6423" width="8.140625" style="416" customWidth="1"/>
    <col min="6424" max="6424" width="4.7109375" style="416" customWidth="1"/>
    <col min="6425" max="6656" width="8.85546875" style="416"/>
    <col min="6657" max="6657" width="4.28515625" style="416" customWidth="1"/>
    <col min="6658" max="6658" width="4.85546875" style="416" customWidth="1"/>
    <col min="6659" max="6659" width="5.42578125" style="416" customWidth="1"/>
    <col min="6660" max="6660" width="34.5703125" style="416" customWidth="1"/>
    <col min="6661" max="6661" width="16.28515625" style="416" customWidth="1"/>
    <col min="6662" max="6663" width="12.5703125" style="416" customWidth="1"/>
    <col min="6664" max="6665" width="8.140625" style="416" customWidth="1"/>
    <col min="6666" max="6666" width="4.7109375" style="416" customWidth="1"/>
    <col min="6667" max="6667" width="8.140625" style="416" customWidth="1"/>
    <col min="6668" max="6668" width="4.7109375" style="416" customWidth="1"/>
    <col min="6669" max="6669" width="8" style="416" customWidth="1"/>
    <col min="6670" max="6670" width="4.7109375" style="416" customWidth="1"/>
    <col min="6671" max="6671" width="8.140625" style="416" customWidth="1"/>
    <col min="6672" max="6672" width="4.7109375" style="416" customWidth="1"/>
    <col min="6673" max="6673" width="8.140625" style="416" customWidth="1"/>
    <col min="6674" max="6674" width="4.7109375" style="416" customWidth="1"/>
    <col min="6675" max="6675" width="8.140625" style="416" customWidth="1"/>
    <col min="6676" max="6676" width="4.7109375" style="416" customWidth="1"/>
    <col min="6677" max="6677" width="8.140625" style="416" customWidth="1"/>
    <col min="6678" max="6678" width="4.7109375" style="416" customWidth="1"/>
    <col min="6679" max="6679" width="8.140625" style="416" customWidth="1"/>
    <col min="6680" max="6680" width="4.7109375" style="416" customWidth="1"/>
    <col min="6681" max="6912" width="8.85546875" style="416"/>
    <col min="6913" max="6913" width="4.28515625" style="416" customWidth="1"/>
    <col min="6914" max="6914" width="4.85546875" style="416" customWidth="1"/>
    <col min="6915" max="6915" width="5.42578125" style="416" customWidth="1"/>
    <col min="6916" max="6916" width="34.5703125" style="416" customWidth="1"/>
    <col min="6917" max="6917" width="16.28515625" style="416" customWidth="1"/>
    <col min="6918" max="6919" width="12.5703125" style="416" customWidth="1"/>
    <col min="6920" max="6921" width="8.140625" style="416" customWidth="1"/>
    <col min="6922" max="6922" width="4.7109375" style="416" customWidth="1"/>
    <col min="6923" max="6923" width="8.140625" style="416" customWidth="1"/>
    <col min="6924" max="6924" width="4.7109375" style="416" customWidth="1"/>
    <col min="6925" max="6925" width="8" style="416" customWidth="1"/>
    <col min="6926" max="6926" width="4.7109375" style="416" customWidth="1"/>
    <col min="6927" max="6927" width="8.140625" style="416" customWidth="1"/>
    <col min="6928" max="6928" width="4.7109375" style="416" customWidth="1"/>
    <col min="6929" max="6929" width="8.140625" style="416" customWidth="1"/>
    <col min="6930" max="6930" width="4.7109375" style="416" customWidth="1"/>
    <col min="6931" max="6931" width="8.140625" style="416" customWidth="1"/>
    <col min="6932" max="6932" width="4.7109375" style="416" customWidth="1"/>
    <col min="6933" max="6933" width="8.140625" style="416" customWidth="1"/>
    <col min="6934" max="6934" width="4.7109375" style="416" customWidth="1"/>
    <col min="6935" max="6935" width="8.140625" style="416" customWidth="1"/>
    <col min="6936" max="6936" width="4.7109375" style="416" customWidth="1"/>
    <col min="6937" max="7168" width="8.85546875" style="416"/>
    <col min="7169" max="7169" width="4.28515625" style="416" customWidth="1"/>
    <col min="7170" max="7170" width="4.85546875" style="416" customWidth="1"/>
    <col min="7171" max="7171" width="5.42578125" style="416" customWidth="1"/>
    <col min="7172" max="7172" width="34.5703125" style="416" customWidth="1"/>
    <col min="7173" max="7173" width="16.28515625" style="416" customWidth="1"/>
    <col min="7174" max="7175" width="12.5703125" style="416" customWidth="1"/>
    <col min="7176" max="7177" width="8.140625" style="416" customWidth="1"/>
    <col min="7178" max="7178" width="4.7109375" style="416" customWidth="1"/>
    <col min="7179" max="7179" width="8.140625" style="416" customWidth="1"/>
    <col min="7180" max="7180" width="4.7109375" style="416" customWidth="1"/>
    <col min="7181" max="7181" width="8" style="416" customWidth="1"/>
    <col min="7182" max="7182" width="4.7109375" style="416" customWidth="1"/>
    <col min="7183" max="7183" width="8.140625" style="416" customWidth="1"/>
    <col min="7184" max="7184" width="4.7109375" style="416" customWidth="1"/>
    <col min="7185" max="7185" width="8.140625" style="416" customWidth="1"/>
    <col min="7186" max="7186" width="4.7109375" style="416" customWidth="1"/>
    <col min="7187" max="7187" width="8.140625" style="416" customWidth="1"/>
    <col min="7188" max="7188" width="4.7109375" style="416" customWidth="1"/>
    <col min="7189" max="7189" width="8.140625" style="416" customWidth="1"/>
    <col min="7190" max="7190" width="4.7109375" style="416" customWidth="1"/>
    <col min="7191" max="7191" width="8.140625" style="416" customWidth="1"/>
    <col min="7192" max="7192" width="4.7109375" style="416" customWidth="1"/>
    <col min="7193" max="7424" width="8.85546875" style="416"/>
    <col min="7425" max="7425" width="4.28515625" style="416" customWidth="1"/>
    <col min="7426" max="7426" width="4.85546875" style="416" customWidth="1"/>
    <col min="7427" max="7427" width="5.42578125" style="416" customWidth="1"/>
    <col min="7428" max="7428" width="34.5703125" style="416" customWidth="1"/>
    <col min="7429" max="7429" width="16.28515625" style="416" customWidth="1"/>
    <col min="7430" max="7431" width="12.5703125" style="416" customWidth="1"/>
    <col min="7432" max="7433" width="8.140625" style="416" customWidth="1"/>
    <col min="7434" max="7434" width="4.7109375" style="416" customWidth="1"/>
    <col min="7435" max="7435" width="8.140625" style="416" customWidth="1"/>
    <col min="7436" max="7436" width="4.7109375" style="416" customWidth="1"/>
    <col min="7437" max="7437" width="8" style="416" customWidth="1"/>
    <col min="7438" max="7438" width="4.7109375" style="416" customWidth="1"/>
    <col min="7439" max="7439" width="8.140625" style="416" customWidth="1"/>
    <col min="7440" max="7440" width="4.7109375" style="416" customWidth="1"/>
    <col min="7441" max="7441" width="8.140625" style="416" customWidth="1"/>
    <col min="7442" max="7442" width="4.7109375" style="416" customWidth="1"/>
    <col min="7443" max="7443" width="8.140625" style="416" customWidth="1"/>
    <col min="7444" max="7444" width="4.7109375" style="416" customWidth="1"/>
    <col min="7445" max="7445" width="8.140625" style="416" customWidth="1"/>
    <col min="7446" max="7446" width="4.7109375" style="416" customWidth="1"/>
    <col min="7447" max="7447" width="8.140625" style="416" customWidth="1"/>
    <col min="7448" max="7448" width="4.7109375" style="416" customWidth="1"/>
    <col min="7449" max="7680" width="8.85546875" style="416"/>
    <col min="7681" max="7681" width="4.28515625" style="416" customWidth="1"/>
    <col min="7682" max="7682" width="4.85546875" style="416" customWidth="1"/>
    <col min="7683" max="7683" width="5.42578125" style="416" customWidth="1"/>
    <col min="7684" max="7684" width="34.5703125" style="416" customWidth="1"/>
    <col min="7685" max="7685" width="16.28515625" style="416" customWidth="1"/>
    <col min="7686" max="7687" width="12.5703125" style="416" customWidth="1"/>
    <col min="7688" max="7689" width="8.140625" style="416" customWidth="1"/>
    <col min="7690" max="7690" width="4.7109375" style="416" customWidth="1"/>
    <col min="7691" max="7691" width="8.140625" style="416" customWidth="1"/>
    <col min="7692" max="7692" width="4.7109375" style="416" customWidth="1"/>
    <col min="7693" max="7693" width="8" style="416" customWidth="1"/>
    <col min="7694" max="7694" width="4.7109375" style="416" customWidth="1"/>
    <col min="7695" max="7695" width="8.140625" style="416" customWidth="1"/>
    <col min="7696" max="7696" width="4.7109375" style="416" customWidth="1"/>
    <col min="7697" max="7697" width="8.140625" style="416" customWidth="1"/>
    <col min="7698" max="7698" width="4.7109375" style="416" customWidth="1"/>
    <col min="7699" max="7699" width="8.140625" style="416" customWidth="1"/>
    <col min="7700" max="7700" width="4.7109375" style="416" customWidth="1"/>
    <col min="7701" max="7701" width="8.140625" style="416" customWidth="1"/>
    <col min="7702" max="7702" width="4.7109375" style="416" customWidth="1"/>
    <col min="7703" max="7703" width="8.140625" style="416" customWidth="1"/>
    <col min="7704" max="7704" width="4.7109375" style="416" customWidth="1"/>
    <col min="7705" max="7936" width="8.85546875" style="416"/>
    <col min="7937" max="7937" width="4.28515625" style="416" customWidth="1"/>
    <col min="7938" max="7938" width="4.85546875" style="416" customWidth="1"/>
    <col min="7939" max="7939" width="5.42578125" style="416" customWidth="1"/>
    <col min="7940" max="7940" width="34.5703125" style="416" customWidth="1"/>
    <col min="7941" max="7941" width="16.28515625" style="416" customWidth="1"/>
    <col min="7942" max="7943" width="12.5703125" style="416" customWidth="1"/>
    <col min="7944" max="7945" width="8.140625" style="416" customWidth="1"/>
    <col min="7946" max="7946" width="4.7109375" style="416" customWidth="1"/>
    <col min="7947" max="7947" width="8.140625" style="416" customWidth="1"/>
    <col min="7948" max="7948" width="4.7109375" style="416" customWidth="1"/>
    <col min="7949" max="7949" width="8" style="416" customWidth="1"/>
    <col min="7950" max="7950" width="4.7109375" style="416" customWidth="1"/>
    <col min="7951" max="7951" width="8.140625" style="416" customWidth="1"/>
    <col min="7952" max="7952" width="4.7109375" style="416" customWidth="1"/>
    <col min="7953" max="7953" width="8.140625" style="416" customWidth="1"/>
    <col min="7954" max="7954" width="4.7109375" style="416" customWidth="1"/>
    <col min="7955" max="7955" width="8.140625" style="416" customWidth="1"/>
    <col min="7956" max="7956" width="4.7109375" style="416" customWidth="1"/>
    <col min="7957" max="7957" width="8.140625" style="416" customWidth="1"/>
    <col min="7958" max="7958" width="4.7109375" style="416" customWidth="1"/>
    <col min="7959" max="7959" width="8.140625" style="416" customWidth="1"/>
    <col min="7960" max="7960" width="4.7109375" style="416" customWidth="1"/>
    <col min="7961" max="8192" width="8.85546875" style="416"/>
    <col min="8193" max="8193" width="4.28515625" style="416" customWidth="1"/>
    <col min="8194" max="8194" width="4.85546875" style="416" customWidth="1"/>
    <col min="8195" max="8195" width="5.42578125" style="416" customWidth="1"/>
    <col min="8196" max="8196" width="34.5703125" style="416" customWidth="1"/>
    <col min="8197" max="8197" width="16.28515625" style="416" customWidth="1"/>
    <col min="8198" max="8199" width="12.5703125" style="416" customWidth="1"/>
    <col min="8200" max="8201" width="8.140625" style="416" customWidth="1"/>
    <col min="8202" max="8202" width="4.7109375" style="416" customWidth="1"/>
    <col min="8203" max="8203" width="8.140625" style="416" customWidth="1"/>
    <col min="8204" max="8204" width="4.7109375" style="416" customWidth="1"/>
    <col min="8205" max="8205" width="8" style="416" customWidth="1"/>
    <col min="8206" max="8206" width="4.7109375" style="416" customWidth="1"/>
    <col min="8207" max="8207" width="8.140625" style="416" customWidth="1"/>
    <col min="8208" max="8208" width="4.7109375" style="416" customWidth="1"/>
    <col min="8209" max="8209" width="8.140625" style="416" customWidth="1"/>
    <col min="8210" max="8210" width="4.7109375" style="416" customWidth="1"/>
    <col min="8211" max="8211" width="8.140625" style="416" customWidth="1"/>
    <col min="8212" max="8212" width="4.7109375" style="416" customWidth="1"/>
    <col min="8213" max="8213" width="8.140625" style="416" customWidth="1"/>
    <col min="8214" max="8214" width="4.7109375" style="416" customWidth="1"/>
    <col min="8215" max="8215" width="8.140625" style="416" customWidth="1"/>
    <col min="8216" max="8216" width="4.7109375" style="416" customWidth="1"/>
    <col min="8217" max="8448" width="8.85546875" style="416"/>
    <col min="8449" max="8449" width="4.28515625" style="416" customWidth="1"/>
    <col min="8450" max="8450" width="4.85546875" style="416" customWidth="1"/>
    <col min="8451" max="8451" width="5.42578125" style="416" customWidth="1"/>
    <col min="8452" max="8452" width="34.5703125" style="416" customWidth="1"/>
    <col min="8453" max="8453" width="16.28515625" style="416" customWidth="1"/>
    <col min="8454" max="8455" width="12.5703125" style="416" customWidth="1"/>
    <col min="8456" max="8457" width="8.140625" style="416" customWidth="1"/>
    <col min="8458" max="8458" width="4.7109375" style="416" customWidth="1"/>
    <col min="8459" max="8459" width="8.140625" style="416" customWidth="1"/>
    <col min="8460" max="8460" width="4.7109375" style="416" customWidth="1"/>
    <col min="8461" max="8461" width="8" style="416" customWidth="1"/>
    <col min="8462" max="8462" width="4.7109375" style="416" customWidth="1"/>
    <col min="8463" max="8463" width="8.140625" style="416" customWidth="1"/>
    <col min="8464" max="8464" width="4.7109375" style="416" customWidth="1"/>
    <col min="8465" max="8465" width="8.140625" style="416" customWidth="1"/>
    <col min="8466" max="8466" width="4.7109375" style="416" customWidth="1"/>
    <col min="8467" max="8467" width="8.140625" style="416" customWidth="1"/>
    <col min="8468" max="8468" width="4.7109375" style="416" customWidth="1"/>
    <col min="8469" max="8469" width="8.140625" style="416" customWidth="1"/>
    <col min="8470" max="8470" width="4.7109375" style="416" customWidth="1"/>
    <col min="8471" max="8471" width="8.140625" style="416" customWidth="1"/>
    <col min="8472" max="8472" width="4.7109375" style="416" customWidth="1"/>
    <col min="8473" max="8704" width="8.85546875" style="416"/>
    <col min="8705" max="8705" width="4.28515625" style="416" customWidth="1"/>
    <col min="8706" max="8706" width="4.85546875" style="416" customWidth="1"/>
    <col min="8707" max="8707" width="5.42578125" style="416" customWidth="1"/>
    <col min="8708" max="8708" width="34.5703125" style="416" customWidth="1"/>
    <col min="8709" max="8709" width="16.28515625" style="416" customWidth="1"/>
    <col min="8710" max="8711" width="12.5703125" style="416" customWidth="1"/>
    <col min="8712" max="8713" width="8.140625" style="416" customWidth="1"/>
    <col min="8714" max="8714" width="4.7109375" style="416" customWidth="1"/>
    <col min="8715" max="8715" width="8.140625" style="416" customWidth="1"/>
    <col min="8716" max="8716" width="4.7109375" style="416" customWidth="1"/>
    <col min="8717" max="8717" width="8" style="416" customWidth="1"/>
    <col min="8718" max="8718" width="4.7109375" style="416" customWidth="1"/>
    <col min="8719" max="8719" width="8.140625" style="416" customWidth="1"/>
    <col min="8720" max="8720" width="4.7109375" style="416" customWidth="1"/>
    <col min="8721" max="8721" width="8.140625" style="416" customWidth="1"/>
    <col min="8722" max="8722" width="4.7109375" style="416" customWidth="1"/>
    <col min="8723" max="8723" width="8.140625" style="416" customWidth="1"/>
    <col min="8724" max="8724" width="4.7109375" style="416" customWidth="1"/>
    <col min="8725" max="8725" width="8.140625" style="416" customWidth="1"/>
    <col min="8726" max="8726" width="4.7109375" style="416" customWidth="1"/>
    <col min="8727" max="8727" width="8.140625" style="416" customWidth="1"/>
    <col min="8728" max="8728" width="4.7109375" style="416" customWidth="1"/>
    <col min="8729" max="8960" width="8.85546875" style="416"/>
    <col min="8961" max="8961" width="4.28515625" style="416" customWidth="1"/>
    <col min="8962" max="8962" width="4.85546875" style="416" customWidth="1"/>
    <col min="8963" max="8963" width="5.42578125" style="416" customWidth="1"/>
    <col min="8964" max="8964" width="34.5703125" style="416" customWidth="1"/>
    <col min="8965" max="8965" width="16.28515625" style="416" customWidth="1"/>
    <col min="8966" max="8967" width="12.5703125" style="416" customWidth="1"/>
    <col min="8968" max="8969" width="8.140625" style="416" customWidth="1"/>
    <col min="8970" max="8970" width="4.7109375" style="416" customWidth="1"/>
    <col min="8971" max="8971" width="8.140625" style="416" customWidth="1"/>
    <col min="8972" max="8972" width="4.7109375" style="416" customWidth="1"/>
    <col min="8973" max="8973" width="8" style="416" customWidth="1"/>
    <col min="8974" max="8974" width="4.7109375" style="416" customWidth="1"/>
    <col min="8975" max="8975" width="8.140625" style="416" customWidth="1"/>
    <col min="8976" max="8976" width="4.7109375" style="416" customWidth="1"/>
    <col min="8977" max="8977" width="8.140625" style="416" customWidth="1"/>
    <col min="8978" max="8978" width="4.7109375" style="416" customWidth="1"/>
    <col min="8979" max="8979" width="8.140625" style="416" customWidth="1"/>
    <col min="8980" max="8980" width="4.7109375" style="416" customWidth="1"/>
    <col min="8981" max="8981" width="8.140625" style="416" customWidth="1"/>
    <col min="8982" max="8982" width="4.7109375" style="416" customWidth="1"/>
    <col min="8983" max="8983" width="8.140625" style="416" customWidth="1"/>
    <col min="8984" max="8984" width="4.7109375" style="416" customWidth="1"/>
    <col min="8985" max="9216" width="8.85546875" style="416"/>
    <col min="9217" max="9217" width="4.28515625" style="416" customWidth="1"/>
    <col min="9218" max="9218" width="4.85546875" style="416" customWidth="1"/>
    <col min="9219" max="9219" width="5.42578125" style="416" customWidth="1"/>
    <col min="9220" max="9220" width="34.5703125" style="416" customWidth="1"/>
    <col min="9221" max="9221" width="16.28515625" style="416" customWidth="1"/>
    <col min="9222" max="9223" width="12.5703125" style="416" customWidth="1"/>
    <col min="9224" max="9225" width="8.140625" style="416" customWidth="1"/>
    <col min="9226" max="9226" width="4.7109375" style="416" customWidth="1"/>
    <col min="9227" max="9227" width="8.140625" style="416" customWidth="1"/>
    <col min="9228" max="9228" width="4.7109375" style="416" customWidth="1"/>
    <col min="9229" max="9229" width="8" style="416" customWidth="1"/>
    <col min="9230" max="9230" width="4.7109375" style="416" customWidth="1"/>
    <col min="9231" max="9231" width="8.140625" style="416" customWidth="1"/>
    <col min="9232" max="9232" width="4.7109375" style="416" customWidth="1"/>
    <col min="9233" max="9233" width="8.140625" style="416" customWidth="1"/>
    <col min="9234" max="9234" width="4.7109375" style="416" customWidth="1"/>
    <col min="9235" max="9235" width="8.140625" style="416" customWidth="1"/>
    <col min="9236" max="9236" width="4.7109375" style="416" customWidth="1"/>
    <col min="9237" max="9237" width="8.140625" style="416" customWidth="1"/>
    <col min="9238" max="9238" width="4.7109375" style="416" customWidth="1"/>
    <col min="9239" max="9239" width="8.140625" style="416" customWidth="1"/>
    <col min="9240" max="9240" width="4.7109375" style="416" customWidth="1"/>
    <col min="9241" max="9472" width="8.85546875" style="416"/>
    <col min="9473" max="9473" width="4.28515625" style="416" customWidth="1"/>
    <col min="9474" max="9474" width="4.85546875" style="416" customWidth="1"/>
    <col min="9475" max="9475" width="5.42578125" style="416" customWidth="1"/>
    <col min="9476" max="9476" width="34.5703125" style="416" customWidth="1"/>
    <col min="9477" max="9477" width="16.28515625" style="416" customWidth="1"/>
    <col min="9478" max="9479" width="12.5703125" style="416" customWidth="1"/>
    <col min="9480" max="9481" width="8.140625" style="416" customWidth="1"/>
    <col min="9482" max="9482" width="4.7109375" style="416" customWidth="1"/>
    <col min="9483" max="9483" width="8.140625" style="416" customWidth="1"/>
    <col min="9484" max="9484" width="4.7109375" style="416" customWidth="1"/>
    <col min="9485" max="9485" width="8" style="416" customWidth="1"/>
    <col min="9486" max="9486" width="4.7109375" style="416" customWidth="1"/>
    <col min="9487" max="9487" width="8.140625" style="416" customWidth="1"/>
    <col min="9488" max="9488" width="4.7109375" style="416" customWidth="1"/>
    <col min="9489" max="9489" width="8.140625" style="416" customWidth="1"/>
    <col min="9490" max="9490" width="4.7109375" style="416" customWidth="1"/>
    <col min="9491" max="9491" width="8.140625" style="416" customWidth="1"/>
    <col min="9492" max="9492" width="4.7109375" style="416" customWidth="1"/>
    <col min="9493" max="9493" width="8.140625" style="416" customWidth="1"/>
    <col min="9494" max="9494" width="4.7109375" style="416" customWidth="1"/>
    <col min="9495" max="9495" width="8.140625" style="416" customWidth="1"/>
    <col min="9496" max="9496" width="4.7109375" style="416" customWidth="1"/>
    <col min="9497" max="9728" width="8.85546875" style="416"/>
    <col min="9729" max="9729" width="4.28515625" style="416" customWidth="1"/>
    <col min="9730" max="9730" width="4.85546875" style="416" customWidth="1"/>
    <col min="9731" max="9731" width="5.42578125" style="416" customWidth="1"/>
    <col min="9732" max="9732" width="34.5703125" style="416" customWidth="1"/>
    <col min="9733" max="9733" width="16.28515625" style="416" customWidth="1"/>
    <col min="9734" max="9735" width="12.5703125" style="416" customWidth="1"/>
    <col min="9736" max="9737" width="8.140625" style="416" customWidth="1"/>
    <col min="9738" max="9738" width="4.7109375" style="416" customWidth="1"/>
    <col min="9739" max="9739" width="8.140625" style="416" customWidth="1"/>
    <col min="9740" max="9740" width="4.7109375" style="416" customWidth="1"/>
    <col min="9741" max="9741" width="8" style="416" customWidth="1"/>
    <col min="9742" max="9742" width="4.7109375" style="416" customWidth="1"/>
    <col min="9743" max="9743" width="8.140625" style="416" customWidth="1"/>
    <col min="9744" max="9744" width="4.7109375" style="416" customWidth="1"/>
    <col min="9745" max="9745" width="8.140625" style="416" customWidth="1"/>
    <col min="9746" max="9746" width="4.7109375" style="416" customWidth="1"/>
    <col min="9747" max="9747" width="8.140625" style="416" customWidth="1"/>
    <col min="9748" max="9748" width="4.7109375" style="416" customWidth="1"/>
    <col min="9749" max="9749" width="8.140625" style="416" customWidth="1"/>
    <col min="9750" max="9750" width="4.7109375" style="416" customWidth="1"/>
    <col min="9751" max="9751" width="8.140625" style="416" customWidth="1"/>
    <col min="9752" max="9752" width="4.7109375" style="416" customWidth="1"/>
    <col min="9753" max="9984" width="8.85546875" style="416"/>
    <col min="9985" max="9985" width="4.28515625" style="416" customWidth="1"/>
    <col min="9986" max="9986" width="4.85546875" style="416" customWidth="1"/>
    <col min="9987" max="9987" width="5.42578125" style="416" customWidth="1"/>
    <col min="9988" max="9988" width="34.5703125" style="416" customWidth="1"/>
    <col min="9989" max="9989" width="16.28515625" style="416" customWidth="1"/>
    <col min="9990" max="9991" width="12.5703125" style="416" customWidth="1"/>
    <col min="9992" max="9993" width="8.140625" style="416" customWidth="1"/>
    <col min="9994" max="9994" width="4.7109375" style="416" customWidth="1"/>
    <col min="9995" max="9995" width="8.140625" style="416" customWidth="1"/>
    <col min="9996" max="9996" width="4.7109375" style="416" customWidth="1"/>
    <col min="9997" max="9997" width="8" style="416" customWidth="1"/>
    <col min="9998" max="9998" width="4.7109375" style="416" customWidth="1"/>
    <col min="9999" max="9999" width="8.140625" style="416" customWidth="1"/>
    <col min="10000" max="10000" width="4.7109375" style="416" customWidth="1"/>
    <col min="10001" max="10001" width="8.140625" style="416" customWidth="1"/>
    <col min="10002" max="10002" width="4.7109375" style="416" customWidth="1"/>
    <col min="10003" max="10003" width="8.140625" style="416" customWidth="1"/>
    <col min="10004" max="10004" width="4.7109375" style="416" customWidth="1"/>
    <col min="10005" max="10005" width="8.140625" style="416" customWidth="1"/>
    <col min="10006" max="10006" width="4.7109375" style="416" customWidth="1"/>
    <col min="10007" max="10007" width="8.140625" style="416" customWidth="1"/>
    <col min="10008" max="10008" width="4.7109375" style="416" customWidth="1"/>
    <col min="10009" max="10240" width="8.85546875" style="416"/>
    <col min="10241" max="10241" width="4.28515625" style="416" customWidth="1"/>
    <col min="10242" max="10242" width="4.85546875" style="416" customWidth="1"/>
    <col min="10243" max="10243" width="5.42578125" style="416" customWidth="1"/>
    <col min="10244" max="10244" width="34.5703125" style="416" customWidth="1"/>
    <col min="10245" max="10245" width="16.28515625" style="416" customWidth="1"/>
    <col min="10246" max="10247" width="12.5703125" style="416" customWidth="1"/>
    <col min="10248" max="10249" width="8.140625" style="416" customWidth="1"/>
    <col min="10250" max="10250" width="4.7109375" style="416" customWidth="1"/>
    <col min="10251" max="10251" width="8.140625" style="416" customWidth="1"/>
    <col min="10252" max="10252" width="4.7109375" style="416" customWidth="1"/>
    <col min="10253" max="10253" width="8" style="416" customWidth="1"/>
    <col min="10254" max="10254" width="4.7109375" style="416" customWidth="1"/>
    <col min="10255" max="10255" width="8.140625" style="416" customWidth="1"/>
    <col min="10256" max="10256" width="4.7109375" style="416" customWidth="1"/>
    <col min="10257" max="10257" width="8.140625" style="416" customWidth="1"/>
    <col min="10258" max="10258" width="4.7109375" style="416" customWidth="1"/>
    <col min="10259" max="10259" width="8.140625" style="416" customWidth="1"/>
    <col min="10260" max="10260" width="4.7109375" style="416" customWidth="1"/>
    <col min="10261" max="10261" width="8.140625" style="416" customWidth="1"/>
    <col min="10262" max="10262" width="4.7109375" style="416" customWidth="1"/>
    <col min="10263" max="10263" width="8.140625" style="416" customWidth="1"/>
    <col min="10264" max="10264" width="4.7109375" style="416" customWidth="1"/>
    <col min="10265" max="10496" width="8.85546875" style="416"/>
    <col min="10497" max="10497" width="4.28515625" style="416" customWidth="1"/>
    <col min="10498" max="10498" width="4.85546875" style="416" customWidth="1"/>
    <col min="10499" max="10499" width="5.42578125" style="416" customWidth="1"/>
    <col min="10500" max="10500" width="34.5703125" style="416" customWidth="1"/>
    <col min="10501" max="10501" width="16.28515625" style="416" customWidth="1"/>
    <col min="10502" max="10503" width="12.5703125" style="416" customWidth="1"/>
    <col min="10504" max="10505" width="8.140625" style="416" customWidth="1"/>
    <col min="10506" max="10506" width="4.7109375" style="416" customWidth="1"/>
    <col min="10507" max="10507" width="8.140625" style="416" customWidth="1"/>
    <col min="10508" max="10508" width="4.7109375" style="416" customWidth="1"/>
    <col min="10509" max="10509" width="8" style="416" customWidth="1"/>
    <col min="10510" max="10510" width="4.7109375" style="416" customWidth="1"/>
    <col min="10511" max="10511" width="8.140625" style="416" customWidth="1"/>
    <col min="10512" max="10512" width="4.7109375" style="416" customWidth="1"/>
    <col min="10513" max="10513" width="8.140625" style="416" customWidth="1"/>
    <col min="10514" max="10514" width="4.7109375" style="416" customWidth="1"/>
    <col min="10515" max="10515" width="8.140625" style="416" customWidth="1"/>
    <col min="10516" max="10516" width="4.7109375" style="416" customWidth="1"/>
    <col min="10517" max="10517" width="8.140625" style="416" customWidth="1"/>
    <col min="10518" max="10518" width="4.7109375" style="416" customWidth="1"/>
    <col min="10519" max="10519" width="8.140625" style="416" customWidth="1"/>
    <col min="10520" max="10520" width="4.7109375" style="416" customWidth="1"/>
    <col min="10521" max="10752" width="8.85546875" style="416"/>
    <col min="10753" max="10753" width="4.28515625" style="416" customWidth="1"/>
    <col min="10754" max="10754" width="4.85546875" style="416" customWidth="1"/>
    <col min="10755" max="10755" width="5.42578125" style="416" customWidth="1"/>
    <col min="10756" max="10756" width="34.5703125" style="416" customWidth="1"/>
    <col min="10757" max="10757" width="16.28515625" style="416" customWidth="1"/>
    <col min="10758" max="10759" width="12.5703125" style="416" customWidth="1"/>
    <col min="10760" max="10761" width="8.140625" style="416" customWidth="1"/>
    <col min="10762" max="10762" width="4.7109375" style="416" customWidth="1"/>
    <col min="10763" max="10763" width="8.140625" style="416" customWidth="1"/>
    <col min="10764" max="10764" width="4.7109375" style="416" customWidth="1"/>
    <col min="10765" max="10765" width="8" style="416" customWidth="1"/>
    <col min="10766" max="10766" width="4.7109375" style="416" customWidth="1"/>
    <col min="10767" max="10767" width="8.140625" style="416" customWidth="1"/>
    <col min="10768" max="10768" width="4.7109375" style="416" customWidth="1"/>
    <col min="10769" max="10769" width="8.140625" style="416" customWidth="1"/>
    <col min="10770" max="10770" width="4.7109375" style="416" customWidth="1"/>
    <col min="10771" max="10771" width="8.140625" style="416" customWidth="1"/>
    <col min="10772" max="10772" width="4.7109375" style="416" customWidth="1"/>
    <col min="10773" max="10773" width="8.140625" style="416" customWidth="1"/>
    <col min="10774" max="10774" width="4.7109375" style="416" customWidth="1"/>
    <col min="10775" max="10775" width="8.140625" style="416" customWidth="1"/>
    <col min="10776" max="10776" width="4.7109375" style="416" customWidth="1"/>
    <col min="10777" max="11008" width="8.85546875" style="416"/>
    <col min="11009" max="11009" width="4.28515625" style="416" customWidth="1"/>
    <col min="11010" max="11010" width="4.85546875" style="416" customWidth="1"/>
    <col min="11011" max="11011" width="5.42578125" style="416" customWidth="1"/>
    <col min="11012" max="11012" width="34.5703125" style="416" customWidth="1"/>
    <col min="11013" max="11013" width="16.28515625" style="416" customWidth="1"/>
    <col min="11014" max="11015" width="12.5703125" style="416" customWidth="1"/>
    <col min="11016" max="11017" width="8.140625" style="416" customWidth="1"/>
    <col min="11018" max="11018" width="4.7109375" style="416" customWidth="1"/>
    <col min="11019" max="11019" width="8.140625" style="416" customWidth="1"/>
    <col min="11020" max="11020" width="4.7109375" style="416" customWidth="1"/>
    <col min="11021" max="11021" width="8" style="416" customWidth="1"/>
    <col min="11022" max="11022" width="4.7109375" style="416" customWidth="1"/>
    <col min="11023" max="11023" width="8.140625" style="416" customWidth="1"/>
    <col min="11024" max="11024" width="4.7109375" style="416" customWidth="1"/>
    <col min="11025" max="11025" width="8.140625" style="416" customWidth="1"/>
    <col min="11026" max="11026" width="4.7109375" style="416" customWidth="1"/>
    <col min="11027" max="11027" width="8.140625" style="416" customWidth="1"/>
    <col min="11028" max="11028" width="4.7109375" style="416" customWidth="1"/>
    <col min="11029" max="11029" width="8.140625" style="416" customWidth="1"/>
    <col min="11030" max="11030" width="4.7109375" style="416" customWidth="1"/>
    <col min="11031" max="11031" width="8.140625" style="416" customWidth="1"/>
    <col min="11032" max="11032" width="4.7109375" style="416" customWidth="1"/>
    <col min="11033" max="11264" width="8.85546875" style="416"/>
    <col min="11265" max="11265" width="4.28515625" style="416" customWidth="1"/>
    <col min="11266" max="11266" width="4.85546875" style="416" customWidth="1"/>
    <col min="11267" max="11267" width="5.42578125" style="416" customWidth="1"/>
    <col min="11268" max="11268" width="34.5703125" style="416" customWidth="1"/>
    <col min="11269" max="11269" width="16.28515625" style="416" customWidth="1"/>
    <col min="11270" max="11271" width="12.5703125" style="416" customWidth="1"/>
    <col min="11272" max="11273" width="8.140625" style="416" customWidth="1"/>
    <col min="11274" max="11274" width="4.7109375" style="416" customWidth="1"/>
    <col min="11275" max="11275" width="8.140625" style="416" customWidth="1"/>
    <col min="11276" max="11276" width="4.7109375" style="416" customWidth="1"/>
    <col min="11277" max="11277" width="8" style="416" customWidth="1"/>
    <col min="11278" max="11278" width="4.7109375" style="416" customWidth="1"/>
    <col min="11279" max="11279" width="8.140625" style="416" customWidth="1"/>
    <col min="11280" max="11280" width="4.7109375" style="416" customWidth="1"/>
    <col min="11281" max="11281" width="8.140625" style="416" customWidth="1"/>
    <col min="11282" max="11282" width="4.7109375" style="416" customWidth="1"/>
    <col min="11283" max="11283" width="8.140625" style="416" customWidth="1"/>
    <col min="11284" max="11284" width="4.7109375" style="416" customWidth="1"/>
    <col min="11285" max="11285" width="8.140625" style="416" customWidth="1"/>
    <col min="11286" max="11286" width="4.7109375" style="416" customWidth="1"/>
    <col min="11287" max="11287" width="8.140625" style="416" customWidth="1"/>
    <col min="11288" max="11288" width="4.7109375" style="416" customWidth="1"/>
    <col min="11289" max="11520" width="8.85546875" style="416"/>
    <col min="11521" max="11521" width="4.28515625" style="416" customWidth="1"/>
    <col min="11522" max="11522" width="4.85546875" style="416" customWidth="1"/>
    <col min="11523" max="11523" width="5.42578125" style="416" customWidth="1"/>
    <col min="11524" max="11524" width="34.5703125" style="416" customWidth="1"/>
    <col min="11525" max="11525" width="16.28515625" style="416" customWidth="1"/>
    <col min="11526" max="11527" width="12.5703125" style="416" customWidth="1"/>
    <col min="11528" max="11529" width="8.140625" style="416" customWidth="1"/>
    <col min="11530" max="11530" width="4.7109375" style="416" customWidth="1"/>
    <col min="11531" max="11531" width="8.140625" style="416" customWidth="1"/>
    <col min="11532" max="11532" width="4.7109375" style="416" customWidth="1"/>
    <col min="11533" max="11533" width="8" style="416" customWidth="1"/>
    <col min="11534" max="11534" width="4.7109375" style="416" customWidth="1"/>
    <col min="11535" max="11535" width="8.140625" style="416" customWidth="1"/>
    <col min="11536" max="11536" width="4.7109375" style="416" customWidth="1"/>
    <col min="11537" max="11537" width="8.140625" style="416" customWidth="1"/>
    <col min="11538" max="11538" width="4.7109375" style="416" customWidth="1"/>
    <col min="11539" max="11539" width="8.140625" style="416" customWidth="1"/>
    <col min="11540" max="11540" width="4.7109375" style="416" customWidth="1"/>
    <col min="11541" max="11541" width="8.140625" style="416" customWidth="1"/>
    <col min="11542" max="11542" width="4.7109375" style="416" customWidth="1"/>
    <col min="11543" max="11543" width="8.140625" style="416" customWidth="1"/>
    <col min="11544" max="11544" width="4.7109375" style="416" customWidth="1"/>
    <col min="11545" max="11776" width="8.85546875" style="416"/>
    <col min="11777" max="11777" width="4.28515625" style="416" customWidth="1"/>
    <col min="11778" max="11778" width="4.85546875" style="416" customWidth="1"/>
    <col min="11779" max="11779" width="5.42578125" style="416" customWidth="1"/>
    <col min="11780" max="11780" width="34.5703125" style="416" customWidth="1"/>
    <col min="11781" max="11781" width="16.28515625" style="416" customWidth="1"/>
    <col min="11782" max="11783" width="12.5703125" style="416" customWidth="1"/>
    <col min="11784" max="11785" width="8.140625" style="416" customWidth="1"/>
    <col min="11786" max="11786" width="4.7109375" style="416" customWidth="1"/>
    <col min="11787" max="11787" width="8.140625" style="416" customWidth="1"/>
    <col min="11788" max="11788" width="4.7109375" style="416" customWidth="1"/>
    <col min="11789" max="11789" width="8" style="416" customWidth="1"/>
    <col min="11790" max="11790" width="4.7109375" style="416" customWidth="1"/>
    <col min="11791" max="11791" width="8.140625" style="416" customWidth="1"/>
    <col min="11792" max="11792" width="4.7109375" style="416" customWidth="1"/>
    <col min="11793" max="11793" width="8.140625" style="416" customWidth="1"/>
    <col min="11794" max="11794" width="4.7109375" style="416" customWidth="1"/>
    <col min="11795" max="11795" width="8.140625" style="416" customWidth="1"/>
    <col min="11796" max="11796" width="4.7109375" style="416" customWidth="1"/>
    <col min="11797" max="11797" width="8.140625" style="416" customWidth="1"/>
    <col min="11798" max="11798" width="4.7109375" style="416" customWidth="1"/>
    <col min="11799" max="11799" width="8.140625" style="416" customWidth="1"/>
    <col min="11800" max="11800" width="4.7109375" style="416" customWidth="1"/>
    <col min="11801" max="12032" width="8.85546875" style="416"/>
    <col min="12033" max="12033" width="4.28515625" style="416" customWidth="1"/>
    <col min="12034" max="12034" width="4.85546875" style="416" customWidth="1"/>
    <col min="12035" max="12035" width="5.42578125" style="416" customWidth="1"/>
    <col min="12036" max="12036" width="34.5703125" style="416" customWidth="1"/>
    <col min="12037" max="12037" width="16.28515625" style="416" customWidth="1"/>
    <col min="12038" max="12039" width="12.5703125" style="416" customWidth="1"/>
    <col min="12040" max="12041" width="8.140625" style="416" customWidth="1"/>
    <col min="12042" max="12042" width="4.7109375" style="416" customWidth="1"/>
    <col min="12043" max="12043" width="8.140625" style="416" customWidth="1"/>
    <col min="12044" max="12044" width="4.7109375" style="416" customWidth="1"/>
    <col min="12045" max="12045" width="8" style="416" customWidth="1"/>
    <col min="12046" max="12046" width="4.7109375" style="416" customWidth="1"/>
    <col min="12047" max="12047" width="8.140625" style="416" customWidth="1"/>
    <col min="12048" max="12048" width="4.7109375" style="416" customWidth="1"/>
    <col min="12049" max="12049" width="8.140625" style="416" customWidth="1"/>
    <col min="12050" max="12050" width="4.7109375" style="416" customWidth="1"/>
    <col min="12051" max="12051" width="8.140625" style="416" customWidth="1"/>
    <col min="12052" max="12052" width="4.7109375" style="416" customWidth="1"/>
    <col min="12053" max="12053" width="8.140625" style="416" customWidth="1"/>
    <col min="12054" max="12054" width="4.7109375" style="416" customWidth="1"/>
    <col min="12055" max="12055" width="8.140625" style="416" customWidth="1"/>
    <col min="12056" max="12056" width="4.7109375" style="416" customWidth="1"/>
    <col min="12057" max="12288" width="8.85546875" style="416"/>
    <col min="12289" max="12289" width="4.28515625" style="416" customWidth="1"/>
    <col min="12290" max="12290" width="4.85546875" style="416" customWidth="1"/>
    <col min="12291" max="12291" width="5.42578125" style="416" customWidth="1"/>
    <col min="12292" max="12292" width="34.5703125" style="416" customWidth="1"/>
    <col min="12293" max="12293" width="16.28515625" style="416" customWidth="1"/>
    <col min="12294" max="12295" width="12.5703125" style="416" customWidth="1"/>
    <col min="12296" max="12297" width="8.140625" style="416" customWidth="1"/>
    <col min="12298" max="12298" width="4.7109375" style="416" customWidth="1"/>
    <col min="12299" max="12299" width="8.140625" style="416" customWidth="1"/>
    <col min="12300" max="12300" width="4.7109375" style="416" customWidth="1"/>
    <col min="12301" max="12301" width="8" style="416" customWidth="1"/>
    <col min="12302" max="12302" width="4.7109375" style="416" customWidth="1"/>
    <col min="12303" max="12303" width="8.140625" style="416" customWidth="1"/>
    <col min="12304" max="12304" width="4.7109375" style="416" customWidth="1"/>
    <col min="12305" max="12305" width="8.140625" style="416" customWidth="1"/>
    <col min="12306" max="12306" width="4.7109375" style="416" customWidth="1"/>
    <col min="12307" max="12307" width="8.140625" style="416" customWidth="1"/>
    <col min="12308" max="12308" width="4.7109375" style="416" customWidth="1"/>
    <col min="12309" max="12309" width="8.140625" style="416" customWidth="1"/>
    <col min="12310" max="12310" width="4.7109375" style="416" customWidth="1"/>
    <col min="12311" max="12311" width="8.140625" style="416" customWidth="1"/>
    <col min="12312" max="12312" width="4.7109375" style="416" customWidth="1"/>
    <col min="12313" max="12544" width="8.85546875" style="416"/>
    <col min="12545" max="12545" width="4.28515625" style="416" customWidth="1"/>
    <col min="12546" max="12546" width="4.85546875" style="416" customWidth="1"/>
    <col min="12547" max="12547" width="5.42578125" style="416" customWidth="1"/>
    <col min="12548" max="12548" width="34.5703125" style="416" customWidth="1"/>
    <col min="12549" max="12549" width="16.28515625" style="416" customWidth="1"/>
    <col min="12550" max="12551" width="12.5703125" style="416" customWidth="1"/>
    <col min="12552" max="12553" width="8.140625" style="416" customWidth="1"/>
    <col min="12554" max="12554" width="4.7109375" style="416" customWidth="1"/>
    <col min="12555" max="12555" width="8.140625" style="416" customWidth="1"/>
    <col min="12556" max="12556" width="4.7109375" style="416" customWidth="1"/>
    <col min="12557" max="12557" width="8" style="416" customWidth="1"/>
    <col min="12558" max="12558" width="4.7109375" style="416" customWidth="1"/>
    <col min="12559" max="12559" width="8.140625" style="416" customWidth="1"/>
    <col min="12560" max="12560" width="4.7109375" style="416" customWidth="1"/>
    <col min="12561" max="12561" width="8.140625" style="416" customWidth="1"/>
    <col min="12562" max="12562" width="4.7109375" style="416" customWidth="1"/>
    <col min="12563" max="12563" width="8.140625" style="416" customWidth="1"/>
    <col min="12564" max="12564" width="4.7109375" style="416" customWidth="1"/>
    <col min="12565" max="12565" width="8.140625" style="416" customWidth="1"/>
    <col min="12566" max="12566" width="4.7109375" style="416" customWidth="1"/>
    <col min="12567" max="12567" width="8.140625" style="416" customWidth="1"/>
    <col min="12568" max="12568" width="4.7109375" style="416" customWidth="1"/>
    <col min="12569" max="12800" width="8.85546875" style="416"/>
    <col min="12801" max="12801" width="4.28515625" style="416" customWidth="1"/>
    <col min="12802" max="12802" width="4.85546875" style="416" customWidth="1"/>
    <col min="12803" max="12803" width="5.42578125" style="416" customWidth="1"/>
    <col min="12804" max="12804" width="34.5703125" style="416" customWidth="1"/>
    <col min="12805" max="12805" width="16.28515625" style="416" customWidth="1"/>
    <col min="12806" max="12807" width="12.5703125" style="416" customWidth="1"/>
    <col min="12808" max="12809" width="8.140625" style="416" customWidth="1"/>
    <col min="12810" max="12810" width="4.7109375" style="416" customWidth="1"/>
    <col min="12811" max="12811" width="8.140625" style="416" customWidth="1"/>
    <col min="12812" max="12812" width="4.7109375" style="416" customWidth="1"/>
    <col min="12813" max="12813" width="8" style="416" customWidth="1"/>
    <col min="12814" max="12814" width="4.7109375" style="416" customWidth="1"/>
    <col min="12815" max="12815" width="8.140625" style="416" customWidth="1"/>
    <col min="12816" max="12816" width="4.7109375" style="416" customWidth="1"/>
    <col min="12817" max="12817" width="8.140625" style="416" customWidth="1"/>
    <col min="12818" max="12818" width="4.7109375" style="416" customWidth="1"/>
    <col min="12819" max="12819" width="8.140625" style="416" customWidth="1"/>
    <col min="12820" max="12820" width="4.7109375" style="416" customWidth="1"/>
    <col min="12821" max="12821" width="8.140625" style="416" customWidth="1"/>
    <col min="12822" max="12822" width="4.7109375" style="416" customWidth="1"/>
    <col min="12823" max="12823" width="8.140625" style="416" customWidth="1"/>
    <col min="12824" max="12824" width="4.7109375" style="416" customWidth="1"/>
    <col min="12825" max="13056" width="8.85546875" style="416"/>
    <col min="13057" max="13057" width="4.28515625" style="416" customWidth="1"/>
    <col min="13058" max="13058" width="4.85546875" style="416" customWidth="1"/>
    <col min="13059" max="13059" width="5.42578125" style="416" customWidth="1"/>
    <col min="13060" max="13060" width="34.5703125" style="416" customWidth="1"/>
    <col min="13061" max="13061" width="16.28515625" style="416" customWidth="1"/>
    <col min="13062" max="13063" width="12.5703125" style="416" customWidth="1"/>
    <col min="13064" max="13065" width="8.140625" style="416" customWidth="1"/>
    <col min="13066" max="13066" width="4.7109375" style="416" customWidth="1"/>
    <col min="13067" max="13067" width="8.140625" style="416" customWidth="1"/>
    <col min="13068" max="13068" width="4.7109375" style="416" customWidth="1"/>
    <col min="13069" max="13069" width="8" style="416" customWidth="1"/>
    <col min="13070" max="13070" width="4.7109375" style="416" customWidth="1"/>
    <col min="13071" max="13071" width="8.140625" style="416" customWidth="1"/>
    <col min="13072" max="13072" width="4.7109375" style="416" customWidth="1"/>
    <col min="13073" max="13073" width="8.140625" style="416" customWidth="1"/>
    <col min="13074" max="13074" width="4.7109375" style="416" customWidth="1"/>
    <col min="13075" max="13075" width="8.140625" style="416" customWidth="1"/>
    <col min="13076" max="13076" width="4.7109375" style="416" customWidth="1"/>
    <col min="13077" max="13077" width="8.140625" style="416" customWidth="1"/>
    <col min="13078" max="13078" width="4.7109375" style="416" customWidth="1"/>
    <col min="13079" max="13079" width="8.140625" style="416" customWidth="1"/>
    <col min="13080" max="13080" width="4.7109375" style="416" customWidth="1"/>
    <col min="13081" max="13312" width="8.85546875" style="416"/>
    <col min="13313" max="13313" width="4.28515625" style="416" customWidth="1"/>
    <col min="13314" max="13314" width="4.85546875" style="416" customWidth="1"/>
    <col min="13315" max="13315" width="5.42578125" style="416" customWidth="1"/>
    <col min="13316" max="13316" width="34.5703125" style="416" customWidth="1"/>
    <col min="13317" max="13317" width="16.28515625" style="416" customWidth="1"/>
    <col min="13318" max="13319" width="12.5703125" style="416" customWidth="1"/>
    <col min="13320" max="13321" width="8.140625" style="416" customWidth="1"/>
    <col min="13322" max="13322" width="4.7109375" style="416" customWidth="1"/>
    <col min="13323" max="13323" width="8.140625" style="416" customWidth="1"/>
    <col min="13324" max="13324" width="4.7109375" style="416" customWidth="1"/>
    <col min="13325" max="13325" width="8" style="416" customWidth="1"/>
    <col min="13326" max="13326" width="4.7109375" style="416" customWidth="1"/>
    <col min="13327" max="13327" width="8.140625" style="416" customWidth="1"/>
    <col min="13328" max="13328" width="4.7109375" style="416" customWidth="1"/>
    <col min="13329" max="13329" width="8.140625" style="416" customWidth="1"/>
    <col min="13330" max="13330" width="4.7109375" style="416" customWidth="1"/>
    <col min="13331" max="13331" width="8.140625" style="416" customWidth="1"/>
    <col min="13332" max="13332" width="4.7109375" style="416" customWidth="1"/>
    <col min="13333" max="13333" width="8.140625" style="416" customWidth="1"/>
    <col min="13334" max="13334" width="4.7109375" style="416" customWidth="1"/>
    <col min="13335" max="13335" width="8.140625" style="416" customWidth="1"/>
    <col min="13336" max="13336" width="4.7109375" style="416" customWidth="1"/>
    <col min="13337" max="13568" width="8.85546875" style="416"/>
    <col min="13569" max="13569" width="4.28515625" style="416" customWidth="1"/>
    <col min="13570" max="13570" width="4.85546875" style="416" customWidth="1"/>
    <col min="13571" max="13571" width="5.42578125" style="416" customWidth="1"/>
    <col min="13572" max="13572" width="34.5703125" style="416" customWidth="1"/>
    <col min="13573" max="13573" width="16.28515625" style="416" customWidth="1"/>
    <col min="13574" max="13575" width="12.5703125" style="416" customWidth="1"/>
    <col min="13576" max="13577" width="8.140625" style="416" customWidth="1"/>
    <col min="13578" max="13578" width="4.7109375" style="416" customWidth="1"/>
    <col min="13579" max="13579" width="8.140625" style="416" customWidth="1"/>
    <col min="13580" max="13580" width="4.7109375" style="416" customWidth="1"/>
    <col min="13581" max="13581" width="8" style="416" customWidth="1"/>
    <col min="13582" max="13582" width="4.7109375" style="416" customWidth="1"/>
    <col min="13583" max="13583" width="8.140625" style="416" customWidth="1"/>
    <col min="13584" max="13584" width="4.7109375" style="416" customWidth="1"/>
    <col min="13585" max="13585" width="8.140625" style="416" customWidth="1"/>
    <col min="13586" max="13586" width="4.7109375" style="416" customWidth="1"/>
    <col min="13587" max="13587" width="8.140625" style="416" customWidth="1"/>
    <col min="13588" max="13588" width="4.7109375" style="416" customWidth="1"/>
    <col min="13589" max="13589" width="8.140625" style="416" customWidth="1"/>
    <col min="13590" max="13590" width="4.7109375" style="416" customWidth="1"/>
    <col min="13591" max="13591" width="8.140625" style="416" customWidth="1"/>
    <col min="13592" max="13592" width="4.7109375" style="416" customWidth="1"/>
    <col min="13593" max="13824" width="8.85546875" style="416"/>
    <col min="13825" max="13825" width="4.28515625" style="416" customWidth="1"/>
    <col min="13826" max="13826" width="4.85546875" style="416" customWidth="1"/>
    <col min="13827" max="13827" width="5.42578125" style="416" customWidth="1"/>
    <col min="13828" max="13828" width="34.5703125" style="416" customWidth="1"/>
    <col min="13829" max="13829" width="16.28515625" style="416" customWidth="1"/>
    <col min="13830" max="13831" width="12.5703125" style="416" customWidth="1"/>
    <col min="13832" max="13833" width="8.140625" style="416" customWidth="1"/>
    <col min="13834" max="13834" width="4.7109375" style="416" customWidth="1"/>
    <col min="13835" max="13835" width="8.140625" style="416" customWidth="1"/>
    <col min="13836" max="13836" width="4.7109375" style="416" customWidth="1"/>
    <col min="13837" max="13837" width="8" style="416" customWidth="1"/>
    <col min="13838" max="13838" width="4.7109375" style="416" customWidth="1"/>
    <col min="13839" max="13839" width="8.140625" style="416" customWidth="1"/>
    <col min="13840" max="13840" width="4.7109375" style="416" customWidth="1"/>
    <col min="13841" max="13841" width="8.140625" style="416" customWidth="1"/>
    <col min="13842" max="13842" width="4.7109375" style="416" customWidth="1"/>
    <col min="13843" max="13843" width="8.140625" style="416" customWidth="1"/>
    <col min="13844" max="13844" width="4.7109375" style="416" customWidth="1"/>
    <col min="13845" max="13845" width="8.140625" style="416" customWidth="1"/>
    <col min="13846" max="13846" width="4.7109375" style="416" customWidth="1"/>
    <col min="13847" max="13847" width="8.140625" style="416" customWidth="1"/>
    <col min="13848" max="13848" width="4.7109375" style="416" customWidth="1"/>
    <col min="13849" max="14080" width="8.85546875" style="416"/>
    <col min="14081" max="14081" width="4.28515625" style="416" customWidth="1"/>
    <col min="14082" max="14082" width="4.85546875" style="416" customWidth="1"/>
    <col min="14083" max="14083" width="5.42578125" style="416" customWidth="1"/>
    <col min="14084" max="14084" width="34.5703125" style="416" customWidth="1"/>
    <col min="14085" max="14085" width="16.28515625" style="416" customWidth="1"/>
    <col min="14086" max="14087" width="12.5703125" style="416" customWidth="1"/>
    <col min="14088" max="14089" width="8.140625" style="416" customWidth="1"/>
    <col min="14090" max="14090" width="4.7109375" style="416" customWidth="1"/>
    <col min="14091" max="14091" width="8.140625" style="416" customWidth="1"/>
    <col min="14092" max="14092" width="4.7109375" style="416" customWidth="1"/>
    <col min="14093" max="14093" width="8" style="416" customWidth="1"/>
    <col min="14094" max="14094" width="4.7109375" style="416" customWidth="1"/>
    <col min="14095" max="14095" width="8.140625" style="416" customWidth="1"/>
    <col min="14096" max="14096" width="4.7109375" style="416" customWidth="1"/>
    <col min="14097" max="14097" width="8.140625" style="416" customWidth="1"/>
    <col min="14098" max="14098" width="4.7109375" style="416" customWidth="1"/>
    <col min="14099" max="14099" width="8.140625" style="416" customWidth="1"/>
    <col min="14100" max="14100" width="4.7109375" style="416" customWidth="1"/>
    <col min="14101" max="14101" width="8.140625" style="416" customWidth="1"/>
    <col min="14102" max="14102" width="4.7109375" style="416" customWidth="1"/>
    <col min="14103" max="14103" width="8.140625" style="416" customWidth="1"/>
    <col min="14104" max="14104" width="4.7109375" style="416" customWidth="1"/>
    <col min="14105" max="14336" width="8.85546875" style="416"/>
    <col min="14337" max="14337" width="4.28515625" style="416" customWidth="1"/>
    <col min="14338" max="14338" width="4.85546875" style="416" customWidth="1"/>
    <col min="14339" max="14339" width="5.42578125" style="416" customWidth="1"/>
    <col min="14340" max="14340" width="34.5703125" style="416" customWidth="1"/>
    <col min="14341" max="14341" width="16.28515625" style="416" customWidth="1"/>
    <col min="14342" max="14343" width="12.5703125" style="416" customWidth="1"/>
    <col min="14344" max="14345" width="8.140625" style="416" customWidth="1"/>
    <col min="14346" max="14346" width="4.7109375" style="416" customWidth="1"/>
    <col min="14347" max="14347" width="8.140625" style="416" customWidth="1"/>
    <col min="14348" max="14348" width="4.7109375" style="416" customWidth="1"/>
    <col min="14349" max="14349" width="8" style="416" customWidth="1"/>
    <col min="14350" max="14350" width="4.7109375" style="416" customWidth="1"/>
    <col min="14351" max="14351" width="8.140625" style="416" customWidth="1"/>
    <col min="14352" max="14352" width="4.7109375" style="416" customWidth="1"/>
    <col min="14353" max="14353" width="8.140625" style="416" customWidth="1"/>
    <col min="14354" max="14354" width="4.7109375" style="416" customWidth="1"/>
    <col min="14355" max="14355" width="8.140625" style="416" customWidth="1"/>
    <col min="14356" max="14356" width="4.7109375" style="416" customWidth="1"/>
    <col min="14357" max="14357" width="8.140625" style="416" customWidth="1"/>
    <col min="14358" max="14358" width="4.7109375" style="416" customWidth="1"/>
    <col min="14359" max="14359" width="8.140625" style="416" customWidth="1"/>
    <col min="14360" max="14360" width="4.7109375" style="416" customWidth="1"/>
    <col min="14361" max="14592" width="8.85546875" style="416"/>
    <col min="14593" max="14593" width="4.28515625" style="416" customWidth="1"/>
    <col min="14594" max="14594" width="4.85546875" style="416" customWidth="1"/>
    <col min="14595" max="14595" width="5.42578125" style="416" customWidth="1"/>
    <col min="14596" max="14596" width="34.5703125" style="416" customWidth="1"/>
    <col min="14597" max="14597" width="16.28515625" style="416" customWidth="1"/>
    <col min="14598" max="14599" width="12.5703125" style="416" customWidth="1"/>
    <col min="14600" max="14601" width="8.140625" style="416" customWidth="1"/>
    <col min="14602" max="14602" width="4.7109375" style="416" customWidth="1"/>
    <col min="14603" max="14603" width="8.140625" style="416" customWidth="1"/>
    <col min="14604" max="14604" width="4.7109375" style="416" customWidth="1"/>
    <col min="14605" max="14605" width="8" style="416" customWidth="1"/>
    <col min="14606" max="14606" width="4.7109375" style="416" customWidth="1"/>
    <col min="14607" max="14607" width="8.140625" style="416" customWidth="1"/>
    <col min="14608" max="14608" width="4.7109375" style="416" customWidth="1"/>
    <col min="14609" max="14609" width="8.140625" style="416" customWidth="1"/>
    <col min="14610" max="14610" width="4.7109375" style="416" customWidth="1"/>
    <col min="14611" max="14611" width="8.140625" style="416" customWidth="1"/>
    <col min="14612" max="14612" width="4.7109375" style="416" customWidth="1"/>
    <col min="14613" max="14613" width="8.140625" style="416" customWidth="1"/>
    <col min="14614" max="14614" width="4.7109375" style="416" customWidth="1"/>
    <col min="14615" max="14615" width="8.140625" style="416" customWidth="1"/>
    <col min="14616" max="14616" width="4.7109375" style="416" customWidth="1"/>
    <col min="14617" max="14848" width="8.85546875" style="416"/>
    <col min="14849" max="14849" width="4.28515625" style="416" customWidth="1"/>
    <col min="14850" max="14850" width="4.85546875" style="416" customWidth="1"/>
    <col min="14851" max="14851" width="5.42578125" style="416" customWidth="1"/>
    <col min="14852" max="14852" width="34.5703125" style="416" customWidth="1"/>
    <col min="14853" max="14853" width="16.28515625" style="416" customWidth="1"/>
    <col min="14854" max="14855" width="12.5703125" style="416" customWidth="1"/>
    <col min="14856" max="14857" width="8.140625" style="416" customWidth="1"/>
    <col min="14858" max="14858" width="4.7109375" style="416" customWidth="1"/>
    <col min="14859" max="14859" width="8.140625" style="416" customWidth="1"/>
    <col min="14860" max="14860" width="4.7109375" style="416" customWidth="1"/>
    <col min="14861" max="14861" width="8" style="416" customWidth="1"/>
    <col min="14862" max="14862" width="4.7109375" style="416" customWidth="1"/>
    <col min="14863" max="14863" width="8.140625" style="416" customWidth="1"/>
    <col min="14864" max="14864" width="4.7109375" style="416" customWidth="1"/>
    <col min="14865" max="14865" width="8.140625" style="416" customWidth="1"/>
    <col min="14866" max="14866" width="4.7109375" style="416" customWidth="1"/>
    <col min="14867" max="14867" width="8.140625" style="416" customWidth="1"/>
    <col min="14868" max="14868" width="4.7109375" style="416" customWidth="1"/>
    <col min="14869" max="14869" width="8.140625" style="416" customWidth="1"/>
    <col min="14870" max="14870" width="4.7109375" style="416" customWidth="1"/>
    <col min="14871" max="14871" width="8.140625" style="416" customWidth="1"/>
    <col min="14872" max="14872" width="4.7109375" style="416" customWidth="1"/>
    <col min="14873" max="15104" width="8.85546875" style="416"/>
    <col min="15105" max="15105" width="4.28515625" style="416" customWidth="1"/>
    <col min="15106" max="15106" width="4.85546875" style="416" customWidth="1"/>
    <col min="15107" max="15107" width="5.42578125" style="416" customWidth="1"/>
    <col min="15108" max="15108" width="34.5703125" style="416" customWidth="1"/>
    <col min="15109" max="15109" width="16.28515625" style="416" customWidth="1"/>
    <col min="15110" max="15111" width="12.5703125" style="416" customWidth="1"/>
    <col min="15112" max="15113" width="8.140625" style="416" customWidth="1"/>
    <col min="15114" max="15114" width="4.7109375" style="416" customWidth="1"/>
    <col min="15115" max="15115" width="8.140625" style="416" customWidth="1"/>
    <col min="15116" max="15116" width="4.7109375" style="416" customWidth="1"/>
    <col min="15117" max="15117" width="8" style="416" customWidth="1"/>
    <col min="15118" max="15118" width="4.7109375" style="416" customWidth="1"/>
    <col min="15119" max="15119" width="8.140625" style="416" customWidth="1"/>
    <col min="15120" max="15120" width="4.7109375" style="416" customWidth="1"/>
    <col min="15121" max="15121" width="8.140625" style="416" customWidth="1"/>
    <col min="15122" max="15122" width="4.7109375" style="416" customWidth="1"/>
    <col min="15123" max="15123" width="8.140625" style="416" customWidth="1"/>
    <col min="15124" max="15124" width="4.7109375" style="416" customWidth="1"/>
    <col min="15125" max="15125" width="8.140625" style="416" customWidth="1"/>
    <col min="15126" max="15126" width="4.7109375" style="416" customWidth="1"/>
    <col min="15127" max="15127" width="8.140625" style="416" customWidth="1"/>
    <col min="15128" max="15128" width="4.7109375" style="416" customWidth="1"/>
    <col min="15129" max="15360" width="8.85546875" style="416"/>
    <col min="15361" max="15361" width="4.28515625" style="416" customWidth="1"/>
    <col min="15362" max="15362" width="4.85546875" style="416" customWidth="1"/>
    <col min="15363" max="15363" width="5.42578125" style="416" customWidth="1"/>
    <col min="15364" max="15364" width="34.5703125" style="416" customWidth="1"/>
    <col min="15365" max="15365" width="16.28515625" style="416" customWidth="1"/>
    <col min="15366" max="15367" width="12.5703125" style="416" customWidth="1"/>
    <col min="15368" max="15369" width="8.140625" style="416" customWidth="1"/>
    <col min="15370" max="15370" width="4.7109375" style="416" customWidth="1"/>
    <col min="15371" max="15371" width="8.140625" style="416" customWidth="1"/>
    <col min="15372" max="15372" width="4.7109375" style="416" customWidth="1"/>
    <col min="15373" max="15373" width="8" style="416" customWidth="1"/>
    <col min="15374" max="15374" width="4.7109375" style="416" customWidth="1"/>
    <col min="15375" max="15375" width="8.140625" style="416" customWidth="1"/>
    <col min="15376" max="15376" width="4.7109375" style="416" customWidth="1"/>
    <col min="15377" max="15377" width="8.140625" style="416" customWidth="1"/>
    <col min="15378" max="15378" width="4.7109375" style="416" customWidth="1"/>
    <col min="15379" max="15379" width="8.140625" style="416" customWidth="1"/>
    <col min="15380" max="15380" width="4.7109375" style="416" customWidth="1"/>
    <col min="15381" max="15381" width="8.140625" style="416" customWidth="1"/>
    <col min="15382" max="15382" width="4.7109375" style="416" customWidth="1"/>
    <col min="15383" max="15383" width="8.140625" style="416" customWidth="1"/>
    <col min="15384" max="15384" width="4.7109375" style="416" customWidth="1"/>
    <col min="15385" max="15616" width="8.85546875" style="416"/>
    <col min="15617" max="15617" width="4.28515625" style="416" customWidth="1"/>
    <col min="15618" max="15618" width="4.85546875" style="416" customWidth="1"/>
    <col min="15619" max="15619" width="5.42578125" style="416" customWidth="1"/>
    <col min="15620" max="15620" width="34.5703125" style="416" customWidth="1"/>
    <col min="15621" max="15621" width="16.28515625" style="416" customWidth="1"/>
    <col min="15622" max="15623" width="12.5703125" style="416" customWidth="1"/>
    <col min="15624" max="15625" width="8.140625" style="416" customWidth="1"/>
    <col min="15626" max="15626" width="4.7109375" style="416" customWidth="1"/>
    <col min="15627" max="15627" width="8.140625" style="416" customWidth="1"/>
    <col min="15628" max="15628" width="4.7109375" style="416" customWidth="1"/>
    <col min="15629" max="15629" width="8" style="416" customWidth="1"/>
    <col min="15630" max="15630" width="4.7109375" style="416" customWidth="1"/>
    <col min="15631" max="15631" width="8.140625" style="416" customWidth="1"/>
    <col min="15632" max="15632" width="4.7109375" style="416" customWidth="1"/>
    <col min="15633" max="15633" width="8.140625" style="416" customWidth="1"/>
    <col min="15634" max="15634" width="4.7109375" style="416" customWidth="1"/>
    <col min="15635" max="15635" width="8.140625" style="416" customWidth="1"/>
    <col min="15636" max="15636" width="4.7109375" style="416" customWidth="1"/>
    <col min="15637" max="15637" width="8.140625" style="416" customWidth="1"/>
    <col min="15638" max="15638" width="4.7109375" style="416" customWidth="1"/>
    <col min="15639" max="15639" width="8.140625" style="416" customWidth="1"/>
    <col min="15640" max="15640" width="4.7109375" style="416" customWidth="1"/>
    <col min="15641" max="15872" width="8.85546875" style="416"/>
    <col min="15873" max="15873" width="4.28515625" style="416" customWidth="1"/>
    <col min="15874" max="15874" width="4.85546875" style="416" customWidth="1"/>
    <col min="15875" max="15875" width="5.42578125" style="416" customWidth="1"/>
    <col min="15876" max="15876" width="34.5703125" style="416" customWidth="1"/>
    <col min="15877" max="15877" width="16.28515625" style="416" customWidth="1"/>
    <col min="15878" max="15879" width="12.5703125" style="416" customWidth="1"/>
    <col min="15880" max="15881" width="8.140625" style="416" customWidth="1"/>
    <col min="15882" max="15882" width="4.7109375" style="416" customWidth="1"/>
    <col min="15883" max="15883" width="8.140625" style="416" customWidth="1"/>
    <col min="15884" max="15884" width="4.7109375" style="416" customWidth="1"/>
    <col min="15885" max="15885" width="8" style="416" customWidth="1"/>
    <col min="15886" max="15886" width="4.7109375" style="416" customWidth="1"/>
    <col min="15887" max="15887" width="8.140625" style="416" customWidth="1"/>
    <col min="15888" max="15888" width="4.7109375" style="416" customWidth="1"/>
    <col min="15889" max="15889" width="8.140625" style="416" customWidth="1"/>
    <col min="15890" max="15890" width="4.7109375" style="416" customWidth="1"/>
    <col min="15891" max="15891" width="8.140625" style="416" customWidth="1"/>
    <col min="15892" max="15892" width="4.7109375" style="416" customWidth="1"/>
    <col min="15893" max="15893" width="8.140625" style="416" customWidth="1"/>
    <col min="15894" max="15894" width="4.7109375" style="416" customWidth="1"/>
    <col min="15895" max="15895" width="8.140625" style="416" customWidth="1"/>
    <col min="15896" max="15896" width="4.7109375" style="416" customWidth="1"/>
    <col min="15897" max="16128" width="8.85546875" style="416"/>
    <col min="16129" max="16129" width="4.28515625" style="416" customWidth="1"/>
    <col min="16130" max="16130" width="4.85546875" style="416" customWidth="1"/>
    <col min="16131" max="16131" width="5.42578125" style="416" customWidth="1"/>
    <col min="16132" max="16132" width="34.5703125" style="416" customWidth="1"/>
    <col min="16133" max="16133" width="16.28515625" style="416" customWidth="1"/>
    <col min="16134" max="16135" width="12.5703125" style="416" customWidth="1"/>
    <col min="16136" max="16137" width="8.140625" style="416" customWidth="1"/>
    <col min="16138" max="16138" width="4.7109375" style="416" customWidth="1"/>
    <col min="16139" max="16139" width="8.140625" style="416" customWidth="1"/>
    <col min="16140" max="16140" width="4.7109375" style="416" customWidth="1"/>
    <col min="16141" max="16141" width="8" style="416" customWidth="1"/>
    <col min="16142" max="16142" width="4.7109375" style="416" customWidth="1"/>
    <col min="16143" max="16143" width="8.140625" style="416" customWidth="1"/>
    <col min="16144" max="16144" width="4.7109375" style="416" customWidth="1"/>
    <col min="16145" max="16145" width="8.140625" style="416" customWidth="1"/>
    <col min="16146" max="16146" width="4.7109375" style="416" customWidth="1"/>
    <col min="16147" max="16147" width="8.140625" style="416" customWidth="1"/>
    <col min="16148" max="16148" width="4.7109375" style="416" customWidth="1"/>
    <col min="16149" max="16149" width="8.140625" style="416" customWidth="1"/>
    <col min="16150" max="16150" width="4.7109375" style="416" customWidth="1"/>
    <col min="16151" max="16151" width="8.140625" style="416" customWidth="1"/>
    <col min="16152" max="16152" width="4.7109375" style="416" customWidth="1"/>
    <col min="16153" max="16384" width="8.85546875" style="416"/>
  </cols>
  <sheetData>
    <row r="1" spans="1:22" ht="15" customHeight="1" x14ac:dyDescent="0.2"/>
    <row r="2" spans="1:22" ht="15" customHeight="1" x14ac:dyDescent="0.2"/>
    <row r="3" spans="1:22" ht="15" customHeight="1" x14ac:dyDescent="0.2"/>
    <row r="4" spans="1:22" ht="14.45" customHeight="1" x14ac:dyDescent="0.25">
      <c r="D4" s="1112"/>
      <c r="E4" s="1112"/>
      <c r="F4" s="1112"/>
      <c r="G4" s="1112"/>
      <c r="H4" s="1112"/>
      <c r="I4" s="1112"/>
      <c r="J4" s="1112"/>
      <c r="K4" s="1112"/>
      <c r="L4" s="1112"/>
      <c r="M4" s="1112"/>
      <c r="N4" s="1112"/>
      <c r="O4" s="1112"/>
      <c r="P4" s="1112"/>
      <c r="Q4" s="1112"/>
      <c r="R4" s="1112"/>
      <c r="S4" s="1112"/>
      <c r="T4" s="1112"/>
      <c r="U4" s="1112"/>
      <c r="V4" s="1112"/>
    </row>
    <row r="5" spans="1:22" ht="16.5" customHeight="1" x14ac:dyDescent="0.25">
      <c r="D5" s="1112"/>
      <c r="E5" s="1112"/>
      <c r="F5" s="1112"/>
      <c r="G5" s="1112"/>
      <c r="H5" s="1112"/>
      <c r="I5" s="1112"/>
      <c r="J5" s="1112"/>
      <c r="K5" s="1112"/>
      <c r="L5" s="1112"/>
      <c r="M5" s="1112"/>
      <c r="N5" s="1112"/>
      <c r="O5" s="1112"/>
      <c r="P5" s="1112"/>
      <c r="Q5" s="1112"/>
      <c r="R5" s="1112"/>
      <c r="S5" s="1112"/>
      <c r="T5" s="1112"/>
      <c r="U5" s="1112"/>
      <c r="V5" s="1112"/>
    </row>
    <row r="6" spans="1:22" ht="21" customHeight="1" x14ac:dyDescent="0.25">
      <c r="D6" s="1112"/>
      <c r="E6" s="1112"/>
      <c r="F6" s="1112"/>
      <c r="G6" s="1112"/>
      <c r="H6" s="1112"/>
      <c r="I6" s="1112"/>
      <c r="J6" s="1112"/>
      <c r="K6" s="1112"/>
      <c r="L6" s="1112"/>
      <c r="M6" s="1112"/>
      <c r="N6" s="1112"/>
      <c r="O6" s="1112"/>
      <c r="P6" s="1112"/>
      <c r="Q6" s="1112"/>
      <c r="R6" s="1112"/>
      <c r="S6" s="1112"/>
      <c r="T6" s="1112"/>
      <c r="U6" s="1112"/>
      <c r="V6" s="1112"/>
    </row>
    <row r="7" spans="1:22" ht="27" customHeight="1" x14ac:dyDescent="0.45">
      <c r="D7" s="1213" t="s">
        <v>865</v>
      </c>
      <c r="E7" s="1213"/>
      <c r="F7" s="1112"/>
      <c r="G7" s="1112"/>
      <c r="H7" s="1112"/>
      <c r="I7" s="1112"/>
      <c r="J7" s="1167" t="s">
        <v>33</v>
      </c>
      <c r="K7" s="1113"/>
      <c r="L7" s="1113"/>
      <c r="M7" s="1166"/>
      <c r="N7" s="1113"/>
      <c r="O7" s="1113"/>
      <c r="P7" s="1113"/>
      <c r="Q7" s="1112"/>
      <c r="R7" s="1112"/>
      <c r="S7" s="1112"/>
      <c r="T7" s="1112"/>
      <c r="U7" s="1112"/>
      <c r="V7" s="1112"/>
    </row>
    <row r="8" spans="1:22" ht="27.75" customHeight="1" x14ac:dyDescent="0.4">
      <c r="D8" s="1112"/>
      <c r="E8" s="1213" t="s">
        <v>815</v>
      </c>
      <c r="F8" s="1112"/>
      <c r="G8" s="1112"/>
      <c r="H8" s="415"/>
      <c r="I8" s="415"/>
      <c r="J8" s="1113"/>
      <c r="K8" s="1113"/>
      <c r="L8" s="1113"/>
      <c r="M8" s="1168"/>
      <c r="N8" s="1113"/>
      <c r="O8" s="1113"/>
      <c r="P8" s="1113"/>
      <c r="Q8" s="1112"/>
      <c r="R8" s="1112"/>
      <c r="S8" s="1112"/>
      <c r="T8" s="1112"/>
      <c r="U8" s="1112"/>
      <c r="V8" s="1112"/>
    </row>
    <row r="9" spans="1:22" ht="33" customHeight="1" x14ac:dyDescent="0.6">
      <c r="D9" s="1215" t="s">
        <v>866</v>
      </c>
      <c r="E9" s="1214"/>
      <c r="F9" s="1112"/>
      <c r="G9" s="1112"/>
      <c r="H9" s="415"/>
      <c r="I9" s="415"/>
      <c r="J9" s="1113"/>
      <c r="K9" s="1169"/>
      <c r="L9" s="1169"/>
      <c r="M9" s="1165"/>
      <c r="N9" s="1113"/>
      <c r="O9" s="1113"/>
      <c r="P9" s="1113"/>
      <c r="Q9" s="1112"/>
      <c r="R9" s="1112"/>
      <c r="S9" s="1112"/>
      <c r="T9" s="1112"/>
      <c r="U9" s="1112"/>
      <c r="V9" s="1112"/>
    </row>
    <row r="10" spans="1:22" ht="18" customHeight="1" x14ac:dyDescent="0.25">
      <c r="D10" s="1112"/>
      <c r="E10" s="1112"/>
      <c r="F10" s="1112"/>
      <c r="G10" s="1112"/>
      <c r="H10" s="415"/>
      <c r="I10" s="415"/>
      <c r="J10" s="415"/>
      <c r="K10" s="415"/>
      <c r="L10" s="415"/>
      <c r="M10" s="415"/>
      <c r="N10" s="415"/>
      <c r="O10" s="1112"/>
      <c r="P10" s="1112"/>
      <c r="Q10" s="1112"/>
      <c r="R10" s="1112"/>
      <c r="S10" s="1112"/>
      <c r="T10" s="1112"/>
      <c r="U10" s="1112"/>
      <c r="V10" s="1112"/>
    </row>
    <row r="11" spans="1:22" ht="18" customHeight="1" x14ac:dyDescent="0.25">
      <c r="D11" s="1112"/>
      <c r="E11" s="1112"/>
      <c r="F11" s="1112"/>
      <c r="G11" s="1112"/>
      <c r="H11" s="1112"/>
      <c r="I11" s="1112"/>
      <c r="J11" s="1112"/>
      <c r="K11" s="1112"/>
      <c r="L11" s="1112"/>
      <c r="M11" s="1112"/>
      <c r="N11" s="1112"/>
      <c r="O11" s="1112"/>
      <c r="P11" s="1112"/>
      <c r="Q11" s="1112"/>
      <c r="R11" s="1112"/>
      <c r="S11" s="1112"/>
      <c r="T11" s="1112"/>
      <c r="U11" s="1112"/>
      <c r="V11" s="1112"/>
    </row>
    <row r="12" spans="1:22" ht="18" customHeight="1" x14ac:dyDescent="0.25">
      <c r="D12" s="1112"/>
      <c r="E12" s="1112"/>
      <c r="F12" s="1112"/>
      <c r="G12" s="1112"/>
      <c r="H12" s="1112"/>
      <c r="I12" s="1112"/>
      <c r="J12" s="1112"/>
      <c r="K12" s="1112"/>
      <c r="L12" s="1112"/>
      <c r="M12" s="1112"/>
      <c r="N12" s="1112"/>
      <c r="O12" s="1112"/>
      <c r="P12" s="1112"/>
      <c r="Q12" s="1112"/>
      <c r="R12" s="1112"/>
      <c r="S12" s="1112"/>
      <c r="T12" s="1112"/>
      <c r="U12" s="1112"/>
      <c r="V12" s="1112"/>
    </row>
    <row r="13" spans="1:22" ht="18" customHeight="1" x14ac:dyDescent="0.25">
      <c r="D13" s="1112"/>
      <c r="E13" s="1112"/>
      <c r="F13" s="1112"/>
      <c r="G13" s="1112"/>
      <c r="H13" s="1112"/>
      <c r="I13" s="1112"/>
      <c r="J13" s="1112"/>
      <c r="K13" s="1112"/>
      <c r="L13" s="1112"/>
      <c r="M13" s="1112"/>
      <c r="N13" s="1112"/>
      <c r="O13" s="1112"/>
      <c r="P13" s="1112"/>
      <c r="Q13" s="1112"/>
      <c r="R13" s="1112"/>
      <c r="S13" s="1112"/>
      <c r="T13" s="1112"/>
      <c r="U13" s="1112"/>
      <c r="V13" s="1112"/>
    </row>
    <row r="14" spans="1:22" ht="18" customHeight="1" thickBot="1" x14ac:dyDescent="0.3">
      <c r="D14" s="1112"/>
      <c r="E14" s="1112"/>
      <c r="F14" s="1112"/>
      <c r="G14" s="1112"/>
      <c r="H14" s="1112"/>
      <c r="I14" s="1112"/>
      <c r="J14" s="1112"/>
      <c r="K14" s="1112"/>
      <c r="L14" s="1112"/>
      <c r="M14" s="1112"/>
      <c r="N14" s="1112"/>
      <c r="O14" s="1112"/>
      <c r="P14" s="1112"/>
      <c r="Q14" s="1112"/>
      <c r="R14" s="1112"/>
      <c r="S14" s="1112"/>
      <c r="T14" s="1112"/>
      <c r="U14" s="1112"/>
      <c r="V14" s="1112"/>
    </row>
    <row r="15" spans="1:22" ht="24" customHeight="1" thickTop="1" x14ac:dyDescent="0.2">
      <c r="A15" s="1813" t="s">
        <v>4</v>
      </c>
      <c r="B15" s="1815" t="s">
        <v>31</v>
      </c>
      <c r="C15" s="1817" t="s">
        <v>5</v>
      </c>
      <c r="D15" s="1809" t="s">
        <v>6</v>
      </c>
      <c r="E15" s="1810"/>
      <c r="F15" s="1819" t="s">
        <v>7</v>
      </c>
      <c r="G15" s="1820"/>
      <c r="H15" s="1809" t="s">
        <v>8</v>
      </c>
      <c r="I15" s="1810"/>
      <c r="J15" s="1819" t="s">
        <v>9</v>
      </c>
      <c r="K15" s="1820"/>
      <c r="L15" s="1809" t="s">
        <v>10</v>
      </c>
      <c r="M15" s="1810"/>
      <c r="N15" s="1819" t="s">
        <v>11</v>
      </c>
      <c r="O15" s="1820"/>
      <c r="P15" s="1809" t="s">
        <v>12</v>
      </c>
      <c r="Q15" s="1810"/>
      <c r="R15" s="1819" t="s">
        <v>13</v>
      </c>
      <c r="S15" s="1820"/>
      <c r="T15" s="1821" t="s">
        <v>18</v>
      </c>
      <c r="U15" s="1822"/>
      <c r="V15" s="1823"/>
    </row>
    <row r="16" spans="1:22" ht="31.5" customHeight="1" x14ac:dyDescent="0.2">
      <c r="A16" s="1814"/>
      <c r="B16" s="1816"/>
      <c r="C16" s="1818"/>
      <c r="D16" s="1831" t="s">
        <v>816</v>
      </c>
      <c r="E16" s="1832"/>
      <c r="F16" s="1829" t="s">
        <v>816</v>
      </c>
      <c r="G16" s="1830"/>
      <c r="H16" s="1829" t="s">
        <v>838</v>
      </c>
      <c r="I16" s="1830"/>
      <c r="J16" s="1829" t="s">
        <v>817</v>
      </c>
      <c r="K16" s="1830"/>
      <c r="L16" s="1831" t="s">
        <v>818</v>
      </c>
      <c r="M16" s="1832"/>
      <c r="N16" s="1829" t="s">
        <v>818</v>
      </c>
      <c r="O16" s="1830"/>
      <c r="P16" s="1831" t="s">
        <v>819</v>
      </c>
      <c r="Q16" s="1832"/>
      <c r="R16" s="1829" t="s">
        <v>819</v>
      </c>
      <c r="S16" s="1830"/>
      <c r="T16" s="1824"/>
      <c r="U16" s="1825"/>
      <c r="V16" s="1826"/>
    </row>
    <row r="17" spans="1:22" ht="18" customHeight="1" x14ac:dyDescent="0.2">
      <c r="A17" s="1814"/>
      <c r="B17" s="1816"/>
      <c r="C17" s="1818"/>
      <c r="D17" s="1170"/>
      <c r="E17" s="1171"/>
      <c r="F17" s="1170"/>
      <c r="G17" s="1172"/>
      <c r="H17" s="1173"/>
      <c r="I17" s="1171"/>
      <c r="J17" s="1170"/>
      <c r="K17" s="1172"/>
      <c r="L17" s="1173"/>
      <c r="M17" s="1171"/>
      <c r="N17" s="1170"/>
      <c r="O17" s="1174"/>
      <c r="P17" s="1173"/>
      <c r="Q17" s="1171"/>
      <c r="R17" s="1170"/>
      <c r="S17" s="1172"/>
      <c r="T17" s="1173"/>
      <c r="U17" s="1175"/>
      <c r="V17" s="1176"/>
    </row>
    <row r="18" spans="1:22" ht="18" customHeight="1" x14ac:dyDescent="0.2">
      <c r="A18" s="1177"/>
      <c r="B18" s="1178"/>
      <c r="C18" s="1179"/>
      <c r="D18" s="1180" t="s">
        <v>19</v>
      </c>
      <c r="E18" s="1181" t="s">
        <v>20</v>
      </c>
      <c r="F18" s="1180" t="s">
        <v>19</v>
      </c>
      <c r="G18" s="1182" t="s">
        <v>20</v>
      </c>
      <c r="H18" s="1183" t="s">
        <v>19</v>
      </c>
      <c r="I18" s="1181" t="s">
        <v>20</v>
      </c>
      <c r="J18" s="1180" t="s">
        <v>19</v>
      </c>
      <c r="K18" s="1182" t="s">
        <v>20</v>
      </c>
      <c r="L18" s="1183" t="s">
        <v>19</v>
      </c>
      <c r="M18" s="1181" t="s">
        <v>20</v>
      </c>
      <c r="N18" s="1180" t="s">
        <v>19</v>
      </c>
      <c r="O18" s="1184" t="s">
        <v>20</v>
      </c>
      <c r="P18" s="1183" t="s">
        <v>19</v>
      </c>
      <c r="Q18" s="1181" t="s">
        <v>20</v>
      </c>
      <c r="R18" s="1180" t="s">
        <v>19</v>
      </c>
      <c r="S18" s="1182" t="s">
        <v>20</v>
      </c>
      <c r="T18" s="1183" t="s">
        <v>19</v>
      </c>
      <c r="U18" s="1185" t="s">
        <v>21</v>
      </c>
      <c r="V18" s="1186" t="s">
        <v>22</v>
      </c>
    </row>
    <row r="19" spans="1:22" ht="18" customHeight="1" thickBot="1" x14ac:dyDescent="0.25">
      <c r="A19" s="1187"/>
      <c r="B19" s="1188"/>
      <c r="C19" s="1189"/>
      <c r="D19" s="1190"/>
      <c r="E19" s="1191"/>
      <c r="F19" s="1190"/>
      <c r="G19" s="1192"/>
      <c r="H19" s="1190"/>
      <c r="I19" s="1191"/>
      <c r="J19" s="1190"/>
      <c r="K19" s="1192"/>
      <c r="L19" s="1190"/>
      <c r="M19" s="1191"/>
      <c r="N19" s="1190"/>
      <c r="O19" s="1192"/>
      <c r="P19" s="1190"/>
      <c r="Q19" s="1191"/>
      <c r="R19" s="1190"/>
      <c r="S19" s="1192"/>
      <c r="T19" s="1190"/>
      <c r="U19" s="1193"/>
      <c r="V19" s="1194"/>
    </row>
    <row r="20" spans="1:22" ht="18" customHeight="1" thickTop="1" x14ac:dyDescent="0.2">
      <c r="A20" s="1198">
        <v>1</v>
      </c>
      <c r="B20" s="394" t="s">
        <v>839</v>
      </c>
      <c r="C20" s="395" t="s">
        <v>820</v>
      </c>
      <c r="D20" s="376">
        <v>1</v>
      </c>
      <c r="E20" s="377">
        <v>18508</v>
      </c>
      <c r="F20" s="374">
        <v>4</v>
      </c>
      <c r="G20" s="375">
        <v>25595</v>
      </c>
      <c r="H20" s="376">
        <v>3</v>
      </c>
      <c r="I20" s="377">
        <v>6880</v>
      </c>
      <c r="J20" s="374">
        <v>2</v>
      </c>
      <c r="K20" s="378">
        <v>25070</v>
      </c>
      <c r="L20" s="376">
        <v>4</v>
      </c>
      <c r="M20" s="377">
        <v>10140</v>
      </c>
      <c r="N20" s="374">
        <v>4</v>
      </c>
      <c r="O20" s="378">
        <v>9452</v>
      </c>
      <c r="P20" s="376">
        <v>3</v>
      </c>
      <c r="Q20" s="377">
        <v>5135</v>
      </c>
      <c r="R20" s="374">
        <v>1</v>
      </c>
      <c r="S20" s="378">
        <v>7585</v>
      </c>
      <c r="T20" s="376">
        <f t="shared" ref="T20:U51" si="0">IF(ISNUMBER(D20)=TRUE,SUM(D20,F20,H20,J20,L20,N20,P20,R20),"")</f>
        <v>22</v>
      </c>
      <c r="U20" s="1195">
        <f t="shared" si="0"/>
        <v>108365</v>
      </c>
      <c r="V20" s="1196">
        <v>1</v>
      </c>
    </row>
    <row r="21" spans="1:22" ht="18" customHeight="1" x14ac:dyDescent="0.2">
      <c r="A21" s="1199">
        <v>2</v>
      </c>
      <c r="B21" s="396" t="s">
        <v>840</v>
      </c>
      <c r="C21" s="397" t="s">
        <v>823</v>
      </c>
      <c r="D21" s="388">
        <v>1</v>
      </c>
      <c r="E21" s="390">
        <v>23026</v>
      </c>
      <c r="F21" s="391">
        <v>1</v>
      </c>
      <c r="G21" s="389">
        <v>27611</v>
      </c>
      <c r="H21" s="388">
        <v>6</v>
      </c>
      <c r="I21" s="390">
        <v>225</v>
      </c>
      <c r="J21" s="391">
        <v>7</v>
      </c>
      <c r="K21" s="389">
        <v>3465</v>
      </c>
      <c r="L21" s="388">
        <v>2</v>
      </c>
      <c r="M21" s="390">
        <v>13490</v>
      </c>
      <c r="N21" s="391">
        <v>1</v>
      </c>
      <c r="O21" s="389">
        <v>10150</v>
      </c>
      <c r="P21" s="388">
        <v>3</v>
      </c>
      <c r="Q21" s="390">
        <v>10520</v>
      </c>
      <c r="R21" s="391">
        <v>1</v>
      </c>
      <c r="S21" s="389">
        <v>14400</v>
      </c>
      <c r="T21" s="376">
        <f t="shared" si="0"/>
        <v>22</v>
      </c>
      <c r="U21" s="1195">
        <f t="shared" si="0"/>
        <v>102887</v>
      </c>
      <c r="V21" s="1197">
        <v>2</v>
      </c>
    </row>
    <row r="22" spans="1:22" ht="18" customHeight="1" x14ac:dyDescent="0.2">
      <c r="A22" s="1199">
        <v>3</v>
      </c>
      <c r="B22" s="396" t="s">
        <v>841</v>
      </c>
      <c r="C22" s="397" t="s">
        <v>821</v>
      </c>
      <c r="D22" s="388">
        <v>2</v>
      </c>
      <c r="E22" s="390">
        <v>18789</v>
      </c>
      <c r="F22" s="391">
        <v>1</v>
      </c>
      <c r="G22" s="389">
        <v>20616</v>
      </c>
      <c r="H22" s="388">
        <v>1</v>
      </c>
      <c r="I22" s="390">
        <v>13800</v>
      </c>
      <c r="J22" s="391">
        <v>4</v>
      </c>
      <c r="K22" s="389">
        <v>12235</v>
      </c>
      <c r="L22" s="388">
        <v>5</v>
      </c>
      <c r="M22" s="390">
        <v>7250</v>
      </c>
      <c r="N22" s="391">
        <v>4</v>
      </c>
      <c r="O22" s="389">
        <v>5380</v>
      </c>
      <c r="P22" s="388">
        <v>2</v>
      </c>
      <c r="Q22" s="390">
        <v>12650</v>
      </c>
      <c r="R22" s="391">
        <v>3</v>
      </c>
      <c r="S22" s="389">
        <v>12100</v>
      </c>
      <c r="T22" s="376">
        <f t="shared" si="0"/>
        <v>22</v>
      </c>
      <c r="U22" s="1195">
        <f t="shared" si="0"/>
        <v>102820</v>
      </c>
      <c r="V22" s="1197">
        <v>3</v>
      </c>
    </row>
    <row r="23" spans="1:22" ht="18" customHeight="1" x14ac:dyDescent="0.2">
      <c r="A23" s="1198">
        <v>4</v>
      </c>
      <c r="B23" s="396" t="s">
        <v>842</v>
      </c>
      <c r="C23" s="397" t="s">
        <v>822</v>
      </c>
      <c r="D23" s="388">
        <v>4</v>
      </c>
      <c r="E23" s="390">
        <v>14899</v>
      </c>
      <c r="F23" s="391">
        <v>3</v>
      </c>
      <c r="G23" s="389">
        <v>26304</v>
      </c>
      <c r="H23" s="388">
        <v>5</v>
      </c>
      <c r="I23" s="390">
        <v>75</v>
      </c>
      <c r="J23" s="391">
        <v>1</v>
      </c>
      <c r="K23" s="389">
        <v>28875</v>
      </c>
      <c r="L23" s="388">
        <v>4</v>
      </c>
      <c r="M23" s="390">
        <v>6480</v>
      </c>
      <c r="N23" s="391">
        <v>6</v>
      </c>
      <c r="O23" s="389">
        <v>4512</v>
      </c>
      <c r="P23" s="388">
        <v>1</v>
      </c>
      <c r="Q23" s="390">
        <v>18320</v>
      </c>
      <c r="R23" s="391">
        <v>5</v>
      </c>
      <c r="S23" s="389">
        <v>6795</v>
      </c>
      <c r="T23" s="376">
        <f t="shared" si="0"/>
        <v>29</v>
      </c>
      <c r="U23" s="1195">
        <f t="shared" si="0"/>
        <v>106260</v>
      </c>
      <c r="V23" s="1196">
        <v>4</v>
      </c>
    </row>
    <row r="24" spans="1:22" ht="18" customHeight="1" x14ac:dyDescent="0.2">
      <c r="A24" s="1199">
        <v>5</v>
      </c>
      <c r="B24" s="396" t="s">
        <v>843</v>
      </c>
      <c r="C24" s="397" t="s">
        <v>820</v>
      </c>
      <c r="D24" s="388">
        <v>8</v>
      </c>
      <c r="E24" s="390">
        <v>10398</v>
      </c>
      <c r="F24" s="391">
        <v>2</v>
      </c>
      <c r="G24" s="389">
        <v>17688</v>
      </c>
      <c r="H24" s="388">
        <v>6</v>
      </c>
      <c r="I24" s="390">
        <v>35</v>
      </c>
      <c r="J24" s="391">
        <v>3</v>
      </c>
      <c r="K24" s="389">
        <v>19195</v>
      </c>
      <c r="L24" s="388">
        <v>5</v>
      </c>
      <c r="M24" s="390">
        <v>6020</v>
      </c>
      <c r="N24" s="391">
        <v>3</v>
      </c>
      <c r="O24" s="389">
        <v>6955</v>
      </c>
      <c r="P24" s="388">
        <v>4</v>
      </c>
      <c r="Q24" s="390">
        <v>3385</v>
      </c>
      <c r="R24" s="391">
        <v>1</v>
      </c>
      <c r="S24" s="389">
        <v>9055</v>
      </c>
      <c r="T24" s="376">
        <f t="shared" si="0"/>
        <v>32</v>
      </c>
      <c r="U24" s="1195">
        <f t="shared" si="0"/>
        <v>72731</v>
      </c>
      <c r="V24" s="1197">
        <v>5</v>
      </c>
    </row>
    <row r="25" spans="1:22" ht="18" customHeight="1" x14ac:dyDescent="0.2">
      <c r="A25" s="1199">
        <v>6</v>
      </c>
      <c r="B25" s="396" t="s">
        <v>844</v>
      </c>
      <c r="C25" s="397" t="s">
        <v>824</v>
      </c>
      <c r="D25" s="388">
        <v>2</v>
      </c>
      <c r="E25" s="390">
        <v>18296</v>
      </c>
      <c r="F25" s="391">
        <v>6</v>
      </c>
      <c r="G25" s="389">
        <v>12649</v>
      </c>
      <c r="H25" s="388">
        <v>6</v>
      </c>
      <c r="I25" s="390">
        <v>220</v>
      </c>
      <c r="J25" s="391">
        <v>5</v>
      </c>
      <c r="K25" s="389">
        <v>4920</v>
      </c>
      <c r="L25" s="388">
        <v>2</v>
      </c>
      <c r="M25" s="390">
        <v>13740</v>
      </c>
      <c r="N25" s="391">
        <v>1</v>
      </c>
      <c r="O25" s="389">
        <v>26490</v>
      </c>
      <c r="P25" s="388">
        <v>7</v>
      </c>
      <c r="Q25" s="390">
        <v>5825</v>
      </c>
      <c r="R25" s="391">
        <v>5</v>
      </c>
      <c r="S25" s="389">
        <v>8420</v>
      </c>
      <c r="T25" s="376">
        <f t="shared" si="0"/>
        <v>34</v>
      </c>
      <c r="U25" s="1195">
        <f t="shared" si="0"/>
        <v>90560</v>
      </c>
      <c r="V25" s="1197">
        <v>6</v>
      </c>
    </row>
    <row r="26" spans="1:22" ht="18" customHeight="1" x14ac:dyDescent="0.2">
      <c r="A26" s="1198">
        <v>7</v>
      </c>
      <c r="B26" s="396" t="s">
        <v>845</v>
      </c>
      <c r="C26" s="397" t="s">
        <v>820</v>
      </c>
      <c r="D26" s="388">
        <v>7</v>
      </c>
      <c r="E26" s="390">
        <v>15088</v>
      </c>
      <c r="F26" s="391">
        <v>2</v>
      </c>
      <c r="G26" s="389">
        <v>18706</v>
      </c>
      <c r="H26" s="388">
        <v>1</v>
      </c>
      <c r="I26" s="390">
        <v>12485</v>
      </c>
      <c r="J26" s="391">
        <v>3</v>
      </c>
      <c r="K26" s="389">
        <v>14370</v>
      </c>
      <c r="L26" s="388">
        <v>2</v>
      </c>
      <c r="M26" s="390">
        <v>7482</v>
      </c>
      <c r="N26" s="391">
        <v>4</v>
      </c>
      <c r="O26" s="389">
        <v>8050</v>
      </c>
      <c r="P26" s="388">
        <v>8</v>
      </c>
      <c r="Q26" s="390">
        <v>4600</v>
      </c>
      <c r="R26" s="391">
        <v>7</v>
      </c>
      <c r="S26" s="389">
        <v>5335</v>
      </c>
      <c r="T26" s="376">
        <f t="shared" si="0"/>
        <v>34</v>
      </c>
      <c r="U26" s="1195">
        <f t="shared" si="0"/>
        <v>86116</v>
      </c>
      <c r="V26" s="1196">
        <v>7</v>
      </c>
    </row>
    <row r="27" spans="1:22" ht="18" customHeight="1" x14ac:dyDescent="0.2">
      <c r="A27" s="1199">
        <v>8</v>
      </c>
      <c r="B27" s="396" t="s">
        <v>846</v>
      </c>
      <c r="C27" s="397" t="s">
        <v>822</v>
      </c>
      <c r="D27" s="388">
        <v>2</v>
      </c>
      <c r="E27" s="390">
        <v>16388</v>
      </c>
      <c r="F27" s="391">
        <v>5</v>
      </c>
      <c r="G27" s="389">
        <v>15293</v>
      </c>
      <c r="H27" s="388">
        <v>1</v>
      </c>
      <c r="I27" s="390">
        <v>23060</v>
      </c>
      <c r="J27" s="391">
        <v>6</v>
      </c>
      <c r="K27" s="389">
        <v>3240</v>
      </c>
      <c r="L27" s="388">
        <v>3</v>
      </c>
      <c r="M27" s="390">
        <v>12450</v>
      </c>
      <c r="N27" s="391">
        <v>7</v>
      </c>
      <c r="O27" s="389">
        <v>2035</v>
      </c>
      <c r="P27" s="388">
        <v>5</v>
      </c>
      <c r="Q27" s="390">
        <v>4975</v>
      </c>
      <c r="R27" s="391">
        <v>5</v>
      </c>
      <c r="S27" s="389">
        <v>3285</v>
      </c>
      <c r="T27" s="376">
        <f t="shared" si="0"/>
        <v>34</v>
      </c>
      <c r="U27" s="1195">
        <f t="shared" si="0"/>
        <v>80726</v>
      </c>
      <c r="V27" s="1197">
        <v>8</v>
      </c>
    </row>
    <row r="28" spans="1:22" ht="18" customHeight="1" x14ac:dyDescent="0.2">
      <c r="A28" s="1199">
        <v>9</v>
      </c>
      <c r="B28" s="396" t="s">
        <v>847</v>
      </c>
      <c r="C28" s="397" t="s">
        <v>824</v>
      </c>
      <c r="D28" s="388">
        <v>5</v>
      </c>
      <c r="E28" s="390">
        <v>13688</v>
      </c>
      <c r="F28" s="391">
        <v>1</v>
      </c>
      <c r="G28" s="389">
        <v>19497</v>
      </c>
      <c r="H28" s="388">
        <v>7</v>
      </c>
      <c r="I28" s="390">
        <v>20</v>
      </c>
      <c r="J28" s="391">
        <v>5</v>
      </c>
      <c r="K28" s="389">
        <v>12910</v>
      </c>
      <c r="L28" s="388">
        <v>1</v>
      </c>
      <c r="M28" s="390">
        <v>15690</v>
      </c>
      <c r="N28" s="391">
        <v>5</v>
      </c>
      <c r="O28" s="389">
        <v>4555</v>
      </c>
      <c r="P28" s="388">
        <v>6</v>
      </c>
      <c r="Q28" s="390">
        <v>4885</v>
      </c>
      <c r="R28" s="391">
        <v>5</v>
      </c>
      <c r="S28" s="389">
        <v>5193</v>
      </c>
      <c r="T28" s="376">
        <f t="shared" si="0"/>
        <v>35</v>
      </c>
      <c r="U28" s="1195">
        <f t="shared" si="0"/>
        <v>76438</v>
      </c>
      <c r="V28" s="1197">
        <v>9</v>
      </c>
    </row>
    <row r="29" spans="1:22" ht="18" customHeight="1" x14ac:dyDescent="0.2">
      <c r="A29" s="1198">
        <v>10</v>
      </c>
      <c r="B29" s="396" t="s">
        <v>848</v>
      </c>
      <c r="C29" s="397" t="s">
        <v>825</v>
      </c>
      <c r="D29" s="388">
        <v>6</v>
      </c>
      <c r="E29" s="390">
        <v>12688</v>
      </c>
      <c r="F29" s="391">
        <v>3</v>
      </c>
      <c r="G29" s="389">
        <v>17675</v>
      </c>
      <c r="H29" s="388">
        <v>5</v>
      </c>
      <c r="I29" s="390">
        <v>4500</v>
      </c>
      <c r="J29" s="391">
        <v>1</v>
      </c>
      <c r="K29" s="389">
        <v>59650</v>
      </c>
      <c r="L29" s="388">
        <v>8</v>
      </c>
      <c r="M29" s="390">
        <v>4345</v>
      </c>
      <c r="N29" s="391">
        <v>1</v>
      </c>
      <c r="O29" s="389">
        <v>15895</v>
      </c>
      <c r="P29" s="388">
        <v>4</v>
      </c>
      <c r="Q29" s="390">
        <v>7675</v>
      </c>
      <c r="R29" s="391">
        <v>8</v>
      </c>
      <c r="S29" s="389">
        <v>5045</v>
      </c>
      <c r="T29" s="376">
        <f t="shared" si="0"/>
        <v>36</v>
      </c>
      <c r="U29" s="1195">
        <f t="shared" si="0"/>
        <v>127473</v>
      </c>
      <c r="V29" s="1196">
        <v>10</v>
      </c>
    </row>
    <row r="30" spans="1:22" ht="18" customHeight="1" x14ac:dyDescent="0.2">
      <c r="A30" s="1199">
        <v>11</v>
      </c>
      <c r="B30" s="396" t="s">
        <v>849</v>
      </c>
      <c r="C30" s="397" t="s">
        <v>821</v>
      </c>
      <c r="D30" s="388">
        <v>8</v>
      </c>
      <c r="E30" s="390">
        <v>12078</v>
      </c>
      <c r="F30" s="391">
        <v>5</v>
      </c>
      <c r="G30" s="389">
        <v>22362</v>
      </c>
      <c r="H30" s="388">
        <v>4</v>
      </c>
      <c r="I30" s="390">
        <v>5260</v>
      </c>
      <c r="J30" s="391">
        <v>6</v>
      </c>
      <c r="K30" s="389">
        <v>8310</v>
      </c>
      <c r="L30" s="388">
        <v>3</v>
      </c>
      <c r="M30" s="390">
        <v>9800</v>
      </c>
      <c r="N30" s="391">
        <v>7</v>
      </c>
      <c r="O30" s="389">
        <v>4214</v>
      </c>
      <c r="P30" s="388">
        <v>1</v>
      </c>
      <c r="Q30" s="390">
        <v>5970</v>
      </c>
      <c r="R30" s="391">
        <v>2</v>
      </c>
      <c r="S30" s="389">
        <v>6410</v>
      </c>
      <c r="T30" s="376">
        <f t="shared" si="0"/>
        <v>36</v>
      </c>
      <c r="U30" s="1195">
        <f t="shared" si="0"/>
        <v>74404</v>
      </c>
      <c r="V30" s="1197">
        <v>11</v>
      </c>
    </row>
    <row r="31" spans="1:22" ht="18" customHeight="1" x14ac:dyDescent="0.2">
      <c r="A31" s="1199">
        <v>12</v>
      </c>
      <c r="B31" s="396" t="s">
        <v>850</v>
      </c>
      <c r="C31" s="397" t="s">
        <v>825</v>
      </c>
      <c r="D31" s="388">
        <v>9</v>
      </c>
      <c r="E31" s="390">
        <v>0</v>
      </c>
      <c r="F31" s="391">
        <v>2</v>
      </c>
      <c r="G31" s="389">
        <v>26977</v>
      </c>
      <c r="H31" s="388">
        <v>3</v>
      </c>
      <c r="I31" s="390">
        <v>6690</v>
      </c>
      <c r="J31" s="391">
        <v>1</v>
      </c>
      <c r="K31" s="389">
        <v>32940</v>
      </c>
      <c r="L31" s="388">
        <v>7</v>
      </c>
      <c r="M31" s="390">
        <v>4515</v>
      </c>
      <c r="N31" s="391">
        <v>6</v>
      </c>
      <c r="O31" s="389">
        <v>2995</v>
      </c>
      <c r="P31" s="388">
        <v>2</v>
      </c>
      <c r="Q31" s="390">
        <v>6600</v>
      </c>
      <c r="R31" s="391">
        <v>7</v>
      </c>
      <c r="S31" s="389">
        <v>2760</v>
      </c>
      <c r="T31" s="376">
        <f t="shared" si="0"/>
        <v>37</v>
      </c>
      <c r="U31" s="1195">
        <f t="shared" si="0"/>
        <v>83477</v>
      </c>
      <c r="V31" s="1197">
        <v>12</v>
      </c>
    </row>
    <row r="32" spans="1:22" ht="18" customHeight="1" x14ac:dyDescent="0.2">
      <c r="A32" s="1198">
        <v>13</v>
      </c>
      <c r="B32" s="396" t="s">
        <v>851</v>
      </c>
      <c r="C32" s="397" t="s">
        <v>826</v>
      </c>
      <c r="D32" s="388">
        <v>3</v>
      </c>
      <c r="E32" s="390">
        <v>17477</v>
      </c>
      <c r="F32" s="391">
        <v>4</v>
      </c>
      <c r="G32" s="389">
        <v>15480</v>
      </c>
      <c r="H32" s="388">
        <v>2</v>
      </c>
      <c r="I32" s="390">
        <v>8885</v>
      </c>
      <c r="J32" s="391">
        <v>6</v>
      </c>
      <c r="K32" s="389">
        <v>3695</v>
      </c>
      <c r="L32" s="388">
        <v>6</v>
      </c>
      <c r="M32" s="390">
        <v>4600</v>
      </c>
      <c r="N32" s="391">
        <v>3</v>
      </c>
      <c r="O32" s="389">
        <v>11030</v>
      </c>
      <c r="P32" s="388">
        <v>5</v>
      </c>
      <c r="Q32" s="390">
        <v>7655</v>
      </c>
      <c r="R32" s="391">
        <v>8</v>
      </c>
      <c r="S32" s="389">
        <v>2905</v>
      </c>
      <c r="T32" s="376">
        <f t="shared" si="0"/>
        <v>37</v>
      </c>
      <c r="U32" s="1195">
        <f t="shared" si="0"/>
        <v>71727</v>
      </c>
      <c r="V32" s="1196">
        <v>13</v>
      </c>
    </row>
    <row r="33" spans="1:22" ht="18" customHeight="1" x14ac:dyDescent="0.2">
      <c r="A33" s="1199">
        <v>14</v>
      </c>
      <c r="B33" s="396" t="s">
        <v>852</v>
      </c>
      <c r="C33" s="397" t="s">
        <v>822</v>
      </c>
      <c r="D33" s="388">
        <v>4</v>
      </c>
      <c r="E33" s="390">
        <v>15649</v>
      </c>
      <c r="F33" s="391">
        <v>6</v>
      </c>
      <c r="G33" s="389">
        <v>12799</v>
      </c>
      <c r="H33" s="388">
        <v>2</v>
      </c>
      <c r="I33" s="390">
        <v>8880</v>
      </c>
      <c r="J33" s="391">
        <v>8</v>
      </c>
      <c r="K33" s="389">
        <v>805</v>
      </c>
      <c r="L33" s="388">
        <v>6</v>
      </c>
      <c r="M33" s="390">
        <v>4932</v>
      </c>
      <c r="N33" s="391">
        <v>7</v>
      </c>
      <c r="O33" s="389">
        <v>2860</v>
      </c>
      <c r="P33" s="388">
        <v>2</v>
      </c>
      <c r="Q33" s="390">
        <v>4285</v>
      </c>
      <c r="R33" s="391">
        <v>2</v>
      </c>
      <c r="S33" s="389">
        <v>13200</v>
      </c>
      <c r="T33" s="376">
        <f t="shared" si="0"/>
        <v>37</v>
      </c>
      <c r="U33" s="1195">
        <f t="shared" si="0"/>
        <v>63410</v>
      </c>
      <c r="V33" s="1197">
        <v>14</v>
      </c>
    </row>
    <row r="34" spans="1:22" ht="18" customHeight="1" x14ac:dyDescent="0.2">
      <c r="A34" s="1199">
        <v>15</v>
      </c>
      <c r="B34" s="396" t="s">
        <v>853</v>
      </c>
      <c r="C34" s="397" t="s">
        <v>823</v>
      </c>
      <c r="D34" s="388">
        <v>6</v>
      </c>
      <c r="E34" s="390">
        <v>9922</v>
      </c>
      <c r="F34" s="391">
        <v>8</v>
      </c>
      <c r="G34" s="389">
        <v>6134</v>
      </c>
      <c r="H34" s="388">
        <v>2</v>
      </c>
      <c r="I34" s="390">
        <v>11450</v>
      </c>
      <c r="J34" s="391">
        <v>8</v>
      </c>
      <c r="K34" s="389">
        <v>2440</v>
      </c>
      <c r="L34" s="388">
        <v>1</v>
      </c>
      <c r="M34" s="390">
        <v>10875</v>
      </c>
      <c r="N34" s="391">
        <v>5</v>
      </c>
      <c r="O34" s="389">
        <v>4285</v>
      </c>
      <c r="P34" s="388">
        <v>6</v>
      </c>
      <c r="Q34" s="390">
        <v>2205</v>
      </c>
      <c r="R34" s="391">
        <v>2</v>
      </c>
      <c r="S34" s="389">
        <v>8300</v>
      </c>
      <c r="T34" s="376">
        <f t="shared" si="0"/>
        <v>38</v>
      </c>
      <c r="U34" s="1195">
        <f t="shared" si="0"/>
        <v>55611</v>
      </c>
      <c r="V34" s="1197">
        <v>15</v>
      </c>
    </row>
    <row r="35" spans="1:22" ht="18" customHeight="1" x14ac:dyDescent="0.2">
      <c r="A35" s="1198">
        <v>16</v>
      </c>
      <c r="B35" s="396" t="s">
        <v>854</v>
      </c>
      <c r="C35" s="397" t="s">
        <v>821</v>
      </c>
      <c r="D35" s="388">
        <v>4</v>
      </c>
      <c r="E35" s="390">
        <v>13648</v>
      </c>
      <c r="F35" s="391">
        <v>3</v>
      </c>
      <c r="G35" s="389">
        <v>17469</v>
      </c>
      <c r="H35" s="388">
        <v>4</v>
      </c>
      <c r="I35" s="390">
        <v>3470</v>
      </c>
      <c r="J35" s="391">
        <v>5</v>
      </c>
      <c r="K35" s="389">
        <v>9060</v>
      </c>
      <c r="L35" s="388">
        <v>9</v>
      </c>
      <c r="M35" s="390">
        <v>0</v>
      </c>
      <c r="N35" s="391">
        <v>9</v>
      </c>
      <c r="O35" s="389">
        <v>0</v>
      </c>
      <c r="P35" s="388">
        <v>1</v>
      </c>
      <c r="Q35" s="390">
        <v>8670</v>
      </c>
      <c r="R35" s="391">
        <v>4</v>
      </c>
      <c r="S35" s="389">
        <v>7535</v>
      </c>
      <c r="T35" s="376">
        <f t="shared" si="0"/>
        <v>39</v>
      </c>
      <c r="U35" s="1195">
        <f t="shared" si="0"/>
        <v>59852</v>
      </c>
      <c r="V35" s="1196">
        <v>16</v>
      </c>
    </row>
    <row r="36" spans="1:22" ht="18" customHeight="1" x14ac:dyDescent="0.2">
      <c r="A36" s="1199">
        <v>17</v>
      </c>
      <c r="B36" s="396" t="s">
        <v>855</v>
      </c>
      <c r="C36" s="397" t="s">
        <v>826</v>
      </c>
      <c r="D36" s="388">
        <v>3</v>
      </c>
      <c r="E36" s="390">
        <v>15688</v>
      </c>
      <c r="F36" s="391">
        <v>7</v>
      </c>
      <c r="G36" s="389">
        <v>17473</v>
      </c>
      <c r="H36" s="388">
        <v>4</v>
      </c>
      <c r="I36" s="390">
        <v>245</v>
      </c>
      <c r="J36" s="391">
        <v>4</v>
      </c>
      <c r="K36" s="389">
        <v>13200</v>
      </c>
      <c r="L36" s="388">
        <v>8</v>
      </c>
      <c r="M36" s="390">
        <v>4980</v>
      </c>
      <c r="N36" s="391">
        <v>8</v>
      </c>
      <c r="O36" s="389">
        <v>1950</v>
      </c>
      <c r="P36" s="388">
        <v>4</v>
      </c>
      <c r="Q36" s="390">
        <v>5080</v>
      </c>
      <c r="R36" s="391">
        <v>4</v>
      </c>
      <c r="S36" s="389">
        <v>10780</v>
      </c>
      <c r="T36" s="376">
        <f t="shared" si="0"/>
        <v>42</v>
      </c>
      <c r="U36" s="1195">
        <f t="shared" si="0"/>
        <v>69396</v>
      </c>
      <c r="V36" s="1197">
        <v>17</v>
      </c>
    </row>
    <row r="37" spans="1:22" ht="18" customHeight="1" x14ac:dyDescent="0.2">
      <c r="A37" s="1199">
        <v>18</v>
      </c>
      <c r="B37" s="396" t="s">
        <v>856</v>
      </c>
      <c r="C37" s="397" t="s">
        <v>823</v>
      </c>
      <c r="D37" s="388">
        <v>1</v>
      </c>
      <c r="E37" s="390">
        <v>20139</v>
      </c>
      <c r="F37" s="391">
        <v>5</v>
      </c>
      <c r="G37" s="389">
        <v>13168</v>
      </c>
      <c r="H37" s="388">
        <v>8</v>
      </c>
      <c r="I37" s="390">
        <v>0</v>
      </c>
      <c r="J37" s="391">
        <v>4</v>
      </c>
      <c r="K37" s="389">
        <v>10120</v>
      </c>
      <c r="L37" s="388">
        <v>7</v>
      </c>
      <c r="M37" s="390">
        <v>6955</v>
      </c>
      <c r="N37" s="391">
        <v>2</v>
      </c>
      <c r="O37" s="389">
        <v>15663</v>
      </c>
      <c r="P37" s="388">
        <v>8</v>
      </c>
      <c r="Q37" s="390">
        <v>855</v>
      </c>
      <c r="R37" s="391">
        <v>8</v>
      </c>
      <c r="S37" s="389">
        <v>1755</v>
      </c>
      <c r="T37" s="376">
        <f t="shared" si="0"/>
        <v>43</v>
      </c>
      <c r="U37" s="1195">
        <f t="shared" si="0"/>
        <v>68655</v>
      </c>
      <c r="V37" s="1197">
        <v>18</v>
      </c>
    </row>
    <row r="38" spans="1:22" ht="20.25" customHeight="1" x14ac:dyDescent="0.2">
      <c r="A38" s="1198">
        <v>19</v>
      </c>
      <c r="B38" s="396" t="s">
        <v>857</v>
      </c>
      <c r="C38" s="397" t="s">
        <v>826</v>
      </c>
      <c r="D38" s="388">
        <v>5</v>
      </c>
      <c r="E38" s="390">
        <v>13585</v>
      </c>
      <c r="F38" s="391">
        <v>4</v>
      </c>
      <c r="G38" s="389">
        <v>14489</v>
      </c>
      <c r="H38" s="388">
        <v>5</v>
      </c>
      <c r="I38" s="390">
        <v>1805</v>
      </c>
      <c r="J38" s="391">
        <v>8</v>
      </c>
      <c r="K38" s="389">
        <v>1390</v>
      </c>
      <c r="L38" s="388">
        <v>7</v>
      </c>
      <c r="M38" s="390">
        <v>4798</v>
      </c>
      <c r="N38" s="391">
        <v>8</v>
      </c>
      <c r="O38" s="389">
        <v>3125</v>
      </c>
      <c r="P38" s="388">
        <v>3</v>
      </c>
      <c r="Q38" s="390">
        <v>3395</v>
      </c>
      <c r="R38" s="391">
        <v>3</v>
      </c>
      <c r="S38" s="389">
        <v>5695</v>
      </c>
      <c r="T38" s="376">
        <f t="shared" si="0"/>
        <v>43</v>
      </c>
      <c r="U38" s="1195">
        <f t="shared" si="0"/>
        <v>48282</v>
      </c>
      <c r="V38" s="1196">
        <v>19</v>
      </c>
    </row>
    <row r="39" spans="1:22" ht="19.5" customHeight="1" x14ac:dyDescent="0.2">
      <c r="A39" s="1199">
        <v>20</v>
      </c>
      <c r="B39" s="396" t="s">
        <v>858</v>
      </c>
      <c r="C39" s="397" t="s">
        <v>827</v>
      </c>
      <c r="D39" s="388">
        <v>8</v>
      </c>
      <c r="E39" s="390">
        <v>7643</v>
      </c>
      <c r="F39" s="391">
        <v>7</v>
      </c>
      <c r="G39" s="389">
        <v>8839</v>
      </c>
      <c r="H39" s="388">
        <v>7</v>
      </c>
      <c r="I39" s="390">
        <v>55</v>
      </c>
      <c r="J39" s="391">
        <v>7</v>
      </c>
      <c r="K39" s="389">
        <v>2340</v>
      </c>
      <c r="L39" s="388">
        <v>1</v>
      </c>
      <c r="M39" s="390">
        <v>18320</v>
      </c>
      <c r="N39" s="391">
        <v>2</v>
      </c>
      <c r="O39" s="389">
        <v>8225</v>
      </c>
      <c r="P39" s="388">
        <v>6</v>
      </c>
      <c r="Q39" s="390">
        <v>5975</v>
      </c>
      <c r="R39" s="391">
        <v>6</v>
      </c>
      <c r="S39" s="389">
        <v>2845</v>
      </c>
      <c r="T39" s="376">
        <f t="shared" si="0"/>
        <v>44</v>
      </c>
      <c r="U39" s="1195">
        <f t="shared" si="0"/>
        <v>54242</v>
      </c>
      <c r="V39" s="1197">
        <v>20</v>
      </c>
    </row>
    <row r="40" spans="1:22" ht="21.75" customHeight="1" x14ac:dyDescent="0.2">
      <c r="A40" s="1199">
        <v>21</v>
      </c>
      <c r="B40" s="396" t="s">
        <v>859</v>
      </c>
      <c r="C40" s="397" t="s">
        <v>824</v>
      </c>
      <c r="D40" s="388">
        <v>3</v>
      </c>
      <c r="E40" s="390">
        <v>14958</v>
      </c>
      <c r="F40" s="391">
        <v>6</v>
      </c>
      <c r="G40" s="389">
        <v>18368</v>
      </c>
      <c r="H40" s="388">
        <v>8</v>
      </c>
      <c r="I40" s="390">
        <v>0</v>
      </c>
      <c r="J40" s="391">
        <v>3</v>
      </c>
      <c r="K40" s="389">
        <v>11870</v>
      </c>
      <c r="L40" s="388">
        <v>5</v>
      </c>
      <c r="M40" s="390">
        <v>5288</v>
      </c>
      <c r="N40" s="391">
        <v>6</v>
      </c>
      <c r="O40" s="389">
        <v>3775</v>
      </c>
      <c r="P40" s="388">
        <v>8</v>
      </c>
      <c r="Q40" s="390">
        <v>1585</v>
      </c>
      <c r="R40" s="391">
        <v>6</v>
      </c>
      <c r="S40" s="389">
        <v>4665</v>
      </c>
      <c r="T40" s="376">
        <f t="shared" si="0"/>
        <v>45</v>
      </c>
      <c r="U40" s="1195">
        <f t="shared" si="0"/>
        <v>60509</v>
      </c>
      <c r="V40" s="1197">
        <v>21</v>
      </c>
    </row>
    <row r="41" spans="1:22" ht="24" customHeight="1" x14ac:dyDescent="0.2">
      <c r="A41" s="1198">
        <v>22</v>
      </c>
      <c r="B41" s="396" t="s">
        <v>860</v>
      </c>
      <c r="C41" s="397" t="s">
        <v>827</v>
      </c>
      <c r="D41" s="388">
        <v>7</v>
      </c>
      <c r="E41" s="390">
        <v>11386</v>
      </c>
      <c r="F41" s="391">
        <v>8</v>
      </c>
      <c r="G41" s="389">
        <v>15928</v>
      </c>
      <c r="H41" s="388">
        <v>8</v>
      </c>
      <c r="I41" s="390">
        <v>0</v>
      </c>
      <c r="J41" s="391">
        <v>7</v>
      </c>
      <c r="K41" s="389">
        <v>7730</v>
      </c>
      <c r="L41" s="388">
        <v>3</v>
      </c>
      <c r="M41" s="390">
        <v>6167</v>
      </c>
      <c r="N41" s="391">
        <v>2</v>
      </c>
      <c r="O41" s="389">
        <v>12550</v>
      </c>
      <c r="P41" s="388">
        <v>5</v>
      </c>
      <c r="Q41" s="390">
        <v>3345</v>
      </c>
      <c r="R41" s="391">
        <v>6</v>
      </c>
      <c r="S41" s="389">
        <v>7595</v>
      </c>
      <c r="T41" s="376">
        <f t="shared" si="0"/>
        <v>46</v>
      </c>
      <c r="U41" s="1195">
        <f t="shared" si="0"/>
        <v>64701</v>
      </c>
      <c r="V41" s="1196">
        <v>22</v>
      </c>
    </row>
    <row r="42" spans="1:22" ht="21" customHeight="1" x14ac:dyDescent="0.2">
      <c r="A42" s="1199">
        <v>23</v>
      </c>
      <c r="B42" s="396" t="s">
        <v>861</v>
      </c>
      <c r="C42" s="397" t="s">
        <v>827</v>
      </c>
      <c r="D42" s="388">
        <v>6</v>
      </c>
      <c r="E42" s="390">
        <v>15168</v>
      </c>
      <c r="F42" s="391">
        <v>7</v>
      </c>
      <c r="G42" s="389">
        <v>8770</v>
      </c>
      <c r="H42" s="388">
        <v>7</v>
      </c>
      <c r="I42" s="390">
        <v>40</v>
      </c>
      <c r="J42" s="391">
        <v>2</v>
      </c>
      <c r="K42" s="389">
        <v>23640</v>
      </c>
      <c r="L42" s="388">
        <v>8</v>
      </c>
      <c r="M42" s="390">
        <v>4285</v>
      </c>
      <c r="N42" s="391">
        <v>3</v>
      </c>
      <c r="O42" s="389">
        <v>10452</v>
      </c>
      <c r="P42" s="388">
        <v>7</v>
      </c>
      <c r="Q42" s="390">
        <v>2950</v>
      </c>
      <c r="R42" s="391">
        <v>7</v>
      </c>
      <c r="S42" s="389">
        <v>2985</v>
      </c>
      <c r="T42" s="376">
        <f t="shared" si="0"/>
        <v>47</v>
      </c>
      <c r="U42" s="1195">
        <f t="shared" si="0"/>
        <v>68290</v>
      </c>
      <c r="V42" s="1197">
        <v>23</v>
      </c>
    </row>
    <row r="43" spans="1:22" ht="23.25" customHeight="1" x14ac:dyDescent="0.2">
      <c r="A43" s="1199">
        <v>24</v>
      </c>
      <c r="B43" s="396" t="s">
        <v>862</v>
      </c>
      <c r="C43" s="397" t="s">
        <v>825</v>
      </c>
      <c r="D43" s="388">
        <v>5</v>
      </c>
      <c r="E43" s="390">
        <v>15587</v>
      </c>
      <c r="F43" s="391">
        <v>8</v>
      </c>
      <c r="G43" s="389">
        <v>8423</v>
      </c>
      <c r="H43" s="388">
        <v>3</v>
      </c>
      <c r="I43" s="390">
        <v>4680</v>
      </c>
      <c r="J43" s="391">
        <v>2</v>
      </c>
      <c r="K43" s="389">
        <v>20820</v>
      </c>
      <c r="L43" s="388">
        <v>9</v>
      </c>
      <c r="M43" s="390">
        <v>0</v>
      </c>
      <c r="N43" s="391">
        <v>9</v>
      </c>
      <c r="O43" s="389">
        <v>0</v>
      </c>
      <c r="P43" s="388">
        <v>8</v>
      </c>
      <c r="Q43" s="390">
        <v>1130</v>
      </c>
      <c r="R43" s="391">
        <v>3</v>
      </c>
      <c r="S43" s="389">
        <v>7705</v>
      </c>
      <c r="T43" s="376">
        <f t="shared" si="0"/>
        <v>47</v>
      </c>
      <c r="U43" s="1195">
        <f t="shared" si="0"/>
        <v>58345</v>
      </c>
      <c r="V43" s="1197">
        <v>24</v>
      </c>
    </row>
    <row r="44" spans="1:22" ht="21.75" customHeight="1" x14ac:dyDescent="0.2">
      <c r="A44" s="1198">
        <v>25</v>
      </c>
      <c r="B44" s="396" t="s">
        <v>863</v>
      </c>
      <c r="C44" s="397" t="s">
        <v>825</v>
      </c>
      <c r="D44" s="388">
        <v>7</v>
      </c>
      <c r="E44" s="390">
        <v>7644</v>
      </c>
      <c r="F44" s="391">
        <v>9</v>
      </c>
      <c r="G44" s="389">
        <v>0</v>
      </c>
      <c r="H44" s="388">
        <v>9</v>
      </c>
      <c r="I44" s="390">
        <v>0</v>
      </c>
      <c r="J44" s="391">
        <v>9</v>
      </c>
      <c r="K44" s="389">
        <v>0</v>
      </c>
      <c r="L44" s="388">
        <v>6</v>
      </c>
      <c r="M44" s="390">
        <v>7000</v>
      </c>
      <c r="N44" s="391">
        <v>5</v>
      </c>
      <c r="O44" s="389">
        <v>5320</v>
      </c>
      <c r="P44" s="388">
        <v>9</v>
      </c>
      <c r="Q44" s="390">
        <v>0</v>
      </c>
      <c r="R44" s="391">
        <v>9</v>
      </c>
      <c r="S44" s="389">
        <v>0</v>
      </c>
      <c r="T44" s="376">
        <f t="shared" si="0"/>
        <v>63</v>
      </c>
      <c r="U44" s="1195">
        <f t="shared" si="0"/>
        <v>19964</v>
      </c>
      <c r="V44" s="1196">
        <v>25</v>
      </c>
    </row>
    <row r="45" spans="1:22" ht="25.5" customHeight="1" thickBot="1" x14ac:dyDescent="0.25">
      <c r="A45" s="1200">
        <v>26</v>
      </c>
      <c r="B45" s="1201" t="s">
        <v>864</v>
      </c>
      <c r="C45" s="1202" t="s">
        <v>821</v>
      </c>
      <c r="D45" s="1203">
        <v>9</v>
      </c>
      <c r="E45" s="1204">
        <v>0</v>
      </c>
      <c r="F45" s="1205">
        <v>9</v>
      </c>
      <c r="G45" s="1206">
        <v>0</v>
      </c>
      <c r="H45" s="1203">
        <v>9</v>
      </c>
      <c r="I45" s="1204">
        <v>0</v>
      </c>
      <c r="J45" s="1205">
        <v>9</v>
      </c>
      <c r="K45" s="1206">
        <v>0</v>
      </c>
      <c r="L45" s="1203">
        <v>4</v>
      </c>
      <c r="M45" s="1204">
        <v>5676</v>
      </c>
      <c r="N45" s="1205">
        <v>9</v>
      </c>
      <c r="O45" s="1206">
        <v>0</v>
      </c>
      <c r="P45" s="1203">
        <v>9</v>
      </c>
      <c r="Q45" s="1204">
        <v>0</v>
      </c>
      <c r="R45" s="1205">
        <v>9</v>
      </c>
      <c r="S45" s="1206">
        <v>0</v>
      </c>
      <c r="T45" s="1203">
        <f t="shared" si="0"/>
        <v>67</v>
      </c>
      <c r="U45" s="1207">
        <f t="shared" si="0"/>
        <v>5676</v>
      </c>
      <c r="V45" s="1208">
        <v>26</v>
      </c>
    </row>
    <row r="46" spans="1:22" ht="15.75" x14ac:dyDescent="0.2">
      <c r="A46" s="370">
        <v>27</v>
      </c>
      <c r="B46" s="394" t="s">
        <v>333</v>
      </c>
      <c r="C46" s="395" t="s">
        <v>333</v>
      </c>
      <c r="D46" s="376" t="s">
        <v>333</v>
      </c>
      <c r="E46" s="377" t="s">
        <v>333</v>
      </c>
      <c r="F46" s="374" t="s">
        <v>333</v>
      </c>
      <c r="G46" s="378" t="s">
        <v>333</v>
      </c>
      <c r="H46" s="376" t="s">
        <v>333</v>
      </c>
      <c r="I46" s="377" t="s">
        <v>333</v>
      </c>
      <c r="J46" s="374" t="s">
        <v>333</v>
      </c>
      <c r="K46" s="378" t="s">
        <v>333</v>
      </c>
      <c r="L46" s="376" t="s">
        <v>333</v>
      </c>
      <c r="M46" s="377" t="s">
        <v>333</v>
      </c>
      <c r="N46" s="374" t="s">
        <v>333</v>
      </c>
      <c r="O46" s="378" t="s">
        <v>333</v>
      </c>
      <c r="P46" s="376" t="s">
        <v>333</v>
      </c>
      <c r="Q46" s="377" t="s">
        <v>333</v>
      </c>
      <c r="R46" s="374" t="s">
        <v>333</v>
      </c>
      <c r="S46" s="378" t="s">
        <v>333</v>
      </c>
      <c r="T46" s="379" t="str">
        <f t="shared" si="0"/>
        <v/>
      </c>
      <c r="U46" s="380" t="str">
        <f t="shared" si="0"/>
        <v/>
      </c>
      <c r="V46" s="370"/>
    </row>
    <row r="47" spans="1:22" ht="16.5" x14ac:dyDescent="0.2">
      <c r="A47" s="370">
        <v>28</v>
      </c>
      <c r="B47" s="396" t="s">
        <v>333</v>
      </c>
      <c r="C47" s="397" t="s">
        <v>333</v>
      </c>
      <c r="D47" s="388" t="s">
        <v>333</v>
      </c>
      <c r="E47" s="390" t="s">
        <v>333</v>
      </c>
      <c r="F47" s="391" t="s">
        <v>333</v>
      </c>
      <c r="G47" s="389" t="s">
        <v>333</v>
      </c>
      <c r="H47" s="388" t="s">
        <v>333</v>
      </c>
      <c r="I47" s="390" t="s">
        <v>333</v>
      </c>
      <c r="J47" s="391" t="s">
        <v>333</v>
      </c>
      <c r="K47" s="389" t="s">
        <v>333</v>
      </c>
      <c r="L47" s="388" t="s">
        <v>333</v>
      </c>
      <c r="M47" s="390" t="s">
        <v>333</v>
      </c>
      <c r="N47" s="391" t="s">
        <v>333</v>
      </c>
      <c r="O47" s="389" t="s">
        <v>333</v>
      </c>
      <c r="P47" s="388" t="s">
        <v>333</v>
      </c>
      <c r="Q47" s="390" t="s">
        <v>333</v>
      </c>
      <c r="R47" s="391" t="s">
        <v>333</v>
      </c>
      <c r="S47" s="389" t="s">
        <v>333</v>
      </c>
      <c r="T47" s="379" t="str">
        <f t="shared" si="0"/>
        <v/>
      </c>
      <c r="U47" s="380" t="str">
        <f t="shared" si="0"/>
        <v/>
      </c>
      <c r="V47" s="381" t="str">
        <f t="shared" ref="V47:V62" si="1">IF(ISNUMBER(AB47)=TRUE,AB47,"")</f>
        <v/>
      </c>
    </row>
    <row r="48" spans="1:22" ht="16.5" x14ac:dyDescent="0.2">
      <c r="A48" s="384">
        <v>29</v>
      </c>
      <c r="B48" s="396" t="s">
        <v>333</v>
      </c>
      <c r="C48" s="397" t="s">
        <v>333</v>
      </c>
      <c r="D48" s="388" t="s">
        <v>333</v>
      </c>
      <c r="E48" s="390" t="s">
        <v>333</v>
      </c>
      <c r="F48" s="391" t="s">
        <v>333</v>
      </c>
      <c r="G48" s="389" t="s">
        <v>333</v>
      </c>
      <c r="H48" s="388" t="s">
        <v>333</v>
      </c>
      <c r="I48" s="390" t="s">
        <v>333</v>
      </c>
      <c r="J48" s="391" t="s">
        <v>333</v>
      </c>
      <c r="K48" s="389" t="s">
        <v>333</v>
      </c>
      <c r="L48" s="388" t="s">
        <v>333</v>
      </c>
      <c r="M48" s="390" t="s">
        <v>333</v>
      </c>
      <c r="N48" s="391" t="s">
        <v>333</v>
      </c>
      <c r="O48" s="389" t="s">
        <v>333</v>
      </c>
      <c r="P48" s="388" t="s">
        <v>333</v>
      </c>
      <c r="Q48" s="390" t="s">
        <v>333</v>
      </c>
      <c r="R48" s="391" t="s">
        <v>333</v>
      </c>
      <c r="S48" s="389" t="s">
        <v>333</v>
      </c>
      <c r="T48" s="379" t="str">
        <f t="shared" si="0"/>
        <v/>
      </c>
      <c r="U48" s="380" t="str">
        <f t="shared" si="0"/>
        <v/>
      </c>
      <c r="V48" s="381" t="str">
        <f t="shared" si="1"/>
        <v/>
      </c>
    </row>
    <row r="49" spans="1:22" ht="16.5" x14ac:dyDescent="0.2">
      <c r="A49" s="384">
        <v>30</v>
      </c>
      <c r="B49" s="396" t="s">
        <v>333</v>
      </c>
      <c r="C49" s="397" t="s">
        <v>333</v>
      </c>
      <c r="D49" s="388" t="s">
        <v>333</v>
      </c>
      <c r="E49" s="390" t="s">
        <v>333</v>
      </c>
      <c r="F49" s="391" t="s">
        <v>333</v>
      </c>
      <c r="G49" s="389" t="s">
        <v>333</v>
      </c>
      <c r="H49" s="388" t="s">
        <v>333</v>
      </c>
      <c r="I49" s="390" t="s">
        <v>333</v>
      </c>
      <c r="J49" s="391" t="s">
        <v>333</v>
      </c>
      <c r="K49" s="389" t="s">
        <v>333</v>
      </c>
      <c r="L49" s="388" t="s">
        <v>333</v>
      </c>
      <c r="M49" s="390" t="s">
        <v>333</v>
      </c>
      <c r="N49" s="391" t="s">
        <v>333</v>
      </c>
      <c r="O49" s="389" t="s">
        <v>333</v>
      </c>
      <c r="P49" s="388" t="s">
        <v>333</v>
      </c>
      <c r="Q49" s="390" t="s">
        <v>333</v>
      </c>
      <c r="R49" s="391" t="s">
        <v>333</v>
      </c>
      <c r="S49" s="389" t="s">
        <v>333</v>
      </c>
      <c r="T49" s="379" t="str">
        <f t="shared" si="0"/>
        <v/>
      </c>
      <c r="U49" s="380" t="str">
        <f t="shared" si="0"/>
        <v/>
      </c>
      <c r="V49" s="381" t="str">
        <f t="shared" si="1"/>
        <v/>
      </c>
    </row>
    <row r="50" spans="1:22" ht="16.5" x14ac:dyDescent="0.2">
      <c r="A50" s="370">
        <v>31</v>
      </c>
      <c r="B50" s="396" t="s">
        <v>333</v>
      </c>
      <c r="C50" s="397" t="s">
        <v>333</v>
      </c>
      <c r="D50" s="388" t="s">
        <v>333</v>
      </c>
      <c r="E50" s="390" t="s">
        <v>333</v>
      </c>
      <c r="F50" s="391" t="s">
        <v>333</v>
      </c>
      <c r="G50" s="389" t="s">
        <v>333</v>
      </c>
      <c r="H50" s="388" t="s">
        <v>333</v>
      </c>
      <c r="I50" s="390" t="s">
        <v>333</v>
      </c>
      <c r="J50" s="391" t="s">
        <v>333</v>
      </c>
      <c r="K50" s="389" t="s">
        <v>333</v>
      </c>
      <c r="L50" s="388" t="s">
        <v>333</v>
      </c>
      <c r="M50" s="390" t="s">
        <v>333</v>
      </c>
      <c r="N50" s="391" t="s">
        <v>333</v>
      </c>
      <c r="O50" s="389" t="s">
        <v>333</v>
      </c>
      <c r="P50" s="388" t="s">
        <v>333</v>
      </c>
      <c r="Q50" s="390" t="s">
        <v>333</v>
      </c>
      <c r="R50" s="391" t="s">
        <v>333</v>
      </c>
      <c r="S50" s="389" t="s">
        <v>333</v>
      </c>
      <c r="T50" s="379" t="str">
        <f t="shared" si="0"/>
        <v/>
      </c>
      <c r="U50" s="380" t="str">
        <f t="shared" si="0"/>
        <v/>
      </c>
      <c r="V50" s="381" t="str">
        <f t="shared" si="1"/>
        <v/>
      </c>
    </row>
    <row r="51" spans="1:22" ht="16.5" x14ac:dyDescent="0.2">
      <c r="A51" s="384">
        <v>32</v>
      </c>
      <c r="B51" s="396" t="s">
        <v>333</v>
      </c>
      <c r="C51" s="397" t="s">
        <v>333</v>
      </c>
      <c r="D51" s="388" t="s">
        <v>333</v>
      </c>
      <c r="E51" s="390" t="s">
        <v>333</v>
      </c>
      <c r="F51" s="391" t="s">
        <v>333</v>
      </c>
      <c r="G51" s="389" t="s">
        <v>333</v>
      </c>
      <c r="H51" s="388" t="s">
        <v>333</v>
      </c>
      <c r="I51" s="390" t="s">
        <v>333</v>
      </c>
      <c r="J51" s="391" t="s">
        <v>333</v>
      </c>
      <c r="K51" s="389" t="s">
        <v>333</v>
      </c>
      <c r="L51" s="388" t="s">
        <v>333</v>
      </c>
      <c r="M51" s="390" t="s">
        <v>333</v>
      </c>
      <c r="N51" s="391" t="s">
        <v>333</v>
      </c>
      <c r="O51" s="389" t="s">
        <v>333</v>
      </c>
      <c r="P51" s="388" t="s">
        <v>333</v>
      </c>
      <c r="Q51" s="390" t="s">
        <v>333</v>
      </c>
      <c r="R51" s="391" t="s">
        <v>333</v>
      </c>
      <c r="S51" s="389" t="s">
        <v>333</v>
      </c>
      <c r="T51" s="379" t="str">
        <f t="shared" si="0"/>
        <v/>
      </c>
      <c r="U51" s="380" t="str">
        <f t="shared" si="0"/>
        <v/>
      </c>
      <c r="V51" s="381" t="str">
        <f t="shared" si="1"/>
        <v/>
      </c>
    </row>
    <row r="52" spans="1:22" ht="16.5" x14ac:dyDescent="0.2">
      <c r="A52" s="384">
        <v>33</v>
      </c>
      <c r="B52" s="396" t="s">
        <v>333</v>
      </c>
      <c r="C52" s="397" t="s">
        <v>333</v>
      </c>
      <c r="D52" s="388" t="s">
        <v>333</v>
      </c>
      <c r="E52" s="390" t="s">
        <v>333</v>
      </c>
      <c r="F52" s="391" t="s">
        <v>333</v>
      </c>
      <c r="G52" s="389" t="s">
        <v>333</v>
      </c>
      <c r="H52" s="388" t="s">
        <v>333</v>
      </c>
      <c r="I52" s="390" t="s">
        <v>333</v>
      </c>
      <c r="J52" s="391" t="s">
        <v>333</v>
      </c>
      <c r="K52" s="389" t="s">
        <v>333</v>
      </c>
      <c r="L52" s="388" t="s">
        <v>333</v>
      </c>
      <c r="M52" s="390" t="s">
        <v>333</v>
      </c>
      <c r="N52" s="391" t="s">
        <v>333</v>
      </c>
      <c r="O52" s="389" t="s">
        <v>333</v>
      </c>
      <c r="P52" s="388" t="s">
        <v>333</v>
      </c>
      <c r="Q52" s="390" t="s">
        <v>333</v>
      </c>
      <c r="R52" s="391" t="s">
        <v>333</v>
      </c>
      <c r="S52" s="389" t="s">
        <v>333</v>
      </c>
      <c r="T52" s="379" t="str">
        <f t="shared" ref="T52:U62" si="2">IF(ISNUMBER(D52)=TRUE,SUM(D52,F52,H52,J52,L52,N52,P52,R52),"")</f>
        <v/>
      </c>
      <c r="U52" s="380" t="str">
        <f t="shared" si="2"/>
        <v/>
      </c>
      <c r="V52" s="381" t="str">
        <f t="shared" si="1"/>
        <v/>
      </c>
    </row>
    <row r="53" spans="1:22" ht="16.5" x14ac:dyDescent="0.2">
      <c r="A53" s="370">
        <v>34</v>
      </c>
      <c r="B53" s="396" t="s">
        <v>333</v>
      </c>
      <c r="C53" s="397" t="s">
        <v>333</v>
      </c>
      <c r="D53" s="388" t="s">
        <v>333</v>
      </c>
      <c r="E53" s="390" t="s">
        <v>333</v>
      </c>
      <c r="F53" s="391" t="s">
        <v>333</v>
      </c>
      <c r="G53" s="389" t="s">
        <v>333</v>
      </c>
      <c r="H53" s="388" t="s">
        <v>333</v>
      </c>
      <c r="I53" s="390" t="s">
        <v>333</v>
      </c>
      <c r="J53" s="391" t="s">
        <v>333</v>
      </c>
      <c r="K53" s="389" t="s">
        <v>333</v>
      </c>
      <c r="L53" s="388" t="s">
        <v>333</v>
      </c>
      <c r="M53" s="390" t="s">
        <v>333</v>
      </c>
      <c r="N53" s="391" t="s">
        <v>333</v>
      </c>
      <c r="O53" s="389" t="s">
        <v>333</v>
      </c>
      <c r="P53" s="388" t="s">
        <v>333</v>
      </c>
      <c r="Q53" s="390" t="s">
        <v>333</v>
      </c>
      <c r="R53" s="391" t="s">
        <v>333</v>
      </c>
      <c r="S53" s="389" t="s">
        <v>333</v>
      </c>
      <c r="T53" s="379" t="str">
        <f t="shared" si="2"/>
        <v/>
      </c>
      <c r="U53" s="380" t="str">
        <f t="shared" si="2"/>
        <v/>
      </c>
      <c r="V53" s="381" t="str">
        <f t="shared" si="1"/>
        <v/>
      </c>
    </row>
    <row r="54" spans="1:22" ht="16.5" x14ac:dyDescent="0.2">
      <c r="A54" s="384">
        <v>35</v>
      </c>
      <c r="B54" s="396" t="s">
        <v>333</v>
      </c>
      <c r="C54" s="397" t="s">
        <v>333</v>
      </c>
      <c r="D54" s="388" t="s">
        <v>333</v>
      </c>
      <c r="E54" s="390" t="s">
        <v>333</v>
      </c>
      <c r="F54" s="391" t="s">
        <v>333</v>
      </c>
      <c r="G54" s="389" t="s">
        <v>333</v>
      </c>
      <c r="H54" s="388" t="s">
        <v>333</v>
      </c>
      <c r="I54" s="390" t="s">
        <v>333</v>
      </c>
      <c r="J54" s="391" t="s">
        <v>333</v>
      </c>
      <c r="K54" s="389" t="s">
        <v>333</v>
      </c>
      <c r="L54" s="388" t="s">
        <v>333</v>
      </c>
      <c r="M54" s="390" t="s">
        <v>333</v>
      </c>
      <c r="N54" s="391" t="s">
        <v>333</v>
      </c>
      <c r="O54" s="389" t="s">
        <v>333</v>
      </c>
      <c r="P54" s="388" t="s">
        <v>333</v>
      </c>
      <c r="Q54" s="390" t="s">
        <v>333</v>
      </c>
      <c r="R54" s="391" t="s">
        <v>333</v>
      </c>
      <c r="S54" s="389" t="s">
        <v>333</v>
      </c>
      <c r="T54" s="379" t="str">
        <f t="shared" si="2"/>
        <v/>
      </c>
      <c r="U54" s="380" t="str">
        <f t="shared" si="2"/>
        <v/>
      </c>
      <c r="V54" s="381" t="str">
        <f t="shared" si="1"/>
        <v/>
      </c>
    </row>
    <row r="55" spans="1:22" ht="16.5" x14ac:dyDescent="0.2">
      <c r="A55" s="384">
        <v>36</v>
      </c>
      <c r="B55" s="396" t="s">
        <v>333</v>
      </c>
      <c r="C55" s="397" t="s">
        <v>333</v>
      </c>
      <c r="D55" s="388" t="s">
        <v>333</v>
      </c>
      <c r="E55" s="390" t="s">
        <v>333</v>
      </c>
      <c r="F55" s="391" t="s">
        <v>333</v>
      </c>
      <c r="G55" s="389" t="s">
        <v>333</v>
      </c>
      <c r="H55" s="388" t="s">
        <v>333</v>
      </c>
      <c r="I55" s="390" t="s">
        <v>333</v>
      </c>
      <c r="J55" s="391" t="s">
        <v>333</v>
      </c>
      <c r="K55" s="389" t="s">
        <v>333</v>
      </c>
      <c r="L55" s="388" t="s">
        <v>333</v>
      </c>
      <c r="M55" s="390" t="s">
        <v>333</v>
      </c>
      <c r="N55" s="391" t="s">
        <v>333</v>
      </c>
      <c r="O55" s="389" t="s">
        <v>333</v>
      </c>
      <c r="P55" s="388" t="s">
        <v>333</v>
      </c>
      <c r="Q55" s="390" t="s">
        <v>333</v>
      </c>
      <c r="R55" s="391" t="s">
        <v>333</v>
      </c>
      <c r="S55" s="389" t="s">
        <v>333</v>
      </c>
      <c r="T55" s="379" t="str">
        <f t="shared" si="2"/>
        <v/>
      </c>
      <c r="U55" s="380" t="str">
        <f t="shared" si="2"/>
        <v/>
      </c>
      <c r="V55" s="381" t="str">
        <f t="shared" si="1"/>
        <v/>
      </c>
    </row>
    <row r="56" spans="1:22" ht="16.5" x14ac:dyDescent="0.2">
      <c r="A56" s="370">
        <v>37</v>
      </c>
      <c r="B56" s="396" t="s">
        <v>333</v>
      </c>
      <c r="C56" s="397" t="s">
        <v>333</v>
      </c>
      <c r="D56" s="388" t="s">
        <v>333</v>
      </c>
      <c r="E56" s="390" t="s">
        <v>333</v>
      </c>
      <c r="F56" s="391" t="s">
        <v>333</v>
      </c>
      <c r="G56" s="389" t="s">
        <v>333</v>
      </c>
      <c r="H56" s="388" t="s">
        <v>333</v>
      </c>
      <c r="I56" s="390" t="s">
        <v>333</v>
      </c>
      <c r="J56" s="391" t="s">
        <v>333</v>
      </c>
      <c r="K56" s="389" t="s">
        <v>333</v>
      </c>
      <c r="L56" s="388" t="s">
        <v>333</v>
      </c>
      <c r="M56" s="390" t="s">
        <v>333</v>
      </c>
      <c r="N56" s="391" t="s">
        <v>333</v>
      </c>
      <c r="O56" s="389" t="s">
        <v>333</v>
      </c>
      <c r="P56" s="388" t="s">
        <v>333</v>
      </c>
      <c r="Q56" s="390" t="s">
        <v>333</v>
      </c>
      <c r="R56" s="391" t="s">
        <v>333</v>
      </c>
      <c r="S56" s="389" t="s">
        <v>333</v>
      </c>
      <c r="T56" s="379" t="str">
        <f t="shared" si="2"/>
        <v/>
      </c>
      <c r="U56" s="380" t="str">
        <f t="shared" si="2"/>
        <v/>
      </c>
      <c r="V56" s="381" t="str">
        <f t="shared" si="1"/>
        <v/>
      </c>
    </row>
    <row r="57" spans="1:22" ht="16.5" x14ac:dyDescent="0.2">
      <c r="A57" s="384">
        <v>38</v>
      </c>
      <c r="B57" s="396" t="s">
        <v>333</v>
      </c>
      <c r="C57" s="397" t="s">
        <v>333</v>
      </c>
      <c r="D57" s="388" t="s">
        <v>333</v>
      </c>
      <c r="E57" s="390" t="s">
        <v>333</v>
      </c>
      <c r="F57" s="391" t="s">
        <v>333</v>
      </c>
      <c r="G57" s="389" t="s">
        <v>333</v>
      </c>
      <c r="H57" s="388" t="s">
        <v>333</v>
      </c>
      <c r="I57" s="390" t="s">
        <v>333</v>
      </c>
      <c r="J57" s="391" t="s">
        <v>333</v>
      </c>
      <c r="K57" s="389" t="s">
        <v>333</v>
      </c>
      <c r="L57" s="388" t="s">
        <v>333</v>
      </c>
      <c r="M57" s="390" t="s">
        <v>333</v>
      </c>
      <c r="N57" s="391" t="s">
        <v>333</v>
      </c>
      <c r="O57" s="389" t="s">
        <v>333</v>
      </c>
      <c r="P57" s="388" t="s">
        <v>333</v>
      </c>
      <c r="Q57" s="390" t="s">
        <v>333</v>
      </c>
      <c r="R57" s="391" t="s">
        <v>333</v>
      </c>
      <c r="S57" s="389" t="s">
        <v>333</v>
      </c>
      <c r="T57" s="379" t="str">
        <f t="shared" si="2"/>
        <v/>
      </c>
      <c r="U57" s="380" t="str">
        <f t="shared" si="2"/>
        <v/>
      </c>
      <c r="V57" s="381" t="str">
        <f t="shared" si="1"/>
        <v/>
      </c>
    </row>
    <row r="58" spans="1:22" ht="16.5" x14ac:dyDescent="0.2">
      <c r="A58" s="384">
        <v>39</v>
      </c>
      <c r="B58" s="396" t="s">
        <v>333</v>
      </c>
      <c r="C58" s="397" t="s">
        <v>333</v>
      </c>
      <c r="D58" s="388" t="s">
        <v>333</v>
      </c>
      <c r="E58" s="390" t="s">
        <v>333</v>
      </c>
      <c r="F58" s="391" t="s">
        <v>333</v>
      </c>
      <c r="G58" s="389" t="s">
        <v>333</v>
      </c>
      <c r="H58" s="388" t="s">
        <v>333</v>
      </c>
      <c r="I58" s="390" t="s">
        <v>333</v>
      </c>
      <c r="J58" s="391" t="s">
        <v>333</v>
      </c>
      <c r="K58" s="389" t="s">
        <v>333</v>
      </c>
      <c r="L58" s="388" t="s">
        <v>333</v>
      </c>
      <c r="M58" s="390" t="s">
        <v>333</v>
      </c>
      <c r="N58" s="391" t="s">
        <v>333</v>
      </c>
      <c r="O58" s="389" t="s">
        <v>333</v>
      </c>
      <c r="P58" s="388" t="s">
        <v>333</v>
      </c>
      <c r="Q58" s="390" t="s">
        <v>333</v>
      </c>
      <c r="R58" s="391" t="s">
        <v>333</v>
      </c>
      <c r="S58" s="389" t="s">
        <v>333</v>
      </c>
      <c r="T58" s="379" t="str">
        <f t="shared" si="2"/>
        <v/>
      </c>
      <c r="U58" s="380" t="str">
        <f t="shared" si="2"/>
        <v/>
      </c>
      <c r="V58" s="381" t="str">
        <f t="shared" si="1"/>
        <v/>
      </c>
    </row>
    <row r="59" spans="1:22" ht="16.5" x14ac:dyDescent="0.2">
      <c r="A59" s="370">
        <v>40</v>
      </c>
      <c r="B59" s="396" t="s">
        <v>333</v>
      </c>
      <c r="C59" s="397" t="s">
        <v>333</v>
      </c>
      <c r="D59" s="388" t="s">
        <v>333</v>
      </c>
      <c r="E59" s="390" t="s">
        <v>333</v>
      </c>
      <c r="F59" s="391" t="s">
        <v>333</v>
      </c>
      <c r="G59" s="389" t="s">
        <v>333</v>
      </c>
      <c r="H59" s="388" t="s">
        <v>333</v>
      </c>
      <c r="I59" s="390" t="s">
        <v>333</v>
      </c>
      <c r="J59" s="391" t="s">
        <v>333</v>
      </c>
      <c r="K59" s="389" t="s">
        <v>333</v>
      </c>
      <c r="L59" s="388" t="s">
        <v>333</v>
      </c>
      <c r="M59" s="390" t="s">
        <v>333</v>
      </c>
      <c r="N59" s="391" t="s">
        <v>333</v>
      </c>
      <c r="O59" s="389" t="s">
        <v>333</v>
      </c>
      <c r="P59" s="388" t="s">
        <v>333</v>
      </c>
      <c r="Q59" s="390" t="s">
        <v>333</v>
      </c>
      <c r="R59" s="391" t="s">
        <v>333</v>
      </c>
      <c r="S59" s="389" t="s">
        <v>333</v>
      </c>
      <c r="T59" s="379" t="str">
        <f t="shared" si="2"/>
        <v/>
      </c>
      <c r="U59" s="398" t="str">
        <f t="shared" si="2"/>
        <v/>
      </c>
      <c r="V59" s="381" t="str">
        <f t="shared" si="1"/>
        <v/>
      </c>
    </row>
    <row r="60" spans="1:22" ht="16.5" x14ac:dyDescent="0.2">
      <c r="A60" s="384">
        <v>41</v>
      </c>
      <c r="B60" s="394" t="s">
        <v>333</v>
      </c>
      <c r="C60" s="395" t="s">
        <v>333</v>
      </c>
      <c r="D60" s="376" t="s">
        <v>333</v>
      </c>
      <c r="E60" s="377" t="s">
        <v>333</v>
      </c>
      <c r="F60" s="374" t="s">
        <v>333</v>
      </c>
      <c r="G60" s="378" t="s">
        <v>333</v>
      </c>
      <c r="H60" s="376" t="s">
        <v>333</v>
      </c>
      <c r="I60" s="377" t="s">
        <v>333</v>
      </c>
      <c r="J60" s="374" t="s">
        <v>333</v>
      </c>
      <c r="K60" s="378" t="s">
        <v>333</v>
      </c>
      <c r="L60" s="376" t="s">
        <v>333</v>
      </c>
      <c r="M60" s="377" t="s">
        <v>333</v>
      </c>
      <c r="N60" s="374" t="s">
        <v>333</v>
      </c>
      <c r="O60" s="378" t="s">
        <v>333</v>
      </c>
      <c r="P60" s="376" t="s">
        <v>333</v>
      </c>
      <c r="Q60" s="377" t="s">
        <v>333</v>
      </c>
      <c r="R60" s="374" t="s">
        <v>333</v>
      </c>
      <c r="S60" s="378" t="s">
        <v>333</v>
      </c>
      <c r="T60" s="379" t="str">
        <f t="shared" si="2"/>
        <v/>
      </c>
      <c r="U60" s="380" t="str">
        <f t="shared" si="2"/>
        <v/>
      </c>
      <c r="V60" s="381" t="str">
        <f t="shared" si="1"/>
        <v/>
      </c>
    </row>
    <row r="61" spans="1:22" ht="16.5" x14ac:dyDescent="0.2">
      <c r="A61" s="384">
        <v>42</v>
      </c>
      <c r="B61" s="396"/>
      <c r="C61" s="397"/>
      <c r="D61" s="388"/>
      <c r="E61" s="390"/>
      <c r="F61" s="391"/>
      <c r="G61" s="389"/>
      <c r="H61" s="388"/>
      <c r="I61" s="390"/>
      <c r="J61" s="391"/>
      <c r="K61" s="389"/>
      <c r="L61" s="388"/>
      <c r="M61" s="390"/>
      <c r="N61" s="391"/>
      <c r="O61" s="389"/>
      <c r="P61" s="388"/>
      <c r="Q61" s="390"/>
      <c r="R61" s="391"/>
      <c r="S61" s="389"/>
      <c r="T61" s="379" t="str">
        <f t="shared" si="2"/>
        <v/>
      </c>
      <c r="U61" s="380" t="str">
        <f t="shared" si="2"/>
        <v/>
      </c>
      <c r="V61" s="381" t="str">
        <f t="shared" si="1"/>
        <v/>
      </c>
    </row>
    <row r="62" spans="1:22" ht="17.25" thickBot="1" x14ac:dyDescent="0.25">
      <c r="A62" s="1209">
        <v>43</v>
      </c>
      <c r="B62" s="1201"/>
      <c r="C62" s="1202"/>
      <c r="D62" s="1203"/>
      <c r="E62" s="1204"/>
      <c r="F62" s="1205"/>
      <c r="G62" s="1206"/>
      <c r="H62" s="1203"/>
      <c r="I62" s="1204"/>
      <c r="J62" s="1205"/>
      <c r="K62" s="1206"/>
      <c r="L62" s="1203"/>
      <c r="M62" s="1204"/>
      <c r="N62" s="1205"/>
      <c r="O62" s="1206"/>
      <c r="P62" s="1203"/>
      <c r="Q62" s="1204"/>
      <c r="R62" s="1205"/>
      <c r="S62" s="1206"/>
      <c r="T62" s="1210" t="str">
        <f t="shared" si="2"/>
        <v/>
      </c>
      <c r="U62" s="1211" t="str">
        <f t="shared" si="2"/>
        <v/>
      </c>
      <c r="V62" s="1212" t="str">
        <f t="shared" si="1"/>
        <v/>
      </c>
    </row>
  </sheetData>
  <mergeCells count="20">
    <mergeCell ref="H15:I15"/>
    <mergeCell ref="D16:E16"/>
    <mergeCell ref="F16:G16"/>
    <mergeCell ref="H16:I16"/>
    <mergeCell ref="A15:A17"/>
    <mergeCell ref="B15:B17"/>
    <mergeCell ref="C15:C17"/>
    <mergeCell ref="D15:E15"/>
    <mergeCell ref="F15:G15"/>
    <mergeCell ref="T15:V16"/>
    <mergeCell ref="J16:K16"/>
    <mergeCell ref="L16:M16"/>
    <mergeCell ref="N16:O16"/>
    <mergeCell ref="P16:Q16"/>
    <mergeCell ref="R16:S16"/>
    <mergeCell ref="J15:K15"/>
    <mergeCell ref="L15:M15"/>
    <mergeCell ref="N15:O15"/>
    <mergeCell ref="P15:Q15"/>
    <mergeCell ref="R15:S1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20:T62" xr:uid="{87A16861-E790-4886-9245-FA12471D8454}">
      <formula1>IF(ISNUMBER(D20)=TRUE,SUM(D20,F20,H20,J20,L20,N20,P20,R20),"")</formula1>
    </dataValidation>
  </dataValidations>
  <printOptions horizontalCentered="1" verticalCentered="1"/>
  <pageMargins left="0" right="0" top="0" bottom="0" header="0" footer="0"/>
  <pageSetup paperSize="9" scale="70" orientation="landscape" blackAndWhite="1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26">
    <tabColor theme="7" tint="0.59999389629810485"/>
  </sheetPr>
  <dimension ref="A1:AT53"/>
  <sheetViews>
    <sheetView zoomScale="52" zoomScaleNormal="52" workbookViewId="0">
      <selection activeCell="AB15" sqref="AB15"/>
    </sheetView>
  </sheetViews>
  <sheetFormatPr defaultColWidth="8.85546875" defaultRowHeight="12.75" x14ac:dyDescent="0.2"/>
  <cols>
    <col min="1" max="1" width="4.42578125" style="415" customWidth="1"/>
    <col min="2" max="2" width="16.5703125" style="415" customWidth="1"/>
    <col min="3" max="3" width="30.5703125" style="415" customWidth="1"/>
    <col min="4" max="4" width="11.28515625" style="415" customWidth="1"/>
    <col min="5" max="5" width="14.7109375" style="415" customWidth="1"/>
    <col min="6" max="6" width="10.7109375" style="415" customWidth="1"/>
    <col min="7" max="7" width="16" style="415" customWidth="1"/>
    <col min="8" max="8" width="9.85546875" style="415" customWidth="1"/>
    <col min="9" max="9" width="16.7109375" style="415" customWidth="1"/>
    <col min="10" max="10" width="10.28515625" style="415" customWidth="1"/>
    <col min="11" max="11" width="15.140625" style="415" customWidth="1"/>
    <col min="12" max="12" width="10.7109375" style="415" customWidth="1"/>
    <col min="13" max="13" width="16.85546875" style="415" customWidth="1"/>
    <col min="14" max="14" width="10.7109375" style="415" customWidth="1"/>
    <col min="15" max="15" width="14.7109375" style="415" customWidth="1"/>
    <col min="16" max="16" width="10.7109375" style="415" customWidth="1"/>
    <col min="17" max="17" width="15.42578125" style="415" customWidth="1"/>
    <col min="18" max="18" width="10.7109375" style="415" customWidth="1"/>
    <col min="19" max="19" width="14.42578125" style="415" customWidth="1"/>
    <col min="20" max="20" width="10.7109375" style="415" customWidth="1"/>
    <col min="21" max="21" width="21.5703125" style="415" customWidth="1"/>
    <col min="22" max="22" width="20.42578125" style="415" customWidth="1"/>
    <col min="23" max="23" width="9.140625" style="415" customWidth="1"/>
    <col min="24" max="24" width="8.85546875" style="415" customWidth="1"/>
    <col min="25" max="25" width="7.5703125" style="415" customWidth="1"/>
    <col min="26" max="26" width="9.85546875" style="415" customWidth="1"/>
    <col min="27" max="28" width="8.85546875" style="415"/>
    <col min="29" max="29" width="10.140625" style="415" bestFit="1" customWidth="1"/>
    <col min="30" max="256" width="8.85546875" style="415"/>
    <col min="257" max="257" width="4.42578125" style="415" customWidth="1"/>
    <col min="258" max="258" width="38.85546875" style="415" customWidth="1"/>
    <col min="259" max="259" width="16.85546875" style="415" customWidth="1"/>
    <col min="260" max="260" width="14" style="415" customWidth="1"/>
    <col min="261" max="261" width="13.5703125" style="415" customWidth="1"/>
    <col min="262" max="262" width="10.7109375" style="415" customWidth="1"/>
    <col min="263" max="263" width="6.7109375" style="415" customWidth="1"/>
    <col min="264" max="265" width="10.7109375" style="415" customWidth="1"/>
    <col min="266" max="266" width="6.7109375" style="415" customWidth="1"/>
    <col min="267" max="268" width="10.7109375" style="415" customWidth="1"/>
    <col min="269" max="269" width="6.7109375" style="415" customWidth="1"/>
    <col min="270" max="271" width="10.7109375" style="415" customWidth="1"/>
    <col min="272" max="272" width="6.7109375" style="415" customWidth="1"/>
    <col min="273" max="274" width="10.7109375" style="415" customWidth="1"/>
    <col min="275" max="275" width="6.7109375" style="415" customWidth="1"/>
    <col min="276" max="277" width="10.7109375" style="415" customWidth="1"/>
    <col min="278" max="278" width="6.7109375" style="415" customWidth="1"/>
    <col min="279" max="279" width="9.140625" style="415" customWidth="1"/>
    <col min="280" max="280" width="8.85546875" style="415"/>
    <col min="281" max="281" width="7.5703125" style="415" customWidth="1"/>
    <col min="282" max="282" width="9.85546875" style="415" customWidth="1"/>
    <col min="283" max="284" width="8.85546875" style="415"/>
    <col min="285" max="285" width="10.140625" style="415" bestFit="1" customWidth="1"/>
    <col min="286" max="512" width="8.85546875" style="415"/>
    <col min="513" max="513" width="4.42578125" style="415" customWidth="1"/>
    <col min="514" max="514" width="38.85546875" style="415" customWidth="1"/>
    <col min="515" max="515" width="16.85546875" style="415" customWidth="1"/>
    <col min="516" max="516" width="14" style="415" customWidth="1"/>
    <col min="517" max="517" width="13.5703125" style="415" customWidth="1"/>
    <col min="518" max="518" width="10.7109375" style="415" customWidth="1"/>
    <col min="519" max="519" width="6.7109375" style="415" customWidth="1"/>
    <col min="520" max="521" width="10.7109375" style="415" customWidth="1"/>
    <col min="522" max="522" width="6.7109375" style="415" customWidth="1"/>
    <col min="523" max="524" width="10.7109375" style="415" customWidth="1"/>
    <col min="525" max="525" width="6.7109375" style="415" customWidth="1"/>
    <col min="526" max="527" width="10.7109375" style="415" customWidth="1"/>
    <col min="528" max="528" width="6.7109375" style="415" customWidth="1"/>
    <col min="529" max="530" width="10.7109375" style="415" customWidth="1"/>
    <col min="531" max="531" width="6.7109375" style="415" customWidth="1"/>
    <col min="532" max="533" width="10.7109375" style="415" customWidth="1"/>
    <col min="534" max="534" width="6.7109375" style="415" customWidth="1"/>
    <col min="535" max="535" width="9.140625" style="415" customWidth="1"/>
    <col min="536" max="536" width="8.85546875" style="415"/>
    <col min="537" max="537" width="7.5703125" style="415" customWidth="1"/>
    <col min="538" max="538" width="9.85546875" style="415" customWidth="1"/>
    <col min="539" max="540" width="8.85546875" style="415"/>
    <col min="541" max="541" width="10.140625" style="415" bestFit="1" customWidth="1"/>
    <col min="542" max="768" width="8.85546875" style="415"/>
    <col min="769" max="769" width="4.42578125" style="415" customWidth="1"/>
    <col min="770" max="770" width="38.85546875" style="415" customWidth="1"/>
    <col min="771" max="771" width="16.85546875" style="415" customWidth="1"/>
    <col min="772" max="772" width="14" style="415" customWidth="1"/>
    <col min="773" max="773" width="13.5703125" style="415" customWidth="1"/>
    <col min="774" max="774" width="10.7109375" style="415" customWidth="1"/>
    <col min="775" max="775" width="6.7109375" style="415" customWidth="1"/>
    <col min="776" max="777" width="10.7109375" style="415" customWidth="1"/>
    <col min="778" max="778" width="6.7109375" style="415" customWidth="1"/>
    <col min="779" max="780" width="10.7109375" style="415" customWidth="1"/>
    <col min="781" max="781" width="6.7109375" style="415" customWidth="1"/>
    <col min="782" max="783" width="10.7109375" style="415" customWidth="1"/>
    <col min="784" max="784" width="6.7109375" style="415" customWidth="1"/>
    <col min="785" max="786" width="10.7109375" style="415" customWidth="1"/>
    <col min="787" max="787" width="6.7109375" style="415" customWidth="1"/>
    <col min="788" max="789" width="10.7109375" style="415" customWidth="1"/>
    <col min="790" max="790" width="6.7109375" style="415" customWidth="1"/>
    <col min="791" max="791" width="9.140625" style="415" customWidth="1"/>
    <col min="792" max="792" width="8.85546875" style="415"/>
    <col min="793" max="793" width="7.5703125" style="415" customWidth="1"/>
    <col min="794" max="794" width="9.85546875" style="415" customWidth="1"/>
    <col min="795" max="796" width="8.85546875" style="415"/>
    <col min="797" max="797" width="10.140625" style="415" bestFit="1" customWidth="1"/>
    <col min="798" max="1024" width="8.85546875" style="415"/>
    <col min="1025" max="1025" width="4.42578125" style="415" customWidth="1"/>
    <col min="1026" max="1026" width="38.85546875" style="415" customWidth="1"/>
    <col min="1027" max="1027" width="16.85546875" style="415" customWidth="1"/>
    <col min="1028" max="1028" width="14" style="415" customWidth="1"/>
    <col min="1029" max="1029" width="13.5703125" style="415" customWidth="1"/>
    <col min="1030" max="1030" width="10.7109375" style="415" customWidth="1"/>
    <col min="1031" max="1031" width="6.7109375" style="415" customWidth="1"/>
    <col min="1032" max="1033" width="10.7109375" style="415" customWidth="1"/>
    <col min="1034" max="1034" width="6.7109375" style="415" customWidth="1"/>
    <col min="1035" max="1036" width="10.7109375" style="415" customWidth="1"/>
    <col min="1037" max="1037" width="6.7109375" style="415" customWidth="1"/>
    <col min="1038" max="1039" width="10.7109375" style="415" customWidth="1"/>
    <col min="1040" max="1040" width="6.7109375" style="415" customWidth="1"/>
    <col min="1041" max="1042" width="10.7109375" style="415" customWidth="1"/>
    <col min="1043" max="1043" width="6.7109375" style="415" customWidth="1"/>
    <col min="1044" max="1045" width="10.7109375" style="415" customWidth="1"/>
    <col min="1046" max="1046" width="6.7109375" style="415" customWidth="1"/>
    <col min="1047" max="1047" width="9.140625" style="415" customWidth="1"/>
    <col min="1048" max="1048" width="8.85546875" style="415"/>
    <col min="1049" max="1049" width="7.5703125" style="415" customWidth="1"/>
    <col min="1050" max="1050" width="9.85546875" style="415" customWidth="1"/>
    <col min="1051" max="1052" width="8.85546875" style="415"/>
    <col min="1053" max="1053" width="10.140625" style="415" bestFit="1" customWidth="1"/>
    <col min="1054" max="1280" width="8.85546875" style="415"/>
    <col min="1281" max="1281" width="4.42578125" style="415" customWidth="1"/>
    <col min="1282" max="1282" width="38.85546875" style="415" customWidth="1"/>
    <col min="1283" max="1283" width="16.85546875" style="415" customWidth="1"/>
    <col min="1284" max="1284" width="14" style="415" customWidth="1"/>
    <col min="1285" max="1285" width="13.5703125" style="415" customWidth="1"/>
    <col min="1286" max="1286" width="10.7109375" style="415" customWidth="1"/>
    <col min="1287" max="1287" width="6.7109375" style="415" customWidth="1"/>
    <col min="1288" max="1289" width="10.7109375" style="415" customWidth="1"/>
    <col min="1290" max="1290" width="6.7109375" style="415" customWidth="1"/>
    <col min="1291" max="1292" width="10.7109375" style="415" customWidth="1"/>
    <col min="1293" max="1293" width="6.7109375" style="415" customWidth="1"/>
    <col min="1294" max="1295" width="10.7109375" style="415" customWidth="1"/>
    <col min="1296" max="1296" width="6.7109375" style="415" customWidth="1"/>
    <col min="1297" max="1298" width="10.7109375" style="415" customWidth="1"/>
    <col min="1299" max="1299" width="6.7109375" style="415" customWidth="1"/>
    <col min="1300" max="1301" width="10.7109375" style="415" customWidth="1"/>
    <col min="1302" max="1302" width="6.7109375" style="415" customWidth="1"/>
    <col min="1303" max="1303" width="9.140625" style="415" customWidth="1"/>
    <col min="1304" max="1304" width="8.85546875" style="415"/>
    <col min="1305" max="1305" width="7.5703125" style="415" customWidth="1"/>
    <col min="1306" max="1306" width="9.85546875" style="415" customWidth="1"/>
    <col min="1307" max="1308" width="8.85546875" style="415"/>
    <col min="1309" max="1309" width="10.140625" style="415" bestFit="1" customWidth="1"/>
    <col min="1310" max="1536" width="8.85546875" style="415"/>
    <col min="1537" max="1537" width="4.42578125" style="415" customWidth="1"/>
    <col min="1538" max="1538" width="38.85546875" style="415" customWidth="1"/>
    <col min="1539" max="1539" width="16.85546875" style="415" customWidth="1"/>
    <col min="1540" max="1540" width="14" style="415" customWidth="1"/>
    <col min="1541" max="1541" width="13.5703125" style="415" customWidth="1"/>
    <col min="1542" max="1542" width="10.7109375" style="415" customWidth="1"/>
    <col min="1543" max="1543" width="6.7109375" style="415" customWidth="1"/>
    <col min="1544" max="1545" width="10.7109375" style="415" customWidth="1"/>
    <col min="1546" max="1546" width="6.7109375" style="415" customWidth="1"/>
    <col min="1547" max="1548" width="10.7109375" style="415" customWidth="1"/>
    <col min="1549" max="1549" width="6.7109375" style="415" customWidth="1"/>
    <col min="1550" max="1551" width="10.7109375" style="415" customWidth="1"/>
    <col min="1552" max="1552" width="6.7109375" style="415" customWidth="1"/>
    <col min="1553" max="1554" width="10.7109375" style="415" customWidth="1"/>
    <col min="1555" max="1555" width="6.7109375" style="415" customWidth="1"/>
    <col min="1556" max="1557" width="10.7109375" style="415" customWidth="1"/>
    <col min="1558" max="1558" width="6.7109375" style="415" customWidth="1"/>
    <col min="1559" max="1559" width="9.140625" style="415" customWidth="1"/>
    <col min="1560" max="1560" width="8.85546875" style="415"/>
    <col min="1561" max="1561" width="7.5703125" style="415" customWidth="1"/>
    <col min="1562" max="1562" width="9.85546875" style="415" customWidth="1"/>
    <col min="1563" max="1564" width="8.85546875" style="415"/>
    <col min="1565" max="1565" width="10.140625" style="415" bestFit="1" customWidth="1"/>
    <col min="1566" max="1792" width="8.85546875" style="415"/>
    <col min="1793" max="1793" width="4.42578125" style="415" customWidth="1"/>
    <col min="1794" max="1794" width="38.85546875" style="415" customWidth="1"/>
    <col min="1795" max="1795" width="16.85546875" style="415" customWidth="1"/>
    <col min="1796" max="1796" width="14" style="415" customWidth="1"/>
    <col min="1797" max="1797" width="13.5703125" style="415" customWidth="1"/>
    <col min="1798" max="1798" width="10.7109375" style="415" customWidth="1"/>
    <col min="1799" max="1799" width="6.7109375" style="415" customWidth="1"/>
    <col min="1800" max="1801" width="10.7109375" style="415" customWidth="1"/>
    <col min="1802" max="1802" width="6.7109375" style="415" customWidth="1"/>
    <col min="1803" max="1804" width="10.7109375" style="415" customWidth="1"/>
    <col min="1805" max="1805" width="6.7109375" style="415" customWidth="1"/>
    <col min="1806" max="1807" width="10.7109375" style="415" customWidth="1"/>
    <col min="1808" max="1808" width="6.7109375" style="415" customWidth="1"/>
    <col min="1809" max="1810" width="10.7109375" style="415" customWidth="1"/>
    <col min="1811" max="1811" width="6.7109375" style="415" customWidth="1"/>
    <col min="1812" max="1813" width="10.7109375" style="415" customWidth="1"/>
    <col min="1814" max="1814" width="6.7109375" style="415" customWidth="1"/>
    <col min="1815" max="1815" width="9.140625" style="415" customWidth="1"/>
    <col min="1816" max="1816" width="8.85546875" style="415"/>
    <col min="1817" max="1817" width="7.5703125" style="415" customWidth="1"/>
    <col min="1818" max="1818" width="9.85546875" style="415" customWidth="1"/>
    <col min="1819" max="1820" width="8.85546875" style="415"/>
    <col min="1821" max="1821" width="10.140625" style="415" bestFit="1" customWidth="1"/>
    <col min="1822" max="2048" width="8.85546875" style="415"/>
    <col min="2049" max="2049" width="4.42578125" style="415" customWidth="1"/>
    <col min="2050" max="2050" width="38.85546875" style="415" customWidth="1"/>
    <col min="2051" max="2051" width="16.85546875" style="415" customWidth="1"/>
    <col min="2052" max="2052" width="14" style="415" customWidth="1"/>
    <col min="2053" max="2053" width="13.5703125" style="415" customWidth="1"/>
    <col min="2054" max="2054" width="10.7109375" style="415" customWidth="1"/>
    <col min="2055" max="2055" width="6.7109375" style="415" customWidth="1"/>
    <col min="2056" max="2057" width="10.7109375" style="415" customWidth="1"/>
    <col min="2058" max="2058" width="6.7109375" style="415" customWidth="1"/>
    <col min="2059" max="2060" width="10.7109375" style="415" customWidth="1"/>
    <col min="2061" max="2061" width="6.7109375" style="415" customWidth="1"/>
    <col min="2062" max="2063" width="10.7109375" style="415" customWidth="1"/>
    <col min="2064" max="2064" width="6.7109375" style="415" customWidth="1"/>
    <col min="2065" max="2066" width="10.7109375" style="415" customWidth="1"/>
    <col min="2067" max="2067" width="6.7109375" style="415" customWidth="1"/>
    <col min="2068" max="2069" width="10.7109375" style="415" customWidth="1"/>
    <col min="2070" max="2070" width="6.7109375" style="415" customWidth="1"/>
    <col min="2071" max="2071" width="9.140625" style="415" customWidth="1"/>
    <col min="2072" max="2072" width="8.85546875" style="415"/>
    <col min="2073" max="2073" width="7.5703125" style="415" customWidth="1"/>
    <col min="2074" max="2074" width="9.85546875" style="415" customWidth="1"/>
    <col min="2075" max="2076" width="8.85546875" style="415"/>
    <col min="2077" max="2077" width="10.140625" style="415" bestFit="1" customWidth="1"/>
    <col min="2078" max="2304" width="8.85546875" style="415"/>
    <col min="2305" max="2305" width="4.42578125" style="415" customWidth="1"/>
    <col min="2306" max="2306" width="38.85546875" style="415" customWidth="1"/>
    <col min="2307" max="2307" width="16.85546875" style="415" customWidth="1"/>
    <col min="2308" max="2308" width="14" style="415" customWidth="1"/>
    <col min="2309" max="2309" width="13.5703125" style="415" customWidth="1"/>
    <col min="2310" max="2310" width="10.7109375" style="415" customWidth="1"/>
    <col min="2311" max="2311" width="6.7109375" style="415" customWidth="1"/>
    <col min="2312" max="2313" width="10.7109375" style="415" customWidth="1"/>
    <col min="2314" max="2314" width="6.7109375" style="415" customWidth="1"/>
    <col min="2315" max="2316" width="10.7109375" style="415" customWidth="1"/>
    <col min="2317" max="2317" width="6.7109375" style="415" customWidth="1"/>
    <col min="2318" max="2319" width="10.7109375" style="415" customWidth="1"/>
    <col min="2320" max="2320" width="6.7109375" style="415" customWidth="1"/>
    <col min="2321" max="2322" width="10.7109375" style="415" customWidth="1"/>
    <col min="2323" max="2323" width="6.7109375" style="415" customWidth="1"/>
    <col min="2324" max="2325" width="10.7109375" style="415" customWidth="1"/>
    <col min="2326" max="2326" width="6.7109375" style="415" customWidth="1"/>
    <col min="2327" max="2327" width="9.140625" style="415" customWidth="1"/>
    <col min="2328" max="2328" width="8.85546875" style="415"/>
    <col min="2329" max="2329" width="7.5703125" style="415" customWidth="1"/>
    <col min="2330" max="2330" width="9.85546875" style="415" customWidth="1"/>
    <col min="2331" max="2332" width="8.85546875" style="415"/>
    <col min="2333" max="2333" width="10.140625" style="415" bestFit="1" customWidth="1"/>
    <col min="2334" max="2560" width="8.85546875" style="415"/>
    <col min="2561" max="2561" width="4.42578125" style="415" customWidth="1"/>
    <col min="2562" max="2562" width="38.85546875" style="415" customWidth="1"/>
    <col min="2563" max="2563" width="16.85546875" style="415" customWidth="1"/>
    <col min="2564" max="2564" width="14" style="415" customWidth="1"/>
    <col min="2565" max="2565" width="13.5703125" style="415" customWidth="1"/>
    <col min="2566" max="2566" width="10.7109375" style="415" customWidth="1"/>
    <col min="2567" max="2567" width="6.7109375" style="415" customWidth="1"/>
    <col min="2568" max="2569" width="10.7109375" style="415" customWidth="1"/>
    <col min="2570" max="2570" width="6.7109375" style="415" customWidth="1"/>
    <col min="2571" max="2572" width="10.7109375" style="415" customWidth="1"/>
    <col min="2573" max="2573" width="6.7109375" style="415" customWidth="1"/>
    <col min="2574" max="2575" width="10.7109375" style="415" customWidth="1"/>
    <col min="2576" max="2576" width="6.7109375" style="415" customWidth="1"/>
    <col min="2577" max="2578" width="10.7109375" style="415" customWidth="1"/>
    <col min="2579" max="2579" width="6.7109375" style="415" customWidth="1"/>
    <col min="2580" max="2581" width="10.7109375" style="415" customWidth="1"/>
    <col min="2582" max="2582" width="6.7109375" style="415" customWidth="1"/>
    <col min="2583" max="2583" width="9.140625" style="415" customWidth="1"/>
    <col min="2584" max="2584" width="8.85546875" style="415"/>
    <col min="2585" max="2585" width="7.5703125" style="415" customWidth="1"/>
    <col min="2586" max="2586" width="9.85546875" style="415" customWidth="1"/>
    <col min="2587" max="2588" width="8.85546875" style="415"/>
    <col min="2589" max="2589" width="10.140625" style="415" bestFit="1" customWidth="1"/>
    <col min="2590" max="2816" width="8.85546875" style="415"/>
    <col min="2817" max="2817" width="4.42578125" style="415" customWidth="1"/>
    <col min="2818" max="2818" width="38.85546875" style="415" customWidth="1"/>
    <col min="2819" max="2819" width="16.85546875" style="415" customWidth="1"/>
    <col min="2820" max="2820" width="14" style="415" customWidth="1"/>
    <col min="2821" max="2821" width="13.5703125" style="415" customWidth="1"/>
    <col min="2822" max="2822" width="10.7109375" style="415" customWidth="1"/>
    <col min="2823" max="2823" width="6.7109375" style="415" customWidth="1"/>
    <col min="2824" max="2825" width="10.7109375" style="415" customWidth="1"/>
    <col min="2826" max="2826" width="6.7109375" style="415" customWidth="1"/>
    <col min="2827" max="2828" width="10.7109375" style="415" customWidth="1"/>
    <col min="2829" max="2829" width="6.7109375" style="415" customWidth="1"/>
    <col min="2830" max="2831" width="10.7109375" style="415" customWidth="1"/>
    <col min="2832" max="2832" width="6.7109375" style="415" customWidth="1"/>
    <col min="2833" max="2834" width="10.7109375" style="415" customWidth="1"/>
    <col min="2835" max="2835" width="6.7109375" style="415" customWidth="1"/>
    <col min="2836" max="2837" width="10.7109375" style="415" customWidth="1"/>
    <col min="2838" max="2838" width="6.7109375" style="415" customWidth="1"/>
    <col min="2839" max="2839" width="9.140625" style="415" customWidth="1"/>
    <col min="2840" max="2840" width="8.85546875" style="415"/>
    <col min="2841" max="2841" width="7.5703125" style="415" customWidth="1"/>
    <col min="2842" max="2842" width="9.85546875" style="415" customWidth="1"/>
    <col min="2843" max="2844" width="8.85546875" style="415"/>
    <col min="2845" max="2845" width="10.140625" style="415" bestFit="1" customWidth="1"/>
    <col min="2846" max="3072" width="8.85546875" style="415"/>
    <col min="3073" max="3073" width="4.42578125" style="415" customWidth="1"/>
    <col min="3074" max="3074" width="38.85546875" style="415" customWidth="1"/>
    <col min="3075" max="3075" width="16.85546875" style="415" customWidth="1"/>
    <col min="3076" max="3076" width="14" style="415" customWidth="1"/>
    <col min="3077" max="3077" width="13.5703125" style="415" customWidth="1"/>
    <col min="3078" max="3078" width="10.7109375" style="415" customWidth="1"/>
    <col min="3079" max="3079" width="6.7109375" style="415" customWidth="1"/>
    <col min="3080" max="3081" width="10.7109375" style="415" customWidth="1"/>
    <col min="3082" max="3082" width="6.7109375" style="415" customWidth="1"/>
    <col min="3083" max="3084" width="10.7109375" style="415" customWidth="1"/>
    <col min="3085" max="3085" width="6.7109375" style="415" customWidth="1"/>
    <col min="3086" max="3087" width="10.7109375" style="415" customWidth="1"/>
    <col min="3088" max="3088" width="6.7109375" style="415" customWidth="1"/>
    <col min="3089" max="3090" width="10.7109375" style="415" customWidth="1"/>
    <col min="3091" max="3091" width="6.7109375" style="415" customWidth="1"/>
    <col min="3092" max="3093" width="10.7109375" style="415" customWidth="1"/>
    <col min="3094" max="3094" width="6.7109375" style="415" customWidth="1"/>
    <col min="3095" max="3095" width="9.140625" style="415" customWidth="1"/>
    <col min="3096" max="3096" width="8.85546875" style="415"/>
    <col min="3097" max="3097" width="7.5703125" style="415" customWidth="1"/>
    <col min="3098" max="3098" width="9.85546875" style="415" customWidth="1"/>
    <col min="3099" max="3100" width="8.85546875" style="415"/>
    <col min="3101" max="3101" width="10.140625" style="415" bestFit="1" customWidth="1"/>
    <col min="3102" max="3328" width="8.85546875" style="415"/>
    <col min="3329" max="3329" width="4.42578125" style="415" customWidth="1"/>
    <col min="3330" max="3330" width="38.85546875" style="415" customWidth="1"/>
    <col min="3331" max="3331" width="16.85546875" style="415" customWidth="1"/>
    <col min="3332" max="3332" width="14" style="415" customWidth="1"/>
    <col min="3333" max="3333" width="13.5703125" style="415" customWidth="1"/>
    <col min="3334" max="3334" width="10.7109375" style="415" customWidth="1"/>
    <col min="3335" max="3335" width="6.7109375" style="415" customWidth="1"/>
    <col min="3336" max="3337" width="10.7109375" style="415" customWidth="1"/>
    <col min="3338" max="3338" width="6.7109375" style="415" customWidth="1"/>
    <col min="3339" max="3340" width="10.7109375" style="415" customWidth="1"/>
    <col min="3341" max="3341" width="6.7109375" style="415" customWidth="1"/>
    <col min="3342" max="3343" width="10.7109375" style="415" customWidth="1"/>
    <col min="3344" max="3344" width="6.7109375" style="415" customWidth="1"/>
    <col min="3345" max="3346" width="10.7109375" style="415" customWidth="1"/>
    <col min="3347" max="3347" width="6.7109375" style="415" customWidth="1"/>
    <col min="3348" max="3349" width="10.7109375" style="415" customWidth="1"/>
    <col min="3350" max="3350" width="6.7109375" style="415" customWidth="1"/>
    <col min="3351" max="3351" width="9.140625" style="415" customWidth="1"/>
    <col min="3352" max="3352" width="8.85546875" style="415"/>
    <col min="3353" max="3353" width="7.5703125" style="415" customWidth="1"/>
    <col min="3354" max="3354" width="9.85546875" style="415" customWidth="1"/>
    <col min="3355" max="3356" width="8.85546875" style="415"/>
    <col min="3357" max="3357" width="10.140625" style="415" bestFit="1" customWidth="1"/>
    <col min="3358" max="3584" width="8.85546875" style="415"/>
    <col min="3585" max="3585" width="4.42578125" style="415" customWidth="1"/>
    <col min="3586" max="3586" width="38.85546875" style="415" customWidth="1"/>
    <col min="3587" max="3587" width="16.85546875" style="415" customWidth="1"/>
    <col min="3588" max="3588" width="14" style="415" customWidth="1"/>
    <col min="3589" max="3589" width="13.5703125" style="415" customWidth="1"/>
    <col min="3590" max="3590" width="10.7109375" style="415" customWidth="1"/>
    <col min="3591" max="3591" width="6.7109375" style="415" customWidth="1"/>
    <col min="3592" max="3593" width="10.7109375" style="415" customWidth="1"/>
    <col min="3594" max="3594" width="6.7109375" style="415" customWidth="1"/>
    <col min="3595" max="3596" width="10.7109375" style="415" customWidth="1"/>
    <col min="3597" max="3597" width="6.7109375" style="415" customWidth="1"/>
    <col min="3598" max="3599" width="10.7109375" style="415" customWidth="1"/>
    <col min="3600" max="3600" width="6.7109375" style="415" customWidth="1"/>
    <col min="3601" max="3602" width="10.7109375" style="415" customWidth="1"/>
    <col min="3603" max="3603" width="6.7109375" style="415" customWidth="1"/>
    <col min="3604" max="3605" width="10.7109375" style="415" customWidth="1"/>
    <col min="3606" max="3606" width="6.7109375" style="415" customWidth="1"/>
    <col min="3607" max="3607" width="9.140625" style="415" customWidth="1"/>
    <col min="3608" max="3608" width="8.85546875" style="415"/>
    <col min="3609" max="3609" width="7.5703125" style="415" customWidth="1"/>
    <col min="3610" max="3610" width="9.85546875" style="415" customWidth="1"/>
    <col min="3611" max="3612" width="8.85546875" style="415"/>
    <col min="3613" max="3613" width="10.140625" style="415" bestFit="1" customWidth="1"/>
    <col min="3614" max="3840" width="8.85546875" style="415"/>
    <col min="3841" max="3841" width="4.42578125" style="415" customWidth="1"/>
    <col min="3842" max="3842" width="38.85546875" style="415" customWidth="1"/>
    <col min="3843" max="3843" width="16.85546875" style="415" customWidth="1"/>
    <col min="3844" max="3844" width="14" style="415" customWidth="1"/>
    <col min="3845" max="3845" width="13.5703125" style="415" customWidth="1"/>
    <col min="3846" max="3846" width="10.7109375" style="415" customWidth="1"/>
    <col min="3847" max="3847" width="6.7109375" style="415" customWidth="1"/>
    <col min="3848" max="3849" width="10.7109375" style="415" customWidth="1"/>
    <col min="3850" max="3850" width="6.7109375" style="415" customWidth="1"/>
    <col min="3851" max="3852" width="10.7109375" style="415" customWidth="1"/>
    <col min="3853" max="3853" width="6.7109375" style="415" customWidth="1"/>
    <col min="3854" max="3855" width="10.7109375" style="415" customWidth="1"/>
    <col min="3856" max="3856" width="6.7109375" style="415" customWidth="1"/>
    <col min="3857" max="3858" width="10.7109375" style="415" customWidth="1"/>
    <col min="3859" max="3859" width="6.7109375" style="415" customWidth="1"/>
    <col min="3860" max="3861" width="10.7109375" style="415" customWidth="1"/>
    <col min="3862" max="3862" width="6.7109375" style="415" customWidth="1"/>
    <col min="3863" max="3863" width="9.140625" style="415" customWidth="1"/>
    <col min="3864" max="3864" width="8.85546875" style="415"/>
    <col min="3865" max="3865" width="7.5703125" style="415" customWidth="1"/>
    <col min="3866" max="3866" width="9.85546875" style="415" customWidth="1"/>
    <col min="3867" max="3868" width="8.85546875" style="415"/>
    <col min="3869" max="3869" width="10.140625" style="415" bestFit="1" customWidth="1"/>
    <col min="3870" max="4096" width="8.85546875" style="415"/>
    <col min="4097" max="4097" width="4.42578125" style="415" customWidth="1"/>
    <col min="4098" max="4098" width="38.85546875" style="415" customWidth="1"/>
    <col min="4099" max="4099" width="16.85546875" style="415" customWidth="1"/>
    <col min="4100" max="4100" width="14" style="415" customWidth="1"/>
    <col min="4101" max="4101" width="13.5703125" style="415" customWidth="1"/>
    <col min="4102" max="4102" width="10.7109375" style="415" customWidth="1"/>
    <col min="4103" max="4103" width="6.7109375" style="415" customWidth="1"/>
    <col min="4104" max="4105" width="10.7109375" style="415" customWidth="1"/>
    <col min="4106" max="4106" width="6.7109375" style="415" customWidth="1"/>
    <col min="4107" max="4108" width="10.7109375" style="415" customWidth="1"/>
    <col min="4109" max="4109" width="6.7109375" style="415" customWidth="1"/>
    <col min="4110" max="4111" width="10.7109375" style="415" customWidth="1"/>
    <col min="4112" max="4112" width="6.7109375" style="415" customWidth="1"/>
    <col min="4113" max="4114" width="10.7109375" style="415" customWidth="1"/>
    <col min="4115" max="4115" width="6.7109375" style="415" customWidth="1"/>
    <col min="4116" max="4117" width="10.7109375" style="415" customWidth="1"/>
    <col min="4118" max="4118" width="6.7109375" style="415" customWidth="1"/>
    <col min="4119" max="4119" width="9.140625" style="415" customWidth="1"/>
    <col min="4120" max="4120" width="8.85546875" style="415"/>
    <col min="4121" max="4121" width="7.5703125" style="415" customWidth="1"/>
    <col min="4122" max="4122" width="9.85546875" style="415" customWidth="1"/>
    <col min="4123" max="4124" width="8.85546875" style="415"/>
    <col min="4125" max="4125" width="10.140625" style="415" bestFit="1" customWidth="1"/>
    <col min="4126" max="4352" width="8.85546875" style="415"/>
    <col min="4353" max="4353" width="4.42578125" style="415" customWidth="1"/>
    <col min="4354" max="4354" width="38.85546875" style="415" customWidth="1"/>
    <col min="4355" max="4355" width="16.85546875" style="415" customWidth="1"/>
    <col min="4356" max="4356" width="14" style="415" customWidth="1"/>
    <col min="4357" max="4357" width="13.5703125" style="415" customWidth="1"/>
    <col min="4358" max="4358" width="10.7109375" style="415" customWidth="1"/>
    <col min="4359" max="4359" width="6.7109375" style="415" customWidth="1"/>
    <col min="4360" max="4361" width="10.7109375" style="415" customWidth="1"/>
    <col min="4362" max="4362" width="6.7109375" style="415" customWidth="1"/>
    <col min="4363" max="4364" width="10.7109375" style="415" customWidth="1"/>
    <col min="4365" max="4365" width="6.7109375" style="415" customWidth="1"/>
    <col min="4366" max="4367" width="10.7109375" style="415" customWidth="1"/>
    <col min="4368" max="4368" width="6.7109375" style="415" customWidth="1"/>
    <col min="4369" max="4370" width="10.7109375" style="415" customWidth="1"/>
    <col min="4371" max="4371" width="6.7109375" style="415" customWidth="1"/>
    <col min="4372" max="4373" width="10.7109375" style="415" customWidth="1"/>
    <col min="4374" max="4374" width="6.7109375" style="415" customWidth="1"/>
    <col min="4375" max="4375" width="9.140625" style="415" customWidth="1"/>
    <col min="4376" max="4376" width="8.85546875" style="415"/>
    <col min="4377" max="4377" width="7.5703125" style="415" customWidth="1"/>
    <col min="4378" max="4378" width="9.85546875" style="415" customWidth="1"/>
    <col min="4379" max="4380" width="8.85546875" style="415"/>
    <col min="4381" max="4381" width="10.140625" style="415" bestFit="1" customWidth="1"/>
    <col min="4382" max="4608" width="8.85546875" style="415"/>
    <col min="4609" max="4609" width="4.42578125" style="415" customWidth="1"/>
    <col min="4610" max="4610" width="38.85546875" style="415" customWidth="1"/>
    <col min="4611" max="4611" width="16.85546875" style="415" customWidth="1"/>
    <col min="4612" max="4612" width="14" style="415" customWidth="1"/>
    <col min="4613" max="4613" width="13.5703125" style="415" customWidth="1"/>
    <col min="4614" max="4614" width="10.7109375" style="415" customWidth="1"/>
    <col min="4615" max="4615" width="6.7109375" style="415" customWidth="1"/>
    <col min="4616" max="4617" width="10.7109375" style="415" customWidth="1"/>
    <col min="4618" max="4618" width="6.7109375" style="415" customWidth="1"/>
    <col min="4619" max="4620" width="10.7109375" style="415" customWidth="1"/>
    <col min="4621" max="4621" width="6.7109375" style="415" customWidth="1"/>
    <col min="4622" max="4623" width="10.7109375" style="415" customWidth="1"/>
    <col min="4624" max="4624" width="6.7109375" style="415" customWidth="1"/>
    <col min="4625" max="4626" width="10.7109375" style="415" customWidth="1"/>
    <col min="4627" max="4627" width="6.7109375" style="415" customWidth="1"/>
    <col min="4628" max="4629" width="10.7109375" style="415" customWidth="1"/>
    <col min="4630" max="4630" width="6.7109375" style="415" customWidth="1"/>
    <col min="4631" max="4631" width="9.140625" style="415" customWidth="1"/>
    <col min="4632" max="4632" width="8.85546875" style="415"/>
    <col min="4633" max="4633" width="7.5703125" style="415" customWidth="1"/>
    <col min="4634" max="4634" width="9.85546875" style="415" customWidth="1"/>
    <col min="4635" max="4636" width="8.85546875" style="415"/>
    <col min="4637" max="4637" width="10.140625" style="415" bestFit="1" customWidth="1"/>
    <col min="4638" max="4864" width="8.85546875" style="415"/>
    <col min="4865" max="4865" width="4.42578125" style="415" customWidth="1"/>
    <col min="4866" max="4866" width="38.85546875" style="415" customWidth="1"/>
    <col min="4867" max="4867" width="16.85546875" style="415" customWidth="1"/>
    <col min="4868" max="4868" width="14" style="415" customWidth="1"/>
    <col min="4869" max="4869" width="13.5703125" style="415" customWidth="1"/>
    <col min="4870" max="4870" width="10.7109375" style="415" customWidth="1"/>
    <col min="4871" max="4871" width="6.7109375" style="415" customWidth="1"/>
    <col min="4872" max="4873" width="10.7109375" style="415" customWidth="1"/>
    <col min="4874" max="4874" width="6.7109375" style="415" customWidth="1"/>
    <col min="4875" max="4876" width="10.7109375" style="415" customWidth="1"/>
    <col min="4877" max="4877" width="6.7109375" style="415" customWidth="1"/>
    <col min="4878" max="4879" width="10.7109375" style="415" customWidth="1"/>
    <col min="4880" max="4880" width="6.7109375" style="415" customWidth="1"/>
    <col min="4881" max="4882" width="10.7109375" style="415" customWidth="1"/>
    <col min="4883" max="4883" width="6.7109375" style="415" customWidth="1"/>
    <col min="4884" max="4885" width="10.7109375" style="415" customWidth="1"/>
    <col min="4886" max="4886" width="6.7109375" style="415" customWidth="1"/>
    <col min="4887" max="4887" width="9.140625" style="415" customWidth="1"/>
    <col min="4888" max="4888" width="8.85546875" style="415"/>
    <col min="4889" max="4889" width="7.5703125" style="415" customWidth="1"/>
    <col min="4890" max="4890" width="9.85546875" style="415" customWidth="1"/>
    <col min="4891" max="4892" width="8.85546875" style="415"/>
    <col min="4893" max="4893" width="10.140625" style="415" bestFit="1" customWidth="1"/>
    <col min="4894" max="5120" width="8.85546875" style="415"/>
    <col min="5121" max="5121" width="4.42578125" style="415" customWidth="1"/>
    <col min="5122" max="5122" width="38.85546875" style="415" customWidth="1"/>
    <col min="5123" max="5123" width="16.85546875" style="415" customWidth="1"/>
    <col min="5124" max="5124" width="14" style="415" customWidth="1"/>
    <col min="5125" max="5125" width="13.5703125" style="415" customWidth="1"/>
    <col min="5126" max="5126" width="10.7109375" style="415" customWidth="1"/>
    <col min="5127" max="5127" width="6.7109375" style="415" customWidth="1"/>
    <col min="5128" max="5129" width="10.7109375" style="415" customWidth="1"/>
    <col min="5130" max="5130" width="6.7109375" style="415" customWidth="1"/>
    <col min="5131" max="5132" width="10.7109375" style="415" customWidth="1"/>
    <col min="5133" max="5133" width="6.7109375" style="415" customWidth="1"/>
    <col min="5134" max="5135" width="10.7109375" style="415" customWidth="1"/>
    <col min="5136" max="5136" width="6.7109375" style="415" customWidth="1"/>
    <col min="5137" max="5138" width="10.7109375" style="415" customWidth="1"/>
    <col min="5139" max="5139" width="6.7109375" style="415" customWidth="1"/>
    <col min="5140" max="5141" width="10.7109375" style="415" customWidth="1"/>
    <col min="5142" max="5142" width="6.7109375" style="415" customWidth="1"/>
    <col min="5143" max="5143" width="9.140625" style="415" customWidth="1"/>
    <col min="5144" max="5144" width="8.85546875" style="415"/>
    <col min="5145" max="5145" width="7.5703125" style="415" customWidth="1"/>
    <col min="5146" max="5146" width="9.85546875" style="415" customWidth="1"/>
    <col min="5147" max="5148" width="8.85546875" style="415"/>
    <col min="5149" max="5149" width="10.140625" style="415" bestFit="1" customWidth="1"/>
    <col min="5150" max="5376" width="8.85546875" style="415"/>
    <col min="5377" max="5377" width="4.42578125" style="415" customWidth="1"/>
    <col min="5378" max="5378" width="38.85546875" style="415" customWidth="1"/>
    <col min="5379" max="5379" width="16.85546875" style="415" customWidth="1"/>
    <col min="5380" max="5380" width="14" style="415" customWidth="1"/>
    <col min="5381" max="5381" width="13.5703125" style="415" customWidth="1"/>
    <col min="5382" max="5382" width="10.7109375" style="415" customWidth="1"/>
    <col min="5383" max="5383" width="6.7109375" style="415" customWidth="1"/>
    <col min="5384" max="5385" width="10.7109375" style="415" customWidth="1"/>
    <col min="5386" max="5386" width="6.7109375" style="415" customWidth="1"/>
    <col min="5387" max="5388" width="10.7109375" style="415" customWidth="1"/>
    <col min="5389" max="5389" width="6.7109375" style="415" customWidth="1"/>
    <col min="5390" max="5391" width="10.7109375" style="415" customWidth="1"/>
    <col min="5392" max="5392" width="6.7109375" style="415" customWidth="1"/>
    <col min="5393" max="5394" width="10.7109375" style="415" customWidth="1"/>
    <col min="5395" max="5395" width="6.7109375" style="415" customWidth="1"/>
    <col min="5396" max="5397" width="10.7109375" style="415" customWidth="1"/>
    <col min="5398" max="5398" width="6.7109375" style="415" customWidth="1"/>
    <col min="5399" max="5399" width="9.140625" style="415" customWidth="1"/>
    <col min="5400" max="5400" width="8.85546875" style="415"/>
    <col min="5401" max="5401" width="7.5703125" style="415" customWidth="1"/>
    <col min="5402" max="5402" width="9.85546875" style="415" customWidth="1"/>
    <col min="5403" max="5404" width="8.85546875" style="415"/>
    <col min="5405" max="5405" width="10.140625" style="415" bestFit="1" customWidth="1"/>
    <col min="5406" max="5632" width="8.85546875" style="415"/>
    <col min="5633" max="5633" width="4.42578125" style="415" customWidth="1"/>
    <col min="5634" max="5634" width="38.85546875" style="415" customWidth="1"/>
    <col min="5635" max="5635" width="16.85546875" style="415" customWidth="1"/>
    <col min="5636" max="5636" width="14" style="415" customWidth="1"/>
    <col min="5637" max="5637" width="13.5703125" style="415" customWidth="1"/>
    <col min="5638" max="5638" width="10.7109375" style="415" customWidth="1"/>
    <col min="5639" max="5639" width="6.7109375" style="415" customWidth="1"/>
    <col min="5640" max="5641" width="10.7109375" style="415" customWidth="1"/>
    <col min="5642" max="5642" width="6.7109375" style="415" customWidth="1"/>
    <col min="5643" max="5644" width="10.7109375" style="415" customWidth="1"/>
    <col min="5645" max="5645" width="6.7109375" style="415" customWidth="1"/>
    <col min="5646" max="5647" width="10.7109375" style="415" customWidth="1"/>
    <col min="5648" max="5648" width="6.7109375" style="415" customWidth="1"/>
    <col min="5649" max="5650" width="10.7109375" style="415" customWidth="1"/>
    <col min="5651" max="5651" width="6.7109375" style="415" customWidth="1"/>
    <col min="5652" max="5653" width="10.7109375" style="415" customWidth="1"/>
    <col min="5654" max="5654" width="6.7109375" style="415" customWidth="1"/>
    <col min="5655" max="5655" width="9.140625" style="415" customWidth="1"/>
    <col min="5656" max="5656" width="8.85546875" style="415"/>
    <col min="5657" max="5657" width="7.5703125" style="415" customWidth="1"/>
    <col min="5658" max="5658" width="9.85546875" style="415" customWidth="1"/>
    <col min="5659" max="5660" width="8.85546875" style="415"/>
    <col min="5661" max="5661" width="10.140625" style="415" bestFit="1" customWidth="1"/>
    <col min="5662" max="5888" width="8.85546875" style="415"/>
    <col min="5889" max="5889" width="4.42578125" style="415" customWidth="1"/>
    <col min="5890" max="5890" width="38.85546875" style="415" customWidth="1"/>
    <col min="5891" max="5891" width="16.85546875" style="415" customWidth="1"/>
    <col min="5892" max="5892" width="14" style="415" customWidth="1"/>
    <col min="5893" max="5893" width="13.5703125" style="415" customWidth="1"/>
    <col min="5894" max="5894" width="10.7109375" style="415" customWidth="1"/>
    <col min="5895" max="5895" width="6.7109375" style="415" customWidth="1"/>
    <col min="5896" max="5897" width="10.7109375" style="415" customWidth="1"/>
    <col min="5898" max="5898" width="6.7109375" style="415" customWidth="1"/>
    <col min="5899" max="5900" width="10.7109375" style="415" customWidth="1"/>
    <col min="5901" max="5901" width="6.7109375" style="415" customWidth="1"/>
    <col min="5902" max="5903" width="10.7109375" style="415" customWidth="1"/>
    <col min="5904" max="5904" width="6.7109375" style="415" customWidth="1"/>
    <col min="5905" max="5906" width="10.7109375" style="415" customWidth="1"/>
    <col min="5907" max="5907" width="6.7109375" style="415" customWidth="1"/>
    <col min="5908" max="5909" width="10.7109375" style="415" customWidth="1"/>
    <col min="5910" max="5910" width="6.7109375" style="415" customWidth="1"/>
    <col min="5911" max="5911" width="9.140625" style="415" customWidth="1"/>
    <col min="5912" max="5912" width="8.85546875" style="415"/>
    <col min="5913" max="5913" width="7.5703125" style="415" customWidth="1"/>
    <col min="5914" max="5914" width="9.85546875" style="415" customWidth="1"/>
    <col min="5915" max="5916" width="8.85546875" style="415"/>
    <col min="5917" max="5917" width="10.140625" style="415" bestFit="1" customWidth="1"/>
    <col min="5918" max="6144" width="8.85546875" style="415"/>
    <col min="6145" max="6145" width="4.42578125" style="415" customWidth="1"/>
    <col min="6146" max="6146" width="38.85546875" style="415" customWidth="1"/>
    <col min="6147" max="6147" width="16.85546875" style="415" customWidth="1"/>
    <col min="6148" max="6148" width="14" style="415" customWidth="1"/>
    <col min="6149" max="6149" width="13.5703125" style="415" customWidth="1"/>
    <col min="6150" max="6150" width="10.7109375" style="415" customWidth="1"/>
    <col min="6151" max="6151" width="6.7109375" style="415" customWidth="1"/>
    <col min="6152" max="6153" width="10.7109375" style="415" customWidth="1"/>
    <col min="6154" max="6154" width="6.7109375" style="415" customWidth="1"/>
    <col min="6155" max="6156" width="10.7109375" style="415" customWidth="1"/>
    <col min="6157" max="6157" width="6.7109375" style="415" customWidth="1"/>
    <col min="6158" max="6159" width="10.7109375" style="415" customWidth="1"/>
    <col min="6160" max="6160" width="6.7109375" style="415" customWidth="1"/>
    <col min="6161" max="6162" width="10.7109375" style="415" customWidth="1"/>
    <col min="6163" max="6163" width="6.7109375" style="415" customWidth="1"/>
    <col min="6164" max="6165" width="10.7109375" style="415" customWidth="1"/>
    <col min="6166" max="6166" width="6.7109375" style="415" customWidth="1"/>
    <col min="6167" max="6167" width="9.140625" style="415" customWidth="1"/>
    <col min="6168" max="6168" width="8.85546875" style="415"/>
    <col min="6169" max="6169" width="7.5703125" style="415" customWidth="1"/>
    <col min="6170" max="6170" width="9.85546875" style="415" customWidth="1"/>
    <col min="6171" max="6172" width="8.85546875" style="415"/>
    <col min="6173" max="6173" width="10.140625" style="415" bestFit="1" customWidth="1"/>
    <col min="6174" max="6400" width="8.85546875" style="415"/>
    <col min="6401" max="6401" width="4.42578125" style="415" customWidth="1"/>
    <col min="6402" max="6402" width="38.85546875" style="415" customWidth="1"/>
    <col min="6403" max="6403" width="16.85546875" style="415" customWidth="1"/>
    <col min="6404" max="6404" width="14" style="415" customWidth="1"/>
    <col min="6405" max="6405" width="13.5703125" style="415" customWidth="1"/>
    <col min="6406" max="6406" width="10.7109375" style="415" customWidth="1"/>
    <col min="6407" max="6407" width="6.7109375" style="415" customWidth="1"/>
    <col min="6408" max="6409" width="10.7109375" style="415" customWidth="1"/>
    <col min="6410" max="6410" width="6.7109375" style="415" customWidth="1"/>
    <col min="6411" max="6412" width="10.7109375" style="415" customWidth="1"/>
    <col min="6413" max="6413" width="6.7109375" style="415" customWidth="1"/>
    <col min="6414" max="6415" width="10.7109375" style="415" customWidth="1"/>
    <col min="6416" max="6416" width="6.7109375" style="415" customWidth="1"/>
    <col min="6417" max="6418" width="10.7109375" style="415" customWidth="1"/>
    <col min="6419" max="6419" width="6.7109375" style="415" customWidth="1"/>
    <col min="6420" max="6421" width="10.7109375" style="415" customWidth="1"/>
    <col min="6422" max="6422" width="6.7109375" style="415" customWidth="1"/>
    <col min="6423" max="6423" width="9.140625" style="415" customWidth="1"/>
    <col min="6424" max="6424" width="8.85546875" style="415"/>
    <col min="6425" max="6425" width="7.5703125" style="415" customWidth="1"/>
    <col min="6426" max="6426" width="9.85546875" style="415" customWidth="1"/>
    <col min="6427" max="6428" width="8.85546875" style="415"/>
    <col min="6429" max="6429" width="10.140625" style="415" bestFit="1" customWidth="1"/>
    <col min="6430" max="6656" width="8.85546875" style="415"/>
    <col min="6657" max="6657" width="4.42578125" style="415" customWidth="1"/>
    <col min="6658" max="6658" width="38.85546875" style="415" customWidth="1"/>
    <col min="6659" max="6659" width="16.85546875" style="415" customWidth="1"/>
    <col min="6660" max="6660" width="14" style="415" customWidth="1"/>
    <col min="6661" max="6661" width="13.5703125" style="415" customWidth="1"/>
    <col min="6662" max="6662" width="10.7109375" style="415" customWidth="1"/>
    <col min="6663" max="6663" width="6.7109375" style="415" customWidth="1"/>
    <col min="6664" max="6665" width="10.7109375" style="415" customWidth="1"/>
    <col min="6666" max="6666" width="6.7109375" style="415" customWidth="1"/>
    <col min="6667" max="6668" width="10.7109375" style="415" customWidth="1"/>
    <col min="6669" max="6669" width="6.7109375" style="415" customWidth="1"/>
    <col min="6670" max="6671" width="10.7109375" style="415" customWidth="1"/>
    <col min="6672" max="6672" width="6.7109375" style="415" customWidth="1"/>
    <col min="6673" max="6674" width="10.7109375" style="415" customWidth="1"/>
    <col min="6675" max="6675" width="6.7109375" style="415" customWidth="1"/>
    <col min="6676" max="6677" width="10.7109375" style="415" customWidth="1"/>
    <col min="6678" max="6678" width="6.7109375" style="415" customWidth="1"/>
    <col min="6679" max="6679" width="9.140625" style="415" customWidth="1"/>
    <col min="6680" max="6680" width="8.85546875" style="415"/>
    <col min="6681" max="6681" width="7.5703125" style="415" customWidth="1"/>
    <col min="6682" max="6682" width="9.85546875" style="415" customWidth="1"/>
    <col min="6683" max="6684" width="8.85546875" style="415"/>
    <col min="6685" max="6685" width="10.140625" style="415" bestFit="1" customWidth="1"/>
    <col min="6686" max="6912" width="8.85546875" style="415"/>
    <col min="6913" max="6913" width="4.42578125" style="415" customWidth="1"/>
    <col min="6914" max="6914" width="38.85546875" style="415" customWidth="1"/>
    <col min="6915" max="6915" width="16.85546875" style="415" customWidth="1"/>
    <col min="6916" max="6916" width="14" style="415" customWidth="1"/>
    <col min="6917" max="6917" width="13.5703125" style="415" customWidth="1"/>
    <col min="6918" max="6918" width="10.7109375" style="415" customWidth="1"/>
    <col min="6919" max="6919" width="6.7109375" style="415" customWidth="1"/>
    <col min="6920" max="6921" width="10.7109375" style="415" customWidth="1"/>
    <col min="6922" max="6922" width="6.7109375" style="415" customWidth="1"/>
    <col min="6923" max="6924" width="10.7109375" style="415" customWidth="1"/>
    <col min="6925" max="6925" width="6.7109375" style="415" customWidth="1"/>
    <col min="6926" max="6927" width="10.7109375" style="415" customWidth="1"/>
    <col min="6928" max="6928" width="6.7109375" style="415" customWidth="1"/>
    <col min="6929" max="6930" width="10.7109375" style="415" customWidth="1"/>
    <col min="6931" max="6931" width="6.7109375" style="415" customWidth="1"/>
    <col min="6932" max="6933" width="10.7109375" style="415" customWidth="1"/>
    <col min="6934" max="6934" width="6.7109375" style="415" customWidth="1"/>
    <col min="6935" max="6935" width="9.140625" style="415" customWidth="1"/>
    <col min="6936" max="6936" width="8.85546875" style="415"/>
    <col min="6937" max="6937" width="7.5703125" style="415" customWidth="1"/>
    <col min="6938" max="6938" width="9.85546875" style="415" customWidth="1"/>
    <col min="6939" max="6940" width="8.85546875" style="415"/>
    <col min="6941" max="6941" width="10.140625" style="415" bestFit="1" customWidth="1"/>
    <col min="6942" max="7168" width="8.85546875" style="415"/>
    <col min="7169" max="7169" width="4.42578125" style="415" customWidth="1"/>
    <col min="7170" max="7170" width="38.85546875" style="415" customWidth="1"/>
    <col min="7171" max="7171" width="16.85546875" style="415" customWidth="1"/>
    <col min="7172" max="7172" width="14" style="415" customWidth="1"/>
    <col min="7173" max="7173" width="13.5703125" style="415" customWidth="1"/>
    <col min="7174" max="7174" width="10.7109375" style="415" customWidth="1"/>
    <col min="7175" max="7175" width="6.7109375" style="415" customWidth="1"/>
    <col min="7176" max="7177" width="10.7109375" style="415" customWidth="1"/>
    <col min="7178" max="7178" width="6.7109375" style="415" customWidth="1"/>
    <col min="7179" max="7180" width="10.7109375" style="415" customWidth="1"/>
    <col min="7181" max="7181" width="6.7109375" style="415" customWidth="1"/>
    <col min="7182" max="7183" width="10.7109375" style="415" customWidth="1"/>
    <col min="7184" max="7184" width="6.7109375" style="415" customWidth="1"/>
    <col min="7185" max="7186" width="10.7109375" style="415" customWidth="1"/>
    <col min="7187" max="7187" width="6.7109375" style="415" customWidth="1"/>
    <col min="7188" max="7189" width="10.7109375" style="415" customWidth="1"/>
    <col min="7190" max="7190" width="6.7109375" style="415" customWidth="1"/>
    <col min="7191" max="7191" width="9.140625" style="415" customWidth="1"/>
    <col min="7192" max="7192" width="8.85546875" style="415"/>
    <col min="7193" max="7193" width="7.5703125" style="415" customWidth="1"/>
    <col min="7194" max="7194" width="9.85546875" style="415" customWidth="1"/>
    <col min="7195" max="7196" width="8.85546875" style="415"/>
    <col min="7197" max="7197" width="10.140625" style="415" bestFit="1" customWidth="1"/>
    <col min="7198" max="7424" width="8.85546875" style="415"/>
    <col min="7425" max="7425" width="4.42578125" style="415" customWidth="1"/>
    <col min="7426" max="7426" width="38.85546875" style="415" customWidth="1"/>
    <col min="7427" max="7427" width="16.85546875" style="415" customWidth="1"/>
    <col min="7428" max="7428" width="14" style="415" customWidth="1"/>
    <col min="7429" max="7429" width="13.5703125" style="415" customWidth="1"/>
    <col min="7430" max="7430" width="10.7109375" style="415" customWidth="1"/>
    <col min="7431" max="7431" width="6.7109375" style="415" customWidth="1"/>
    <col min="7432" max="7433" width="10.7109375" style="415" customWidth="1"/>
    <col min="7434" max="7434" width="6.7109375" style="415" customWidth="1"/>
    <col min="7435" max="7436" width="10.7109375" style="415" customWidth="1"/>
    <col min="7437" max="7437" width="6.7109375" style="415" customWidth="1"/>
    <col min="7438" max="7439" width="10.7109375" style="415" customWidth="1"/>
    <col min="7440" max="7440" width="6.7109375" style="415" customWidth="1"/>
    <col min="7441" max="7442" width="10.7109375" style="415" customWidth="1"/>
    <col min="7443" max="7443" width="6.7109375" style="415" customWidth="1"/>
    <col min="7444" max="7445" width="10.7109375" style="415" customWidth="1"/>
    <col min="7446" max="7446" width="6.7109375" style="415" customWidth="1"/>
    <col min="7447" max="7447" width="9.140625" style="415" customWidth="1"/>
    <col min="7448" max="7448" width="8.85546875" style="415"/>
    <col min="7449" max="7449" width="7.5703125" style="415" customWidth="1"/>
    <col min="7450" max="7450" width="9.85546875" style="415" customWidth="1"/>
    <col min="7451" max="7452" width="8.85546875" style="415"/>
    <col min="7453" max="7453" width="10.140625" style="415" bestFit="1" customWidth="1"/>
    <col min="7454" max="7680" width="8.85546875" style="415"/>
    <col min="7681" max="7681" width="4.42578125" style="415" customWidth="1"/>
    <col min="7682" max="7682" width="38.85546875" style="415" customWidth="1"/>
    <col min="7683" max="7683" width="16.85546875" style="415" customWidth="1"/>
    <col min="7684" max="7684" width="14" style="415" customWidth="1"/>
    <col min="7685" max="7685" width="13.5703125" style="415" customWidth="1"/>
    <col min="7686" max="7686" width="10.7109375" style="415" customWidth="1"/>
    <col min="7687" max="7687" width="6.7109375" style="415" customWidth="1"/>
    <col min="7688" max="7689" width="10.7109375" style="415" customWidth="1"/>
    <col min="7690" max="7690" width="6.7109375" style="415" customWidth="1"/>
    <col min="7691" max="7692" width="10.7109375" style="415" customWidth="1"/>
    <col min="7693" max="7693" width="6.7109375" style="415" customWidth="1"/>
    <col min="7694" max="7695" width="10.7109375" style="415" customWidth="1"/>
    <col min="7696" max="7696" width="6.7109375" style="415" customWidth="1"/>
    <col min="7697" max="7698" width="10.7109375" style="415" customWidth="1"/>
    <col min="7699" max="7699" width="6.7109375" style="415" customWidth="1"/>
    <col min="7700" max="7701" width="10.7109375" style="415" customWidth="1"/>
    <col min="7702" max="7702" width="6.7109375" style="415" customWidth="1"/>
    <col min="7703" max="7703" width="9.140625" style="415" customWidth="1"/>
    <col min="7704" max="7704" width="8.85546875" style="415"/>
    <col min="7705" max="7705" width="7.5703125" style="415" customWidth="1"/>
    <col min="7706" max="7706" width="9.85546875" style="415" customWidth="1"/>
    <col min="7707" max="7708" width="8.85546875" style="415"/>
    <col min="7709" max="7709" width="10.140625" style="415" bestFit="1" customWidth="1"/>
    <col min="7710" max="7936" width="8.85546875" style="415"/>
    <col min="7937" max="7937" width="4.42578125" style="415" customWidth="1"/>
    <col min="7938" max="7938" width="38.85546875" style="415" customWidth="1"/>
    <col min="7939" max="7939" width="16.85546875" style="415" customWidth="1"/>
    <col min="7940" max="7940" width="14" style="415" customWidth="1"/>
    <col min="7941" max="7941" width="13.5703125" style="415" customWidth="1"/>
    <col min="7942" max="7942" width="10.7109375" style="415" customWidth="1"/>
    <col min="7943" max="7943" width="6.7109375" style="415" customWidth="1"/>
    <col min="7944" max="7945" width="10.7109375" style="415" customWidth="1"/>
    <col min="7946" max="7946" width="6.7109375" style="415" customWidth="1"/>
    <col min="7947" max="7948" width="10.7109375" style="415" customWidth="1"/>
    <col min="7949" max="7949" width="6.7109375" style="415" customWidth="1"/>
    <col min="7950" max="7951" width="10.7109375" style="415" customWidth="1"/>
    <col min="7952" max="7952" width="6.7109375" style="415" customWidth="1"/>
    <col min="7953" max="7954" width="10.7109375" style="415" customWidth="1"/>
    <col min="7955" max="7955" width="6.7109375" style="415" customWidth="1"/>
    <col min="7956" max="7957" width="10.7109375" style="415" customWidth="1"/>
    <col min="7958" max="7958" width="6.7109375" style="415" customWidth="1"/>
    <col min="7959" max="7959" width="9.140625" style="415" customWidth="1"/>
    <col min="7960" max="7960" width="8.85546875" style="415"/>
    <col min="7961" max="7961" width="7.5703125" style="415" customWidth="1"/>
    <col min="7962" max="7962" width="9.85546875" style="415" customWidth="1"/>
    <col min="7963" max="7964" width="8.85546875" style="415"/>
    <col min="7965" max="7965" width="10.140625" style="415" bestFit="1" customWidth="1"/>
    <col min="7966" max="8192" width="8.85546875" style="415"/>
    <col min="8193" max="8193" width="4.42578125" style="415" customWidth="1"/>
    <col min="8194" max="8194" width="38.85546875" style="415" customWidth="1"/>
    <col min="8195" max="8195" width="16.85546875" style="415" customWidth="1"/>
    <col min="8196" max="8196" width="14" style="415" customWidth="1"/>
    <col min="8197" max="8197" width="13.5703125" style="415" customWidth="1"/>
    <col min="8198" max="8198" width="10.7109375" style="415" customWidth="1"/>
    <col min="8199" max="8199" width="6.7109375" style="415" customWidth="1"/>
    <col min="8200" max="8201" width="10.7109375" style="415" customWidth="1"/>
    <col min="8202" max="8202" width="6.7109375" style="415" customWidth="1"/>
    <col min="8203" max="8204" width="10.7109375" style="415" customWidth="1"/>
    <col min="8205" max="8205" width="6.7109375" style="415" customWidth="1"/>
    <col min="8206" max="8207" width="10.7109375" style="415" customWidth="1"/>
    <col min="8208" max="8208" width="6.7109375" style="415" customWidth="1"/>
    <col min="8209" max="8210" width="10.7109375" style="415" customWidth="1"/>
    <col min="8211" max="8211" width="6.7109375" style="415" customWidth="1"/>
    <col min="8212" max="8213" width="10.7109375" style="415" customWidth="1"/>
    <col min="8214" max="8214" width="6.7109375" style="415" customWidth="1"/>
    <col min="8215" max="8215" width="9.140625" style="415" customWidth="1"/>
    <col min="8216" max="8216" width="8.85546875" style="415"/>
    <col min="8217" max="8217" width="7.5703125" style="415" customWidth="1"/>
    <col min="8218" max="8218" width="9.85546875" style="415" customWidth="1"/>
    <col min="8219" max="8220" width="8.85546875" style="415"/>
    <col min="8221" max="8221" width="10.140625" style="415" bestFit="1" customWidth="1"/>
    <col min="8222" max="8448" width="8.85546875" style="415"/>
    <col min="8449" max="8449" width="4.42578125" style="415" customWidth="1"/>
    <col min="8450" max="8450" width="38.85546875" style="415" customWidth="1"/>
    <col min="8451" max="8451" width="16.85546875" style="415" customWidth="1"/>
    <col min="8452" max="8452" width="14" style="415" customWidth="1"/>
    <col min="8453" max="8453" width="13.5703125" style="415" customWidth="1"/>
    <col min="8454" max="8454" width="10.7109375" style="415" customWidth="1"/>
    <col min="8455" max="8455" width="6.7109375" style="415" customWidth="1"/>
    <col min="8456" max="8457" width="10.7109375" style="415" customWidth="1"/>
    <col min="8458" max="8458" width="6.7109375" style="415" customWidth="1"/>
    <col min="8459" max="8460" width="10.7109375" style="415" customWidth="1"/>
    <col min="8461" max="8461" width="6.7109375" style="415" customWidth="1"/>
    <col min="8462" max="8463" width="10.7109375" style="415" customWidth="1"/>
    <col min="8464" max="8464" width="6.7109375" style="415" customWidth="1"/>
    <col min="8465" max="8466" width="10.7109375" style="415" customWidth="1"/>
    <col min="8467" max="8467" width="6.7109375" style="415" customWidth="1"/>
    <col min="8468" max="8469" width="10.7109375" style="415" customWidth="1"/>
    <col min="8470" max="8470" width="6.7109375" style="415" customWidth="1"/>
    <col min="8471" max="8471" width="9.140625" style="415" customWidth="1"/>
    <col min="8472" max="8472" width="8.85546875" style="415"/>
    <col min="8473" max="8473" width="7.5703125" style="415" customWidth="1"/>
    <col min="8474" max="8474" width="9.85546875" style="415" customWidth="1"/>
    <col min="8475" max="8476" width="8.85546875" style="415"/>
    <col min="8477" max="8477" width="10.140625" style="415" bestFit="1" customWidth="1"/>
    <col min="8478" max="8704" width="8.85546875" style="415"/>
    <col min="8705" max="8705" width="4.42578125" style="415" customWidth="1"/>
    <col min="8706" max="8706" width="38.85546875" style="415" customWidth="1"/>
    <col min="8707" max="8707" width="16.85546875" style="415" customWidth="1"/>
    <col min="8708" max="8708" width="14" style="415" customWidth="1"/>
    <col min="8709" max="8709" width="13.5703125" style="415" customWidth="1"/>
    <col min="8710" max="8710" width="10.7109375" style="415" customWidth="1"/>
    <col min="8711" max="8711" width="6.7109375" style="415" customWidth="1"/>
    <col min="8712" max="8713" width="10.7109375" style="415" customWidth="1"/>
    <col min="8714" max="8714" width="6.7109375" style="415" customWidth="1"/>
    <col min="8715" max="8716" width="10.7109375" style="415" customWidth="1"/>
    <col min="8717" max="8717" width="6.7109375" style="415" customWidth="1"/>
    <col min="8718" max="8719" width="10.7109375" style="415" customWidth="1"/>
    <col min="8720" max="8720" width="6.7109375" style="415" customWidth="1"/>
    <col min="8721" max="8722" width="10.7109375" style="415" customWidth="1"/>
    <col min="8723" max="8723" width="6.7109375" style="415" customWidth="1"/>
    <col min="8724" max="8725" width="10.7109375" style="415" customWidth="1"/>
    <col min="8726" max="8726" width="6.7109375" style="415" customWidth="1"/>
    <col min="8727" max="8727" width="9.140625" style="415" customWidth="1"/>
    <col min="8728" max="8728" width="8.85546875" style="415"/>
    <col min="8729" max="8729" width="7.5703125" style="415" customWidth="1"/>
    <col min="8730" max="8730" width="9.85546875" style="415" customWidth="1"/>
    <col min="8731" max="8732" width="8.85546875" style="415"/>
    <col min="8733" max="8733" width="10.140625" style="415" bestFit="1" customWidth="1"/>
    <col min="8734" max="8960" width="8.85546875" style="415"/>
    <col min="8961" max="8961" width="4.42578125" style="415" customWidth="1"/>
    <col min="8962" max="8962" width="38.85546875" style="415" customWidth="1"/>
    <col min="8963" max="8963" width="16.85546875" style="415" customWidth="1"/>
    <col min="8964" max="8964" width="14" style="415" customWidth="1"/>
    <col min="8965" max="8965" width="13.5703125" style="415" customWidth="1"/>
    <col min="8966" max="8966" width="10.7109375" style="415" customWidth="1"/>
    <col min="8967" max="8967" width="6.7109375" style="415" customWidth="1"/>
    <col min="8968" max="8969" width="10.7109375" style="415" customWidth="1"/>
    <col min="8970" max="8970" width="6.7109375" style="415" customWidth="1"/>
    <col min="8971" max="8972" width="10.7109375" style="415" customWidth="1"/>
    <col min="8973" max="8973" width="6.7109375" style="415" customWidth="1"/>
    <col min="8974" max="8975" width="10.7109375" style="415" customWidth="1"/>
    <col min="8976" max="8976" width="6.7109375" style="415" customWidth="1"/>
    <col min="8977" max="8978" width="10.7109375" style="415" customWidth="1"/>
    <col min="8979" max="8979" width="6.7109375" style="415" customWidth="1"/>
    <col min="8980" max="8981" width="10.7109375" style="415" customWidth="1"/>
    <col min="8982" max="8982" width="6.7109375" style="415" customWidth="1"/>
    <col min="8983" max="8983" width="9.140625" style="415" customWidth="1"/>
    <col min="8984" max="8984" width="8.85546875" style="415"/>
    <col min="8985" max="8985" width="7.5703125" style="415" customWidth="1"/>
    <col min="8986" max="8986" width="9.85546875" style="415" customWidth="1"/>
    <col min="8987" max="8988" width="8.85546875" style="415"/>
    <col min="8989" max="8989" width="10.140625" style="415" bestFit="1" customWidth="1"/>
    <col min="8990" max="9216" width="8.85546875" style="415"/>
    <col min="9217" max="9217" width="4.42578125" style="415" customWidth="1"/>
    <col min="9218" max="9218" width="38.85546875" style="415" customWidth="1"/>
    <col min="9219" max="9219" width="16.85546875" style="415" customWidth="1"/>
    <col min="9220" max="9220" width="14" style="415" customWidth="1"/>
    <col min="9221" max="9221" width="13.5703125" style="415" customWidth="1"/>
    <col min="9222" max="9222" width="10.7109375" style="415" customWidth="1"/>
    <col min="9223" max="9223" width="6.7109375" style="415" customWidth="1"/>
    <col min="9224" max="9225" width="10.7109375" style="415" customWidth="1"/>
    <col min="9226" max="9226" width="6.7109375" style="415" customWidth="1"/>
    <col min="9227" max="9228" width="10.7109375" style="415" customWidth="1"/>
    <col min="9229" max="9229" width="6.7109375" style="415" customWidth="1"/>
    <col min="9230" max="9231" width="10.7109375" style="415" customWidth="1"/>
    <col min="9232" max="9232" width="6.7109375" style="415" customWidth="1"/>
    <col min="9233" max="9234" width="10.7109375" style="415" customWidth="1"/>
    <col min="9235" max="9235" width="6.7109375" style="415" customWidth="1"/>
    <col min="9236" max="9237" width="10.7109375" style="415" customWidth="1"/>
    <col min="9238" max="9238" width="6.7109375" style="415" customWidth="1"/>
    <col min="9239" max="9239" width="9.140625" style="415" customWidth="1"/>
    <col min="9240" max="9240" width="8.85546875" style="415"/>
    <col min="9241" max="9241" width="7.5703125" style="415" customWidth="1"/>
    <col min="9242" max="9242" width="9.85546875" style="415" customWidth="1"/>
    <col min="9243" max="9244" width="8.85546875" style="415"/>
    <col min="9245" max="9245" width="10.140625" style="415" bestFit="1" customWidth="1"/>
    <col min="9246" max="9472" width="8.85546875" style="415"/>
    <col min="9473" max="9473" width="4.42578125" style="415" customWidth="1"/>
    <col min="9474" max="9474" width="38.85546875" style="415" customWidth="1"/>
    <col min="9475" max="9475" width="16.85546875" style="415" customWidth="1"/>
    <col min="9476" max="9476" width="14" style="415" customWidth="1"/>
    <col min="9477" max="9477" width="13.5703125" style="415" customWidth="1"/>
    <col min="9478" max="9478" width="10.7109375" style="415" customWidth="1"/>
    <col min="9479" max="9479" width="6.7109375" style="415" customWidth="1"/>
    <col min="9480" max="9481" width="10.7109375" style="415" customWidth="1"/>
    <col min="9482" max="9482" width="6.7109375" style="415" customWidth="1"/>
    <col min="9483" max="9484" width="10.7109375" style="415" customWidth="1"/>
    <col min="9485" max="9485" width="6.7109375" style="415" customWidth="1"/>
    <col min="9486" max="9487" width="10.7109375" style="415" customWidth="1"/>
    <col min="9488" max="9488" width="6.7109375" style="415" customWidth="1"/>
    <col min="9489" max="9490" width="10.7109375" style="415" customWidth="1"/>
    <col min="9491" max="9491" width="6.7109375" style="415" customWidth="1"/>
    <col min="9492" max="9493" width="10.7109375" style="415" customWidth="1"/>
    <col min="9494" max="9494" width="6.7109375" style="415" customWidth="1"/>
    <col min="9495" max="9495" width="9.140625" style="415" customWidth="1"/>
    <col min="9496" max="9496" width="8.85546875" style="415"/>
    <col min="9497" max="9497" width="7.5703125" style="415" customWidth="1"/>
    <col min="9498" max="9498" width="9.85546875" style="415" customWidth="1"/>
    <col min="9499" max="9500" width="8.85546875" style="415"/>
    <col min="9501" max="9501" width="10.140625" style="415" bestFit="1" customWidth="1"/>
    <col min="9502" max="9728" width="8.85546875" style="415"/>
    <col min="9729" max="9729" width="4.42578125" style="415" customWidth="1"/>
    <col min="9730" max="9730" width="38.85546875" style="415" customWidth="1"/>
    <col min="9731" max="9731" width="16.85546875" style="415" customWidth="1"/>
    <col min="9732" max="9732" width="14" style="415" customWidth="1"/>
    <col min="9733" max="9733" width="13.5703125" style="415" customWidth="1"/>
    <col min="9734" max="9734" width="10.7109375" style="415" customWidth="1"/>
    <col min="9735" max="9735" width="6.7109375" style="415" customWidth="1"/>
    <col min="9736" max="9737" width="10.7109375" style="415" customWidth="1"/>
    <col min="9738" max="9738" width="6.7109375" style="415" customWidth="1"/>
    <col min="9739" max="9740" width="10.7109375" style="415" customWidth="1"/>
    <col min="9741" max="9741" width="6.7109375" style="415" customWidth="1"/>
    <col min="9742" max="9743" width="10.7109375" style="415" customWidth="1"/>
    <col min="9744" max="9744" width="6.7109375" style="415" customWidth="1"/>
    <col min="9745" max="9746" width="10.7109375" style="415" customWidth="1"/>
    <col min="9747" max="9747" width="6.7109375" style="415" customWidth="1"/>
    <col min="9748" max="9749" width="10.7109375" style="415" customWidth="1"/>
    <col min="9750" max="9750" width="6.7109375" style="415" customWidth="1"/>
    <col min="9751" max="9751" width="9.140625" style="415" customWidth="1"/>
    <col min="9752" max="9752" width="8.85546875" style="415"/>
    <col min="9753" max="9753" width="7.5703125" style="415" customWidth="1"/>
    <col min="9754" max="9754" width="9.85546875" style="415" customWidth="1"/>
    <col min="9755" max="9756" width="8.85546875" style="415"/>
    <col min="9757" max="9757" width="10.140625" style="415" bestFit="1" customWidth="1"/>
    <col min="9758" max="9984" width="8.85546875" style="415"/>
    <col min="9985" max="9985" width="4.42578125" style="415" customWidth="1"/>
    <col min="9986" max="9986" width="38.85546875" style="415" customWidth="1"/>
    <col min="9987" max="9987" width="16.85546875" style="415" customWidth="1"/>
    <col min="9988" max="9988" width="14" style="415" customWidth="1"/>
    <col min="9989" max="9989" width="13.5703125" style="415" customWidth="1"/>
    <col min="9990" max="9990" width="10.7109375" style="415" customWidth="1"/>
    <col min="9991" max="9991" width="6.7109375" style="415" customWidth="1"/>
    <col min="9992" max="9993" width="10.7109375" style="415" customWidth="1"/>
    <col min="9994" max="9994" width="6.7109375" style="415" customWidth="1"/>
    <col min="9995" max="9996" width="10.7109375" style="415" customWidth="1"/>
    <col min="9997" max="9997" width="6.7109375" style="415" customWidth="1"/>
    <col min="9998" max="9999" width="10.7109375" style="415" customWidth="1"/>
    <col min="10000" max="10000" width="6.7109375" style="415" customWidth="1"/>
    <col min="10001" max="10002" width="10.7109375" style="415" customWidth="1"/>
    <col min="10003" max="10003" width="6.7109375" style="415" customWidth="1"/>
    <col min="10004" max="10005" width="10.7109375" style="415" customWidth="1"/>
    <col min="10006" max="10006" width="6.7109375" style="415" customWidth="1"/>
    <col min="10007" max="10007" width="9.140625" style="415" customWidth="1"/>
    <col min="10008" max="10008" width="8.85546875" style="415"/>
    <col min="10009" max="10009" width="7.5703125" style="415" customWidth="1"/>
    <col min="10010" max="10010" width="9.85546875" style="415" customWidth="1"/>
    <col min="10011" max="10012" width="8.85546875" style="415"/>
    <col min="10013" max="10013" width="10.140625" style="415" bestFit="1" customWidth="1"/>
    <col min="10014" max="10240" width="8.85546875" style="415"/>
    <col min="10241" max="10241" width="4.42578125" style="415" customWidth="1"/>
    <col min="10242" max="10242" width="38.85546875" style="415" customWidth="1"/>
    <col min="10243" max="10243" width="16.85546875" style="415" customWidth="1"/>
    <col min="10244" max="10244" width="14" style="415" customWidth="1"/>
    <col min="10245" max="10245" width="13.5703125" style="415" customWidth="1"/>
    <col min="10246" max="10246" width="10.7109375" style="415" customWidth="1"/>
    <col min="10247" max="10247" width="6.7109375" style="415" customWidth="1"/>
    <col min="10248" max="10249" width="10.7109375" style="415" customWidth="1"/>
    <col min="10250" max="10250" width="6.7109375" style="415" customWidth="1"/>
    <col min="10251" max="10252" width="10.7109375" style="415" customWidth="1"/>
    <col min="10253" max="10253" width="6.7109375" style="415" customWidth="1"/>
    <col min="10254" max="10255" width="10.7109375" style="415" customWidth="1"/>
    <col min="10256" max="10256" width="6.7109375" style="415" customWidth="1"/>
    <col min="10257" max="10258" width="10.7109375" style="415" customWidth="1"/>
    <col min="10259" max="10259" width="6.7109375" style="415" customWidth="1"/>
    <col min="10260" max="10261" width="10.7109375" style="415" customWidth="1"/>
    <col min="10262" max="10262" width="6.7109375" style="415" customWidth="1"/>
    <col min="10263" max="10263" width="9.140625" style="415" customWidth="1"/>
    <col min="10264" max="10264" width="8.85546875" style="415"/>
    <col min="10265" max="10265" width="7.5703125" style="415" customWidth="1"/>
    <col min="10266" max="10266" width="9.85546875" style="415" customWidth="1"/>
    <col min="10267" max="10268" width="8.85546875" style="415"/>
    <col min="10269" max="10269" width="10.140625" style="415" bestFit="1" customWidth="1"/>
    <col min="10270" max="10496" width="8.85546875" style="415"/>
    <col min="10497" max="10497" width="4.42578125" style="415" customWidth="1"/>
    <col min="10498" max="10498" width="38.85546875" style="415" customWidth="1"/>
    <col min="10499" max="10499" width="16.85546875" style="415" customWidth="1"/>
    <col min="10500" max="10500" width="14" style="415" customWidth="1"/>
    <col min="10501" max="10501" width="13.5703125" style="415" customWidth="1"/>
    <col min="10502" max="10502" width="10.7109375" style="415" customWidth="1"/>
    <col min="10503" max="10503" width="6.7109375" style="415" customWidth="1"/>
    <col min="10504" max="10505" width="10.7109375" style="415" customWidth="1"/>
    <col min="10506" max="10506" width="6.7109375" style="415" customWidth="1"/>
    <col min="10507" max="10508" width="10.7109375" style="415" customWidth="1"/>
    <col min="10509" max="10509" width="6.7109375" style="415" customWidth="1"/>
    <col min="10510" max="10511" width="10.7109375" style="415" customWidth="1"/>
    <col min="10512" max="10512" width="6.7109375" style="415" customWidth="1"/>
    <col min="10513" max="10514" width="10.7109375" style="415" customWidth="1"/>
    <col min="10515" max="10515" width="6.7109375" style="415" customWidth="1"/>
    <col min="10516" max="10517" width="10.7109375" style="415" customWidth="1"/>
    <col min="10518" max="10518" width="6.7109375" style="415" customWidth="1"/>
    <col min="10519" max="10519" width="9.140625" style="415" customWidth="1"/>
    <col min="10520" max="10520" width="8.85546875" style="415"/>
    <col min="10521" max="10521" width="7.5703125" style="415" customWidth="1"/>
    <col min="10522" max="10522" width="9.85546875" style="415" customWidth="1"/>
    <col min="10523" max="10524" width="8.85546875" style="415"/>
    <col min="10525" max="10525" width="10.140625" style="415" bestFit="1" customWidth="1"/>
    <col min="10526" max="10752" width="8.85546875" style="415"/>
    <col min="10753" max="10753" width="4.42578125" style="415" customWidth="1"/>
    <col min="10754" max="10754" width="38.85546875" style="415" customWidth="1"/>
    <col min="10755" max="10755" width="16.85546875" style="415" customWidth="1"/>
    <col min="10756" max="10756" width="14" style="415" customWidth="1"/>
    <col min="10757" max="10757" width="13.5703125" style="415" customWidth="1"/>
    <col min="10758" max="10758" width="10.7109375" style="415" customWidth="1"/>
    <col min="10759" max="10759" width="6.7109375" style="415" customWidth="1"/>
    <col min="10760" max="10761" width="10.7109375" style="415" customWidth="1"/>
    <col min="10762" max="10762" width="6.7109375" style="415" customWidth="1"/>
    <col min="10763" max="10764" width="10.7109375" style="415" customWidth="1"/>
    <col min="10765" max="10765" width="6.7109375" style="415" customWidth="1"/>
    <col min="10766" max="10767" width="10.7109375" style="415" customWidth="1"/>
    <col min="10768" max="10768" width="6.7109375" style="415" customWidth="1"/>
    <col min="10769" max="10770" width="10.7109375" style="415" customWidth="1"/>
    <col min="10771" max="10771" width="6.7109375" style="415" customWidth="1"/>
    <col min="10772" max="10773" width="10.7109375" style="415" customWidth="1"/>
    <col min="10774" max="10774" width="6.7109375" style="415" customWidth="1"/>
    <col min="10775" max="10775" width="9.140625" style="415" customWidth="1"/>
    <col min="10776" max="10776" width="8.85546875" style="415"/>
    <col min="10777" max="10777" width="7.5703125" style="415" customWidth="1"/>
    <col min="10778" max="10778" width="9.85546875" style="415" customWidth="1"/>
    <col min="10779" max="10780" width="8.85546875" style="415"/>
    <col min="10781" max="10781" width="10.140625" style="415" bestFit="1" customWidth="1"/>
    <col min="10782" max="11008" width="8.85546875" style="415"/>
    <col min="11009" max="11009" width="4.42578125" style="415" customWidth="1"/>
    <col min="11010" max="11010" width="38.85546875" style="415" customWidth="1"/>
    <col min="11011" max="11011" width="16.85546875" style="415" customWidth="1"/>
    <col min="11012" max="11012" width="14" style="415" customWidth="1"/>
    <col min="11013" max="11013" width="13.5703125" style="415" customWidth="1"/>
    <col min="11014" max="11014" width="10.7109375" style="415" customWidth="1"/>
    <col min="11015" max="11015" width="6.7109375" style="415" customWidth="1"/>
    <col min="11016" max="11017" width="10.7109375" style="415" customWidth="1"/>
    <col min="11018" max="11018" width="6.7109375" style="415" customWidth="1"/>
    <col min="11019" max="11020" width="10.7109375" style="415" customWidth="1"/>
    <col min="11021" max="11021" width="6.7109375" style="415" customWidth="1"/>
    <col min="11022" max="11023" width="10.7109375" style="415" customWidth="1"/>
    <col min="11024" max="11024" width="6.7109375" style="415" customWidth="1"/>
    <col min="11025" max="11026" width="10.7109375" style="415" customWidth="1"/>
    <col min="11027" max="11027" width="6.7109375" style="415" customWidth="1"/>
    <col min="11028" max="11029" width="10.7109375" style="415" customWidth="1"/>
    <col min="11030" max="11030" width="6.7109375" style="415" customWidth="1"/>
    <col min="11031" max="11031" width="9.140625" style="415" customWidth="1"/>
    <col min="11032" max="11032" width="8.85546875" style="415"/>
    <col min="11033" max="11033" width="7.5703125" style="415" customWidth="1"/>
    <col min="11034" max="11034" width="9.85546875" style="415" customWidth="1"/>
    <col min="11035" max="11036" width="8.85546875" style="415"/>
    <col min="11037" max="11037" width="10.140625" style="415" bestFit="1" customWidth="1"/>
    <col min="11038" max="11264" width="8.85546875" style="415"/>
    <col min="11265" max="11265" width="4.42578125" style="415" customWidth="1"/>
    <col min="11266" max="11266" width="38.85546875" style="415" customWidth="1"/>
    <col min="11267" max="11267" width="16.85546875" style="415" customWidth="1"/>
    <col min="11268" max="11268" width="14" style="415" customWidth="1"/>
    <col min="11269" max="11269" width="13.5703125" style="415" customWidth="1"/>
    <col min="11270" max="11270" width="10.7109375" style="415" customWidth="1"/>
    <col min="11271" max="11271" width="6.7109375" style="415" customWidth="1"/>
    <col min="11272" max="11273" width="10.7109375" style="415" customWidth="1"/>
    <col min="11274" max="11274" width="6.7109375" style="415" customWidth="1"/>
    <col min="11275" max="11276" width="10.7109375" style="415" customWidth="1"/>
    <col min="11277" max="11277" width="6.7109375" style="415" customWidth="1"/>
    <col min="11278" max="11279" width="10.7109375" style="415" customWidth="1"/>
    <col min="11280" max="11280" width="6.7109375" style="415" customWidth="1"/>
    <col min="11281" max="11282" width="10.7109375" style="415" customWidth="1"/>
    <col min="11283" max="11283" width="6.7109375" style="415" customWidth="1"/>
    <col min="11284" max="11285" width="10.7109375" style="415" customWidth="1"/>
    <col min="11286" max="11286" width="6.7109375" style="415" customWidth="1"/>
    <col min="11287" max="11287" width="9.140625" style="415" customWidth="1"/>
    <col min="11288" max="11288" width="8.85546875" style="415"/>
    <col min="11289" max="11289" width="7.5703125" style="415" customWidth="1"/>
    <col min="11290" max="11290" width="9.85546875" style="415" customWidth="1"/>
    <col min="11291" max="11292" width="8.85546875" style="415"/>
    <col min="11293" max="11293" width="10.140625" style="415" bestFit="1" customWidth="1"/>
    <col min="11294" max="11520" width="8.85546875" style="415"/>
    <col min="11521" max="11521" width="4.42578125" style="415" customWidth="1"/>
    <col min="11522" max="11522" width="38.85546875" style="415" customWidth="1"/>
    <col min="11523" max="11523" width="16.85546875" style="415" customWidth="1"/>
    <col min="11524" max="11524" width="14" style="415" customWidth="1"/>
    <col min="11525" max="11525" width="13.5703125" style="415" customWidth="1"/>
    <col min="11526" max="11526" width="10.7109375" style="415" customWidth="1"/>
    <col min="11527" max="11527" width="6.7109375" style="415" customWidth="1"/>
    <col min="11528" max="11529" width="10.7109375" style="415" customWidth="1"/>
    <col min="11530" max="11530" width="6.7109375" style="415" customWidth="1"/>
    <col min="11531" max="11532" width="10.7109375" style="415" customWidth="1"/>
    <col min="11533" max="11533" width="6.7109375" style="415" customWidth="1"/>
    <col min="11534" max="11535" width="10.7109375" style="415" customWidth="1"/>
    <col min="11536" max="11536" width="6.7109375" style="415" customWidth="1"/>
    <col min="11537" max="11538" width="10.7109375" style="415" customWidth="1"/>
    <col min="11539" max="11539" width="6.7109375" style="415" customWidth="1"/>
    <col min="11540" max="11541" width="10.7109375" style="415" customWidth="1"/>
    <col min="11542" max="11542" width="6.7109375" style="415" customWidth="1"/>
    <col min="11543" max="11543" width="9.140625" style="415" customWidth="1"/>
    <col min="11544" max="11544" width="8.85546875" style="415"/>
    <col min="11545" max="11545" width="7.5703125" style="415" customWidth="1"/>
    <col min="11546" max="11546" width="9.85546875" style="415" customWidth="1"/>
    <col min="11547" max="11548" width="8.85546875" style="415"/>
    <col min="11549" max="11549" width="10.140625" style="415" bestFit="1" customWidth="1"/>
    <col min="11550" max="11776" width="8.85546875" style="415"/>
    <col min="11777" max="11777" width="4.42578125" style="415" customWidth="1"/>
    <col min="11778" max="11778" width="38.85546875" style="415" customWidth="1"/>
    <col min="11779" max="11779" width="16.85546875" style="415" customWidth="1"/>
    <col min="11780" max="11780" width="14" style="415" customWidth="1"/>
    <col min="11781" max="11781" width="13.5703125" style="415" customWidth="1"/>
    <col min="11782" max="11782" width="10.7109375" style="415" customWidth="1"/>
    <col min="11783" max="11783" width="6.7109375" style="415" customWidth="1"/>
    <col min="11784" max="11785" width="10.7109375" style="415" customWidth="1"/>
    <col min="11786" max="11786" width="6.7109375" style="415" customWidth="1"/>
    <col min="11787" max="11788" width="10.7109375" style="415" customWidth="1"/>
    <col min="11789" max="11789" width="6.7109375" style="415" customWidth="1"/>
    <col min="11790" max="11791" width="10.7109375" style="415" customWidth="1"/>
    <col min="11792" max="11792" width="6.7109375" style="415" customWidth="1"/>
    <col min="11793" max="11794" width="10.7109375" style="415" customWidth="1"/>
    <col min="11795" max="11795" width="6.7109375" style="415" customWidth="1"/>
    <col min="11796" max="11797" width="10.7109375" style="415" customWidth="1"/>
    <col min="11798" max="11798" width="6.7109375" style="415" customWidth="1"/>
    <col min="11799" max="11799" width="9.140625" style="415" customWidth="1"/>
    <col min="11800" max="11800" width="8.85546875" style="415"/>
    <col min="11801" max="11801" width="7.5703125" style="415" customWidth="1"/>
    <col min="11802" max="11802" width="9.85546875" style="415" customWidth="1"/>
    <col min="11803" max="11804" width="8.85546875" style="415"/>
    <col min="11805" max="11805" width="10.140625" style="415" bestFit="1" customWidth="1"/>
    <col min="11806" max="12032" width="8.85546875" style="415"/>
    <col min="12033" max="12033" width="4.42578125" style="415" customWidth="1"/>
    <col min="12034" max="12034" width="38.85546875" style="415" customWidth="1"/>
    <col min="12035" max="12035" width="16.85546875" style="415" customWidth="1"/>
    <col min="12036" max="12036" width="14" style="415" customWidth="1"/>
    <col min="12037" max="12037" width="13.5703125" style="415" customWidth="1"/>
    <col min="12038" max="12038" width="10.7109375" style="415" customWidth="1"/>
    <col min="12039" max="12039" width="6.7109375" style="415" customWidth="1"/>
    <col min="12040" max="12041" width="10.7109375" style="415" customWidth="1"/>
    <col min="12042" max="12042" width="6.7109375" style="415" customWidth="1"/>
    <col min="12043" max="12044" width="10.7109375" style="415" customWidth="1"/>
    <col min="12045" max="12045" width="6.7109375" style="415" customWidth="1"/>
    <col min="12046" max="12047" width="10.7109375" style="415" customWidth="1"/>
    <col min="12048" max="12048" width="6.7109375" style="415" customWidth="1"/>
    <col min="12049" max="12050" width="10.7109375" style="415" customWidth="1"/>
    <col min="12051" max="12051" width="6.7109375" style="415" customWidth="1"/>
    <col min="12052" max="12053" width="10.7109375" style="415" customWidth="1"/>
    <col min="12054" max="12054" width="6.7109375" style="415" customWidth="1"/>
    <col min="12055" max="12055" width="9.140625" style="415" customWidth="1"/>
    <col min="12056" max="12056" width="8.85546875" style="415"/>
    <col min="12057" max="12057" width="7.5703125" style="415" customWidth="1"/>
    <col min="12058" max="12058" width="9.85546875" style="415" customWidth="1"/>
    <col min="12059" max="12060" width="8.85546875" style="415"/>
    <col min="12061" max="12061" width="10.140625" style="415" bestFit="1" customWidth="1"/>
    <col min="12062" max="12288" width="8.85546875" style="415"/>
    <col min="12289" max="12289" width="4.42578125" style="415" customWidth="1"/>
    <col min="12290" max="12290" width="38.85546875" style="415" customWidth="1"/>
    <col min="12291" max="12291" width="16.85546875" style="415" customWidth="1"/>
    <col min="12292" max="12292" width="14" style="415" customWidth="1"/>
    <col min="12293" max="12293" width="13.5703125" style="415" customWidth="1"/>
    <col min="12294" max="12294" width="10.7109375" style="415" customWidth="1"/>
    <col min="12295" max="12295" width="6.7109375" style="415" customWidth="1"/>
    <col min="12296" max="12297" width="10.7109375" style="415" customWidth="1"/>
    <col min="12298" max="12298" width="6.7109375" style="415" customWidth="1"/>
    <col min="12299" max="12300" width="10.7109375" style="415" customWidth="1"/>
    <col min="12301" max="12301" width="6.7109375" style="415" customWidth="1"/>
    <col min="12302" max="12303" width="10.7109375" style="415" customWidth="1"/>
    <col min="12304" max="12304" width="6.7109375" style="415" customWidth="1"/>
    <col min="12305" max="12306" width="10.7109375" style="415" customWidth="1"/>
    <col min="12307" max="12307" width="6.7109375" style="415" customWidth="1"/>
    <col min="12308" max="12309" width="10.7109375" style="415" customWidth="1"/>
    <col min="12310" max="12310" width="6.7109375" style="415" customWidth="1"/>
    <col min="12311" max="12311" width="9.140625" style="415" customWidth="1"/>
    <col min="12312" max="12312" width="8.85546875" style="415"/>
    <col min="12313" max="12313" width="7.5703125" style="415" customWidth="1"/>
    <col min="12314" max="12314" width="9.85546875" style="415" customWidth="1"/>
    <col min="12315" max="12316" width="8.85546875" style="415"/>
    <col min="12317" max="12317" width="10.140625" style="415" bestFit="1" customWidth="1"/>
    <col min="12318" max="12544" width="8.85546875" style="415"/>
    <col min="12545" max="12545" width="4.42578125" style="415" customWidth="1"/>
    <col min="12546" max="12546" width="38.85546875" style="415" customWidth="1"/>
    <col min="12547" max="12547" width="16.85546875" style="415" customWidth="1"/>
    <col min="12548" max="12548" width="14" style="415" customWidth="1"/>
    <col min="12549" max="12549" width="13.5703125" style="415" customWidth="1"/>
    <col min="12550" max="12550" width="10.7109375" style="415" customWidth="1"/>
    <col min="12551" max="12551" width="6.7109375" style="415" customWidth="1"/>
    <col min="12552" max="12553" width="10.7109375" style="415" customWidth="1"/>
    <col min="12554" max="12554" width="6.7109375" style="415" customWidth="1"/>
    <col min="12555" max="12556" width="10.7109375" style="415" customWidth="1"/>
    <col min="12557" max="12557" width="6.7109375" style="415" customWidth="1"/>
    <col min="12558" max="12559" width="10.7109375" style="415" customWidth="1"/>
    <col min="12560" max="12560" width="6.7109375" style="415" customWidth="1"/>
    <col min="12561" max="12562" width="10.7109375" style="415" customWidth="1"/>
    <col min="12563" max="12563" width="6.7109375" style="415" customWidth="1"/>
    <col min="12564" max="12565" width="10.7109375" style="415" customWidth="1"/>
    <col min="12566" max="12566" width="6.7109375" style="415" customWidth="1"/>
    <col min="12567" max="12567" width="9.140625" style="415" customWidth="1"/>
    <col min="12568" max="12568" width="8.85546875" style="415"/>
    <col min="12569" max="12569" width="7.5703125" style="415" customWidth="1"/>
    <col min="12570" max="12570" width="9.85546875" style="415" customWidth="1"/>
    <col min="12571" max="12572" width="8.85546875" style="415"/>
    <col min="12573" max="12573" width="10.140625" style="415" bestFit="1" customWidth="1"/>
    <col min="12574" max="12800" width="8.85546875" style="415"/>
    <col min="12801" max="12801" width="4.42578125" style="415" customWidth="1"/>
    <col min="12802" max="12802" width="38.85546875" style="415" customWidth="1"/>
    <col min="12803" max="12803" width="16.85546875" style="415" customWidth="1"/>
    <col min="12804" max="12804" width="14" style="415" customWidth="1"/>
    <col min="12805" max="12805" width="13.5703125" style="415" customWidth="1"/>
    <col min="12806" max="12806" width="10.7109375" style="415" customWidth="1"/>
    <col min="12807" max="12807" width="6.7109375" style="415" customWidth="1"/>
    <col min="12808" max="12809" width="10.7109375" style="415" customWidth="1"/>
    <col min="12810" max="12810" width="6.7109375" style="415" customWidth="1"/>
    <col min="12811" max="12812" width="10.7109375" style="415" customWidth="1"/>
    <col min="12813" max="12813" width="6.7109375" style="415" customWidth="1"/>
    <col min="12814" max="12815" width="10.7109375" style="415" customWidth="1"/>
    <col min="12816" max="12816" width="6.7109375" style="415" customWidth="1"/>
    <col min="12817" max="12818" width="10.7109375" style="415" customWidth="1"/>
    <col min="12819" max="12819" width="6.7109375" style="415" customWidth="1"/>
    <col min="12820" max="12821" width="10.7109375" style="415" customWidth="1"/>
    <col min="12822" max="12822" width="6.7109375" style="415" customWidth="1"/>
    <col min="12823" max="12823" width="9.140625" style="415" customWidth="1"/>
    <col min="12824" max="12824" width="8.85546875" style="415"/>
    <col min="12825" max="12825" width="7.5703125" style="415" customWidth="1"/>
    <col min="12826" max="12826" width="9.85546875" style="415" customWidth="1"/>
    <col min="12827" max="12828" width="8.85546875" style="415"/>
    <col min="12829" max="12829" width="10.140625" style="415" bestFit="1" customWidth="1"/>
    <col min="12830" max="13056" width="8.85546875" style="415"/>
    <col min="13057" max="13057" width="4.42578125" style="415" customWidth="1"/>
    <col min="13058" max="13058" width="38.85546875" style="415" customWidth="1"/>
    <col min="13059" max="13059" width="16.85546875" style="415" customWidth="1"/>
    <col min="13060" max="13060" width="14" style="415" customWidth="1"/>
    <col min="13061" max="13061" width="13.5703125" style="415" customWidth="1"/>
    <col min="13062" max="13062" width="10.7109375" style="415" customWidth="1"/>
    <col min="13063" max="13063" width="6.7109375" style="415" customWidth="1"/>
    <col min="13064" max="13065" width="10.7109375" style="415" customWidth="1"/>
    <col min="13066" max="13066" width="6.7109375" style="415" customWidth="1"/>
    <col min="13067" max="13068" width="10.7109375" style="415" customWidth="1"/>
    <col min="13069" max="13069" width="6.7109375" style="415" customWidth="1"/>
    <col min="13070" max="13071" width="10.7109375" style="415" customWidth="1"/>
    <col min="13072" max="13072" width="6.7109375" style="415" customWidth="1"/>
    <col min="13073" max="13074" width="10.7109375" style="415" customWidth="1"/>
    <col min="13075" max="13075" width="6.7109375" style="415" customWidth="1"/>
    <col min="13076" max="13077" width="10.7109375" style="415" customWidth="1"/>
    <col min="13078" max="13078" width="6.7109375" style="415" customWidth="1"/>
    <col min="13079" max="13079" width="9.140625" style="415" customWidth="1"/>
    <col min="13080" max="13080" width="8.85546875" style="415"/>
    <col min="13081" max="13081" width="7.5703125" style="415" customWidth="1"/>
    <col min="13082" max="13082" width="9.85546875" style="415" customWidth="1"/>
    <col min="13083" max="13084" width="8.85546875" style="415"/>
    <col min="13085" max="13085" width="10.140625" style="415" bestFit="1" customWidth="1"/>
    <col min="13086" max="13312" width="8.85546875" style="415"/>
    <col min="13313" max="13313" width="4.42578125" style="415" customWidth="1"/>
    <col min="13314" max="13314" width="38.85546875" style="415" customWidth="1"/>
    <col min="13315" max="13315" width="16.85546875" style="415" customWidth="1"/>
    <col min="13316" max="13316" width="14" style="415" customWidth="1"/>
    <col min="13317" max="13317" width="13.5703125" style="415" customWidth="1"/>
    <col min="13318" max="13318" width="10.7109375" style="415" customWidth="1"/>
    <col min="13319" max="13319" width="6.7109375" style="415" customWidth="1"/>
    <col min="13320" max="13321" width="10.7109375" style="415" customWidth="1"/>
    <col min="13322" max="13322" width="6.7109375" style="415" customWidth="1"/>
    <col min="13323" max="13324" width="10.7109375" style="415" customWidth="1"/>
    <col min="13325" max="13325" width="6.7109375" style="415" customWidth="1"/>
    <col min="13326" max="13327" width="10.7109375" style="415" customWidth="1"/>
    <col min="13328" max="13328" width="6.7109375" style="415" customWidth="1"/>
    <col min="13329" max="13330" width="10.7109375" style="415" customWidth="1"/>
    <col min="13331" max="13331" width="6.7109375" style="415" customWidth="1"/>
    <col min="13332" max="13333" width="10.7109375" style="415" customWidth="1"/>
    <col min="13334" max="13334" width="6.7109375" style="415" customWidth="1"/>
    <col min="13335" max="13335" width="9.140625" style="415" customWidth="1"/>
    <col min="13336" max="13336" width="8.85546875" style="415"/>
    <col min="13337" max="13337" width="7.5703125" style="415" customWidth="1"/>
    <col min="13338" max="13338" width="9.85546875" style="415" customWidth="1"/>
    <col min="13339" max="13340" width="8.85546875" style="415"/>
    <col min="13341" max="13341" width="10.140625" style="415" bestFit="1" customWidth="1"/>
    <col min="13342" max="13568" width="8.85546875" style="415"/>
    <col min="13569" max="13569" width="4.42578125" style="415" customWidth="1"/>
    <col min="13570" max="13570" width="38.85546875" style="415" customWidth="1"/>
    <col min="13571" max="13571" width="16.85546875" style="415" customWidth="1"/>
    <col min="13572" max="13572" width="14" style="415" customWidth="1"/>
    <col min="13573" max="13573" width="13.5703125" style="415" customWidth="1"/>
    <col min="13574" max="13574" width="10.7109375" style="415" customWidth="1"/>
    <col min="13575" max="13575" width="6.7109375" style="415" customWidth="1"/>
    <col min="13576" max="13577" width="10.7109375" style="415" customWidth="1"/>
    <col min="13578" max="13578" width="6.7109375" style="415" customWidth="1"/>
    <col min="13579" max="13580" width="10.7109375" style="415" customWidth="1"/>
    <col min="13581" max="13581" width="6.7109375" style="415" customWidth="1"/>
    <col min="13582" max="13583" width="10.7109375" style="415" customWidth="1"/>
    <col min="13584" max="13584" width="6.7109375" style="415" customWidth="1"/>
    <col min="13585" max="13586" width="10.7109375" style="415" customWidth="1"/>
    <col min="13587" max="13587" width="6.7109375" style="415" customWidth="1"/>
    <col min="13588" max="13589" width="10.7109375" style="415" customWidth="1"/>
    <col min="13590" max="13590" width="6.7109375" style="415" customWidth="1"/>
    <col min="13591" max="13591" width="9.140625" style="415" customWidth="1"/>
    <col min="13592" max="13592" width="8.85546875" style="415"/>
    <col min="13593" max="13593" width="7.5703125" style="415" customWidth="1"/>
    <col min="13594" max="13594" width="9.85546875" style="415" customWidth="1"/>
    <col min="13595" max="13596" width="8.85546875" style="415"/>
    <col min="13597" max="13597" width="10.140625" style="415" bestFit="1" customWidth="1"/>
    <col min="13598" max="13824" width="8.85546875" style="415"/>
    <col min="13825" max="13825" width="4.42578125" style="415" customWidth="1"/>
    <col min="13826" max="13826" width="38.85546875" style="415" customWidth="1"/>
    <col min="13827" max="13827" width="16.85546875" style="415" customWidth="1"/>
    <col min="13828" max="13828" width="14" style="415" customWidth="1"/>
    <col min="13829" max="13829" width="13.5703125" style="415" customWidth="1"/>
    <col min="13830" max="13830" width="10.7109375" style="415" customWidth="1"/>
    <col min="13831" max="13831" width="6.7109375" style="415" customWidth="1"/>
    <col min="13832" max="13833" width="10.7109375" style="415" customWidth="1"/>
    <col min="13834" max="13834" width="6.7109375" style="415" customWidth="1"/>
    <col min="13835" max="13836" width="10.7109375" style="415" customWidth="1"/>
    <col min="13837" max="13837" width="6.7109375" style="415" customWidth="1"/>
    <col min="13838" max="13839" width="10.7109375" style="415" customWidth="1"/>
    <col min="13840" max="13840" width="6.7109375" style="415" customWidth="1"/>
    <col min="13841" max="13842" width="10.7109375" style="415" customWidth="1"/>
    <col min="13843" max="13843" width="6.7109375" style="415" customWidth="1"/>
    <col min="13844" max="13845" width="10.7109375" style="415" customWidth="1"/>
    <col min="13846" max="13846" width="6.7109375" style="415" customWidth="1"/>
    <col min="13847" max="13847" width="9.140625" style="415" customWidth="1"/>
    <col min="13848" max="13848" width="8.85546875" style="415"/>
    <col min="13849" max="13849" width="7.5703125" style="415" customWidth="1"/>
    <col min="13850" max="13850" width="9.85546875" style="415" customWidth="1"/>
    <col min="13851" max="13852" width="8.85546875" style="415"/>
    <col min="13853" max="13853" width="10.140625" style="415" bestFit="1" customWidth="1"/>
    <col min="13854" max="14080" width="8.85546875" style="415"/>
    <col min="14081" max="14081" width="4.42578125" style="415" customWidth="1"/>
    <col min="14082" max="14082" width="38.85546875" style="415" customWidth="1"/>
    <col min="14083" max="14083" width="16.85546875" style="415" customWidth="1"/>
    <col min="14084" max="14084" width="14" style="415" customWidth="1"/>
    <col min="14085" max="14085" width="13.5703125" style="415" customWidth="1"/>
    <col min="14086" max="14086" width="10.7109375" style="415" customWidth="1"/>
    <col min="14087" max="14087" width="6.7109375" style="415" customWidth="1"/>
    <col min="14088" max="14089" width="10.7109375" style="415" customWidth="1"/>
    <col min="14090" max="14090" width="6.7109375" style="415" customWidth="1"/>
    <col min="14091" max="14092" width="10.7109375" style="415" customWidth="1"/>
    <col min="14093" max="14093" width="6.7109375" style="415" customWidth="1"/>
    <col min="14094" max="14095" width="10.7109375" style="415" customWidth="1"/>
    <col min="14096" max="14096" width="6.7109375" style="415" customWidth="1"/>
    <col min="14097" max="14098" width="10.7109375" style="415" customWidth="1"/>
    <col min="14099" max="14099" width="6.7109375" style="415" customWidth="1"/>
    <col min="14100" max="14101" width="10.7109375" style="415" customWidth="1"/>
    <col min="14102" max="14102" width="6.7109375" style="415" customWidth="1"/>
    <col min="14103" max="14103" width="9.140625" style="415" customWidth="1"/>
    <col min="14104" max="14104" width="8.85546875" style="415"/>
    <col min="14105" max="14105" width="7.5703125" style="415" customWidth="1"/>
    <col min="14106" max="14106" width="9.85546875" style="415" customWidth="1"/>
    <col min="14107" max="14108" width="8.85546875" style="415"/>
    <col min="14109" max="14109" width="10.140625" style="415" bestFit="1" customWidth="1"/>
    <col min="14110" max="14336" width="8.85546875" style="415"/>
    <col min="14337" max="14337" width="4.42578125" style="415" customWidth="1"/>
    <col min="14338" max="14338" width="38.85546875" style="415" customWidth="1"/>
    <col min="14339" max="14339" width="16.85546875" style="415" customWidth="1"/>
    <col min="14340" max="14340" width="14" style="415" customWidth="1"/>
    <col min="14341" max="14341" width="13.5703125" style="415" customWidth="1"/>
    <col min="14342" max="14342" width="10.7109375" style="415" customWidth="1"/>
    <col min="14343" max="14343" width="6.7109375" style="415" customWidth="1"/>
    <col min="14344" max="14345" width="10.7109375" style="415" customWidth="1"/>
    <col min="14346" max="14346" width="6.7109375" style="415" customWidth="1"/>
    <col min="14347" max="14348" width="10.7109375" style="415" customWidth="1"/>
    <col min="14349" max="14349" width="6.7109375" style="415" customWidth="1"/>
    <col min="14350" max="14351" width="10.7109375" style="415" customWidth="1"/>
    <col min="14352" max="14352" width="6.7109375" style="415" customWidth="1"/>
    <col min="14353" max="14354" width="10.7109375" style="415" customWidth="1"/>
    <col min="14355" max="14355" width="6.7109375" style="415" customWidth="1"/>
    <col min="14356" max="14357" width="10.7109375" style="415" customWidth="1"/>
    <col min="14358" max="14358" width="6.7109375" style="415" customWidth="1"/>
    <col min="14359" max="14359" width="9.140625" style="415" customWidth="1"/>
    <col min="14360" max="14360" width="8.85546875" style="415"/>
    <col min="14361" max="14361" width="7.5703125" style="415" customWidth="1"/>
    <col min="14362" max="14362" width="9.85546875" style="415" customWidth="1"/>
    <col min="14363" max="14364" width="8.85546875" style="415"/>
    <col min="14365" max="14365" width="10.140625" style="415" bestFit="1" customWidth="1"/>
    <col min="14366" max="14592" width="8.85546875" style="415"/>
    <col min="14593" max="14593" width="4.42578125" style="415" customWidth="1"/>
    <col min="14594" max="14594" width="38.85546875" style="415" customWidth="1"/>
    <col min="14595" max="14595" width="16.85546875" style="415" customWidth="1"/>
    <col min="14596" max="14596" width="14" style="415" customWidth="1"/>
    <col min="14597" max="14597" width="13.5703125" style="415" customWidth="1"/>
    <col min="14598" max="14598" width="10.7109375" style="415" customWidth="1"/>
    <col min="14599" max="14599" width="6.7109375" style="415" customWidth="1"/>
    <col min="14600" max="14601" width="10.7109375" style="415" customWidth="1"/>
    <col min="14602" max="14602" width="6.7109375" style="415" customWidth="1"/>
    <col min="14603" max="14604" width="10.7109375" style="415" customWidth="1"/>
    <col min="14605" max="14605" width="6.7109375" style="415" customWidth="1"/>
    <col min="14606" max="14607" width="10.7109375" style="415" customWidth="1"/>
    <col min="14608" max="14608" width="6.7109375" style="415" customWidth="1"/>
    <col min="14609" max="14610" width="10.7109375" style="415" customWidth="1"/>
    <col min="14611" max="14611" width="6.7109375" style="415" customWidth="1"/>
    <col min="14612" max="14613" width="10.7109375" style="415" customWidth="1"/>
    <col min="14614" max="14614" width="6.7109375" style="415" customWidth="1"/>
    <col min="14615" max="14615" width="9.140625" style="415" customWidth="1"/>
    <col min="14616" max="14616" width="8.85546875" style="415"/>
    <col min="14617" max="14617" width="7.5703125" style="415" customWidth="1"/>
    <col min="14618" max="14618" width="9.85546875" style="415" customWidth="1"/>
    <col min="14619" max="14620" width="8.85546875" style="415"/>
    <col min="14621" max="14621" width="10.140625" style="415" bestFit="1" customWidth="1"/>
    <col min="14622" max="14848" width="8.85546875" style="415"/>
    <col min="14849" max="14849" width="4.42578125" style="415" customWidth="1"/>
    <col min="14850" max="14850" width="38.85546875" style="415" customWidth="1"/>
    <col min="14851" max="14851" width="16.85546875" style="415" customWidth="1"/>
    <col min="14852" max="14852" width="14" style="415" customWidth="1"/>
    <col min="14853" max="14853" width="13.5703125" style="415" customWidth="1"/>
    <col min="14854" max="14854" width="10.7109375" style="415" customWidth="1"/>
    <col min="14855" max="14855" width="6.7109375" style="415" customWidth="1"/>
    <col min="14856" max="14857" width="10.7109375" style="415" customWidth="1"/>
    <col min="14858" max="14858" width="6.7109375" style="415" customWidth="1"/>
    <col min="14859" max="14860" width="10.7109375" style="415" customWidth="1"/>
    <col min="14861" max="14861" width="6.7109375" style="415" customWidth="1"/>
    <col min="14862" max="14863" width="10.7109375" style="415" customWidth="1"/>
    <col min="14864" max="14864" width="6.7109375" style="415" customWidth="1"/>
    <col min="14865" max="14866" width="10.7109375" style="415" customWidth="1"/>
    <col min="14867" max="14867" width="6.7109375" style="415" customWidth="1"/>
    <col min="14868" max="14869" width="10.7109375" style="415" customWidth="1"/>
    <col min="14870" max="14870" width="6.7109375" style="415" customWidth="1"/>
    <col min="14871" max="14871" width="9.140625" style="415" customWidth="1"/>
    <col min="14872" max="14872" width="8.85546875" style="415"/>
    <col min="14873" max="14873" width="7.5703125" style="415" customWidth="1"/>
    <col min="14874" max="14874" width="9.85546875" style="415" customWidth="1"/>
    <col min="14875" max="14876" width="8.85546875" style="415"/>
    <col min="14877" max="14877" width="10.140625" style="415" bestFit="1" customWidth="1"/>
    <col min="14878" max="15104" width="8.85546875" style="415"/>
    <col min="15105" max="15105" width="4.42578125" style="415" customWidth="1"/>
    <col min="15106" max="15106" width="38.85546875" style="415" customWidth="1"/>
    <col min="15107" max="15107" width="16.85546875" style="415" customWidth="1"/>
    <col min="15108" max="15108" width="14" style="415" customWidth="1"/>
    <col min="15109" max="15109" width="13.5703125" style="415" customWidth="1"/>
    <col min="15110" max="15110" width="10.7109375" style="415" customWidth="1"/>
    <col min="15111" max="15111" width="6.7109375" style="415" customWidth="1"/>
    <col min="15112" max="15113" width="10.7109375" style="415" customWidth="1"/>
    <col min="15114" max="15114" width="6.7109375" style="415" customWidth="1"/>
    <col min="15115" max="15116" width="10.7109375" style="415" customWidth="1"/>
    <col min="15117" max="15117" width="6.7109375" style="415" customWidth="1"/>
    <col min="15118" max="15119" width="10.7109375" style="415" customWidth="1"/>
    <col min="15120" max="15120" width="6.7109375" style="415" customWidth="1"/>
    <col min="15121" max="15122" width="10.7109375" style="415" customWidth="1"/>
    <col min="15123" max="15123" width="6.7109375" style="415" customWidth="1"/>
    <col min="15124" max="15125" width="10.7109375" style="415" customWidth="1"/>
    <col min="15126" max="15126" width="6.7109375" style="415" customWidth="1"/>
    <col min="15127" max="15127" width="9.140625" style="415" customWidth="1"/>
    <col min="15128" max="15128" width="8.85546875" style="415"/>
    <col min="15129" max="15129" width="7.5703125" style="415" customWidth="1"/>
    <col min="15130" max="15130" width="9.85546875" style="415" customWidth="1"/>
    <col min="15131" max="15132" width="8.85546875" style="415"/>
    <col min="15133" max="15133" width="10.140625" style="415" bestFit="1" customWidth="1"/>
    <col min="15134" max="15360" width="8.85546875" style="415"/>
    <col min="15361" max="15361" width="4.42578125" style="415" customWidth="1"/>
    <col min="15362" max="15362" width="38.85546875" style="415" customWidth="1"/>
    <col min="15363" max="15363" width="16.85546875" style="415" customWidth="1"/>
    <col min="15364" max="15364" width="14" style="415" customWidth="1"/>
    <col min="15365" max="15365" width="13.5703125" style="415" customWidth="1"/>
    <col min="15366" max="15366" width="10.7109375" style="415" customWidth="1"/>
    <col min="15367" max="15367" width="6.7109375" style="415" customWidth="1"/>
    <col min="15368" max="15369" width="10.7109375" style="415" customWidth="1"/>
    <col min="15370" max="15370" width="6.7109375" style="415" customWidth="1"/>
    <col min="15371" max="15372" width="10.7109375" style="415" customWidth="1"/>
    <col min="15373" max="15373" width="6.7109375" style="415" customWidth="1"/>
    <col min="15374" max="15375" width="10.7109375" style="415" customWidth="1"/>
    <col min="15376" max="15376" width="6.7109375" style="415" customWidth="1"/>
    <col min="15377" max="15378" width="10.7109375" style="415" customWidth="1"/>
    <col min="15379" max="15379" width="6.7109375" style="415" customWidth="1"/>
    <col min="15380" max="15381" width="10.7109375" style="415" customWidth="1"/>
    <col min="15382" max="15382" width="6.7109375" style="415" customWidth="1"/>
    <col min="15383" max="15383" width="9.140625" style="415" customWidth="1"/>
    <col min="15384" max="15384" width="8.85546875" style="415"/>
    <col min="15385" max="15385" width="7.5703125" style="415" customWidth="1"/>
    <col min="15386" max="15386" width="9.85546875" style="415" customWidth="1"/>
    <col min="15387" max="15388" width="8.85546875" style="415"/>
    <col min="15389" max="15389" width="10.140625" style="415" bestFit="1" customWidth="1"/>
    <col min="15390" max="15616" width="8.85546875" style="415"/>
    <col min="15617" max="15617" width="4.42578125" style="415" customWidth="1"/>
    <col min="15618" max="15618" width="38.85546875" style="415" customWidth="1"/>
    <col min="15619" max="15619" width="16.85546875" style="415" customWidth="1"/>
    <col min="15620" max="15620" width="14" style="415" customWidth="1"/>
    <col min="15621" max="15621" width="13.5703125" style="415" customWidth="1"/>
    <col min="15622" max="15622" width="10.7109375" style="415" customWidth="1"/>
    <col min="15623" max="15623" width="6.7109375" style="415" customWidth="1"/>
    <col min="15624" max="15625" width="10.7109375" style="415" customWidth="1"/>
    <col min="15626" max="15626" width="6.7109375" style="415" customWidth="1"/>
    <col min="15627" max="15628" width="10.7109375" style="415" customWidth="1"/>
    <col min="15629" max="15629" width="6.7109375" style="415" customWidth="1"/>
    <col min="15630" max="15631" width="10.7109375" style="415" customWidth="1"/>
    <col min="15632" max="15632" width="6.7109375" style="415" customWidth="1"/>
    <col min="15633" max="15634" width="10.7109375" style="415" customWidth="1"/>
    <col min="15635" max="15635" width="6.7109375" style="415" customWidth="1"/>
    <col min="15636" max="15637" width="10.7109375" style="415" customWidth="1"/>
    <col min="15638" max="15638" width="6.7109375" style="415" customWidth="1"/>
    <col min="15639" max="15639" width="9.140625" style="415" customWidth="1"/>
    <col min="15640" max="15640" width="8.85546875" style="415"/>
    <col min="15641" max="15641" width="7.5703125" style="415" customWidth="1"/>
    <col min="15642" max="15642" width="9.85546875" style="415" customWidth="1"/>
    <col min="15643" max="15644" width="8.85546875" style="415"/>
    <col min="15645" max="15645" width="10.140625" style="415" bestFit="1" customWidth="1"/>
    <col min="15646" max="15872" width="8.85546875" style="415"/>
    <col min="15873" max="15873" width="4.42578125" style="415" customWidth="1"/>
    <col min="15874" max="15874" width="38.85546875" style="415" customWidth="1"/>
    <col min="15875" max="15875" width="16.85546875" style="415" customWidth="1"/>
    <col min="15876" max="15876" width="14" style="415" customWidth="1"/>
    <col min="15877" max="15877" width="13.5703125" style="415" customWidth="1"/>
    <col min="15878" max="15878" width="10.7109375" style="415" customWidth="1"/>
    <col min="15879" max="15879" width="6.7109375" style="415" customWidth="1"/>
    <col min="15880" max="15881" width="10.7109375" style="415" customWidth="1"/>
    <col min="15882" max="15882" width="6.7109375" style="415" customWidth="1"/>
    <col min="15883" max="15884" width="10.7109375" style="415" customWidth="1"/>
    <col min="15885" max="15885" width="6.7109375" style="415" customWidth="1"/>
    <col min="15886" max="15887" width="10.7109375" style="415" customWidth="1"/>
    <col min="15888" max="15888" width="6.7109375" style="415" customWidth="1"/>
    <col min="15889" max="15890" width="10.7109375" style="415" customWidth="1"/>
    <col min="15891" max="15891" width="6.7109375" style="415" customWidth="1"/>
    <col min="15892" max="15893" width="10.7109375" style="415" customWidth="1"/>
    <col min="15894" max="15894" width="6.7109375" style="415" customWidth="1"/>
    <col min="15895" max="15895" width="9.140625" style="415" customWidth="1"/>
    <col min="15896" max="15896" width="8.85546875" style="415"/>
    <col min="15897" max="15897" width="7.5703125" style="415" customWidth="1"/>
    <col min="15898" max="15898" width="9.85546875" style="415" customWidth="1"/>
    <col min="15899" max="15900" width="8.85546875" style="415"/>
    <col min="15901" max="15901" width="10.140625" style="415" bestFit="1" customWidth="1"/>
    <col min="15902" max="16128" width="8.85546875" style="415"/>
    <col min="16129" max="16129" width="4.42578125" style="415" customWidth="1"/>
    <col min="16130" max="16130" width="38.85546875" style="415" customWidth="1"/>
    <col min="16131" max="16131" width="16.85546875" style="415" customWidth="1"/>
    <col min="16132" max="16132" width="14" style="415" customWidth="1"/>
    <col min="16133" max="16133" width="13.5703125" style="415" customWidth="1"/>
    <col min="16134" max="16134" width="10.7109375" style="415" customWidth="1"/>
    <col min="16135" max="16135" width="6.7109375" style="415" customWidth="1"/>
    <col min="16136" max="16137" width="10.7109375" style="415" customWidth="1"/>
    <col min="16138" max="16138" width="6.7109375" style="415" customWidth="1"/>
    <col min="16139" max="16140" width="10.7109375" style="415" customWidth="1"/>
    <col min="16141" max="16141" width="6.7109375" style="415" customWidth="1"/>
    <col min="16142" max="16143" width="10.7109375" style="415" customWidth="1"/>
    <col min="16144" max="16144" width="6.7109375" style="415" customWidth="1"/>
    <col min="16145" max="16146" width="10.7109375" style="415" customWidth="1"/>
    <col min="16147" max="16147" width="6.7109375" style="415" customWidth="1"/>
    <col min="16148" max="16149" width="10.7109375" style="415" customWidth="1"/>
    <col min="16150" max="16150" width="6.7109375" style="415" customWidth="1"/>
    <col min="16151" max="16151" width="9.140625" style="415" customWidth="1"/>
    <col min="16152" max="16152" width="8.85546875" style="415"/>
    <col min="16153" max="16153" width="7.5703125" style="415" customWidth="1"/>
    <col min="16154" max="16154" width="9.85546875" style="415" customWidth="1"/>
    <col min="16155" max="16156" width="8.85546875" style="415"/>
    <col min="16157" max="16157" width="10.140625" style="415" bestFit="1" customWidth="1"/>
    <col min="16158" max="16384" width="8.85546875" style="415"/>
  </cols>
  <sheetData>
    <row r="1" spans="1:44" ht="18" x14ac:dyDescent="0.25">
      <c r="A1" s="1112"/>
      <c r="B1" s="1112"/>
      <c r="C1" s="1112"/>
      <c r="D1" s="1112"/>
      <c r="E1" s="1112"/>
      <c r="F1" s="1112"/>
      <c r="G1" s="1112"/>
      <c r="H1" s="1112"/>
      <c r="I1" s="1112"/>
      <c r="J1" s="1112"/>
      <c r="K1" s="1112"/>
      <c r="L1" s="1112"/>
      <c r="M1" s="1112"/>
      <c r="N1" s="1112"/>
      <c r="O1" s="1112"/>
      <c r="P1" s="1112"/>
      <c r="Q1" s="1112"/>
      <c r="R1" s="1112"/>
      <c r="S1" s="1112"/>
      <c r="T1" s="1112"/>
      <c r="U1" s="1112"/>
      <c r="V1" s="1112"/>
      <c r="W1" s="1112"/>
      <c r="X1" s="1112"/>
      <c r="Y1" s="1112"/>
      <c r="Z1" s="1112"/>
      <c r="AA1" s="1112"/>
      <c r="AB1" s="1112"/>
      <c r="AC1" s="1112"/>
      <c r="AD1" s="1112"/>
      <c r="AE1" s="1112"/>
      <c r="AF1" s="1112"/>
      <c r="AG1" s="1112"/>
      <c r="AH1" s="1112"/>
      <c r="AI1" s="1112"/>
      <c r="AJ1" s="1112"/>
      <c r="AK1" s="1112"/>
      <c r="AL1" s="1112"/>
      <c r="AM1" s="1112"/>
      <c r="AN1" s="1112"/>
      <c r="AO1" s="1112"/>
      <c r="AP1" s="1112"/>
      <c r="AQ1" s="1112"/>
      <c r="AR1" s="1112"/>
    </row>
    <row r="2" spans="1:44" ht="18" x14ac:dyDescent="0.25">
      <c r="A2" s="1112"/>
      <c r="B2" s="1112"/>
      <c r="C2" s="1112"/>
      <c r="D2" s="1112"/>
      <c r="E2" s="1112"/>
      <c r="F2" s="1112"/>
      <c r="G2" s="1112"/>
      <c r="H2" s="1112"/>
      <c r="I2" s="1112"/>
      <c r="J2" s="1112"/>
      <c r="K2" s="1112"/>
      <c r="L2" s="1112"/>
      <c r="M2" s="1112"/>
      <c r="N2" s="1112"/>
      <c r="O2" s="1112"/>
      <c r="P2" s="1112"/>
      <c r="Q2" s="1112"/>
      <c r="R2" s="1112"/>
      <c r="S2" s="1112"/>
      <c r="T2" s="1112"/>
      <c r="U2" s="1112"/>
      <c r="V2" s="1112"/>
      <c r="W2" s="1112"/>
      <c r="X2" s="1112"/>
      <c r="Y2" s="1112"/>
      <c r="Z2" s="1112"/>
      <c r="AA2" s="1112"/>
      <c r="AB2" s="1112"/>
      <c r="AC2" s="1112"/>
      <c r="AD2" s="1112"/>
      <c r="AE2" s="1112"/>
      <c r="AF2" s="1112"/>
      <c r="AG2" s="1112"/>
      <c r="AH2" s="1112"/>
      <c r="AI2" s="1112"/>
      <c r="AJ2" s="1112"/>
      <c r="AK2" s="1112"/>
      <c r="AL2" s="1112"/>
      <c r="AM2" s="1112"/>
      <c r="AN2" s="1112"/>
      <c r="AO2" s="1112"/>
      <c r="AP2" s="1112"/>
      <c r="AQ2" s="1112"/>
      <c r="AR2" s="1112"/>
    </row>
    <row r="3" spans="1:44" ht="18" x14ac:dyDescent="0.25">
      <c r="A3" s="1112"/>
      <c r="B3" s="1112"/>
      <c r="C3" s="1112"/>
      <c r="D3" s="1112"/>
      <c r="E3" s="1112"/>
      <c r="F3" s="1112"/>
      <c r="G3" s="1112"/>
      <c r="H3" s="1112"/>
      <c r="I3" s="1112"/>
      <c r="J3" s="1112"/>
      <c r="K3" s="1112"/>
      <c r="L3" s="1112"/>
      <c r="M3" s="1112"/>
      <c r="N3" s="1112"/>
      <c r="O3" s="1112"/>
      <c r="P3" s="1112"/>
      <c r="Q3" s="1112"/>
      <c r="R3" s="1112"/>
      <c r="S3" s="1112"/>
      <c r="T3" s="1112"/>
      <c r="U3" s="1112"/>
      <c r="V3" s="1112"/>
      <c r="W3" s="1112"/>
      <c r="X3" s="1112"/>
      <c r="Y3" s="1112"/>
      <c r="Z3" s="1112"/>
      <c r="AA3" s="1112"/>
      <c r="AB3" s="1112"/>
      <c r="AC3" s="1112"/>
      <c r="AD3" s="1112"/>
      <c r="AE3" s="1112"/>
      <c r="AF3" s="1112"/>
      <c r="AG3" s="1112"/>
      <c r="AH3" s="1112"/>
      <c r="AI3" s="1112"/>
      <c r="AJ3" s="1112"/>
      <c r="AK3" s="1112"/>
      <c r="AL3" s="1112"/>
      <c r="AM3" s="1112"/>
      <c r="AN3" s="1112"/>
      <c r="AO3" s="1112"/>
      <c r="AP3" s="1112"/>
      <c r="AQ3" s="1112"/>
      <c r="AR3" s="1112"/>
    </row>
    <row r="4" spans="1:44" ht="18" x14ac:dyDescent="0.25">
      <c r="A4" s="1112"/>
      <c r="B4" s="1112"/>
      <c r="C4" s="1112"/>
      <c r="D4" s="1112"/>
      <c r="E4" s="1112"/>
      <c r="F4" s="1112"/>
      <c r="G4" s="1112"/>
      <c r="H4" s="1112"/>
      <c r="I4" s="1112"/>
      <c r="J4" s="1112"/>
      <c r="K4" s="1112"/>
      <c r="L4" s="1112"/>
      <c r="M4" s="1112"/>
      <c r="N4" s="1112"/>
      <c r="O4" s="1112"/>
      <c r="P4" s="1112"/>
      <c r="Q4" s="1112"/>
      <c r="R4" s="1112"/>
      <c r="S4" s="1112"/>
      <c r="T4" s="1112"/>
      <c r="U4" s="1112"/>
      <c r="V4" s="1112"/>
      <c r="W4" s="1112"/>
      <c r="X4" s="1112"/>
      <c r="Y4" s="1112"/>
      <c r="Z4" s="1112"/>
      <c r="AA4" s="1112"/>
      <c r="AB4" s="1112"/>
      <c r="AC4" s="1112"/>
      <c r="AD4" s="1112"/>
      <c r="AE4" s="1112"/>
      <c r="AF4" s="1112"/>
      <c r="AG4" s="1112"/>
      <c r="AH4" s="1112"/>
      <c r="AI4" s="1112"/>
      <c r="AJ4" s="1112"/>
      <c r="AK4" s="1112"/>
      <c r="AL4" s="1112"/>
      <c r="AM4" s="1112"/>
      <c r="AN4" s="1112"/>
      <c r="AO4" s="1112"/>
      <c r="AP4" s="1112"/>
      <c r="AQ4" s="1112"/>
      <c r="AR4" s="1112"/>
    </row>
    <row r="5" spans="1:44" ht="18" x14ac:dyDescent="0.25">
      <c r="A5" s="1112"/>
      <c r="B5" s="1112"/>
      <c r="C5" s="1112"/>
      <c r="D5" s="1112"/>
      <c r="E5" s="1112"/>
      <c r="F5" s="1112"/>
      <c r="G5" s="1112"/>
      <c r="H5" s="1112"/>
      <c r="I5" s="1112"/>
      <c r="J5" s="1112"/>
      <c r="K5" s="1112"/>
      <c r="L5" s="1112"/>
      <c r="M5" s="1112"/>
      <c r="N5" s="1112"/>
      <c r="O5" s="1112"/>
      <c r="P5" s="1112"/>
      <c r="Q5" s="1112"/>
      <c r="R5" s="1112"/>
      <c r="S5" s="1112"/>
      <c r="T5" s="1112"/>
      <c r="U5" s="1112"/>
      <c r="V5" s="1112"/>
      <c r="W5" s="1112"/>
      <c r="X5" s="1112"/>
      <c r="Y5" s="1112"/>
      <c r="Z5" s="1112"/>
      <c r="AA5" s="1112"/>
      <c r="AB5" s="1112"/>
      <c r="AC5" s="1112"/>
      <c r="AD5" s="1112"/>
      <c r="AE5" s="1112"/>
      <c r="AF5" s="1112"/>
      <c r="AG5" s="1112"/>
      <c r="AH5" s="1112"/>
      <c r="AI5" s="1112"/>
      <c r="AJ5" s="1112"/>
      <c r="AK5" s="1112"/>
      <c r="AL5" s="1112"/>
      <c r="AM5" s="1112"/>
      <c r="AN5" s="1112"/>
      <c r="AO5" s="1112"/>
      <c r="AP5" s="1112"/>
      <c r="AQ5" s="1112"/>
      <c r="AR5" s="1112"/>
    </row>
    <row r="6" spans="1:44" ht="33" x14ac:dyDescent="0.45">
      <c r="A6" s="1112"/>
      <c r="B6" s="1112"/>
      <c r="C6" s="1112"/>
      <c r="D6" s="1112"/>
      <c r="E6" s="1112"/>
      <c r="F6" s="1112"/>
      <c r="G6" s="1112"/>
      <c r="H6" s="1167" t="s">
        <v>836</v>
      </c>
      <c r="I6" s="1113"/>
      <c r="J6" s="1113"/>
      <c r="K6" s="1166"/>
      <c r="L6" s="1113"/>
      <c r="M6" s="1113"/>
      <c r="N6" s="1113"/>
      <c r="O6" s="1112"/>
      <c r="P6" s="1112"/>
      <c r="Q6" s="1112"/>
      <c r="R6" s="1112"/>
      <c r="S6" s="1112"/>
      <c r="T6" s="1112"/>
      <c r="U6" s="1112"/>
      <c r="V6" s="1112"/>
      <c r="W6" s="1112"/>
      <c r="X6" s="1112"/>
      <c r="Y6" s="1112"/>
      <c r="Z6" s="1112"/>
      <c r="AA6" s="1112"/>
      <c r="AB6" s="1112"/>
      <c r="AC6" s="1112"/>
      <c r="AD6" s="1112"/>
      <c r="AE6" s="1112"/>
      <c r="AF6" s="1112"/>
      <c r="AG6" s="1112"/>
      <c r="AH6" s="1112"/>
      <c r="AI6" s="1112"/>
      <c r="AJ6" s="1112"/>
      <c r="AK6" s="1112"/>
      <c r="AL6" s="1112"/>
      <c r="AM6" s="1112"/>
      <c r="AN6" s="1112"/>
      <c r="AO6" s="1112"/>
      <c r="AP6" s="1112"/>
      <c r="AQ6" s="1112"/>
      <c r="AR6" s="1112"/>
    </row>
    <row r="7" spans="1:44" ht="33" x14ac:dyDescent="0.4">
      <c r="A7" s="1112"/>
      <c r="B7" s="1112"/>
      <c r="C7" s="1112"/>
      <c r="D7" s="1112"/>
      <c r="E7" s="1112"/>
      <c r="H7" s="1113"/>
      <c r="I7" s="1113"/>
      <c r="J7" s="1113"/>
      <c r="K7" s="1168" t="s">
        <v>815</v>
      </c>
      <c r="L7" s="1113"/>
      <c r="M7" s="1113"/>
      <c r="N7" s="1113"/>
      <c r="O7" s="1112"/>
      <c r="P7" s="1112"/>
      <c r="Q7" s="1112"/>
      <c r="R7" s="1112"/>
      <c r="S7" s="1112"/>
      <c r="T7" s="1112"/>
      <c r="U7" s="1112"/>
      <c r="V7" s="1112"/>
      <c r="W7" s="1112"/>
      <c r="X7" s="1112"/>
      <c r="Y7" s="1112"/>
      <c r="Z7" s="1112"/>
      <c r="AA7" s="1112"/>
      <c r="AB7" s="1112"/>
      <c r="AC7" s="1112"/>
      <c r="AD7" s="1112"/>
      <c r="AE7" s="1112"/>
      <c r="AF7" s="1112"/>
      <c r="AG7" s="1112"/>
      <c r="AH7" s="1112"/>
      <c r="AI7" s="1112"/>
      <c r="AJ7" s="1112"/>
      <c r="AK7" s="1112"/>
      <c r="AL7" s="1112"/>
      <c r="AM7" s="1112"/>
      <c r="AN7" s="1112"/>
      <c r="AO7" s="1112"/>
      <c r="AP7" s="1112"/>
      <c r="AQ7" s="1112"/>
      <c r="AR7" s="1112"/>
    </row>
    <row r="8" spans="1:44" ht="45" x14ac:dyDescent="0.6">
      <c r="A8" s="1112"/>
      <c r="B8" s="1112"/>
      <c r="C8" s="1112"/>
      <c r="D8" s="1112"/>
      <c r="E8" s="1112"/>
      <c r="H8" s="1113"/>
      <c r="I8" s="1169" t="s">
        <v>837</v>
      </c>
      <c r="J8" s="1169"/>
      <c r="K8" s="1165"/>
      <c r="L8" s="1113"/>
      <c r="M8" s="1113"/>
      <c r="N8" s="1113"/>
      <c r="O8" s="1112"/>
      <c r="P8" s="1112"/>
      <c r="Q8" s="1112"/>
      <c r="R8" s="1112"/>
      <c r="S8" s="1112"/>
      <c r="T8" s="1112"/>
      <c r="U8" s="1112"/>
      <c r="V8" s="1112"/>
      <c r="W8" s="1112"/>
      <c r="X8" s="1112"/>
      <c r="Y8" s="1112"/>
      <c r="Z8" s="1112"/>
      <c r="AA8" s="1112"/>
      <c r="AB8" s="1112"/>
      <c r="AC8" s="1112"/>
      <c r="AD8" s="1112"/>
      <c r="AE8" s="1112"/>
      <c r="AF8" s="1112"/>
      <c r="AG8" s="1112"/>
      <c r="AH8" s="1112"/>
      <c r="AI8" s="1112"/>
      <c r="AJ8" s="1112"/>
      <c r="AK8" s="1112"/>
      <c r="AL8" s="1112"/>
      <c r="AM8" s="1112"/>
      <c r="AN8" s="1112"/>
      <c r="AO8" s="1112"/>
      <c r="AP8" s="1112"/>
      <c r="AQ8" s="1112"/>
      <c r="AR8" s="1112"/>
    </row>
    <row r="9" spans="1:44" ht="18" x14ac:dyDescent="0.25">
      <c r="A9" s="1112"/>
      <c r="B9" s="1112"/>
      <c r="C9" s="1112"/>
      <c r="D9" s="1112"/>
      <c r="E9" s="1112"/>
      <c r="M9" s="1112"/>
      <c r="N9" s="1112"/>
      <c r="O9" s="1112"/>
      <c r="P9" s="1112"/>
      <c r="Q9" s="1112"/>
      <c r="R9" s="1112"/>
      <c r="S9" s="1112"/>
      <c r="T9" s="1112"/>
      <c r="U9" s="1112"/>
      <c r="V9" s="1112"/>
      <c r="W9" s="1112"/>
      <c r="X9" s="1112"/>
      <c r="Y9" s="1112"/>
      <c r="Z9" s="1112"/>
      <c r="AA9" s="1112"/>
      <c r="AB9" s="1112"/>
      <c r="AC9" s="1112"/>
      <c r="AD9" s="1112"/>
      <c r="AE9" s="1112"/>
      <c r="AF9" s="1112"/>
      <c r="AG9" s="1112"/>
      <c r="AH9" s="1112"/>
      <c r="AI9" s="1112"/>
      <c r="AJ9" s="1112"/>
      <c r="AK9" s="1112"/>
      <c r="AL9" s="1112"/>
      <c r="AM9" s="1112"/>
      <c r="AN9" s="1112"/>
      <c r="AO9" s="1112"/>
      <c r="AP9" s="1112"/>
      <c r="AQ9" s="1112"/>
      <c r="AR9" s="1112"/>
    </row>
    <row r="10" spans="1:44" ht="18" x14ac:dyDescent="0.25">
      <c r="A10" s="1112"/>
      <c r="B10" s="1112"/>
      <c r="C10" s="1112"/>
      <c r="D10" s="1112"/>
      <c r="E10" s="1112"/>
      <c r="F10" s="1112"/>
      <c r="G10" s="1112"/>
      <c r="H10" s="1112"/>
      <c r="I10" s="1112"/>
      <c r="J10" s="1112"/>
      <c r="K10" s="1112"/>
      <c r="L10" s="1112"/>
      <c r="M10" s="1112"/>
      <c r="N10" s="1112"/>
      <c r="O10" s="1112"/>
      <c r="P10" s="1112"/>
      <c r="Q10" s="1112"/>
      <c r="R10" s="1112"/>
      <c r="S10" s="1112"/>
      <c r="T10" s="1112"/>
      <c r="U10" s="1112"/>
      <c r="V10" s="1112"/>
      <c r="W10" s="1112"/>
      <c r="X10" s="1112"/>
      <c r="Y10" s="1112"/>
      <c r="Z10" s="1112"/>
      <c r="AA10" s="1112"/>
      <c r="AB10" s="1112"/>
      <c r="AC10" s="1112"/>
      <c r="AD10" s="1112"/>
      <c r="AE10" s="1112"/>
      <c r="AF10" s="1112"/>
      <c r="AG10" s="1112"/>
      <c r="AH10" s="1112"/>
      <c r="AI10" s="1112"/>
      <c r="AJ10" s="1112"/>
      <c r="AK10" s="1112"/>
      <c r="AL10" s="1112"/>
      <c r="AM10" s="1112"/>
      <c r="AN10" s="1112"/>
      <c r="AO10" s="1112"/>
      <c r="AP10" s="1112"/>
      <c r="AQ10" s="1112"/>
      <c r="AR10" s="1112"/>
    </row>
    <row r="11" spans="1:44" ht="18" x14ac:dyDescent="0.25">
      <c r="A11" s="1112"/>
      <c r="B11" s="1112"/>
      <c r="C11" s="1112"/>
      <c r="D11" s="1112"/>
      <c r="E11" s="1112"/>
      <c r="F11" s="1112"/>
      <c r="G11" s="1112"/>
      <c r="H11" s="1112"/>
      <c r="I11" s="1112"/>
      <c r="J11" s="1112"/>
      <c r="K11" s="1112"/>
      <c r="L11" s="1112"/>
      <c r="M11" s="1112"/>
      <c r="N11" s="1112"/>
      <c r="O11" s="1112"/>
      <c r="P11" s="1112"/>
      <c r="Q11" s="1112"/>
      <c r="R11" s="1112"/>
      <c r="S11" s="1112"/>
      <c r="T11" s="1112"/>
      <c r="U11" s="1112"/>
      <c r="V11" s="1112"/>
      <c r="W11" s="1112"/>
      <c r="X11" s="1112"/>
      <c r="Y11" s="1112"/>
      <c r="Z11" s="1112"/>
      <c r="AA11" s="1112"/>
      <c r="AB11" s="1112"/>
      <c r="AC11" s="1112"/>
      <c r="AD11" s="1112"/>
      <c r="AE11" s="1112"/>
      <c r="AF11" s="1112"/>
      <c r="AG11" s="1112"/>
      <c r="AH11" s="1112"/>
      <c r="AI11" s="1112"/>
      <c r="AJ11" s="1112"/>
      <c r="AK11" s="1112"/>
      <c r="AL11" s="1112"/>
      <c r="AM11" s="1112"/>
      <c r="AN11" s="1112"/>
      <c r="AO11" s="1112"/>
      <c r="AP11" s="1112"/>
      <c r="AQ11" s="1112"/>
      <c r="AR11" s="1112"/>
    </row>
    <row r="12" spans="1:44" ht="18" x14ac:dyDescent="0.25">
      <c r="A12" s="1112"/>
      <c r="B12" s="1112"/>
      <c r="C12" s="1112"/>
      <c r="D12" s="1112"/>
      <c r="E12" s="1112"/>
      <c r="F12" s="1112"/>
      <c r="G12" s="1112"/>
      <c r="H12" s="1112"/>
      <c r="I12" s="1112"/>
      <c r="J12" s="1112"/>
      <c r="K12" s="1112"/>
      <c r="L12" s="1112"/>
      <c r="M12" s="1112"/>
      <c r="N12" s="1112"/>
      <c r="O12" s="1112"/>
      <c r="P12" s="1112"/>
      <c r="Q12" s="1112"/>
      <c r="R12" s="1112"/>
      <c r="S12" s="1112"/>
      <c r="T12" s="1112"/>
      <c r="U12" s="1112"/>
      <c r="V12" s="1112"/>
      <c r="W12" s="1112"/>
      <c r="X12" s="1112"/>
      <c r="Y12" s="1112"/>
      <c r="Z12" s="1112"/>
      <c r="AA12" s="1112"/>
      <c r="AB12" s="1112"/>
      <c r="AC12" s="1112"/>
      <c r="AD12" s="1112"/>
      <c r="AE12" s="1112"/>
      <c r="AF12" s="1112"/>
      <c r="AG12" s="1112"/>
      <c r="AH12" s="1112"/>
      <c r="AI12" s="1112"/>
      <c r="AJ12" s="1112"/>
      <c r="AK12" s="1112"/>
      <c r="AL12" s="1112"/>
      <c r="AM12" s="1112"/>
      <c r="AN12" s="1112"/>
      <c r="AO12" s="1112"/>
      <c r="AP12" s="1112"/>
      <c r="AQ12" s="1112"/>
      <c r="AR12" s="1112"/>
    </row>
    <row r="13" spans="1:44" ht="18.75" thickBot="1" x14ac:dyDescent="0.3">
      <c r="A13" s="1112"/>
      <c r="B13" s="1112"/>
      <c r="C13" s="1112"/>
      <c r="D13" s="1112"/>
      <c r="E13" s="1112"/>
      <c r="F13" s="1112"/>
      <c r="G13" s="1112"/>
      <c r="H13" s="1112"/>
      <c r="I13" s="1112"/>
      <c r="J13" s="1112"/>
      <c r="K13" s="1112"/>
      <c r="L13" s="1112"/>
      <c r="M13" s="1112"/>
      <c r="N13" s="1112"/>
      <c r="O13" s="1112"/>
      <c r="P13" s="1112"/>
      <c r="Q13" s="1112"/>
      <c r="R13" s="1112"/>
      <c r="S13" s="1112"/>
      <c r="T13" s="1112"/>
      <c r="U13" s="1112"/>
      <c r="V13" s="1112"/>
      <c r="W13" s="1112"/>
      <c r="X13" s="1112"/>
      <c r="Y13" s="1112"/>
      <c r="Z13" s="1112"/>
      <c r="AA13" s="1112"/>
      <c r="AB13" s="1112"/>
      <c r="AC13" s="1112"/>
      <c r="AD13" s="1112"/>
      <c r="AE13" s="1112"/>
      <c r="AF13" s="1112"/>
      <c r="AG13" s="1112"/>
      <c r="AH13" s="1112"/>
      <c r="AI13" s="1112"/>
      <c r="AJ13" s="1112"/>
      <c r="AK13" s="1112"/>
      <c r="AL13" s="1112"/>
      <c r="AM13" s="1112"/>
      <c r="AN13" s="1112"/>
      <c r="AO13" s="1112"/>
      <c r="AP13" s="1112"/>
      <c r="AQ13" s="1112"/>
      <c r="AR13" s="1112"/>
    </row>
    <row r="14" spans="1:44" ht="39.75" customHeight="1" thickTop="1" x14ac:dyDescent="0.25">
      <c r="A14" s="1112"/>
      <c r="B14" s="1958" t="s">
        <v>4</v>
      </c>
      <c r="C14" s="1961" t="s">
        <v>5</v>
      </c>
      <c r="D14" s="1964" t="s">
        <v>6</v>
      </c>
      <c r="E14" s="1965"/>
      <c r="F14" s="1966" t="s">
        <v>7</v>
      </c>
      <c r="G14" s="1967"/>
      <c r="H14" s="1964" t="s">
        <v>8</v>
      </c>
      <c r="I14" s="1965"/>
      <c r="J14" s="1966" t="s">
        <v>9</v>
      </c>
      <c r="K14" s="1967"/>
      <c r="L14" s="1964" t="s">
        <v>10</v>
      </c>
      <c r="M14" s="1965"/>
      <c r="N14" s="1966" t="s">
        <v>11</v>
      </c>
      <c r="O14" s="1967"/>
      <c r="P14" s="1964" t="s">
        <v>12</v>
      </c>
      <c r="Q14" s="1965"/>
      <c r="R14" s="1966" t="s">
        <v>13</v>
      </c>
      <c r="S14" s="1965"/>
      <c r="T14" s="1966" t="s">
        <v>18</v>
      </c>
      <c r="U14" s="1968"/>
      <c r="V14" s="1965"/>
      <c r="W14" s="1112"/>
      <c r="X14" s="1112"/>
      <c r="Y14" s="1112"/>
      <c r="Z14" s="1112"/>
      <c r="AA14" s="1112"/>
      <c r="AB14" s="1112"/>
      <c r="AC14" s="1112"/>
      <c r="AD14" s="1112"/>
      <c r="AE14" s="1112"/>
      <c r="AF14" s="1112"/>
      <c r="AG14" s="1112"/>
      <c r="AH14" s="1112"/>
      <c r="AI14" s="1112"/>
      <c r="AJ14" s="1112"/>
      <c r="AK14" s="1112"/>
      <c r="AL14" s="1112"/>
      <c r="AM14" s="1112"/>
      <c r="AN14" s="1112"/>
      <c r="AO14" s="1112"/>
      <c r="AP14" s="1112"/>
      <c r="AQ14" s="1112"/>
      <c r="AR14" s="1112"/>
    </row>
    <row r="15" spans="1:44" ht="39.75" customHeight="1" x14ac:dyDescent="0.25">
      <c r="A15" s="1112"/>
      <c r="B15" s="1959"/>
      <c r="C15" s="1962"/>
      <c r="D15" s="1972" t="s">
        <v>816</v>
      </c>
      <c r="E15" s="1973"/>
      <c r="F15" s="1974" t="s">
        <v>816</v>
      </c>
      <c r="G15" s="1975"/>
      <c r="H15" s="1972" t="s">
        <v>817</v>
      </c>
      <c r="I15" s="1973"/>
      <c r="J15" s="1974" t="s">
        <v>817</v>
      </c>
      <c r="K15" s="1975"/>
      <c r="L15" s="1972" t="s">
        <v>818</v>
      </c>
      <c r="M15" s="1973"/>
      <c r="N15" s="1974" t="s">
        <v>818</v>
      </c>
      <c r="O15" s="1975"/>
      <c r="P15" s="1972" t="s">
        <v>819</v>
      </c>
      <c r="Q15" s="1973"/>
      <c r="R15" s="1974" t="s">
        <v>819</v>
      </c>
      <c r="S15" s="1973"/>
      <c r="T15" s="1969"/>
      <c r="U15" s="1970"/>
      <c r="V15" s="1971"/>
      <c r="W15" s="1112"/>
      <c r="X15" s="1112"/>
      <c r="Y15" s="1112"/>
      <c r="Z15" s="1112"/>
      <c r="AA15" s="1112"/>
      <c r="AB15" s="1112"/>
      <c r="AC15" s="1112"/>
      <c r="AD15" s="1112"/>
      <c r="AE15" s="1112"/>
      <c r="AF15" s="1112"/>
      <c r="AG15" s="1112"/>
      <c r="AH15" s="1112"/>
      <c r="AI15" s="1112"/>
      <c r="AJ15" s="1112"/>
      <c r="AK15" s="1112"/>
      <c r="AL15" s="1112"/>
      <c r="AM15" s="1112"/>
      <c r="AN15" s="1112"/>
      <c r="AO15" s="1112"/>
      <c r="AP15" s="1112"/>
      <c r="AQ15" s="1112"/>
      <c r="AR15" s="1112"/>
    </row>
    <row r="16" spans="1:44" ht="29.25" customHeight="1" x14ac:dyDescent="0.25">
      <c r="A16" s="1112"/>
      <c r="B16" s="1960"/>
      <c r="C16" s="1963"/>
      <c r="D16" s="1114"/>
      <c r="E16" s="1115"/>
      <c r="F16" s="1116"/>
      <c r="G16" s="1117"/>
      <c r="H16" s="1118"/>
      <c r="I16" s="1119"/>
      <c r="J16" s="1116"/>
      <c r="K16" s="1117"/>
      <c r="L16" s="1118"/>
      <c r="M16" s="1119"/>
      <c r="N16" s="1116"/>
      <c r="O16" s="1117"/>
      <c r="P16" s="1118"/>
      <c r="Q16" s="1119"/>
      <c r="R16" s="1116"/>
      <c r="S16" s="1119"/>
      <c r="T16" s="1118"/>
      <c r="U16" s="1120"/>
      <c r="V16" s="1121"/>
      <c r="W16" s="1112"/>
      <c r="X16" s="1112"/>
      <c r="Y16" s="1112"/>
      <c r="Z16" s="1112"/>
      <c r="AA16" s="1112"/>
      <c r="AB16" s="1112"/>
      <c r="AC16" s="1112"/>
      <c r="AD16" s="1112"/>
      <c r="AE16" s="1112"/>
      <c r="AF16" s="1112"/>
      <c r="AG16" s="1112"/>
      <c r="AH16" s="1112"/>
      <c r="AI16" s="1112"/>
      <c r="AJ16" s="1112"/>
      <c r="AK16" s="1112"/>
      <c r="AL16" s="1112"/>
      <c r="AM16" s="1112"/>
      <c r="AN16" s="1112"/>
      <c r="AO16" s="1112"/>
      <c r="AP16" s="1112"/>
      <c r="AQ16" s="1112"/>
      <c r="AR16" s="1112"/>
    </row>
    <row r="17" spans="1:46" ht="23.25" x14ac:dyDescent="0.25">
      <c r="A17" s="1112"/>
      <c r="B17" s="1122"/>
      <c r="C17" s="1123"/>
      <c r="D17" s="1114" t="s">
        <v>19</v>
      </c>
      <c r="E17" s="1115" t="s">
        <v>20</v>
      </c>
      <c r="F17" s="1124" t="s">
        <v>19</v>
      </c>
      <c r="G17" s="1125" t="s">
        <v>20</v>
      </c>
      <c r="H17" s="1114" t="s">
        <v>19</v>
      </c>
      <c r="I17" s="1115" t="s">
        <v>20</v>
      </c>
      <c r="J17" s="1124" t="s">
        <v>19</v>
      </c>
      <c r="K17" s="1125" t="s">
        <v>20</v>
      </c>
      <c r="L17" s="1114" t="s">
        <v>19</v>
      </c>
      <c r="M17" s="1115" t="s">
        <v>20</v>
      </c>
      <c r="N17" s="1124" t="s">
        <v>19</v>
      </c>
      <c r="O17" s="1125" t="s">
        <v>20</v>
      </c>
      <c r="P17" s="1114" t="s">
        <v>19</v>
      </c>
      <c r="Q17" s="1115" t="s">
        <v>20</v>
      </c>
      <c r="R17" s="1124" t="s">
        <v>19</v>
      </c>
      <c r="S17" s="1115" t="s">
        <v>20</v>
      </c>
      <c r="T17" s="1114" t="s">
        <v>19</v>
      </c>
      <c r="U17" s="1126" t="s">
        <v>21</v>
      </c>
      <c r="V17" s="1127" t="s">
        <v>22</v>
      </c>
      <c r="W17" s="1112"/>
      <c r="X17" s="1112"/>
      <c r="Y17" s="1112"/>
      <c r="Z17" s="1112"/>
      <c r="AA17" s="1112"/>
      <c r="AB17" s="1112"/>
      <c r="AC17" s="1112"/>
      <c r="AD17" s="1112"/>
      <c r="AE17" s="1112"/>
      <c r="AF17" s="1112"/>
      <c r="AG17" s="1112"/>
      <c r="AH17" s="1112"/>
      <c r="AI17" s="1112"/>
      <c r="AJ17" s="1112"/>
      <c r="AK17" s="1112"/>
      <c r="AL17" s="1112"/>
      <c r="AM17" s="1112"/>
      <c r="AN17" s="1112"/>
      <c r="AO17" s="1112"/>
      <c r="AP17" s="1112"/>
      <c r="AQ17" s="1112"/>
      <c r="AR17" s="1112"/>
      <c r="AS17" s="1112"/>
      <c r="AT17" s="1112"/>
    </row>
    <row r="18" spans="1:46" ht="24" thickBot="1" x14ac:dyDescent="0.3">
      <c r="A18" s="1112"/>
      <c r="B18" s="1128"/>
      <c r="C18" s="1129"/>
      <c r="D18" s="1130"/>
      <c r="E18" s="1131"/>
      <c r="F18" s="1130"/>
      <c r="G18" s="1132"/>
      <c r="H18" s="1130"/>
      <c r="I18" s="1131"/>
      <c r="J18" s="1130"/>
      <c r="K18" s="1132"/>
      <c r="L18" s="1130"/>
      <c r="M18" s="1131"/>
      <c r="N18" s="1130"/>
      <c r="O18" s="1132"/>
      <c r="P18" s="1130"/>
      <c r="Q18" s="1131"/>
      <c r="R18" s="1130"/>
      <c r="S18" s="1131"/>
      <c r="T18" s="1130"/>
      <c r="U18" s="1133"/>
      <c r="V18" s="1129"/>
      <c r="W18" s="1112"/>
      <c r="X18" s="1112"/>
      <c r="Y18" s="1112"/>
      <c r="Z18" s="1112"/>
      <c r="AA18" s="1112"/>
      <c r="AB18" s="1112"/>
      <c r="AC18" s="1112"/>
      <c r="AD18" s="1112"/>
      <c r="AE18" s="1112"/>
      <c r="AF18" s="1112"/>
      <c r="AG18" s="1112"/>
      <c r="AH18" s="1112"/>
      <c r="AI18" s="1112"/>
      <c r="AJ18" s="1112"/>
      <c r="AK18" s="1112"/>
      <c r="AL18" s="1112"/>
      <c r="AM18" s="1112"/>
      <c r="AN18" s="1112"/>
      <c r="AO18" s="1112"/>
      <c r="AP18" s="1112"/>
      <c r="AQ18" s="1112"/>
      <c r="AR18" s="1112"/>
      <c r="AS18" s="1112"/>
      <c r="AT18" s="1112"/>
    </row>
    <row r="19" spans="1:46" ht="47.25" thickTop="1" x14ac:dyDescent="0.25">
      <c r="A19" s="1112"/>
      <c r="B19" s="1160" t="s">
        <v>828</v>
      </c>
      <c r="C19" s="1134" t="s">
        <v>820</v>
      </c>
      <c r="D19" s="1135">
        <v>6</v>
      </c>
      <c r="E19" s="1136">
        <v>43994</v>
      </c>
      <c r="F19" s="1137">
        <v>1</v>
      </c>
      <c r="G19" s="1138">
        <v>61989</v>
      </c>
      <c r="H19" s="1135">
        <v>3</v>
      </c>
      <c r="I19" s="1136">
        <v>19400</v>
      </c>
      <c r="J19" s="1137">
        <v>2</v>
      </c>
      <c r="K19" s="1138">
        <v>55635</v>
      </c>
      <c r="L19" s="1135">
        <v>3</v>
      </c>
      <c r="M19" s="1136">
        <v>23642</v>
      </c>
      <c r="N19" s="1137">
        <v>3</v>
      </c>
      <c r="O19" s="1138">
        <v>24457</v>
      </c>
      <c r="P19" s="1135">
        <v>5</v>
      </c>
      <c r="Q19" s="1136">
        <v>13120</v>
      </c>
      <c r="R19" s="1137">
        <v>2</v>
      </c>
      <c r="S19" s="1138">
        <v>21975</v>
      </c>
      <c r="T19" s="1157">
        <f t="shared" ref="T19:U30" si="0">IF(ISNUMBER(D19)=TRUE,SUM(D19,F19,H19,J19,L19,N19,P19,R19),"")</f>
        <v>25</v>
      </c>
      <c r="U19" s="1162">
        <f t="shared" si="0"/>
        <v>264212</v>
      </c>
      <c r="V19" s="1159">
        <v>1</v>
      </c>
      <c r="W19" s="1112"/>
      <c r="X19" s="1112"/>
      <c r="Y19" s="1112"/>
      <c r="Z19" s="1112"/>
      <c r="AA19" s="1112"/>
      <c r="AB19" s="1112"/>
      <c r="AC19" s="1112"/>
      <c r="AD19" s="1112"/>
      <c r="AE19" s="1112"/>
      <c r="AF19" s="1112"/>
      <c r="AG19" s="1112"/>
      <c r="AH19" s="1112"/>
      <c r="AI19" s="1112"/>
      <c r="AJ19" s="1112"/>
      <c r="AK19" s="1112"/>
      <c r="AL19" s="1112"/>
      <c r="AM19" s="1112"/>
      <c r="AN19" s="1112"/>
      <c r="AO19" s="1112"/>
      <c r="AP19" s="1112"/>
      <c r="AQ19" s="1112"/>
      <c r="AR19" s="1112"/>
      <c r="AS19" s="1112"/>
      <c r="AT19" s="1112"/>
    </row>
    <row r="20" spans="1:46" ht="46.5" x14ac:dyDescent="0.25">
      <c r="A20" s="1112"/>
      <c r="B20" s="1161" t="s">
        <v>829</v>
      </c>
      <c r="C20" s="1143" t="s">
        <v>821</v>
      </c>
      <c r="D20" s="1144">
        <v>5</v>
      </c>
      <c r="E20" s="1145">
        <v>44515</v>
      </c>
      <c r="F20" s="1146">
        <v>2</v>
      </c>
      <c r="G20" s="1147">
        <v>60447</v>
      </c>
      <c r="H20" s="1144">
        <v>2</v>
      </c>
      <c r="I20" s="1145">
        <v>22530</v>
      </c>
      <c r="J20" s="1146">
        <v>5</v>
      </c>
      <c r="K20" s="1147">
        <v>29605</v>
      </c>
      <c r="L20" s="1144">
        <v>5</v>
      </c>
      <c r="M20" s="1145">
        <v>22726</v>
      </c>
      <c r="N20" s="1146">
        <v>7</v>
      </c>
      <c r="O20" s="1147">
        <v>9594</v>
      </c>
      <c r="P20" s="1144">
        <v>1</v>
      </c>
      <c r="Q20" s="1145">
        <v>27120</v>
      </c>
      <c r="R20" s="1146">
        <v>1</v>
      </c>
      <c r="S20" s="1147">
        <v>26045</v>
      </c>
      <c r="T20" s="1158">
        <f t="shared" si="0"/>
        <v>28</v>
      </c>
      <c r="U20" s="1163">
        <f t="shared" si="0"/>
        <v>242582</v>
      </c>
      <c r="V20" s="1159">
        <v>2</v>
      </c>
      <c r="W20" s="1112"/>
      <c r="X20" s="1112"/>
      <c r="Y20" s="1112"/>
      <c r="Z20" s="1112"/>
      <c r="AA20" s="1112"/>
      <c r="AB20" s="1112"/>
      <c r="AC20" s="1112"/>
      <c r="AD20" s="1112"/>
      <c r="AE20" s="1112"/>
      <c r="AF20" s="1112"/>
      <c r="AG20" s="1112"/>
      <c r="AH20" s="1112"/>
      <c r="AI20" s="1112"/>
      <c r="AJ20" s="1112"/>
      <c r="AK20" s="1112"/>
      <c r="AL20" s="1112"/>
      <c r="AM20" s="1112"/>
      <c r="AN20" s="1112"/>
      <c r="AO20" s="1112"/>
      <c r="AP20" s="1112"/>
      <c r="AQ20" s="1112"/>
      <c r="AR20" s="1112"/>
      <c r="AS20" s="1112"/>
      <c r="AT20" s="1112"/>
    </row>
    <row r="21" spans="1:46" ht="46.5" x14ac:dyDescent="0.25">
      <c r="A21" s="1112"/>
      <c r="B21" s="1161" t="s">
        <v>830</v>
      </c>
      <c r="C21" s="1143" t="s">
        <v>822</v>
      </c>
      <c r="D21" s="1144">
        <v>3</v>
      </c>
      <c r="E21" s="1145">
        <v>46936</v>
      </c>
      <c r="F21" s="1146">
        <v>5</v>
      </c>
      <c r="G21" s="1147">
        <v>54396</v>
      </c>
      <c r="H21" s="1144">
        <v>1</v>
      </c>
      <c r="I21" s="1145">
        <v>32015</v>
      </c>
      <c r="J21" s="1146">
        <v>4</v>
      </c>
      <c r="K21" s="1147">
        <v>32920</v>
      </c>
      <c r="L21" s="1144">
        <v>6</v>
      </c>
      <c r="M21" s="1145">
        <v>23862</v>
      </c>
      <c r="N21" s="1146">
        <v>8</v>
      </c>
      <c r="O21" s="1147">
        <v>9407</v>
      </c>
      <c r="P21" s="1144">
        <v>2</v>
      </c>
      <c r="Q21" s="1145">
        <v>27580</v>
      </c>
      <c r="R21" s="1146">
        <v>4</v>
      </c>
      <c r="S21" s="1147">
        <v>23280</v>
      </c>
      <c r="T21" s="1157">
        <f t="shared" si="0"/>
        <v>33</v>
      </c>
      <c r="U21" s="1162">
        <f t="shared" si="0"/>
        <v>250396</v>
      </c>
      <c r="V21" s="1159">
        <v>3</v>
      </c>
      <c r="W21" s="1112"/>
      <c r="X21" s="1112"/>
      <c r="Y21" s="1112"/>
      <c r="Z21" s="1112"/>
      <c r="AA21" s="1112"/>
      <c r="AB21" s="1112"/>
      <c r="AC21" s="1112"/>
      <c r="AD21" s="1112"/>
      <c r="AE21" s="1112"/>
      <c r="AF21" s="1112"/>
      <c r="AG21" s="1112"/>
      <c r="AH21" s="1112"/>
      <c r="AI21" s="1112"/>
      <c r="AJ21" s="1112"/>
      <c r="AK21" s="1112"/>
      <c r="AL21" s="1112"/>
      <c r="AM21" s="1112"/>
      <c r="AN21" s="1112"/>
      <c r="AO21" s="1112"/>
      <c r="AP21" s="1112"/>
      <c r="AQ21" s="1112"/>
      <c r="AR21" s="1112"/>
      <c r="AS21" s="1112"/>
      <c r="AT21" s="1112"/>
    </row>
    <row r="22" spans="1:46" ht="46.5" x14ac:dyDescent="0.25">
      <c r="A22" s="1112"/>
      <c r="B22" s="1161" t="s">
        <v>831</v>
      </c>
      <c r="C22" s="1143" t="s">
        <v>823</v>
      </c>
      <c r="D22" s="1144">
        <v>1</v>
      </c>
      <c r="E22" s="1145">
        <v>53087</v>
      </c>
      <c r="F22" s="1146">
        <v>6</v>
      </c>
      <c r="G22" s="1147">
        <v>46913</v>
      </c>
      <c r="H22" s="1144">
        <v>6</v>
      </c>
      <c r="I22" s="1145">
        <v>11675</v>
      </c>
      <c r="J22" s="1146">
        <v>8</v>
      </c>
      <c r="K22" s="1147">
        <v>16025</v>
      </c>
      <c r="L22" s="1144">
        <v>2</v>
      </c>
      <c r="M22" s="1145">
        <v>31320</v>
      </c>
      <c r="N22" s="1146">
        <v>2</v>
      </c>
      <c r="O22" s="1147">
        <v>30098</v>
      </c>
      <c r="P22" s="1144">
        <v>6</v>
      </c>
      <c r="Q22" s="1145">
        <v>13580</v>
      </c>
      <c r="R22" s="1146">
        <v>3</v>
      </c>
      <c r="S22" s="1147">
        <v>24495</v>
      </c>
      <c r="T22" s="1158">
        <f t="shared" si="0"/>
        <v>34</v>
      </c>
      <c r="U22" s="1164">
        <f t="shared" si="0"/>
        <v>227193</v>
      </c>
      <c r="V22" s="1159">
        <v>4</v>
      </c>
      <c r="W22" s="1112"/>
      <c r="X22" s="1112"/>
      <c r="Y22" s="1112"/>
      <c r="Z22" s="1112"/>
      <c r="AA22" s="1112"/>
      <c r="AB22" s="1112"/>
      <c r="AC22" s="1112"/>
      <c r="AD22" s="1112"/>
      <c r="AE22" s="1112"/>
      <c r="AF22" s="1112"/>
      <c r="AG22" s="1112"/>
      <c r="AH22" s="1112"/>
      <c r="AI22" s="1112"/>
      <c r="AJ22" s="1112"/>
      <c r="AK22" s="1112"/>
      <c r="AL22" s="1112"/>
      <c r="AM22" s="1112"/>
      <c r="AN22" s="1112"/>
      <c r="AO22" s="1112"/>
      <c r="AP22" s="1112"/>
      <c r="AQ22" s="1112"/>
      <c r="AR22" s="1112"/>
      <c r="AS22" s="1112"/>
      <c r="AT22" s="1112"/>
    </row>
    <row r="23" spans="1:46" ht="69.75" x14ac:dyDescent="0.25">
      <c r="A23" s="1112"/>
      <c r="B23" s="1161" t="s">
        <v>832</v>
      </c>
      <c r="C23" s="1143" t="s">
        <v>824</v>
      </c>
      <c r="D23" s="1144">
        <v>2</v>
      </c>
      <c r="E23" s="1145">
        <v>46942</v>
      </c>
      <c r="F23" s="1146">
        <v>4</v>
      </c>
      <c r="G23" s="1147">
        <v>50514</v>
      </c>
      <c r="H23" s="1144">
        <v>7</v>
      </c>
      <c r="I23" s="1145">
        <v>240</v>
      </c>
      <c r="J23" s="1146">
        <v>3</v>
      </c>
      <c r="K23" s="1147">
        <v>29700</v>
      </c>
      <c r="L23" s="1144">
        <v>1</v>
      </c>
      <c r="M23" s="1145">
        <v>34718</v>
      </c>
      <c r="N23" s="1146">
        <v>4</v>
      </c>
      <c r="O23" s="1147">
        <v>34820</v>
      </c>
      <c r="P23" s="1144">
        <v>8</v>
      </c>
      <c r="Q23" s="1145">
        <v>12295</v>
      </c>
      <c r="R23" s="1146">
        <v>6</v>
      </c>
      <c r="S23" s="1147">
        <v>18278</v>
      </c>
      <c r="T23" s="1157">
        <f t="shared" si="0"/>
        <v>35</v>
      </c>
      <c r="U23" s="1162">
        <f t="shared" si="0"/>
        <v>227507</v>
      </c>
      <c r="V23" s="1159">
        <v>5</v>
      </c>
      <c r="W23" s="1112"/>
      <c r="X23" s="1112"/>
      <c r="Y23" s="1112"/>
      <c r="Z23" s="1112"/>
      <c r="AA23" s="1112"/>
      <c r="AB23" s="1112"/>
      <c r="AC23" s="1112"/>
      <c r="AD23" s="1112"/>
      <c r="AE23" s="1112"/>
      <c r="AF23" s="1112"/>
      <c r="AG23" s="1112"/>
      <c r="AH23" s="1112"/>
      <c r="AI23" s="1112"/>
      <c r="AJ23" s="1112"/>
      <c r="AK23" s="1112"/>
      <c r="AL23" s="1112"/>
      <c r="AM23" s="1112"/>
      <c r="AN23" s="1112"/>
      <c r="AO23" s="1112"/>
      <c r="AP23" s="1112"/>
      <c r="AQ23" s="1112"/>
      <c r="AR23" s="1112"/>
      <c r="AS23" s="1112"/>
      <c r="AT23" s="1112"/>
    </row>
    <row r="24" spans="1:46" ht="47.25" customHeight="1" x14ac:dyDescent="0.25">
      <c r="A24" s="1112"/>
      <c r="B24" s="1161" t="s">
        <v>833</v>
      </c>
      <c r="C24" s="1143" t="s">
        <v>825</v>
      </c>
      <c r="D24" s="1144">
        <v>7</v>
      </c>
      <c r="E24" s="1145">
        <v>35919</v>
      </c>
      <c r="F24" s="1146">
        <v>3</v>
      </c>
      <c r="G24" s="1147">
        <v>53075</v>
      </c>
      <c r="H24" s="1144">
        <v>4</v>
      </c>
      <c r="I24" s="1145">
        <v>15870</v>
      </c>
      <c r="J24" s="1146">
        <v>1</v>
      </c>
      <c r="K24" s="1147">
        <v>113410</v>
      </c>
      <c r="L24" s="1144">
        <v>7</v>
      </c>
      <c r="M24" s="1145">
        <v>15860</v>
      </c>
      <c r="N24" s="1146">
        <v>5</v>
      </c>
      <c r="O24" s="1147">
        <v>24210</v>
      </c>
      <c r="P24" s="1144">
        <v>4</v>
      </c>
      <c r="Q24" s="1145">
        <v>15405</v>
      </c>
      <c r="R24" s="1146">
        <v>7</v>
      </c>
      <c r="S24" s="1147">
        <v>15510</v>
      </c>
      <c r="T24" s="1158">
        <f t="shared" si="0"/>
        <v>38</v>
      </c>
      <c r="U24" s="1164">
        <f t="shared" si="0"/>
        <v>289259</v>
      </c>
      <c r="V24" s="1159">
        <v>6</v>
      </c>
      <c r="W24" s="1112"/>
      <c r="X24" s="1112"/>
      <c r="Y24" s="1112"/>
      <c r="Z24" s="1112"/>
      <c r="AA24" s="1112"/>
      <c r="AB24" s="1112"/>
      <c r="AC24" s="1112"/>
      <c r="AD24" s="1112"/>
      <c r="AE24" s="1112"/>
      <c r="AF24" s="1112"/>
      <c r="AG24" s="1112"/>
      <c r="AH24" s="1112"/>
      <c r="AI24" s="1112"/>
      <c r="AJ24" s="1112"/>
      <c r="AK24" s="1112"/>
      <c r="AL24" s="1112"/>
      <c r="AM24" s="1112"/>
      <c r="AN24" s="1112"/>
      <c r="AO24" s="1112"/>
      <c r="AP24" s="1112"/>
      <c r="AQ24" s="1112"/>
      <c r="AR24" s="1112"/>
      <c r="AS24" s="1112"/>
      <c r="AT24" s="1112"/>
    </row>
    <row r="25" spans="1:46" ht="46.5" x14ac:dyDescent="0.25">
      <c r="A25" s="1112"/>
      <c r="B25" s="1161" t="s">
        <v>834</v>
      </c>
      <c r="C25" s="1143" t="s">
        <v>826</v>
      </c>
      <c r="D25" s="1144">
        <v>4</v>
      </c>
      <c r="E25" s="1145">
        <v>46750</v>
      </c>
      <c r="F25" s="1146">
        <v>7</v>
      </c>
      <c r="G25" s="1147">
        <v>47442</v>
      </c>
      <c r="H25" s="1144">
        <v>5</v>
      </c>
      <c r="I25" s="1145">
        <v>10935</v>
      </c>
      <c r="J25" s="1146">
        <v>7</v>
      </c>
      <c r="K25" s="1147">
        <v>18285</v>
      </c>
      <c r="L25" s="1144">
        <v>8</v>
      </c>
      <c r="M25" s="1145">
        <v>14378</v>
      </c>
      <c r="N25" s="1146">
        <v>6</v>
      </c>
      <c r="O25" s="1147">
        <v>16105</v>
      </c>
      <c r="P25" s="1144">
        <v>3</v>
      </c>
      <c r="Q25" s="1145">
        <v>16130</v>
      </c>
      <c r="R25" s="1146">
        <v>5</v>
      </c>
      <c r="S25" s="1147">
        <v>19380</v>
      </c>
      <c r="T25" s="1157">
        <f t="shared" si="0"/>
        <v>45</v>
      </c>
      <c r="U25" s="1162">
        <f t="shared" si="0"/>
        <v>189405</v>
      </c>
      <c r="V25" s="1159">
        <v>7</v>
      </c>
      <c r="W25" s="1112"/>
      <c r="X25" s="1112"/>
      <c r="Y25" s="1112"/>
      <c r="Z25" s="1112"/>
      <c r="AA25" s="1112"/>
      <c r="AB25" s="1112"/>
      <c r="AC25" s="1112"/>
      <c r="AD25" s="1112"/>
      <c r="AE25" s="1112"/>
      <c r="AF25" s="1112"/>
      <c r="AG25" s="1112"/>
      <c r="AH25" s="1112"/>
      <c r="AI25" s="1112"/>
      <c r="AJ25" s="1112"/>
      <c r="AK25" s="1112"/>
      <c r="AL25" s="1112"/>
      <c r="AM25" s="1112"/>
      <c r="AN25" s="1112"/>
      <c r="AO25" s="1112"/>
      <c r="AP25" s="1112"/>
      <c r="AQ25" s="1112"/>
      <c r="AR25" s="1112"/>
      <c r="AS25" s="1112"/>
      <c r="AT25" s="1112"/>
    </row>
    <row r="26" spans="1:46" ht="46.5" x14ac:dyDescent="0.25">
      <c r="A26" s="1112"/>
      <c r="B26" s="1161" t="s">
        <v>835</v>
      </c>
      <c r="C26" s="1143" t="s">
        <v>827</v>
      </c>
      <c r="D26" s="1144">
        <v>8</v>
      </c>
      <c r="E26" s="1145">
        <v>34197</v>
      </c>
      <c r="F26" s="1146">
        <v>8</v>
      </c>
      <c r="G26" s="1147">
        <v>33537</v>
      </c>
      <c r="H26" s="1144">
        <v>8</v>
      </c>
      <c r="I26" s="1145">
        <v>95</v>
      </c>
      <c r="J26" s="1146">
        <v>6</v>
      </c>
      <c r="K26" s="1147">
        <v>33710</v>
      </c>
      <c r="L26" s="1144">
        <v>4</v>
      </c>
      <c r="M26" s="1145">
        <v>28772</v>
      </c>
      <c r="N26" s="1146">
        <v>1</v>
      </c>
      <c r="O26" s="1147">
        <v>31227</v>
      </c>
      <c r="P26" s="1144">
        <v>7</v>
      </c>
      <c r="Q26" s="1145">
        <v>12270</v>
      </c>
      <c r="R26" s="1146">
        <v>8</v>
      </c>
      <c r="S26" s="1147">
        <v>13425</v>
      </c>
      <c r="T26" s="1158">
        <f t="shared" si="0"/>
        <v>50</v>
      </c>
      <c r="U26" s="1164">
        <f t="shared" si="0"/>
        <v>187233</v>
      </c>
      <c r="V26" s="1159">
        <v>8</v>
      </c>
      <c r="W26" s="1112"/>
      <c r="X26" s="1112"/>
      <c r="Y26" s="1112"/>
      <c r="Z26" s="1112"/>
      <c r="AA26" s="1112"/>
      <c r="AB26" s="1112"/>
      <c r="AC26" s="1112"/>
      <c r="AD26" s="1112"/>
      <c r="AE26" s="1112"/>
      <c r="AF26" s="1112"/>
      <c r="AG26" s="1112"/>
      <c r="AH26" s="1112"/>
      <c r="AI26" s="1112"/>
      <c r="AJ26" s="1112"/>
      <c r="AK26" s="1112"/>
      <c r="AL26" s="1112"/>
      <c r="AM26" s="1112"/>
      <c r="AN26" s="1112"/>
      <c r="AO26" s="1112"/>
      <c r="AP26" s="1112"/>
      <c r="AQ26" s="1112"/>
      <c r="AR26" s="1112"/>
      <c r="AS26" s="1112"/>
      <c r="AT26" s="1112"/>
    </row>
    <row r="27" spans="1:46" ht="43.5" customHeight="1" x14ac:dyDescent="0.25">
      <c r="A27" s="1112"/>
      <c r="B27" s="1142"/>
      <c r="C27" s="1143"/>
      <c r="D27" s="1144"/>
      <c r="E27" s="1145"/>
      <c r="F27" s="1146"/>
      <c r="G27" s="1147"/>
      <c r="H27" s="1144"/>
      <c r="I27" s="1145"/>
      <c r="J27" s="1146"/>
      <c r="K27" s="1147"/>
      <c r="L27" s="1144"/>
      <c r="M27" s="1145"/>
      <c r="N27" s="1146"/>
      <c r="O27" s="1147"/>
      <c r="P27" s="1144"/>
      <c r="Q27" s="1145"/>
      <c r="R27" s="1146"/>
      <c r="S27" s="1147"/>
      <c r="T27" s="1139" t="str">
        <f t="shared" si="0"/>
        <v/>
      </c>
      <c r="U27" s="1140" t="str">
        <f t="shared" si="0"/>
        <v/>
      </c>
      <c r="V27" s="1141" t="str">
        <f t="shared" ref="V27:V30" si="1">IF(ISNUMBER(AB27)= TRUE,AB27,"")</f>
        <v/>
      </c>
      <c r="W27" s="1112"/>
      <c r="X27" s="1112"/>
      <c r="Y27" s="1112"/>
      <c r="Z27" s="1112"/>
      <c r="AA27" s="1112"/>
      <c r="AB27" s="1112"/>
      <c r="AC27" s="1112"/>
      <c r="AD27" s="1112"/>
      <c r="AE27" s="1112"/>
      <c r="AF27" s="1112"/>
      <c r="AG27" s="1112"/>
      <c r="AH27" s="1112"/>
      <c r="AI27" s="1112"/>
      <c r="AJ27" s="1112"/>
      <c r="AK27" s="1112"/>
      <c r="AL27" s="1112"/>
      <c r="AM27" s="1112"/>
      <c r="AN27" s="1112"/>
      <c r="AO27" s="1112"/>
      <c r="AP27" s="1112"/>
      <c r="AQ27" s="1112"/>
      <c r="AR27" s="1112"/>
      <c r="AS27" s="1112"/>
      <c r="AT27" s="1112"/>
    </row>
    <row r="28" spans="1:46" ht="48" customHeight="1" x14ac:dyDescent="0.25">
      <c r="A28" s="1112"/>
      <c r="B28" s="1142"/>
      <c r="C28" s="1143"/>
      <c r="D28" s="1144"/>
      <c r="E28" s="1145"/>
      <c r="F28" s="1146"/>
      <c r="G28" s="1147"/>
      <c r="H28" s="1144"/>
      <c r="I28" s="1145"/>
      <c r="J28" s="1146"/>
      <c r="K28" s="1147"/>
      <c r="L28" s="1144"/>
      <c r="M28" s="1145"/>
      <c r="N28" s="1146"/>
      <c r="O28" s="1147"/>
      <c r="P28" s="1144"/>
      <c r="Q28" s="1145"/>
      <c r="R28" s="1146"/>
      <c r="S28" s="1147"/>
      <c r="T28" s="1148" t="str">
        <f t="shared" si="0"/>
        <v/>
      </c>
      <c r="U28" s="1149" t="str">
        <f t="shared" si="0"/>
        <v/>
      </c>
      <c r="V28" s="1141" t="str">
        <f t="shared" si="1"/>
        <v/>
      </c>
      <c r="W28" s="1112"/>
      <c r="X28" s="1112"/>
      <c r="Y28" s="1112"/>
      <c r="Z28" s="1112"/>
      <c r="AA28" s="1112"/>
      <c r="AB28" s="1112"/>
      <c r="AC28" s="1112"/>
      <c r="AD28" s="1112"/>
      <c r="AE28" s="1112"/>
      <c r="AF28" s="1112"/>
      <c r="AG28" s="1112"/>
      <c r="AH28" s="1112"/>
      <c r="AI28" s="1112"/>
      <c r="AJ28" s="1112"/>
      <c r="AK28" s="1112"/>
      <c r="AL28" s="1112"/>
      <c r="AM28" s="1112"/>
      <c r="AN28" s="1112"/>
      <c r="AO28" s="1112"/>
      <c r="AP28" s="1112"/>
      <c r="AQ28" s="1112"/>
      <c r="AR28" s="1112"/>
      <c r="AS28" s="1112"/>
      <c r="AT28" s="1112"/>
    </row>
    <row r="29" spans="1:46" ht="42" customHeight="1" x14ac:dyDescent="0.25">
      <c r="A29" s="1112"/>
      <c r="B29" s="1142"/>
      <c r="C29" s="1143"/>
      <c r="D29" s="1144"/>
      <c r="E29" s="1145"/>
      <c r="F29" s="1146"/>
      <c r="G29" s="1147"/>
      <c r="H29" s="1144"/>
      <c r="I29" s="1145"/>
      <c r="J29" s="1146"/>
      <c r="K29" s="1147"/>
      <c r="L29" s="1144"/>
      <c r="M29" s="1145"/>
      <c r="N29" s="1146"/>
      <c r="O29" s="1147"/>
      <c r="P29" s="1144"/>
      <c r="Q29" s="1145"/>
      <c r="R29" s="1146"/>
      <c r="S29" s="1147"/>
      <c r="T29" s="1139" t="str">
        <f t="shared" si="0"/>
        <v/>
      </c>
      <c r="U29" s="1140" t="str">
        <f t="shared" si="0"/>
        <v/>
      </c>
      <c r="V29" s="1141" t="str">
        <f t="shared" si="1"/>
        <v/>
      </c>
      <c r="W29" s="1112"/>
      <c r="X29" s="1112"/>
      <c r="Y29" s="1112"/>
      <c r="Z29" s="1112"/>
      <c r="AA29" s="1112"/>
      <c r="AB29" s="1112"/>
      <c r="AC29" s="1112"/>
      <c r="AD29" s="1112"/>
      <c r="AE29" s="1112"/>
      <c r="AF29" s="1112"/>
      <c r="AG29" s="1112"/>
      <c r="AH29" s="1112"/>
      <c r="AI29" s="1112"/>
      <c r="AJ29" s="1112"/>
      <c r="AK29" s="1112"/>
      <c r="AL29" s="1112"/>
      <c r="AM29" s="1112"/>
      <c r="AN29" s="1112"/>
      <c r="AO29" s="1112"/>
      <c r="AP29" s="1112"/>
      <c r="AQ29" s="1112"/>
      <c r="AR29" s="1112"/>
      <c r="AS29" s="1112"/>
      <c r="AT29" s="1112"/>
    </row>
    <row r="30" spans="1:46" ht="35.25" customHeight="1" thickBot="1" x14ac:dyDescent="0.3">
      <c r="A30" s="1112"/>
      <c r="B30" s="1150"/>
      <c r="C30" s="1151"/>
      <c r="D30" s="1152"/>
      <c r="E30" s="1153"/>
      <c r="F30" s="1152"/>
      <c r="G30" s="1153"/>
      <c r="H30" s="1152"/>
      <c r="I30" s="1153"/>
      <c r="J30" s="1152"/>
      <c r="K30" s="1153"/>
      <c r="L30" s="1152"/>
      <c r="M30" s="1153"/>
      <c r="N30" s="1152"/>
      <c r="O30" s="1153"/>
      <c r="P30" s="1152"/>
      <c r="Q30" s="1153"/>
      <c r="R30" s="1152"/>
      <c r="S30" s="1153"/>
      <c r="T30" s="1154" t="str">
        <f t="shared" si="0"/>
        <v/>
      </c>
      <c r="U30" s="1155" t="str">
        <f t="shared" si="0"/>
        <v/>
      </c>
      <c r="V30" s="1156" t="str">
        <f t="shared" si="1"/>
        <v/>
      </c>
      <c r="W30" s="1112"/>
      <c r="X30" s="1112"/>
      <c r="Y30" s="1112"/>
      <c r="Z30" s="1112"/>
      <c r="AA30" s="1112"/>
      <c r="AB30" s="1112"/>
      <c r="AC30" s="1112"/>
      <c r="AD30" s="1112"/>
      <c r="AE30" s="1112"/>
      <c r="AF30" s="1112"/>
      <c r="AG30" s="1112"/>
      <c r="AH30" s="1112"/>
      <c r="AI30" s="1112"/>
      <c r="AJ30" s="1112"/>
      <c r="AK30" s="1112"/>
      <c r="AL30" s="1112"/>
      <c r="AM30" s="1112"/>
      <c r="AN30" s="1112"/>
      <c r="AO30" s="1112"/>
      <c r="AP30" s="1112"/>
      <c r="AQ30" s="1112"/>
      <c r="AR30" s="1112"/>
      <c r="AS30" s="1112"/>
      <c r="AT30" s="1112"/>
    </row>
    <row r="31" spans="1:46" ht="18.75" thickTop="1" x14ac:dyDescent="0.25">
      <c r="A31" s="1112"/>
      <c r="B31" s="1112"/>
      <c r="C31" s="1112"/>
      <c r="D31" s="1112"/>
      <c r="E31" s="1112"/>
      <c r="F31" s="1112"/>
      <c r="G31" s="1112"/>
      <c r="H31" s="1112"/>
      <c r="I31" s="1112"/>
      <c r="J31" s="1112"/>
      <c r="K31" s="1112"/>
      <c r="L31" s="1112"/>
      <c r="M31" s="1112"/>
      <c r="N31" s="1112"/>
      <c r="O31" s="1112"/>
      <c r="P31" s="1112"/>
      <c r="Q31" s="1112"/>
      <c r="R31" s="1112"/>
      <c r="S31" s="1112"/>
      <c r="T31" s="1112"/>
      <c r="U31" s="1112"/>
      <c r="V31" s="1112"/>
      <c r="W31" s="1112"/>
      <c r="X31" s="1112"/>
      <c r="Y31" s="1112"/>
      <c r="Z31" s="1112"/>
      <c r="AA31" s="1112"/>
      <c r="AB31" s="1112"/>
      <c r="AC31" s="1112"/>
      <c r="AD31" s="1112"/>
      <c r="AE31" s="1112"/>
      <c r="AF31" s="1112"/>
      <c r="AG31" s="1112"/>
      <c r="AH31" s="1112"/>
      <c r="AI31" s="1112"/>
      <c r="AJ31" s="1112"/>
      <c r="AK31" s="1112"/>
      <c r="AL31" s="1112"/>
      <c r="AM31" s="1112"/>
      <c r="AN31" s="1112"/>
      <c r="AO31" s="1112"/>
      <c r="AP31" s="1112"/>
      <c r="AQ31" s="1112"/>
      <c r="AR31" s="1112"/>
      <c r="AS31" s="1112"/>
      <c r="AT31" s="1112"/>
    </row>
    <row r="32" spans="1:46" ht="18" customHeight="1" x14ac:dyDescent="0.25">
      <c r="A32" s="1112"/>
      <c r="B32" s="1112"/>
      <c r="C32" s="1112"/>
      <c r="D32" s="1112"/>
      <c r="E32" s="1112"/>
      <c r="F32" s="1112"/>
      <c r="G32" s="1112"/>
      <c r="H32" s="1112"/>
      <c r="I32" s="1112"/>
      <c r="J32" s="1112"/>
      <c r="K32" s="1112"/>
      <c r="L32" s="1112"/>
      <c r="M32" s="1112"/>
      <c r="N32" s="1112"/>
      <c r="O32" s="1112"/>
      <c r="P32" s="1112"/>
      <c r="Q32" s="1112"/>
      <c r="R32" s="1112"/>
      <c r="S32" s="1112"/>
      <c r="T32" s="1112"/>
      <c r="U32" s="1112"/>
      <c r="V32" s="1112"/>
      <c r="W32" s="1112"/>
      <c r="X32" s="1112"/>
      <c r="Y32" s="1112"/>
      <c r="Z32" s="1112"/>
      <c r="AA32" s="1112"/>
      <c r="AB32" s="1112"/>
      <c r="AC32" s="1112"/>
      <c r="AD32" s="1112"/>
      <c r="AE32" s="1112"/>
      <c r="AF32" s="1112"/>
      <c r="AG32" s="1112"/>
      <c r="AH32" s="1112"/>
      <c r="AI32" s="1112"/>
      <c r="AJ32" s="1112"/>
      <c r="AK32" s="1112"/>
      <c r="AL32" s="1112"/>
      <c r="AM32" s="1112"/>
      <c r="AN32" s="1112"/>
      <c r="AO32" s="1112"/>
      <c r="AP32" s="1112"/>
      <c r="AQ32" s="1112"/>
      <c r="AR32" s="1112"/>
      <c r="AS32" s="1112"/>
      <c r="AT32" s="1112"/>
    </row>
    <row r="33" spans="1:46" ht="18" x14ac:dyDescent="0.25">
      <c r="A33" s="1112"/>
      <c r="B33" s="1112"/>
      <c r="C33" s="1112"/>
      <c r="D33" s="1112"/>
      <c r="E33" s="1112"/>
      <c r="F33" s="1112"/>
      <c r="G33" s="1112"/>
      <c r="H33" s="1112"/>
      <c r="I33" s="1112"/>
      <c r="J33" s="1112"/>
      <c r="K33" s="1112"/>
      <c r="L33" s="1112"/>
      <c r="M33" s="1112"/>
      <c r="N33" s="1112"/>
      <c r="O33" s="1112"/>
      <c r="P33" s="1112"/>
      <c r="Q33" s="1112"/>
      <c r="R33" s="1112"/>
      <c r="S33" s="1112"/>
      <c r="T33" s="1112"/>
      <c r="U33" s="1112"/>
      <c r="V33" s="1112"/>
      <c r="W33" s="1112"/>
      <c r="X33" s="1112"/>
      <c r="Y33" s="1112"/>
      <c r="Z33" s="1112"/>
      <c r="AA33" s="1112"/>
      <c r="AB33" s="1112"/>
      <c r="AC33" s="1112"/>
      <c r="AD33" s="1112"/>
      <c r="AE33" s="1112"/>
      <c r="AF33" s="1112"/>
      <c r="AG33" s="1112"/>
      <c r="AH33" s="1112"/>
      <c r="AI33" s="1112"/>
      <c r="AJ33" s="1112"/>
      <c r="AK33" s="1112"/>
      <c r="AL33" s="1112"/>
      <c r="AM33" s="1112"/>
      <c r="AN33" s="1112"/>
      <c r="AO33" s="1112"/>
      <c r="AP33" s="1112"/>
      <c r="AQ33" s="1112"/>
      <c r="AR33" s="1112"/>
      <c r="AS33" s="1112"/>
      <c r="AT33" s="1112"/>
    </row>
    <row r="34" spans="1:46" ht="18" x14ac:dyDescent="0.25">
      <c r="A34" s="1112"/>
      <c r="B34" s="1112"/>
      <c r="C34" s="1112"/>
      <c r="D34" s="1112"/>
      <c r="E34" s="1112"/>
      <c r="F34" s="1112"/>
      <c r="G34" s="1112"/>
      <c r="H34" s="1112"/>
      <c r="I34" s="1112"/>
      <c r="J34" s="1112"/>
      <c r="K34" s="1112"/>
      <c r="L34" s="1112"/>
      <c r="M34" s="1112"/>
      <c r="N34" s="1112"/>
      <c r="O34" s="1112"/>
      <c r="P34" s="1112"/>
      <c r="Q34" s="1112"/>
      <c r="R34" s="1112"/>
      <c r="S34" s="1112"/>
      <c r="T34" s="1112"/>
      <c r="U34" s="1112"/>
      <c r="V34" s="1112"/>
      <c r="W34" s="1112"/>
      <c r="X34" s="1112"/>
      <c r="Y34" s="1112"/>
      <c r="Z34" s="1112"/>
      <c r="AA34" s="1112"/>
      <c r="AB34" s="1112"/>
      <c r="AC34" s="1112"/>
      <c r="AD34" s="1112"/>
      <c r="AE34" s="1112"/>
      <c r="AF34" s="1112"/>
      <c r="AG34" s="1112"/>
      <c r="AH34" s="1112"/>
      <c r="AI34" s="1112"/>
      <c r="AJ34" s="1112"/>
      <c r="AK34" s="1112"/>
      <c r="AL34" s="1112"/>
      <c r="AM34" s="1112"/>
      <c r="AN34" s="1112"/>
      <c r="AO34" s="1112"/>
      <c r="AP34" s="1112"/>
      <c r="AQ34" s="1112"/>
      <c r="AR34" s="1112"/>
      <c r="AS34" s="1112"/>
      <c r="AT34" s="1112"/>
    </row>
    <row r="35" spans="1:46" ht="18" x14ac:dyDescent="0.25">
      <c r="A35" s="1112"/>
      <c r="B35" s="1112"/>
      <c r="C35" s="1112"/>
      <c r="D35" s="1112"/>
      <c r="E35" s="1112"/>
      <c r="F35" s="1112"/>
      <c r="G35" s="1112"/>
      <c r="H35" s="1112"/>
      <c r="I35" s="1112"/>
      <c r="J35" s="1112"/>
      <c r="K35" s="1112"/>
      <c r="L35" s="1112"/>
      <c r="M35" s="1112"/>
      <c r="N35" s="1112"/>
      <c r="O35" s="1112"/>
      <c r="P35" s="1112"/>
      <c r="Q35" s="1112"/>
      <c r="R35" s="1112"/>
      <c r="S35" s="1112"/>
      <c r="T35" s="1112"/>
      <c r="U35" s="1112"/>
      <c r="V35" s="1112"/>
      <c r="W35" s="1112"/>
      <c r="X35" s="1112"/>
      <c r="Y35" s="1112"/>
      <c r="Z35" s="1112"/>
      <c r="AA35" s="1112"/>
      <c r="AB35" s="1112"/>
      <c r="AC35" s="1112"/>
      <c r="AD35" s="1112"/>
      <c r="AE35" s="1112"/>
      <c r="AF35" s="1112"/>
      <c r="AG35" s="1112"/>
      <c r="AH35" s="1112"/>
      <c r="AI35" s="1112"/>
      <c r="AJ35" s="1112"/>
      <c r="AK35" s="1112"/>
      <c r="AL35" s="1112"/>
      <c r="AM35" s="1112"/>
      <c r="AN35" s="1112"/>
      <c r="AO35" s="1112"/>
      <c r="AP35" s="1112"/>
      <c r="AQ35" s="1112"/>
      <c r="AR35" s="1112"/>
      <c r="AS35" s="1112"/>
      <c r="AT35" s="1112"/>
    </row>
    <row r="36" spans="1:46" ht="18" x14ac:dyDescent="0.25">
      <c r="A36" s="1112"/>
      <c r="B36" s="1112"/>
      <c r="C36" s="1112"/>
      <c r="D36" s="1112"/>
      <c r="E36" s="1112"/>
      <c r="F36" s="1112"/>
      <c r="G36" s="1112"/>
      <c r="H36" s="1112"/>
      <c r="I36" s="1112"/>
      <c r="J36" s="1112"/>
      <c r="K36" s="1112"/>
      <c r="L36" s="1112"/>
      <c r="M36" s="1112"/>
      <c r="N36" s="1112"/>
      <c r="O36" s="1112"/>
      <c r="P36" s="1112"/>
      <c r="Q36" s="1112"/>
      <c r="R36" s="1112"/>
      <c r="S36" s="1112"/>
      <c r="T36" s="1112"/>
      <c r="U36" s="1112"/>
      <c r="V36" s="1112"/>
      <c r="W36" s="1112"/>
      <c r="X36" s="1112"/>
      <c r="Y36" s="1112"/>
      <c r="Z36" s="1112"/>
      <c r="AA36" s="1112"/>
      <c r="AB36" s="1112"/>
      <c r="AC36" s="1112"/>
      <c r="AD36" s="1112"/>
      <c r="AE36" s="1112"/>
      <c r="AF36" s="1112"/>
      <c r="AG36" s="1112"/>
      <c r="AH36" s="1112"/>
      <c r="AI36" s="1112"/>
      <c r="AJ36" s="1112"/>
      <c r="AK36" s="1112"/>
      <c r="AL36" s="1112"/>
      <c r="AM36" s="1112"/>
      <c r="AN36" s="1112"/>
      <c r="AO36" s="1112"/>
      <c r="AP36" s="1112"/>
      <c r="AQ36" s="1112"/>
      <c r="AR36" s="1112"/>
      <c r="AS36" s="1112"/>
      <c r="AT36" s="1112"/>
    </row>
    <row r="37" spans="1:46" ht="18" x14ac:dyDescent="0.25">
      <c r="A37" s="1112"/>
      <c r="B37" s="1112"/>
      <c r="C37" s="1112"/>
      <c r="D37" s="1112"/>
      <c r="E37" s="1112"/>
      <c r="F37" s="1112"/>
      <c r="G37" s="1112"/>
      <c r="H37" s="1112"/>
      <c r="I37" s="1112"/>
      <c r="J37" s="1112"/>
      <c r="K37" s="1112"/>
      <c r="L37" s="1112"/>
      <c r="M37" s="1112"/>
      <c r="N37" s="1112"/>
      <c r="O37" s="1112"/>
      <c r="P37" s="1112"/>
      <c r="Q37" s="1112"/>
      <c r="R37" s="1112"/>
      <c r="S37" s="1112"/>
      <c r="T37" s="1112"/>
      <c r="U37" s="1112"/>
      <c r="V37" s="1112"/>
      <c r="W37" s="1112"/>
      <c r="X37" s="1112"/>
      <c r="Y37" s="1112"/>
      <c r="Z37" s="1112"/>
      <c r="AA37" s="1112"/>
      <c r="AB37" s="1112"/>
      <c r="AC37" s="1112"/>
      <c r="AD37" s="1112"/>
      <c r="AE37" s="1112"/>
      <c r="AF37" s="1112"/>
      <c r="AG37" s="1112"/>
      <c r="AH37" s="1112"/>
      <c r="AI37" s="1112"/>
      <c r="AJ37" s="1112"/>
      <c r="AK37" s="1112"/>
      <c r="AL37" s="1112"/>
      <c r="AM37" s="1112"/>
      <c r="AN37" s="1112"/>
      <c r="AO37" s="1112"/>
      <c r="AP37" s="1112"/>
      <c r="AQ37" s="1112"/>
      <c r="AR37" s="1112"/>
      <c r="AS37" s="1112"/>
      <c r="AT37" s="1112"/>
    </row>
    <row r="38" spans="1:46" ht="18" x14ac:dyDescent="0.25">
      <c r="A38" s="1112"/>
      <c r="B38" s="1112"/>
      <c r="C38" s="1112"/>
      <c r="D38" s="1112"/>
      <c r="E38" s="1112"/>
      <c r="F38" s="1112"/>
      <c r="G38" s="1112"/>
      <c r="H38" s="1112"/>
      <c r="I38" s="1112"/>
      <c r="J38" s="1112"/>
      <c r="K38" s="1112"/>
      <c r="L38" s="1112"/>
      <c r="M38" s="1112"/>
      <c r="N38" s="1112"/>
      <c r="O38" s="1112"/>
      <c r="P38" s="1112"/>
      <c r="Q38" s="1112"/>
      <c r="R38" s="1112"/>
      <c r="S38" s="1112"/>
      <c r="T38" s="1112"/>
      <c r="U38" s="1112"/>
      <c r="V38" s="1112"/>
      <c r="W38" s="1112"/>
      <c r="X38" s="1112"/>
      <c r="Y38" s="1112"/>
      <c r="Z38" s="1112"/>
      <c r="AA38" s="1112"/>
      <c r="AB38" s="1112"/>
      <c r="AC38" s="1112"/>
      <c r="AD38" s="1112"/>
      <c r="AE38" s="1112"/>
      <c r="AF38" s="1112"/>
      <c r="AG38" s="1112"/>
      <c r="AH38" s="1112"/>
      <c r="AI38" s="1112"/>
      <c r="AJ38" s="1112"/>
      <c r="AK38" s="1112"/>
      <c r="AL38" s="1112"/>
      <c r="AM38" s="1112"/>
      <c r="AN38" s="1112"/>
      <c r="AO38" s="1112"/>
      <c r="AP38" s="1112"/>
      <c r="AQ38" s="1112"/>
      <c r="AR38" s="1112"/>
      <c r="AS38" s="1112"/>
      <c r="AT38" s="1112"/>
    </row>
    <row r="39" spans="1:46" ht="18" x14ac:dyDescent="0.25">
      <c r="A39" s="1112"/>
      <c r="B39" s="1112"/>
      <c r="C39" s="1112"/>
      <c r="D39" s="1112"/>
      <c r="E39" s="1112"/>
      <c r="F39" s="1112"/>
      <c r="G39" s="1112"/>
      <c r="H39" s="1112"/>
      <c r="I39" s="1112"/>
      <c r="J39" s="1112"/>
      <c r="K39" s="1112"/>
      <c r="L39" s="1112"/>
      <c r="M39" s="1112"/>
      <c r="N39" s="1112"/>
      <c r="O39" s="1112"/>
      <c r="P39" s="1112"/>
      <c r="Q39" s="1112"/>
      <c r="R39" s="1112"/>
      <c r="S39" s="1112"/>
      <c r="T39" s="1112"/>
      <c r="U39" s="1112"/>
      <c r="V39" s="1112"/>
      <c r="W39" s="1112"/>
      <c r="X39" s="1112"/>
      <c r="Y39" s="1112"/>
      <c r="Z39" s="1112"/>
      <c r="AA39" s="1112"/>
      <c r="AB39" s="1112"/>
      <c r="AC39" s="1112"/>
      <c r="AD39" s="1112"/>
      <c r="AE39" s="1112"/>
      <c r="AF39" s="1112"/>
      <c r="AG39" s="1112"/>
      <c r="AH39" s="1112"/>
      <c r="AI39" s="1112"/>
      <c r="AJ39" s="1112"/>
      <c r="AK39" s="1112"/>
      <c r="AL39" s="1112"/>
      <c r="AM39" s="1112"/>
      <c r="AN39" s="1112"/>
      <c r="AO39" s="1112"/>
      <c r="AP39" s="1112"/>
      <c r="AQ39" s="1112"/>
      <c r="AR39" s="1112"/>
      <c r="AS39" s="1112"/>
      <c r="AT39" s="1112"/>
    </row>
    <row r="40" spans="1:46" ht="18" x14ac:dyDescent="0.25">
      <c r="A40" s="1112"/>
      <c r="B40" s="1112"/>
      <c r="C40" s="1112"/>
      <c r="D40" s="1112"/>
      <c r="E40" s="1112"/>
      <c r="F40" s="1112"/>
      <c r="G40" s="1112"/>
      <c r="H40" s="1112"/>
      <c r="I40" s="1112"/>
      <c r="J40" s="1112"/>
      <c r="K40" s="1112"/>
      <c r="L40" s="1112"/>
      <c r="M40" s="1112"/>
      <c r="N40" s="1112"/>
      <c r="O40" s="1112"/>
      <c r="P40" s="1112"/>
      <c r="Q40" s="1112"/>
      <c r="R40" s="1112"/>
      <c r="S40" s="1112"/>
      <c r="T40" s="1112"/>
      <c r="U40" s="1112"/>
      <c r="V40" s="1112"/>
      <c r="W40" s="1112"/>
      <c r="X40" s="1112"/>
      <c r="Y40" s="1112"/>
      <c r="Z40" s="1112"/>
      <c r="AA40" s="1112"/>
      <c r="AB40" s="1112"/>
      <c r="AC40" s="1112"/>
      <c r="AD40" s="1112"/>
      <c r="AE40" s="1112"/>
      <c r="AF40" s="1112"/>
      <c r="AG40" s="1112"/>
      <c r="AH40" s="1112"/>
      <c r="AI40" s="1112"/>
      <c r="AJ40" s="1112"/>
      <c r="AK40" s="1112"/>
      <c r="AL40" s="1112"/>
      <c r="AM40" s="1112"/>
      <c r="AN40" s="1112"/>
      <c r="AO40" s="1112"/>
      <c r="AP40" s="1112"/>
      <c r="AQ40" s="1112"/>
      <c r="AR40" s="1112"/>
      <c r="AS40" s="1112"/>
      <c r="AT40" s="1112"/>
    </row>
    <row r="41" spans="1:46" ht="18" x14ac:dyDescent="0.25">
      <c r="A41" s="1112"/>
      <c r="B41" s="1112"/>
      <c r="C41" s="1112"/>
      <c r="D41" s="1112"/>
      <c r="E41" s="1112"/>
      <c r="F41" s="1112"/>
      <c r="G41" s="1112"/>
      <c r="H41" s="1112"/>
      <c r="I41" s="1112"/>
      <c r="J41" s="1112"/>
      <c r="K41" s="1112"/>
      <c r="L41" s="1112"/>
      <c r="M41" s="1112"/>
      <c r="N41" s="1112"/>
      <c r="O41" s="1112"/>
      <c r="P41" s="1112"/>
      <c r="Q41" s="1112"/>
      <c r="R41" s="1112"/>
      <c r="S41" s="1112"/>
      <c r="T41" s="1112"/>
      <c r="U41" s="1112"/>
      <c r="V41" s="1112"/>
      <c r="W41" s="1112"/>
      <c r="X41" s="1112"/>
      <c r="Y41" s="1112"/>
      <c r="Z41" s="1112"/>
      <c r="AA41" s="1112"/>
      <c r="AB41" s="1112"/>
      <c r="AC41" s="1112"/>
      <c r="AD41" s="1112"/>
      <c r="AE41" s="1112"/>
      <c r="AF41" s="1112"/>
      <c r="AG41" s="1112"/>
      <c r="AH41" s="1112"/>
      <c r="AI41" s="1112"/>
      <c r="AJ41" s="1112"/>
      <c r="AK41" s="1112"/>
      <c r="AL41" s="1112"/>
      <c r="AM41" s="1112"/>
      <c r="AN41" s="1112"/>
      <c r="AO41" s="1112"/>
      <c r="AP41" s="1112"/>
      <c r="AQ41" s="1112"/>
      <c r="AR41" s="1112"/>
      <c r="AS41" s="1112"/>
      <c r="AT41" s="1112"/>
    </row>
    <row r="42" spans="1:46" ht="18" x14ac:dyDescent="0.25">
      <c r="A42" s="1112"/>
      <c r="B42" s="1112"/>
      <c r="C42" s="1112"/>
      <c r="D42" s="1112"/>
      <c r="E42" s="1112"/>
      <c r="F42" s="1112"/>
      <c r="G42" s="1112"/>
      <c r="H42" s="1112"/>
      <c r="I42" s="1112"/>
      <c r="J42" s="1112"/>
      <c r="K42" s="1112"/>
      <c r="L42" s="1112"/>
      <c r="M42" s="1112"/>
      <c r="N42" s="1112"/>
      <c r="O42" s="1112"/>
      <c r="P42" s="1112"/>
      <c r="Q42" s="1112"/>
      <c r="R42" s="1112"/>
      <c r="S42" s="1112"/>
      <c r="T42" s="1112"/>
      <c r="U42" s="1112"/>
      <c r="V42" s="1112"/>
      <c r="W42" s="1112"/>
      <c r="X42" s="1112"/>
      <c r="Y42" s="1112"/>
      <c r="Z42" s="1112"/>
      <c r="AA42" s="1112"/>
      <c r="AB42" s="1112"/>
      <c r="AC42" s="1112"/>
      <c r="AD42" s="1112"/>
      <c r="AE42" s="1112"/>
      <c r="AF42" s="1112"/>
      <c r="AG42" s="1112"/>
      <c r="AH42" s="1112"/>
      <c r="AI42" s="1112"/>
      <c r="AJ42" s="1112"/>
      <c r="AK42" s="1112"/>
      <c r="AL42" s="1112"/>
      <c r="AM42" s="1112"/>
      <c r="AN42" s="1112"/>
      <c r="AO42" s="1112"/>
      <c r="AP42" s="1112"/>
      <c r="AQ42" s="1112"/>
      <c r="AR42" s="1112"/>
      <c r="AS42" s="1112"/>
      <c r="AT42" s="1112"/>
    </row>
    <row r="43" spans="1:46" ht="18" x14ac:dyDescent="0.25">
      <c r="A43" s="1112"/>
      <c r="B43" s="1112"/>
      <c r="C43" s="1112"/>
      <c r="D43" s="1112"/>
      <c r="E43" s="1112"/>
      <c r="F43" s="1112"/>
      <c r="G43" s="1112"/>
      <c r="H43" s="1112"/>
      <c r="I43" s="1112"/>
      <c r="J43" s="1112"/>
      <c r="K43" s="1112"/>
      <c r="L43" s="1112"/>
      <c r="M43" s="1112"/>
      <c r="N43" s="1112"/>
      <c r="O43" s="1112"/>
      <c r="P43" s="1112"/>
      <c r="Q43" s="1112"/>
      <c r="R43" s="1112"/>
      <c r="S43" s="1112"/>
      <c r="T43" s="1112"/>
      <c r="U43" s="1112"/>
      <c r="V43" s="1112"/>
      <c r="W43" s="1112"/>
      <c r="X43" s="1112"/>
      <c r="Y43" s="1112"/>
      <c r="Z43" s="1112"/>
      <c r="AA43" s="1112"/>
      <c r="AB43" s="1112"/>
      <c r="AC43" s="1112"/>
      <c r="AD43" s="1112"/>
      <c r="AE43" s="1112"/>
      <c r="AF43" s="1112"/>
      <c r="AG43" s="1112"/>
      <c r="AH43" s="1112"/>
      <c r="AI43" s="1112"/>
      <c r="AJ43" s="1112"/>
      <c r="AK43" s="1112"/>
      <c r="AL43" s="1112"/>
      <c r="AM43" s="1112"/>
      <c r="AN43" s="1112"/>
      <c r="AO43" s="1112"/>
      <c r="AP43" s="1112"/>
      <c r="AQ43" s="1112"/>
      <c r="AR43" s="1112"/>
      <c r="AS43" s="1112"/>
      <c r="AT43" s="1112"/>
    </row>
    <row r="44" spans="1:46" ht="18" x14ac:dyDescent="0.25">
      <c r="A44" s="1112"/>
      <c r="B44" s="1112"/>
      <c r="C44" s="1112"/>
      <c r="D44" s="1112"/>
      <c r="E44" s="1112"/>
      <c r="F44" s="1112"/>
      <c r="G44" s="1112"/>
      <c r="H44" s="1112"/>
      <c r="I44" s="1112"/>
      <c r="J44" s="1112"/>
      <c r="K44" s="1112"/>
      <c r="L44" s="1112"/>
      <c r="M44" s="1112"/>
      <c r="N44" s="1112"/>
      <c r="O44" s="1112"/>
      <c r="P44" s="1112"/>
      <c r="Q44" s="1112"/>
      <c r="R44" s="1112"/>
      <c r="S44" s="1112"/>
      <c r="T44" s="1112"/>
      <c r="U44" s="1112"/>
      <c r="V44" s="1112"/>
      <c r="W44" s="1112"/>
      <c r="X44" s="1112"/>
      <c r="Y44" s="1112"/>
      <c r="Z44" s="1112"/>
      <c r="AA44" s="1112"/>
      <c r="AB44" s="1112"/>
      <c r="AC44" s="1112"/>
      <c r="AD44" s="1112"/>
      <c r="AE44" s="1112"/>
      <c r="AF44" s="1112"/>
      <c r="AG44" s="1112"/>
      <c r="AH44" s="1112"/>
      <c r="AI44" s="1112"/>
      <c r="AJ44" s="1112"/>
      <c r="AK44" s="1112"/>
      <c r="AL44" s="1112"/>
      <c r="AM44" s="1112"/>
      <c r="AN44" s="1112"/>
      <c r="AO44" s="1112"/>
      <c r="AP44" s="1112"/>
      <c r="AQ44" s="1112"/>
      <c r="AR44" s="1112"/>
      <c r="AS44" s="1112"/>
      <c r="AT44" s="1112"/>
    </row>
    <row r="45" spans="1:46" ht="18" x14ac:dyDescent="0.25">
      <c r="A45" s="1112"/>
      <c r="B45" s="1112"/>
      <c r="C45" s="1112"/>
      <c r="D45" s="1112"/>
      <c r="E45" s="1112"/>
      <c r="F45" s="1112"/>
      <c r="G45" s="1112"/>
      <c r="H45" s="1112"/>
      <c r="I45" s="1112"/>
      <c r="J45" s="1112"/>
      <c r="K45" s="1112"/>
      <c r="L45" s="1112"/>
      <c r="M45" s="1112"/>
      <c r="N45" s="1112"/>
      <c r="O45" s="1112"/>
      <c r="P45" s="1112"/>
      <c r="Q45" s="1112"/>
      <c r="R45" s="1112"/>
      <c r="S45" s="1112"/>
      <c r="T45" s="1112"/>
      <c r="U45" s="1112"/>
      <c r="V45" s="1112"/>
      <c r="W45" s="1112"/>
      <c r="X45" s="1112"/>
      <c r="Y45" s="1112"/>
      <c r="Z45" s="1112"/>
      <c r="AA45" s="1112"/>
      <c r="AB45" s="1112"/>
      <c r="AC45" s="1112"/>
      <c r="AD45" s="1112"/>
      <c r="AE45" s="1112"/>
      <c r="AF45" s="1112"/>
      <c r="AG45" s="1112"/>
      <c r="AH45" s="1112"/>
      <c r="AI45" s="1112"/>
      <c r="AJ45" s="1112"/>
      <c r="AK45" s="1112"/>
      <c r="AL45" s="1112"/>
      <c r="AM45" s="1112"/>
      <c r="AN45" s="1112"/>
      <c r="AO45" s="1112"/>
      <c r="AP45" s="1112"/>
      <c r="AQ45" s="1112"/>
      <c r="AR45" s="1112"/>
      <c r="AS45" s="1112"/>
      <c r="AT45" s="1112"/>
    </row>
    <row r="46" spans="1:46" ht="18" x14ac:dyDescent="0.25">
      <c r="A46" s="1112"/>
      <c r="B46" s="1112"/>
      <c r="C46" s="1112"/>
      <c r="D46" s="1112"/>
      <c r="E46" s="1112"/>
      <c r="F46" s="1112"/>
      <c r="G46" s="1112"/>
      <c r="H46" s="1112"/>
      <c r="I46" s="1112"/>
      <c r="J46" s="1112"/>
      <c r="K46" s="1112"/>
      <c r="L46" s="1112"/>
      <c r="M46" s="1112"/>
      <c r="N46" s="1112"/>
      <c r="O46" s="1112"/>
      <c r="P46" s="1112"/>
      <c r="Q46" s="1112"/>
      <c r="R46" s="1112"/>
      <c r="S46" s="1112"/>
      <c r="T46" s="1112"/>
      <c r="U46" s="1112"/>
      <c r="V46" s="1112"/>
      <c r="W46" s="1112"/>
      <c r="X46" s="1112"/>
      <c r="Y46" s="1112"/>
      <c r="Z46" s="1112"/>
      <c r="AA46" s="1112"/>
      <c r="AB46" s="1112"/>
      <c r="AC46" s="1112"/>
      <c r="AD46" s="1112"/>
      <c r="AE46" s="1112"/>
      <c r="AF46" s="1112"/>
      <c r="AG46" s="1112"/>
      <c r="AH46" s="1112"/>
      <c r="AI46" s="1112"/>
      <c r="AJ46" s="1112"/>
      <c r="AK46" s="1112"/>
      <c r="AL46" s="1112"/>
      <c r="AM46" s="1112"/>
      <c r="AN46" s="1112"/>
      <c r="AO46" s="1112"/>
      <c r="AP46" s="1112"/>
      <c r="AQ46" s="1112"/>
      <c r="AR46" s="1112"/>
      <c r="AS46" s="1112"/>
      <c r="AT46" s="1112"/>
    </row>
    <row r="47" spans="1:46" ht="18" x14ac:dyDescent="0.25">
      <c r="A47" s="1112"/>
      <c r="B47" s="1112"/>
      <c r="C47" s="1112"/>
      <c r="D47" s="1112"/>
      <c r="E47" s="1112"/>
      <c r="F47" s="1112"/>
      <c r="G47" s="1112"/>
      <c r="H47" s="1112"/>
      <c r="I47" s="1112"/>
      <c r="J47" s="1112"/>
      <c r="K47" s="1112"/>
      <c r="L47" s="1112"/>
      <c r="M47" s="1112"/>
      <c r="N47" s="1112"/>
      <c r="O47" s="1112"/>
      <c r="P47" s="1112"/>
      <c r="Q47" s="1112"/>
      <c r="R47" s="1112"/>
      <c r="S47" s="1112"/>
      <c r="T47" s="1112"/>
      <c r="U47" s="1112"/>
      <c r="V47" s="1112"/>
      <c r="W47" s="1112"/>
      <c r="X47" s="1112"/>
      <c r="Y47" s="1112"/>
      <c r="Z47" s="1112"/>
      <c r="AA47" s="1112"/>
      <c r="AB47" s="1112"/>
      <c r="AC47" s="1112"/>
      <c r="AD47" s="1112"/>
      <c r="AE47" s="1112"/>
      <c r="AF47" s="1112"/>
      <c r="AG47" s="1112"/>
      <c r="AH47" s="1112"/>
      <c r="AI47" s="1112"/>
      <c r="AJ47" s="1112"/>
      <c r="AK47" s="1112"/>
      <c r="AL47" s="1112"/>
      <c r="AM47" s="1112"/>
      <c r="AN47" s="1112"/>
      <c r="AO47" s="1112"/>
      <c r="AP47" s="1112"/>
      <c r="AQ47" s="1112"/>
      <c r="AR47" s="1112"/>
      <c r="AS47" s="1112"/>
      <c r="AT47" s="1112"/>
    </row>
    <row r="48" spans="1:46" ht="18" x14ac:dyDescent="0.25">
      <c r="A48" s="1112"/>
      <c r="B48" s="1112"/>
      <c r="C48" s="1112"/>
      <c r="D48" s="1112"/>
      <c r="E48" s="1112"/>
      <c r="F48" s="1112"/>
      <c r="G48" s="1112"/>
      <c r="H48" s="1112"/>
      <c r="I48" s="1112"/>
      <c r="J48" s="1112"/>
      <c r="K48" s="1112"/>
      <c r="L48" s="1112"/>
      <c r="M48" s="1112"/>
      <c r="N48" s="1112"/>
      <c r="O48" s="1112"/>
      <c r="P48" s="1112"/>
      <c r="Q48" s="1112"/>
      <c r="R48" s="1112"/>
      <c r="S48" s="1112"/>
      <c r="T48" s="1112"/>
      <c r="U48" s="1112"/>
      <c r="V48" s="1112"/>
      <c r="W48" s="1112"/>
      <c r="X48" s="1112"/>
      <c r="Y48" s="1112"/>
      <c r="Z48" s="1112"/>
      <c r="AA48" s="1112"/>
      <c r="AB48" s="1112"/>
      <c r="AC48" s="1112"/>
      <c r="AD48" s="1112"/>
      <c r="AE48" s="1112"/>
      <c r="AF48" s="1112"/>
      <c r="AG48" s="1112"/>
      <c r="AH48" s="1112"/>
      <c r="AI48" s="1112"/>
      <c r="AJ48" s="1112"/>
      <c r="AK48" s="1112"/>
      <c r="AL48" s="1112"/>
      <c r="AM48" s="1112"/>
      <c r="AN48" s="1112"/>
      <c r="AO48" s="1112"/>
      <c r="AP48" s="1112"/>
      <c r="AQ48" s="1112"/>
      <c r="AR48" s="1112"/>
      <c r="AS48" s="1112"/>
      <c r="AT48" s="1112"/>
    </row>
    <row r="49" spans="1:46" ht="18" x14ac:dyDescent="0.25">
      <c r="A49" s="1112"/>
      <c r="B49" s="1112"/>
      <c r="C49" s="1112"/>
      <c r="D49" s="1112"/>
      <c r="E49" s="1112"/>
      <c r="F49" s="1112"/>
      <c r="G49" s="1112"/>
      <c r="H49" s="1112"/>
      <c r="I49" s="1112"/>
      <c r="J49" s="1112"/>
      <c r="K49" s="1112"/>
      <c r="L49" s="1112"/>
      <c r="M49" s="1112"/>
      <c r="N49" s="1112"/>
      <c r="O49" s="1112"/>
      <c r="P49" s="1112"/>
      <c r="Q49" s="1112"/>
      <c r="R49" s="1112"/>
      <c r="S49" s="1112"/>
      <c r="T49" s="1112"/>
      <c r="U49" s="1112"/>
      <c r="V49" s="1112"/>
      <c r="W49" s="1112"/>
      <c r="X49" s="1112"/>
      <c r="Y49" s="1112"/>
      <c r="Z49" s="1112"/>
      <c r="AA49" s="1112"/>
      <c r="AB49" s="1112"/>
      <c r="AC49" s="1112"/>
      <c r="AD49" s="1112"/>
      <c r="AE49" s="1112"/>
      <c r="AF49" s="1112"/>
      <c r="AG49" s="1112"/>
      <c r="AH49" s="1112"/>
      <c r="AI49" s="1112"/>
      <c r="AJ49" s="1112"/>
      <c r="AK49" s="1112"/>
      <c r="AL49" s="1112"/>
      <c r="AM49" s="1112"/>
      <c r="AN49" s="1112"/>
      <c r="AO49" s="1112"/>
      <c r="AP49" s="1112"/>
      <c r="AQ49" s="1112"/>
      <c r="AR49" s="1112"/>
      <c r="AS49" s="1112"/>
      <c r="AT49" s="1112"/>
    </row>
    <row r="50" spans="1:46" ht="18" x14ac:dyDescent="0.25">
      <c r="A50" s="1112"/>
      <c r="B50" s="1112"/>
      <c r="C50" s="1112"/>
      <c r="D50" s="1112"/>
      <c r="E50" s="1112"/>
      <c r="F50" s="1112"/>
      <c r="G50" s="1112"/>
      <c r="H50" s="1112"/>
      <c r="I50" s="1112"/>
      <c r="J50" s="1112"/>
      <c r="K50" s="1112"/>
      <c r="L50" s="1112"/>
      <c r="M50" s="1112"/>
      <c r="N50" s="1112"/>
      <c r="O50" s="1112"/>
      <c r="P50" s="1112"/>
      <c r="Q50" s="1112"/>
      <c r="R50" s="1112"/>
      <c r="S50" s="1112"/>
      <c r="T50" s="1112"/>
      <c r="U50" s="1112"/>
      <c r="V50" s="1112"/>
      <c r="W50" s="1112"/>
      <c r="X50" s="1112"/>
      <c r="Y50" s="1112"/>
      <c r="Z50" s="1112"/>
      <c r="AA50" s="1112"/>
      <c r="AB50" s="1112"/>
      <c r="AC50" s="1112"/>
      <c r="AD50" s="1112"/>
      <c r="AE50" s="1112"/>
      <c r="AF50" s="1112"/>
      <c r="AG50" s="1112"/>
      <c r="AH50" s="1112"/>
      <c r="AI50" s="1112"/>
      <c r="AJ50" s="1112"/>
      <c r="AK50" s="1112"/>
      <c r="AL50" s="1112"/>
      <c r="AM50" s="1112"/>
      <c r="AN50" s="1112"/>
      <c r="AO50" s="1112"/>
      <c r="AP50" s="1112"/>
      <c r="AQ50" s="1112"/>
      <c r="AR50" s="1112"/>
      <c r="AS50" s="1112"/>
      <c r="AT50" s="1112"/>
    </row>
    <row r="51" spans="1:46" ht="18" x14ac:dyDescent="0.25">
      <c r="A51" s="1112"/>
      <c r="B51" s="1112"/>
      <c r="C51" s="1112"/>
      <c r="D51" s="1112"/>
      <c r="E51" s="1112"/>
      <c r="F51" s="1112"/>
      <c r="G51" s="1112"/>
      <c r="H51" s="1112"/>
      <c r="I51" s="1112"/>
      <c r="J51" s="1112"/>
      <c r="K51" s="1112"/>
      <c r="L51" s="1112"/>
      <c r="M51" s="1112"/>
      <c r="N51" s="1112"/>
      <c r="O51" s="1112"/>
      <c r="P51" s="1112"/>
      <c r="Q51" s="1112"/>
      <c r="R51" s="1112"/>
      <c r="S51" s="1112"/>
      <c r="T51" s="1112"/>
      <c r="U51" s="1112"/>
      <c r="V51" s="1112"/>
      <c r="W51" s="1112"/>
      <c r="X51" s="1112"/>
      <c r="Y51" s="1112"/>
      <c r="Z51" s="1112"/>
      <c r="AA51" s="1112"/>
      <c r="AB51" s="1112"/>
      <c r="AC51" s="1112"/>
      <c r="AD51" s="1112"/>
      <c r="AE51" s="1112"/>
      <c r="AF51" s="1112"/>
      <c r="AG51" s="1112"/>
      <c r="AH51" s="1112"/>
      <c r="AI51" s="1112"/>
      <c r="AJ51" s="1112"/>
      <c r="AK51" s="1112"/>
      <c r="AL51" s="1112"/>
      <c r="AM51" s="1112"/>
      <c r="AN51" s="1112"/>
      <c r="AO51" s="1112"/>
      <c r="AP51" s="1112"/>
      <c r="AQ51" s="1112"/>
      <c r="AR51" s="1112"/>
      <c r="AS51" s="1112"/>
      <c r="AT51" s="1112"/>
    </row>
    <row r="52" spans="1:46" ht="18" x14ac:dyDescent="0.25">
      <c r="A52" s="1112"/>
      <c r="B52" s="1112"/>
      <c r="C52" s="1112"/>
      <c r="D52" s="1112"/>
      <c r="E52" s="1112"/>
      <c r="F52" s="1112"/>
      <c r="G52" s="1112"/>
      <c r="H52" s="1112"/>
      <c r="I52" s="1112"/>
      <c r="J52" s="1112"/>
      <c r="K52" s="1112"/>
      <c r="L52" s="1112"/>
      <c r="M52" s="1112"/>
      <c r="N52" s="1112"/>
      <c r="O52" s="1112"/>
      <c r="P52" s="1112"/>
      <c r="Q52" s="1112"/>
      <c r="R52" s="1112"/>
      <c r="S52" s="1112"/>
      <c r="T52" s="1112"/>
      <c r="U52" s="1112"/>
      <c r="V52" s="1112"/>
      <c r="W52" s="1112"/>
      <c r="X52" s="1112"/>
      <c r="Y52" s="1112"/>
      <c r="Z52" s="1112"/>
      <c r="AA52" s="1112"/>
      <c r="AB52" s="1112"/>
      <c r="AC52" s="1112"/>
      <c r="AD52" s="1112"/>
      <c r="AE52" s="1112"/>
      <c r="AF52" s="1112"/>
      <c r="AG52" s="1112"/>
      <c r="AH52" s="1112"/>
      <c r="AI52" s="1112"/>
      <c r="AJ52" s="1112"/>
      <c r="AK52" s="1112"/>
      <c r="AL52" s="1112"/>
      <c r="AM52" s="1112"/>
      <c r="AN52" s="1112"/>
      <c r="AO52" s="1112"/>
      <c r="AP52" s="1112"/>
      <c r="AQ52" s="1112"/>
      <c r="AR52" s="1112"/>
      <c r="AS52" s="1112"/>
      <c r="AT52" s="1112"/>
    </row>
    <row r="53" spans="1:46" ht="18" x14ac:dyDescent="0.25">
      <c r="A53" s="1112"/>
      <c r="B53" s="1112"/>
      <c r="C53" s="1112"/>
      <c r="D53" s="1112"/>
      <c r="E53" s="1112"/>
      <c r="F53" s="1112"/>
      <c r="G53" s="1112"/>
      <c r="H53" s="1112"/>
      <c r="I53" s="1112"/>
      <c r="J53" s="1112"/>
      <c r="K53" s="1112"/>
      <c r="L53" s="1112"/>
      <c r="M53" s="1112"/>
      <c r="N53" s="1112"/>
      <c r="O53" s="1112"/>
      <c r="P53" s="1112"/>
      <c r="Q53" s="1112"/>
      <c r="R53" s="1112"/>
      <c r="S53" s="1112"/>
      <c r="T53" s="1112"/>
      <c r="U53" s="1112"/>
      <c r="V53" s="1112"/>
      <c r="W53" s="1112"/>
      <c r="X53" s="1112"/>
      <c r="Y53" s="1112"/>
      <c r="Z53" s="1112"/>
      <c r="AA53" s="1112"/>
      <c r="AB53" s="1112"/>
      <c r="AC53" s="1112"/>
      <c r="AD53" s="1112"/>
      <c r="AE53" s="1112"/>
      <c r="AF53" s="1112"/>
      <c r="AG53" s="1112"/>
      <c r="AH53" s="1112"/>
      <c r="AI53" s="1112"/>
      <c r="AJ53" s="1112"/>
      <c r="AK53" s="1112"/>
      <c r="AL53" s="1112"/>
      <c r="AM53" s="1112"/>
      <c r="AN53" s="1112"/>
      <c r="AO53" s="1112"/>
      <c r="AP53" s="1112"/>
      <c r="AQ53" s="1112"/>
      <c r="AR53" s="1112"/>
      <c r="AS53" s="1112"/>
      <c r="AT53" s="1112"/>
    </row>
  </sheetData>
  <mergeCells count="19">
    <mergeCell ref="T14:V15"/>
    <mergeCell ref="D15:E15"/>
    <mergeCell ref="F15:G15"/>
    <mergeCell ref="H15:I15"/>
    <mergeCell ref="J15:K15"/>
    <mergeCell ref="L15:M15"/>
    <mergeCell ref="N15:O15"/>
    <mergeCell ref="P15:Q15"/>
    <mergeCell ref="R15:S15"/>
    <mergeCell ref="J14:K14"/>
    <mergeCell ref="L14:M14"/>
    <mergeCell ref="N14:O14"/>
    <mergeCell ref="P14:Q14"/>
    <mergeCell ref="R14:S14"/>
    <mergeCell ref="B14:B16"/>
    <mergeCell ref="C14:C16"/>
    <mergeCell ref="D14:E14"/>
    <mergeCell ref="F14:G14"/>
    <mergeCell ref="H14:I14"/>
  </mergeCells>
  <printOptions horizontalCentered="1" verticalCentered="1"/>
  <pageMargins left="0" right="0" top="0" bottom="0" header="0" footer="0"/>
  <pageSetup paperSize="9" scale="60" orientation="landscape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7">
    <tabColor rgb="FF808000"/>
  </sheetPr>
  <dimension ref="A2:IW25"/>
  <sheetViews>
    <sheetView topLeftCell="A4" zoomScaleNormal="100" workbookViewId="0">
      <selection activeCell="V13" sqref="V13"/>
    </sheetView>
  </sheetViews>
  <sheetFormatPr defaultRowHeight="12.75" x14ac:dyDescent="0.2"/>
  <cols>
    <col min="1" max="1" width="4.5703125" style="29"/>
    <col min="2" max="2" width="17.140625" style="30"/>
    <col min="3" max="3" width="5.7109375" style="30"/>
    <col min="4" max="4" width="9.42578125" style="30"/>
    <col min="5" max="5" width="5.7109375" style="30"/>
    <col min="6" max="6" width="9.42578125" style="30"/>
    <col min="7" max="7" width="5.7109375" style="30"/>
    <col min="8" max="8" width="9.42578125" style="30"/>
    <col min="9" max="9" width="5.7109375" style="30"/>
    <col min="10" max="10" width="9.42578125" style="30"/>
    <col min="11" max="11" width="5.7109375" style="30"/>
    <col min="12" max="12" width="9.42578125" style="30"/>
    <col min="13" max="13" width="5.85546875" style="30"/>
    <col min="14" max="14" width="9.42578125" style="30"/>
    <col min="15" max="15" width="5.7109375" style="30"/>
    <col min="16" max="16" width="9.42578125" style="30"/>
    <col min="17" max="17" width="5.7109375" style="30"/>
    <col min="18" max="18" width="9.42578125" style="30"/>
    <col min="19" max="19" width="6.28515625" style="30"/>
    <col min="20" max="20" width="11" style="30"/>
    <col min="21" max="21" width="10" style="30"/>
    <col min="22" max="22" width="9.140625" style="30"/>
    <col min="23" max="27" width="0" style="30" hidden="1"/>
    <col min="28" max="257" width="9.140625" style="30"/>
  </cols>
  <sheetData>
    <row r="2" spans="1:38" x14ac:dyDescent="0.2"/>
    <row r="4" spans="1:38" ht="23.25" x14ac:dyDescent="0.35">
      <c r="C4" s="31" t="s">
        <v>0</v>
      </c>
      <c r="D4" s="32"/>
      <c r="K4" s="33" t="s">
        <v>1</v>
      </c>
    </row>
    <row r="5" spans="1:38" ht="23.25" x14ac:dyDescent="0.2">
      <c r="C5" s="34" t="s">
        <v>2</v>
      </c>
      <c r="K5" s="35" t="s">
        <v>375</v>
      </c>
    </row>
    <row r="6" spans="1:38" ht="23.25" x14ac:dyDescent="0.2">
      <c r="K6" s="36" t="s">
        <v>3</v>
      </c>
    </row>
    <row r="8" spans="1:38" s="37" customFormat="1" ht="20.25" customHeight="1" x14ac:dyDescent="0.2">
      <c r="A8" s="1700" t="s">
        <v>4</v>
      </c>
      <c r="B8" s="1701" t="s">
        <v>5</v>
      </c>
      <c r="C8" s="1698" t="s">
        <v>6</v>
      </c>
      <c r="D8" s="1698"/>
      <c r="E8" s="1697" t="s">
        <v>7</v>
      </c>
      <c r="F8" s="1697"/>
      <c r="G8" s="1698" t="s">
        <v>8</v>
      </c>
      <c r="H8" s="1698"/>
      <c r="I8" s="1697" t="s">
        <v>9</v>
      </c>
      <c r="J8" s="1697"/>
      <c r="K8" s="1698" t="s">
        <v>10</v>
      </c>
      <c r="L8" s="1698"/>
      <c r="M8" s="1697" t="s">
        <v>11</v>
      </c>
      <c r="N8" s="1697"/>
      <c r="O8" s="1698" t="s">
        <v>12</v>
      </c>
      <c r="P8" s="1698"/>
      <c r="Q8" s="1699" t="s">
        <v>13</v>
      </c>
      <c r="R8" s="1699"/>
      <c r="S8" s="1695" t="s">
        <v>18</v>
      </c>
      <c r="T8" s="1695"/>
      <c r="U8" s="1695"/>
    </row>
    <row r="9" spans="1:38" s="37" customFormat="1" ht="27.75" customHeight="1" x14ac:dyDescent="0.2">
      <c r="A9" s="1700"/>
      <c r="B9" s="1701"/>
      <c r="C9" s="1696" t="s">
        <v>420</v>
      </c>
      <c r="D9" s="1696"/>
      <c r="E9" s="1696" t="s">
        <v>423</v>
      </c>
      <c r="F9" s="1696"/>
      <c r="G9" s="1696" t="s">
        <v>379</v>
      </c>
      <c r="H9" s="1696"/>
      <c r="I9" s="1696" t="s">
        <v>380</v>
      </c>
      <c r="J9" s="1696"/>
      <c r="K9" s="1696" t="s">
        <v>381</v>
      </c>
      <c r="L9" s="1696"/>
      <c r="M9" s="1696" t="s">
        <v>382</v>
      </c>
      <c r="N9" s="1696"/>
      <c r="O9" s="1696" t="s">
        <v>383</v>
      </c>
      <c r="P9" s="1696"/>
      <c r="Q9" s="1696" t="s">
        <v>384</v>
      </c>
      <c r="R9" s="1696"/>
      <c r="S9" s="1695"/>
      <c r="T9" s="1695"/>
      <c r="U9" s="1695"/>
    </row>
    <row r="10" spans="1:38" s="37" customFormat="1" x14ac:dyDescent="0.2">
      <c r="A10" s="1700"/>
      <c r="B10" s="1701"/>
      <c r="C10" s="501"/>
      <c r="D10" s="502"/>
      <c r="E10" s="503"/>
      <c r="F10" s="504"/>
      <c r="G10" s="505"/>
      <c r="H10" s="506"/>
      <c r="I10" s="503"/>
      <c r="J10" s="504"/>
      <c r="K10" s="505"/>
      <c r="L10" s="506"/>
      <c r="M10" s="503"/>
      <c r="N10" s="504"/>
      <c r="O10" s="505"/>
      <c r="P10" s="506"/>
      <c r="Q10" s="503"/>
      <c r="R10" s="506"/>
      <c r="S10" s="505"/>
      <c r="T10" s="507"/>
      <c r="U10" s="508"/>
    </row>
    <row r="11" spans="1:38" s="37" customFormat="1" ht="15.75" x14ac:dyDescent="0.2">
      <c r="A11" s="509"/>
      <c r="B11" s="510"/>
      <c r="C11" s="501" t="s">
        <v>19</v>
      </c>
      <c r="D11" s="502" t="s">
        <v>20</v>
      </c>
      <c r="E11" s="511" t="s">
        <v>19</v>
      </c>
      <c r="F11" s="512" t="s">
        <v>20</v>
      </c>
      <c r="G11" s="501" t="s">
        <v>19</v>
      </c>
      <c r="H11" s="502" t="s">
        <v>20</v>
      </c>
      <c r="I11" s="511" t="s">
        <v>19</v>
      </c>
      <c r="J11" s="512" t="s">
        <v>20</v>
      </c>
      <c r="K11" s="501" t="s">
        <v>19</v>
      </c>
      <c r="L11" s="502" t="s">
        <v>20</v>
      </c>
      <c r="M11" s="511" t="s">
        <v>19</v>
      </c>
      <c r="N11" s="512" t="s">
        <v>20</v>
      </c>
      <c r="O11" s="501" t="s">
        <v>19</v>
      </c>
      <c r="P11" s="502" t="s">
        <v>20</v>
      </c>
      <c r="Q11" s="511" t="s">
        <v>19</v>
      </c>
      <c r="R11" s="502" t="s">
        <v>20</v>
      </c>
      <c r="S11" s="501" t="s">
        <v>19</v>
      </c>
      <c r="T11" s="513" t="s">
        <v>21</v>
      </c>
      <c r="U11" s="514" t="s">
        <v>22</v>
      </c>
    </row>
    <row r="12" spans="1:38" s="37" customFormat="1" ht="15.75" x14ac:dyDescent="0.2">
      <c r="A12" s="515"/>
      <c r="B12" s="516"/>
      <c r="C12" s="517"/>
      <c r="D12" s="518"/>
      <c r="E12" s="517"/>
      <c r="F12" s="519"/>
      <c r="G12" s="517"/>
      <c r="H12" s="518"/>
      <c r="I12" s="517"/>
      <c r="J12" s="519"/>
      <c r="K12" s="517"/>
      <c r="L12" s="518"/>
      <c r="M12" s="517"/>
      <c r="N12" s="519"/>
      <c r="O12" s="517"/>
      <c r="P12" s="518"/>
      <c r="Q12" s="517"/>
      <c r="R12" s="518"/>
      <c r="S12" s="517"/>
      <c r="T12" s="520"/>
      <c r="U12" s="521"/>
    </row>
    <row r="13" spans="1:38" s="39" customFormat="1" ht="42.75" customHeight="1" x14ac:dyDescent="0.2">
      <c r="A13" s="38">
        <v>1</v>
      </c>
      <c r="B13" s="1077" t="s">
        <v>385</v>
      </c>
      <c r="C13" s="298">
        <v>3</v>
      </c>
      <c r="D13" s="278">
        <v>16733</v>
      </c>
      <c r="E13" s="299">
        <v>1</v>
      </c>
      <c r="F13" s="287">
        <v>18813</v>
      </c>
      <c r="G13" s="298">
        <v>4</v>
      </c>
      <c r="H13" s="278">
        <v>10321</v>
      </c>
      <c r="I13" s="299">
        <v>8</v>
      </c>
      <c r="J13" s="287">
        <v>11394</v>
      </c>
      <c r="K13" s="298">
        <v>1</v>
      </c>
      <c r="L13" s="278">
        <v>26955</v>
      </c>
      <c r="M13" s="299">
        <v>5</v>
      </c>
      <c r="N13" s="287">
        <v>29360</v>
      </c>
      <c r="O13" s="298">
        <v>2</v>
      </c>
      <c r="P13" s="278">
        <v>19400</v>
      </c>
      <c r="Q13" s="299">
        <v>3</v>
      </c>
      <c r="R13" s="287">
        <v>7060</v>
      </c>
      <c r="S13" s="488">
        <f t="shared" ref="S13:T20" si="0">IF(ISNUMBER(C13)=TRUE(),SUM(C13,E13,G13,I13,K13,M13,O13,Q13),"")</f>
        <v>27</v>
      </c>
      <c r="T13" s="489">
        <f t="shared" si="0"/>
        <v>140036</v>
      </c>
      <c r="U13" s="1080">
        <f t="shared" ref="U13:U21" si="1">IF(ISNUMBER(AA13)=TRUE(),AA13,"")</f>
        <v>1</v>
      </c>
      <c r="W13" s="39">
        <f t="shared" ref="W13:W21" si="2">IF(ISNUMBER(S13)=TRUE(),S13,"")</f>
        <v>27</v>
      </c>
      <c r="X13" s="39">
        <f t="shared" ref="X13:X21" si="3">IF(ISNUMBER(T13)=TRUE(),T13,"")</f>
        <v>140036</v>
      </c>
      <c r="Y13" s="40">
        <f t="shared" ref="Y13:Y21" si="4">MAX(D13,F13,H13,J13,L13,N13,P13,R13)</f>
        <v>29360</v>
      </c>
      <c r="Z13" s="39">
        <f t="shared" ref="Z13:Z21" si="5">IF(ISNUMBER(W13)=TRUE(),W13-X13/100000-Y13/1000000000,"")</f>
        <v>25.599610640000002</v>
      </c>
      <c r="AA13" s="39">
        <f t="shared" ref="AA13:AA21" si="6">IF(ISNUMBER(Z13)=TRUE(),RANK(Z13,$Z$13:$Z$21,1),"")</f>
        <v>1</v>
      </c>
    </row>
    <row r="14" spans="1:38" s="39" customFormat="1" ht="42.75" customHeight="1" x14ac:dyDescent="0.2">
      <c r="A14" s="41">
        <v>2</v>
      </c>
      <c r="B14" s="1078" t="s">
        <v>81</v>
      </c>
      <c r="C14" s="300">
        <v>7</v>
      </c>
      <c r="D14" s="288">
        <v>6737</v>
      </c>
      <c r="E14" s="301">
        <v>4</v>
      </c>
      <c r="F14" s="289">
        <v>15174</v>
      </c>
      <c r="G14" s="300">
        <v>3</v>
      </c>
      <c r="H14" s="288">
        <v>9909</v>
      </c>
      <c r="I14" s="301">
        <v>1</v>
      </c>
      <c r="J14" s="289">
        <v>16448</v>
      </c>
      <c r="K14" s="300">
        <v>3</v>
      </c>
      <c r="L14" s="288">
        <v>19625</v>
      </c>
      <c r="M14" s="301">
        <v>1</v>
      </c>
      <c r="N14" s="289">
        <v>45260</v>
      </c>
      <c r="O14" s="300">
        <v>3</v>
      </c>
      <c r="P14" s="288">
        <v>16735</v>
      </c>
      <c r="Q14" s="301">
        <v>5</v>
      </c>
      <c r="R14" s="289">
        <v>4825</v>
      </c>
      <c r="S14" s="490">
        <f t="shared" si="0"/>
        <v>27</v>
      </c>
      <c r="T14" s="491">
        <f t="shared" si="0"/>
        <v>134713</v>
      </c>
      <c r="U14" s="1080">
        <f t="shared" ref="U14:U20" si="7">IF(ISNUMBER(AA14)=TRUE(),AA14,"")</f>
        <v>2</v>
      </c>
      <c r="W14" s="39">
        <f t="shared" si="2"/>
        <v>27</v>
      </c>
      <c r="X14" s="39">
        <f t="shared" si="3"/>
        <v>134713</v>
      </c>
      <c r="Y14" s="40">
        <f t="shared" si="4"/>
        <v>45260</v>
      </c>
      <c r="Z14" s="39">
        <f t="shared" si="5"/>
        <v>25.65282474</v>
      </c>
      <c r="AA14" s="39">
        <f t="shared" si="6"/>
        <v>2</v>
      </c>
    </row>
    <row r="15" spans="1:38" s="39" customFormat="1" ht="42.75" customHeight="1" x14ac:dyDescent="0.2">
      <c r="A15" s="41">
        <v>4</v>
      </c>
      <c r="B15" s="1078" t="s">
        <v>386</v>
      </c>
      <c r="C15" s="42">
        <v>4</v>
      </c>
      <c r="D15" s="43">
        <v>11371</v>
      </c>
      <c r="E15" s="44">
        <v>5</v>
      </c>
      <c r="F15" s="45">
        <v>13237</v>
      </c>
      <c r="G15" s="42">
        <v>8</v>
      </c>
      <c r="H15" s="43">
        <v>6649</v>
      </c>
      <c r="I15" s="44">
        <v>2</v>
      </c>
      <c r="J15" s="45">
        <v>13828</v>
      </c>
      <c r="K15" s="42">
        <v>2</v>
      </c>
      <c r="L15" s="43">
        <v>23680</v>
      </c>
      <c r="M15" s="44">
        <v>2</v>
      </c>
      <c r="N15" s="45">
        <v>28330</v>
      </c>
      <c r="O15" s="42">
        <v>6</v>
      </c>
      <c r="P15" s="43">
        <v>18730</v>
      </c>
      <c r="Q15" s="44">
        <v>2</v>
      </c>
      <c r="R15" s="45">
        <v>7230</v>
      </c>
      <c r="S15" s="488">
        <f t="shared" si="0"/>
        <v>31</v>
      </c>
      <c r="T15" s="489">
        <f t="shared" si="0"/>
        <v>123055</v>
      </c>
      <c r="U15" s="1080">
        <f t="shared" si="7"/>
        <v>3</v>
      </c>
      <c r="W15" s="39">
        <f t="shared" si="2"/>
        <v>31</v>
      </c>
      <c r="X15" s="39">
        <f t="shared" si="3"/>
        <v>123055</v>
      </c>
      <c r="Y15" s="40">
        <f t="shared" si="4"/>
        <v>28330</v>
      </c>
      <c r="Z15" s="39">
        <f t="shared" si="5"/>
        <v>29.76942167</v>
      </c>
      <c r="AA15" s="39">
        <f t="shared" si="6"/>
        <v>3</v>
      </c>
    </row>
    <row r="16" spans="1:38" s="39" customFormat="1" ht="42.75" customHeight="1" x14ac:dyDescent="0.2">
      <c r="A16" s="41">
        <v>3</v>
      </c>
      <c r="B16" s="1078" t="s">
        <v>80</v>
      </c>
      <c r="C16" s="300">
        <v>1</v>
      </c>
      <c r="D16" s="288">
        <v>18277</v>
      </c>
      <c r="E16" s="301">
        <v>2</v>
      </c>
      <c r="F16" s="289">
        <v>23675</v>
      </c>
      <c r="G16" s="300">
        <v>2</v>
      </c>
      <c r="H16" s="288">
        <v>10206</v>
      </c>
      <c r="I16" s="301">
        <v>4</v>
      </c>
      <c r="J16" s="289">
        <v>15889</v>
      </c>
      <c r="K16" s="300">
        <v>8</v>
      </c>
      <c r="L16" s="288">
        <v>9545</v>
      </c>
      <c r="M16" s="301">
        <v>6</v>
      </c>
      <c r="N16" s="289">
        <v>26540</v>
      </c>
      <c r="O16" s="300">
        <v>5</v>
      </c>
      <c r="P16" s="288">
        <v>12650</v>
      </c>
      <c r="Q16" s="301">
        <v>6</v>
      </c>
      <c r="R16" s="289">
        <v>7270</v>
      </c>
      <c r="S16" s="490">
        <f t="shared" si="0"/>
        <v>34</v>
      </c>
      <c r="T16" s="492">
        <f t="shared" si="0"/>
        <v>124052</v>
      </c>
      <c r="U16" s="1080">
        <f t="shared" si="7"/>
        <v>4</v>
      </c>
      <c r="W16" s="39">
        <f t="shared" si="2"/>
        <v>34</v>
      </c>
      <c r="X16" s="39">
        <f t="shared" si="3"/>
        <v>124052</v>
      </c>
      <c r="Y16" s="40">
        <f t="shared" si="4"/>
        <v>26540</v>
      </c>
      <c r="Z16" s="39">
        <f t="shared" si="5"/>
        <v>32.759453459999996</v>
      </c>
      <c r="AA16" s="39">
        <f t="shared" si="6"/>
        <v>4</v>
      </c>
      <c r="AL16" s="275" t="s">
        <v>33</v>
      </c>
    </row>
    <row r="17" spans="1:257" s="39" customFormat="1" ht="42.75" customHeight="1" x14ac:dyDescent="0.2">
      <c r="A17" s="41">
        <v>6</v>
      </c>
      <c r="B17" s="1078" t="s">
        <v>84</v>
      </c>
      <c r="C17" s="42">
        <v>2</v>
      </c>
      <c r="D17" s="43">
        <v>17344</v>
      </c>
      <c r="E17" s="44">
        <v>3</v>
      </c>
      <c r="F17" s="45">
        <v>21516</v>
      </c>
      <c r="G17" s="42">
        <v>7</v>
      </c>
      <c r="H17" s="43">
        <v>8025</v>
      </c>
      <c r="I17" s="44">
        <v>7</v>
      </c>
      <c r="J17" s="45">
        <v>12112</v>
      </c>
      <c r="K17" s="46">
        <v>4</v>
      </c>
      <c r="L17" s="43">
        <v>17780</v>
      </c>
      <c r="M17" s="44">
        <v>3</v>
      </c>
      <c r="N17" s="45">
        <v>35330</v>
      </c>
      <c r="O17" s="42">
        <v>8</v>
      </c>
      <c r="P17" s="43">
        <v>8815</v>
      </c>
      <c r="Q17" s="44">
        <v>1</v>
      </c>
      <c r="R17" s="45">
        <v>8235</v>
      </c>
      <c r="S17" s="488">
        <f t="shared" si="0"/>
        <v>35</v>
      </c>
      <c r="T17" s="489">
        <f t="shared" si="0"/>
        <v>129157</v>
      </c>
      <c r="U17" s="1080">
        <f t="shared" si="7"/>
        <v>5</v>
      </c>
      <c r="W17" s="39">
        <f t="shared" si="2"/>
        <v>35</v>
      </c>
      <c r="X17" s="39">
        <f t="shared" si="3"/>
        <v>129157</v>
      </c>
      <c r="Y17" s="40">
        <f t="shared" si="4"/>
        <v>35330</v>
      </c>
      <c r="Z17" s="39">
        <f t="shared" si="5"/>
        <v>33.708394669999997</v>
      </c>
      <c r="AA17" s="39">
        <f t="shared" si="6"/>
        <v>5</v>
      </c>
    </row>
    <row r="18" spans="1:257" s="39" customFormat="1" ht="42.75" customHeight="1" x14ac:dyDescent="0.2">
      <c r="A18" s="41">
        <v>5</v>
      </c>
      <c r="B18" s="1078" t="s">
        <v>387</v>
      </c>
      <c r="C18" s="300">
        <v>6</v>
      </c>
      <c r="D18" s="288">
        <v>7885</v>
      </c>
      <c r="E18" s="301">
        <v>8</v>
      </c>
      <c r="F18" s="289">
        <v>7630</v>
      </c>
      <c r="G18" s="300">
        <v>1</v>
      </c>
      <c r="H18" s="288">
        <v>11530</v>
      </c>
      <c r="I18" s="301">
        <v>3</v>
      </c>
      <c r="J18" s="289">
        <v>13915</v>
      </c>
      <c r="K18" s="300">
        <v>6</v>
      </c>
      <c r="L18" s="288">
        <v>13960</v>
      </c>
      <c r="M18" s="301">
        <v>4</v>
      </c>
      <c r="N18" s="289">
        <v>32840</v>
      </c>
      <c r="O18" s="300">
        <v>4</v>
      </c>
      <c r="P18" s="288">
        <v>13095</v>
      </c>
      <c r="Q18" s="301">
        <v>4</v>
      </c>
      <c r="R18" s="289">
        <v>4995</v>
      </c>
      <c r="S18" s="490">
        <f t="shared" si="0"/>
        <v>36</v>
      </c>
      <c r="T18" s="492">
        <f t="shared" si="0"/>
        <v>105850</v>
      </c>
      <c r="U18" s="1080">
        <f t="shared" si="7"/>
        <v>6</v>
      </c>
      <c r="W18" s="39">
        <f t="shared" si="2"/>
        <v>36</v>
      </c>
      <c r="X18" s="39">
        <f t="shared" si="3"/>
        <v>105850</v>
      </c>
      <c r="Y18" s="40">
        <f t="shared" si="4"/>
        <v>32840</v>
      </c>
      <c r="Z18" s="39">
        <f t="shared" si="5"/>
        <v>34.941467159999995</v>
      </c>
      <c r="AA18" s="39">
        <f t="shared" si="6"/>
        <v>6</v>
      </c>
    </row>
    <row r="19" spans="1:257" s="39" customFormat="1" ht="42.75" customHeight="1" x14ac:dyDescent="0.2">
      <c r="A19" s="41">
        <v>7</v>
      </c>
      <c r="B19" s="1078" t="s">
        <v>82</v>
      </c>
      <c r="C19" s="42">
        <v>8</v>
      </c>
      <c r="D19" s="43">
        <v>6007</v>
      </c>
      <c r="E19" s="44">
        <v>7</v>
      </c>
      <c r="F19" s="45">
        <v>13728</v>
      </c>
      <c r="G19" s="42">
        <v>6</v>
      </c>
      <c r="H19" s="43">
        <v>9409</v>
      </c>
      <c r="I19" s="44">
        <v>5</v>
      </c>
      <c r="J19" s="45">
        <v>11536</v>
      </c>
      <c r="K19" s="46">
        <v>5</v>
      </c>
      <c r="L19" s="43">
        <v>26800</v>
      </c>
      <c r="M19" s="44">
        <v>7</v>
      </c>
      <c r="N19" s="45">
        <v>25660</v>
      </c>
      <c r="O19" s="42">
        <v>1</v>
      </c>
      <c r="P19" s="43">
        <v>23650</v>
      </c>
      <c r="Q19" s="44">
        <v>7</v>
      </c>
      <c r="R19" s="45">
        <v>7230</v>
      </c>
      <c r="S19" s="488">
        <f t="shared" si="0"/>
        <v>46</v>
      </c>
      <c r="T19" s="489">
        <f t="shared" si="0"/>
        <v>124020</v>
      </c>
      <c r="U19" s="1080">
        <f t="shared" si="7"/>
        <v>7</v>
      </c>
      <c r="W19" s="39">
        <f t="shared" si="2"/>
        <v>46</v>
      </c>
      <c r="X19" s="39">
        <f t="shared" si="3"/>
        <v>124020</v>
      </c>
      <c r="Y19" s="40">
        <f t="shared" si="4"/>
        <v>26800</v>
      </c>
      <c r="Z19" s="39">
        <f t="shared" si="5"/>
        <v>44.759773199999998</v>
      </c>
      <c r="AA19" s="39">
        <f t="shared" si="6"/>
        <v>7</v>
      </c>
    </row>
    <row r="20" spans="1:257" s="39" customFormat="1" ht="42.75" customHeight="1" x14ac:dyDescent="0.2">
      <c r="A20" s="47">
        <v>8</v>
      </c>
      <c r="B20" s="1079" t="s">
        <v>83</v>
      </c>
      <c r="C20" s="302">
        <v>5</v>
      </c>
      <c r="D20" s="286">
        <v>10103</v>
      </c>
      <c r="E20" s="284">
        <v>6</v>
      </c>
      <c r="F20" s="285">
        <v>8307</v>
      </c>
      <c r="G20" s="302">
        <v>5</v>
      </c>
      <c r="H20" s="286">
        <v>9609</v>
      </c>
      <c r="I20" s="284">
        <v>6</v>
      </c>
      <c r="J20" s="285">
        <v>12348</v>
      </c>
      <c r="K20" s="302">
        <v>7</v>
      </c>
      <c r="L20" s="286">
        <v>12700</v>
      </c>
      <c r="M20" s="302">
        <v>8</v>
      </c>
      <c r="N20" s="285">
        <v>21170</v>
      </c>
      <c r="O20" s="302">
        <v>7</v>
      </c>
      <c r="P20" s="286">
        <v>11960</v>
      </c>
      <c r="Q20" s="284">
        <v>8</v>
      </c>
      <c r="R20" s="285">
        <v>3940</v>
      </c>
      <c r="S20" s="493">
        <f t="shared" si="0"/>
        <v>52</v>
      </c>
      <c r="T20" s="494">
        <f t="shared" si="0"/>
        <v>90137</v>
      </c>
      <c r="U20" s="1081">
        <f t="shared" si="7"/>
        <v>8</v>
      </c>
      <c r="W20" s="39">
        <f t="shared" si="2"/>
        <v>52</v>
      </c>
      <c r="X20" s="39">
        <f t="shared" si="3"/>
        <v>90137</v>
      </c>
      <c r="Y20" s="40">
        <f t="shared" si="4"/>
        <v>21170</v>
      </c>
      <c r="Z20" s="39">
        <f t="shared" si="5"/>
        <v>51.098608830000003</v>
      </c>
      <c r="AA20" s="39">
        <f t="shared" si="6"/>
        <v>8</v>
      </c>
    </row>
    <row r="21" spans="1:257" s="39" customFormat="1" ht="42.75" customHeight="1" x14ac:dyDescent="0.2">
      <c r="A21" s="50"/>
      <c r="B21" s="51"/>
      <c r="C21" s="52"/>
      <c r="D21" s="53"/>
      <c r="E21" s="52"/>
      <c r="F21" s="53"/>
      <c r="G21" s="52"/>
      <c r="H21" s="53"/>
      <c r="I21" s="54"/>
      <c r="J21" s="53"/>
      <c r="K21" s="52"/>
      <c r="L21" s="53"/>
      <c r="M21" s="54"/>
      <c r="N21" s="55"/>
      <c r="O21" s="54"/>
      <c r="P21" s="55"/>
      <c r="Q21" s="54"/>
      <c r="R21" s="55"/>
      <c r="S21" s="56" t="str">
        <f t="shared" ref="S21" si="8">IF(ISNUMBER(C21)=TRUE(),SUM(C21,E21,G21,I21,K21,M21,O21,Q21),"")</f>
        <v/>
      </c>
      <c r="T21" s="55" t="str">
        <f t="shared" ref="T21" si="9">IF(ISNUMBER(D21)=TRUE(),SUM(D21,F21,H21,J21,L21,N21,P21,R21),"")</f>
        <v/>
      </c>
      <c r="U21" s="57" t="str">
        <f t="shared" si="1"/>
        <v/>
      </c>
      <c r="V21" s="58"/>
      <c r="W21" s="39" t="str">
        <f t="shared" si="2"/>
        <v/>
      </c>
      <c r="X21" s="39" t="str">
        <f t="shared" si="3"/>
        <v/>
      </c>
      <c r="Y21" s="40">
        <f t="shared" si="4"/>
        <v>0</v>
      </c>
      <c r="Z21" s="39" t="str">
        <f t="shared" si="5"/>
        <v/>
      </c>
      <c r="AA21" s="39" t="str">
        <f t="shared" si="6"/>
        <v/>
      </c>
    </row>
    <row r="22" spans="1:257" s="347" customFormat="1" ht="18" x14ac:dyDescent="0.25">
      <c r="A22" s="346"/>
      <c r="B22" s="342" t="s">
        <v>883</v>
      </c>
      <c r="C22" s="342"/>
      <c r="D22" s="344"/>
      <c r="E22" s="342"/>
      <c r="F22" s="342"/>
      <c r="G22" s="342"/>
      <c r="H22" s="342" t="s">
        <v>884</v>
      </c>
      <c r="I22" s="342"/>
      <c r="J22" s="342"/>
      <c r="K22" s="342"/>
      <c r="L22" s="342"/>
      <c r="M22" s="342"/>
      <c r="N22" s="342"/>
      <c r="O22" s="342"/>
      <c r="P22" s="342"/>
      <c r="Q22" s="342"/>
      <c r="R22" s="342"/>
      <c r="S22" s="342"/>
      <c r="T22" s="342"/>
      <c r="U22" s="342"/>
      <c r="V22" s="342"/>
      <c r="W22" s="342"/>
      <c r="X22" s="342"/>
      <c r="Y22" s="342"/>
      <c r="Z22" s="342"/>
      <c r="AA22" s="342"/>
      <c r="AB22" s="342"/>
      <c r="AC22" s="342"/>
      <c r="AD22" s="342"/>
      <c r="AE22" s="342"/>
      <c r="AF22" s="342"/>
      <c r="AG22" s="342"/>
      <c r="AH22" s="342"/>
      <c r="AI22" s="342"/>
      <c r="AJ22" s="342"/>
      <c r="AK22" s="342"/>
      <c r="AL22" s="342"/>
      <c r="AM22" s="342"/>
      <c r="AN22" s="342"/>
      <c r="AO22" s="342"/>
      <c r="AP22" s="342"/>
      <c r="AQ22" s="342"/>
      <c r="AR22" s="342"/>
      <c r="AS22" s="342"/>
      <c r="AT22" s="342"/>
      <c r="AU22" s="342"/>
      <c r="AV22" s="342"/>
      <c r="AW22" s="342"/>
      <c r="AX22" s="342"/>
      <c r="AY22" s="342"/>
      <c r="AZ22" s="342"/>
      <c r="BA22" s="342"/>
      <c r="BB22" s="342"/>
      <c r="BC22" s="342"/>
      <c r="BD22" s="342"/>
      <c r="BE22" s="342"/>
      <c r="BF22" s="342"/>
      <c r="BG22" s="342"/>
      <c r="BH22" s="342"/>
      <c r="BI22" s="342"/>
      <c r="BJ22" s="342"/>
      <c r="BK22" s="342"/>
      <c r="BL22" s="342"/>
      <c r="BM22" s="342"/>
      <c r="BN22" s="342"/>
      <c r="BO22" s="342"/>
      <c r="BP22" s="342"/>
      <c r="BQ22" s="342"/>
      <c r="BR22" s="342"/>
      <c r="BS22" s="342"/>
      <c r="BT22" s="342"/>
      <c r="BU22" s="342"/>
      <c r="BV22" s="342"/>
      <c r="BW22" s="342"/>
      <c r="BX22" s="342"/>
      <c r="BY22" s="342"/>
      <c r="BZ22" s="342"/>
      <c r="CA22" s="342"/>
      <c r="CB22" s="342"/>
      <c r="CC22" s="342"/>
      <c r="CD22" s="342"/>
      <c r="CE22" s="342"/>
      <c r="CF22" s="342"/>
      <c r="CG22" s="342"/>
      <c r="CH22" s="342"/>
      <c r="CI22" s="342"/>
      <c r="CJ22" s="342"/>
      <c r="CK22" s="342"/>
      <c r="CL22" s="342"/>
      <c r="CM22" s="342"/>
      <c r="CN22" s="342"/>
      <c r="CO22" s="342"/>
      <c r="CP22" s="342"/>
      <c r="CQ22" s="342"/>
      <c r="CR22" s="342"/>
      <c r="CS22" s="342"/>
      <c r="CT22" s="342"/>
      <c r="CU22" s="342"/>
      <c r="CV22" s="342"/>
      <c r="CW22" s="342"/>
      <c r="CX22" s="342"/>
      <c r="CY22" s="342"/>
      <c r="CZ22" s="342"/>
      <c r="DA22" s="342"/>
      <c r="DB22" s="342"/>
      <c r="DC22" s="342"/>
      <c r="DD22" s="342"/>
      <c r="DE22" s="342"/>
      <c r="DF22" s="342"/>
      <c r="DG22" s="342"/>
      <c r="DH22" s="342"/>
      <c r="DI22" s="342"/>
      <c r="DJ22" s="342"/>
      <c r="DK22" s="342"/>
      <c r="DL22" s="342"/>
      <c r="DM22" s="342"/>
      <c r="DN22" s="342"/>
      <c r="DO22" s="342"/>
      <c r="DP22" s="342"/>
      <c r="DQ22" s="342"/>
      <c r="DR22" s="342"/>
      <c r="DS22" s="342"/>
      <c r="DT22" s="342"/>
      <c r="DU22" s="342"/>
      <c r="DV22" s="342"/>
      <c r="DW22" s="342"/>
      <c r="DX22" s="342"/>
      <c r="DY22" s="342"/>
      <c r="DZ22" s="342"/>
      <c r="EA22" s="342"/>
      <c r="EB22" s="342"/>
      <c r="EC22" s="342"/>
      <c r="ED22" s="342"/>
      <c r="EE22" s="342"/>
      <c r="EF22" s="342"/>
      <c r="EG22" s="342"/>
      <c r="EH22" s="342"/>
      <c r="EI22" s="342"/>
      <c r="EJ22" s="342"/>
      <c r="EK22" s="342"/>
      <c r="EL22" s="342"/>
      <c r="EM22" s="342"/>
      <c r="EN22" s="342"/>
      <c r="EO22" s="342"/>
      <c r="EP22" s="342"/>
      <c r="EQ22" s="342"/>
      <c r="ER22" s="342"/>
      <c r="ES22" s="342"/>
      <c r="ET22" s="342"/>
      <c r="EU22" s="342"/>
      <c r="EV22" s="342"/>
      <c r="EW22" s="342"/>
      <c r="EX22" s="342"/>
      <c r="EY22" s="342"/>
      <c r="EZ22" s="342"/>
      <c r="FA22" s="342"/>
      <c r="FB22" s="342"/>
      <c r="FC22" s="342"/>
      <c r="FD22" s="342"/>
      <c r="FE22" s="342"/>
      <c r="FF22" s="342"/>
      <c r="FG22" s="342"/>
      <c r="FH22" s="342"/>
      <c r="FI22" s="342"/>
      <c r="FJ22" s="342"/>
      <c r="FK22" s="342"/>
      <c r="FL22" s="342"/>
      <c r="FM22" s="342"/>
      <c r="FN22" s="342"/>
      <c r="FO22" s="342"/>
      <c r="FP22" s="342"/>
      <c r="FQ22" s="342"/>
      <c r="FR22" s="342"/>
      <c r="FS22" s="342"/>
      <c r="FT22" s="342"/>
      <c r="FU22" s="342"/>
      <c r="FV22" s="342"/>
      <c r="FW22" s="342"/>
      <c r="FX22" s="342"/>
      <c r="FY22" s="342"/>
      <c r="FZ22" s="342"/>
      <c r="GA22" s="342"/>
      <c r="GB22" s="342"/>
      <c r="GC22" s="342"/>
      <c r="GD22" s="342"/>
      <c r="GE22" s="342"/>
      <c r="GF22" s="342"/>
      <c r="GG22" s="342"/>
      <c r="GH22" s="342"/>
      <c r="GI22" s="342"/>
      <c r="GJ22" s="342"/>
      <c r="GK22" s="342"/>
      <c r="GL22" s="342"/>
      <c r="GM22" s="342"/>
      <c r="GN22" s="342"/>
      <c r="GO22" s="342"/>
      <c r="GP22" s="342"/>
      <c r="GQ22" s="342"/>
      <c r="GR22" s="342"/>
      <c r="GS22" s="342"/>
      <c r="GT22" s="342"/>
      <c r="GU22" s="342"/>
      <c r="GV22" s="342"/>
      <c r="GW22" s="342"/>
      <c r="GX22" s="342"/>
      <c r="GY22" s="342"/>
      <c r="GZ22" s="342"/>
      <c r="HA22" s="342"/>
      <c r="HB22" s="342"/>
      <c r="HC22" s="342"/>
      <c r="HD22" s="342"/>
      <c r="HE22" s="342"/>
      <c r="HF22" s="342"/>
      <c r="HG22" s="342"/>
      <c r="HH22" s="342"/>
      <c r="HI22" s="342"/>
      <c r="HJ22" s="342"/>
      <c r="HK22" s="342"/>
      <c r="HL22" s="342"/>
      <c r="HM22" s="342"/>
      <c r="HN22" s="342"/>
      <c r="HO22" s="342"/>
      <c r="HP22" s="342"/>
      <c r="HQ22" s="342"/>
      <c r="HR22" s="342"/>
      <c r="HS22" s="342"/>
      <c r="HT22" s="342"/>
      <c r="HU22" s="342"/>
      <c r="HV22" s="342"/>
      <c r="HW22" s="342"/>
      <c r="HX22" s="342"/>
      <c r="HY22" s="342"/>
      <c r="HZ22" s="342"/>
      <c r="IA22" s="342"/>
      <c r="IB22" s="342"/>
      <c r="IC22" s="342"/>
      <c r="ID22" s="342"/>
      <c r="IE22" s="342"/>
      <c r="IF22" s="342"/>
      <c r="IG22" s="342"/>
      <c r="IH22" s="342"/>
      <c r="II22" s="342"/>
      <c r="IJ22" s="342"/>
      <c r="IK22" s="342"/>
      <c r="IL22" s="342"/>
      <c r="IM22" s="342"/>
      <c r="IN22" s="342"/>
      <c r="IO22" s="342"/>
      <c r="IP22" s="342"/>
      <c r="IQ22" s="342"/>
      <c r="IR22" s="342"/>
      <c r="IS22" s="342"/>
      <c r="IT22" s="342"/>
      <c r="IU22" s="342"/>
      <c r="IV22" s="342"/>
      <c r="IW22" s="342"/>
    </row>
    <row r="23" spans="1:257" ht="15.75" x14ac:dyDescent="0.25">
      <c r="A23" s="60"/>
      <c r="B23" s="62" t="s">
        <v>33</v>
      </c>
      <c r="C23" s="62"/>
      <c r="D23" s="62"/>
      <c r="E23" s="62"/>
      <c r="F23" s="62"/>
      <c r="G23" s="63"/>
      <c r="H23" s="63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</row>
    <row r="25" spans="1:257" ht="15.75" x14ac:dyDescent="0.25">
      <c r="A25" s="64" t="s">
        <v>33</v>
      </c>
      <c r="B25" s="65"/>
      <c r="C25" s="65"/>
      <c r="D25" s="65" t="s">
        <v>33</v>
      </c>
      <c r="E25" s="65"/>
    </row>
  </sheetData>
  <sortState ref="B13:T20">
    <sortCondition ref="S13:S20"/>
    <sortCondition descending="1" ref="T13:T20"/>
  </sortState>
  <mergeCells count="19">
    <mergeCell ref="A8:A10"/>
    <mergeCell ref="B8:B10"/>
    <mergeCell ref="C8:D8"/>
    <mergeCell ref="E8:F8"/>
    <mergeCell ref="G8:H8"/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</mergeCells>
  <printOptions horizontalCentered="1"/>
  <pageMargins left="0.78749999999999998" right="0.78749999999999998" top="2.9527777777777802" bottom="0.59027777777777801" header="2.9527777777777802" footer="0.51180555555555496"/>
  <pageSetup paperSize="9" firstPageNumber="0" orientation="portrait" horizontalDpi="4294967293" verticalDpi="0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8E231-F988-492E-B4F6-0443F1C48C88}">
  <dimension ref="A3:Q19"/>
  <sheetViews>
    <sheetView workbookViewId="0">
      <selection activeCell="B12" sqref="B12"/>
    </sheetView>
  </sheetViews>
  <sheetFormatPr defaultRowHeight="12.75" x14ac:dyDescent="0.2"/>
  <cols>
    <col min="1" max="1" width="4.5703125" customWidth="1"/>
    <col min="2" max="2" width="23.5703125" customWidth="1"/>
    <col min="3" max="3" width="6.28515625" customWidth="1"/>
    <col min="4" max="4" width="6.140625" customWidth="1"/>
    <col min="5" max="5" width="5.5703125" customWidth="1"/>
    <col min="6" max="6" width="6.140625" customWidth="1"/>
    <col min="7" max="7" width="5.7109375" customWidth="1"/>
    <col min="8" max="8" width="6.140625" customWidth="1"/>
    <col min="9" max="9" width="5.5703125" customWidth="1"/>
    <col min="10" max="10" width="6.140625" customWidth="1"/>
    <col min="11" max="11" width="5.7109375" customWidth="1"/>
    <col min="12" max="12" width="6.140625" customWidth="1"/>
    <col min="13" max="13" width="5.85546875" customWidth="1"/>
    <col min="14" max="14" width="6.28515625" customWidth="1"/>
    <col min="15" max="15" width="5.5703125" customWidth="1"/>
    <col min="16" max="16" width="8.140625" customWidth="1"/>
    <col min="17" max="17" width="9.85546875" customWidth="1"/>
  </cols>
  <sheetData>
    <row r="3" spans="1:17" ht="20.25" x14ac:dyDescent="0.3">
      <c r="C3" s="1525" t="s">
        <v>0</v>
      </c>
      <c r="J3" s="1525" t="s">
        <v>535</v>
      </c>
    </row>
    <row r="4" spans="1:17" ht="20.25" x14ac:dyDescent="0.3">
      <c r="C4" s="1525" t="s">
        <v>2</v>
      </c>
      <c r="J4" s="1526" t="s">
        <v>979</v>
      </c>
    </row>
    <row r="5" spans="1:17" ht="13.5" thickBot="1" x14ac:dyDescent="0.25"/>
    <row r="6" spans="1:17" ht="17.25" customHeight="1" thickTop="1" thickBot="1" x14ac:dyDescent="0.25">
      <c r="A6" s="1980" t="s">
        <v>4</v>
      </c>
      <c r="B6" s="1981" t="s">
        <v>5</v>
      </c>
      <c r="C6" s="1979" t="s">
        <v>6</v>
      </c>
      <c r="D6" s="1979"/>
      <c r="E6" s="1978" t="s">
        <v>7</v>
      </c>
      <c r="F6" s="1978"/>
      <c r="G6" s="1979" t="s">
        <v>8</v>
      </c>
      <c r="H6" s="1979"/>
      <c r="I6" s="1978" t="s">
        <v>9</v>
      </c>
      <c r="J6" s="1978"/>
      <c r="K6" s="1979" t="s">
        <v>10</v>
      </c>
      <c r="L6" s="1979"/>
      <c r="M6" s="1978" t="s">
        <v>11</v>
      </c>
      <c r="N6" s="1978"/>
      <c r="O6" s="1976" t="s">
        <v>18</v>
      </c>
      <c r="P6" s="1976"/>
      <c r="Q6" s="1976"/>
    </row>
    <row r="7" spans="1:17" ht="28.5" customHeight="1" thickTop="1" thickBot="1" x14ac:dyDescent="0.25">
      <c r="A7" s="1980"/>
      <c r="B7" s="1981"/>
      <c r="C7" s="1749" t="s">
        <v>529</v>
      </c>
      <c r="D7" s="1749"/>
      <c r="E7" s="1748" t="s">
        <v>530</v>
      </c>
      <c r="F7" s="1748"/>
      <c r="G7" s="1749" t="s">
        <v>531</v>
      </c>
      <c r="H7" s="1749"/>
      <c r="I7" s="1748" t="s">
        <v>532</v>
      </c>
      <c r="J7" s="1977"/>
      <c r="K7" s="1748" t="s">
        <v>533</v>
      </c>
      <c r="L7" s="1977"/>
      <c r="M7" s="1748" t="s">
        <v>534</v>
      </c>
      <c r="N7" s="1748"/>
      <c r="O7" s="1976"/>
      <c r="P7" s="1976"/>
      <c r="Q7" s="1976"/>
    </row>
    <row r="8" spans="1:17" ht="2.25" customHeight="1" thickTop="1" x14ac:dyDescent="0.2">
      <c r="A8" s="1980"/>
      <c r="B8" s="1981"/>
      <c r="C8" s="1527"/>
      <c r="D8" s="1528"/>
      <c r="E8" s="1529"/>
      <c r="F8" s="1530"/>
      <c r="G8" s="1531"/>
      <c r="H8" s="1532"/>
      <c r="I8" s="1529"/>
      <c r="J8" s="1532"/>
      <c r="K8" s="1529"/>
      <c r="L8" s="1532"/>
      <c r="M8" s="1529"/>
      <c r="N8" s="1530"/>
      <c r="O8" s="1531"/>
      <c r="P8" s="1533"/>
      <c r="Q8" s="1534"/>
    </row>
    <row r="9" spans="1:17" ht="10.5" customHeight="1" x14ac:dyDescent="0.2">
      <c r="A9" s="1535"/>
      <c r="B9" s="1536"/>
      <c r="C9" s="1527" t="s">
        <v>19</v>
      </c>
      <c r="D9" s="1528" t="s">
        <v>20</v>
      </c>
      <c r="E9" s="1537" t="s">
        <v>19</v>
      </c>
      <c r="F9" s="1538" t="s">
        <v>20</v>
      </c>
      <c r="G9" s="1527" t="s">
        <v>19</v>
      </c>
      <c r="H9" s="1528" t="s">
        <v>20</v>
      </c>
      <c r="I9" s="1537" t="s">
        <v>19</v>
      </c>
      <c r="J9" s="1538" t="s">
        <v>20</v>
      </c>
      <c r="K9" s="1527" t="s">
        <v>19</v>
      </c>
      <c r="L9" s="1528" t="s">
        <v>20</v>
      </c>
      <c r="M9" s="1537" t="s">
        <v>19</v>
      </c>
      <c r="N9" s="1538" t="s">
        <v>20</v>
      </c>
      <c r="O9" s="1527" t="s">
        <v>19</v>
      </c>
      <c r="P9" s="1539" t="s">
        <v>21</v>
      </c>
      <c r="Q9" s="1540" t="s">
        <v>22</v>
      </c>
    </row>
    <row r="10" spans="1:17" ht="6" customHeight="1" x14ac:dyDescent="0.2">
      <c r="A10" s="1535"/>
      <c r="B10" s="1536"/>
      <c r="C10" s="1527"/>
      <c r="D10" s="1541"/>
      <c r="E10" s="1527"/>
      <c r="F10" s="1542"/>
      <c r="G10" s="1527"/>
      <c r="H10" s="1541"/>
      <c r="I10" s="1527"/>
      <c r="J10" s="1542"/>
      <c r="K10" s="1527"/>
      <c r="L10" s="1541"/>
      <c r="M10" s="1527"/>
      <c r="N10" s="1542"/>
      <c r="O10" s="1527"/>
      <c r="P10" s="1543"/>
      <c r="Q10" s="1557"/>
    </row>
    <row r="11" spans="1:17" ht="60" x14ac:dyDescent="0.2">
      <c r="A11" s="1555">
        <v>1</v>
      </c>
      <c r="B11" s="1554" t="s">
        <v>986</v>
      </c>
      <c r="C11" s="1544">
        <v>3</v>
      </c>
      <c r="D11" s="1545">
        <v>680</v>
      </c>
      <c r="E11" s="1544">
        <v>1</v>
      </c>
      <c r="F11" s="1545">
        <v>2540</v>
      </c>
      <c r="G11" s="1544">
        <v>2</v>
      </c>
      <c r="H11" s="1545">
        <v>3835</v>
      </c>
      <c r="I11" s="1546">
        <v>3</v>
      </c>
      <c r="J11" s="1547">
        <v>3105</v>
      </c>
      <c r="K11" s="1548">
        <v>2</v>
      </c>
      <c r="L11" s="1549">
        <v>4360</v>
      </c>
      <c r="M11" s="1548">
        <v>6</v>
      </c>
      <c r="N11" s="1549">
        <v>2400</v>
      </c>
      <c r="O11" s="1550">
        <f>SUM(C11+E11+G11+I11+K11+M11)</f>
        <v>17</v>
      </c>
      <c r="P11" s="1551">
        <f>SUM(D11+F11+H11+J11+L11+N11)</f>
        <v>16920</v>
      </c>
      <c r="Q11" s="1556">
        <v>1</v>
      </c>
    </row>
    <row r="12" spans="1:17" ht="48.75" customHeight="1" x14ac:dyDescent="0.2">
      <c r="A12" s="1555">
        <v>2</v>
      </c>
      <c r="B12" s="1554" t="s">
        <v>980</v>
      </c>
      <c r="C12" s="1544">
        <v>1</v>
      </c>
      <c r="D12" s="1547">
        <v>1315</v>
      </c>
      <c r="E12" s="1544">
        <v>5.5</v>
      </c>
      <c r="F12" s="1547">
        <v>480</v>
      </c>
      <c r="G12" s="1544">
        <v>1</v>
      </c>
      <c r="H12" s="1547">
        <v>4565</v>
      </c>
      <c r="I12" s="1546">
        <v>5</v>
      </c>
      <c r="J12" s="1545">
        <v>1175</v>
      </c>
      <c r="K12" s="1548">
        <v>3</v>
      </c>
      <c r="L12" s="1549">
        <v>4100</v>
      </c>
      <c r="M12" s="1548">
        <v>3</v>
      </c>
      <c r="N12" s="1549">
        <v>3770</v>
      </c>
      <c r="O12" s="1550">
        <f>SUM(C12)+E12+G12+I12+K12+M12</f>
        <v>18.5</v>
      </c>
      <c r="P12" s="1551">
        <f>SUM(D12+F12+H12+J12+L12+N12)</f>
        <v>15405</v>
      </c>
      <c r="Q12" s="1556">
        <v>2</v>
      </c>
    </row>
    <row r="13" spans="1:17" ht="48" x14ac:dyDescent="0.2">
      <c r="A13" s="1555">
        <v>3</v>
      </c>
      <c r="B13" s="1554" t="s">
        <v>981</v>
      </c>
      <c r="C13" s="1544">
        <v>5.5</v>
      </c>
      <c r="D13" s="1547">
        <v>0</v>
      </c>
      <c r="E13" s="1544">
        <v>2</v>
      </c>
      <c r="F13" s="1547">
        <v>1045</v>
      </c>
      <c r="G13" s="1544">
        <v>4</v>
      </c>
      <c r="H13" s="1547">
        <v>2655</v>
      </c>
      <c r="I13" s="1546">
        <v>4</v>
      </c>
      <c r="J13" s="1547">
        <v>1520</v>
      </c>
      <c r="K13" s="1548">
        <v>4</v>
      </c>
      <c r="L13" s="1549">
        <v>3840</v>
      </c>
      <c r="M13" s="1548">
        <v>5</v>
      </c>
      <c r="N13" s="1549">
        <v>3030</v>
      </c>
      <c r="O13" s="1550">
        <f>SUM(C13)+E13+G13+I13+K13+M13</f>
        <v>24.5</v>
      </c>
      <c r="P13" s="1551">
        <f>SUM(D13+F13+H13+J13+L13+N13)</f>
        <v>12090</v>
      </c>
      <c r="Q13" s="1556">
        <v>3</v>
      </c>
    </row>
    <row r="14" spans="1:17" ht="49.5" customHeight="1" x14ac:dyDescent="0.2">
      <c r="A14" s="1555">
        <v>4</v>
      </c>
      <c r="B14" s="1554" t="s">
        <v>982</v>
      </c>
      <c r="C14" s="1544">
        <v>5.5</v>
      </c>
      <c r="D14" s="1545">
        <v>0</v>
      </c>
      <c r="E14" s="1544">
        <v>5.5</v>
      </c>
      <c r="F14" s="1545">
        <v>480</v>
      </c>
      <c r="G14" s="1544">
        <v>3</v>
      </c>
      <c r="H14" s="1545">
        <v>2720</v>
      </c>
      <c r="I14" s="1546">
        <v>2</v>
      </c>
      <c r="J14" s="1545">
        <v>3775</v>
      </c>
      <c r="K14" s="1548">
        <v>7</v>
      </c>
      <c r="L14" s="1549">
        <v>2970</v>
      </c>
      <c r="M14" s="1548">
        <v>2</v>
      </c>
      <c r="N14" s="1549">
        <v>4330</v>
      </c>
      <c r="O14" s="1550">
        <f>SUM(C14)+E14+G14+I14+K14+M14</f>
        <v>25</v>
      </c>
      <c r="P14" s="1551">
        <f>SUM(D14)+F14+H14+J14+L14+N14</f>
        <v>14275</v>
      </c>
      <c r="Q14" s="1556">
        <v>4</v>
      </c>
    </row>
    <row r="15" spans="1:17" ht="43.5" customHeight="1" x14ac:dyDescent="0.2">
      <c r="A15" s="1555">
        <v>5</v>
      </c>
      <c r="B15" s="1554" t="s">
        <v>983</v>
      </c>
      <c r="C15" s="1544">
        <v>5.5</v>
      </c>
      <c r="D15" s="1545">
        <v>0</v>
      </c>
      <c r="E15" s="1544">
        <v>4</v>
      </c>
      <c r="F15" s="1545">
        <v>855</v>
      </c>
      <c r="G15" s="1544">
        <v>5</v>
      </c>
      <c r="H15" s="1545">
        <v>1970</v>
      </c>
      <c r="I15" s="1546">
        <v>1</v>
      </c>
      <c r="J15" s="1545">
        <v>4110</v>
      </c>
      <c r="K15" s="1548">
        <v>6</v>
      </c>
      <c r="L15" s="1549">
        <v>3200</v>
      </c>
      <c r="M15" s="1548">
        <v>4</v>
      </c>
      <c r="N15" s="1549">
        <v>3130</v>
      </c>
      <c r="O15" s="1550">
        <f>SUM(C15+E15+G15+I15+K15+M15)</f>
        <v>25.5</v>
      </c>
      <c r="P15" s="1551">
        <f>SUM(D15+F15+H15+J15+L15+N15)</f>
        <v>13265</v>
      </c>
      <c r="Q15" s="1556">
        <v>5</v>
      </c>
    </row>
    <row r="16" spans="1:17" ht="42.75" customHeight="1" x14ac:dyDescent="0.2">
      <c r="A16" s="1555">
        <v>6</v>
      </c>
      <c r="B16" s="1554" t="s">
        <v>984</v>
      </c>
      <c r="C16" s="1552">
        <v>2</v>
      </c>
      <c r="D16" s="1545">
        <v>795</v>
      </c>
      <c r="E16" s="1552">
        <v>7</v>
      </c>
      <c r="F16" s="1545">
        <v>0</v>
      </c>
      <c r="G16" s="1552">
        <v>6</v>
      </c>
      <c r="H16" s="1545">
        <v>750</v>
      </c>
      <c r="I16" s="1546">
        <v>7</v>
      </c>
      <c r="J16" s="1545">
        <v>775</v>
      </c>
      <c r="K16" s="1548">
        <v>5</v>
      </c>
      <c r="L16" s="1549">
        <v>3570</v>
      </c>
      <c r="M16" s="1548">
        <v>1</v>
      </c>
      <c r="N16" s="1549">
        <v>4395</v>
      </c>
      <c r="O16" s="1553">
        <f>SUM(C16+E16+G16+I16+K16+M16)</f>
        <v>28</v>
      </c>
      <c r="P16" s="1551">
        <f>SUM(D16)+F16+H16+J16+L16+N16</f>
        <v>10285</v>
      </c>
      <c r="Q16" s="1556">
        <v>6</v>
      </c>
    </row>
    <row r="17" spans="1:17" ht="41.25" customHeight="1" x14ac:dyDescent="0.2">
      <c r="A17" s="1555">
        <v>7</v>
      </c>
      <c r="B17" s="1554" t="s">
        <v>985</v>
      </c>
      <c r="C17" s="1544">
        <v>5.5</v>
      </c>
      <c r="D17" s="1545">
        <v>0</v>
      </c>
      <c r="E17" s="1544">
        <v>3</v>
      </c>
      <c r="F17" s="1545">
        <v>1035</v>
      </c>
      <c r="G17" s="1544">
        <v>7</v>
      </c>
      <c r="H17" s="1545">
        <v>0</v>
      </c>
      <c r="I17" s="1546">
        <v>6</v>
      </c>
      <c r="J17" s="1545">
        <v>1055</v>
      </c>
      <c r="K17" s="1548">
        <v>1</v>
      </c>
      <c r="L17" s="1549">
        <v>4640</v>
      </c>
      <c r="M17" s="1548">
        <v>7</v>
      </c>
      <c r="N17" s="1549">
        <v>1500</v>
      </c>
      <c r="O17" s="1550">
        <f>SUM(C17+E17+G17+I17+K17+M17)</f>
        <v>29.5</v>
      </c>
      <c r="P17" s="1551">
        <f>SUM(D17+F17+H17+J17+L17+N17)</f>
        <v>8230</v>
      </c>
      <c r="Q17" s="1556">
        <v>7</v>
      </c>
    </row>
    <row r="18" spans="1:17" ht="50.25" customHeight="1" x14ac:dyDescent="0.2"/>
    <row r="19" spans="1:17" ht="49.5" customHeight="1" x14ac:dyDescent="0.2"/>
  </sheetData>
  <mergeCells count="15">
    <mergeCell ref="A6:A8"/>
    <mergeCell ref="B6:B8"/>
    <mergeCell ref="C6:D6"/>
    <mergeCell ref="E6:F6"/>
    <mergeCell ref="G6:H6"/>
    <mergeCell ref="O6:Q7"/>
    <mergeCell ref="C7:D7"/>
    <mergeCell ref="E7:F7"/>
    <mergeCell ref="G7:H7"/>
    <mergeCell ref="I7:J7"/>
    <mergeCell ref="K7:L7"/>
    <mergeCell ref="I6:J6"/>
    <mergeCell ref="M7:N7"/>
    <mergeCell ref="K6:L6"/>
    <mergeCell ref="M6:N6"/>
  </mergeCells>
  <pageMargins left="0.7" right="0.7" top="0.75" bottom="0.75" header="0.3" footer="0.3"/>
  <pageSetup paperSize="9" orientation="landscape" horizontalDpi="4294967293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6891D-5494-4C0A-A67D-1BB3C75246AE}">
  <sheetPr codeName="List28"/>
  <dimension ref="A1:AP20"/>
  <sheetViews>
    <sheetView topLeftCell="N1" workbookViewId="0">
      <selection activeCell="J28" sqref="J28"/>
    </sheetView>
  </sheetViews>
  <sheetFormatPr defaultRowHeight="12.75" x14ac:dyDescent="0.2"/>
  <cols>
    <col min="2" max="2" width="18.140625" customWidth="1"/>
  </cols>
  <sheetData>
    <row r="1" spans="1:42" ht="12.75" customHeight="1" x14ac:dyDescent="0.2">
      <c r="A1" s="1982"/>
      <c r="B1" s="1983"/>
      <c r="C1" s="1988" t="s">
        <v>656</v>
      </c>
      <c r="D1" s="1989"/>
      <c r="E1" s="1989"/>
      <c r="F1" s="1989"/>
      <c r="G1" s="1989"/>
      <c r="H1" s="1989"/>
      <c r="I1" s="1989"/>
      <c r="J1" s="1989"/>
      <c r="K1" s="1989"/>
      <c r="L1" s="1989"/>
      <c r="M1" s="1989"/>
      <c r="N1" s="1989"/>
      <c r="O1" s="1989"/>
      <c r="P1" s="1989"/>
      <c r="Q1" s="1989"/>
      <c r="R1" s="1989"/>
      <c r="S1" s="1989"/>
      <c r="T1" s="1989"/>
      <c r="U1" s="1989"/>
      <c r="V1" s="1989"/>
      <c r="W1" s="1989"/>
      <c r="X1" s="1989"/>
      <c r="Y1" s="1989"/>
      <c r="Z1" s="1989"/>
      <c r="AA1" s="1989"/>
      <c r="AB1" s="1989"/>
      <c r="AC1" s="1989"/>
      <c r="AD1" s="1989"/>
      <c r="AE1" s="1989"/>
      <c r="AF1" s="1989"/>
      <c r="AG1" s="1989"/>
      <c r="AH1" s="1989"/>
      <c r="AI1" s="1989"/>
      <c r="AJ1" s="1989"/>
      <c r="AK1" s="1989"/>
      <c r="AL1" s="1989"/>
      <c r="AM1" s="1989"/>
      <c r="AN1" s="1989"/>
      <c r="AO1" s="1989"/>
      <c r="AP1" s="1990"/>
    </row>
    <row r="2" spans="1:42" ht="12.75" customHeight="1" x14ac:dyDescent="0.2">
      <c r="A2" s="1984"/>
      <c r="B2" s="1985"/>
      <c r="C2" s="1991"/>
      <c r="D2" s="1992"/>
      <c r="E2" s="1992"/>
      <c r="F2" s="1992"/>
      <c r="G2" s="1992"/>
      <c r="H2" s="1992"/>
      <c r="I2" s="1992"/>
      <c r="J2" s="1992"/>
      <c r="K2" s="1992"/>
      <c r="L2" s="1992"/>
      <c r="M2" s="1992"/>
      <c r="N2" s="1992"/>
      <c r="O2" s="1992"/>
      <c r="P2" s="1992"/>
      <c r="Q2" s="1992"/>
      <c r="R2" s="1992"/>
      <c r="S2" s="1992"/>
      <c r="T2" s="1992"/>
      <c r="U2" s="1992"/>
      <c r="V2" s="1992"/>
      <c r="W2" s="1992"/>
      <c r="X2" s="1992"/>
      <c r="Y2" s="1992"/>
      <c r="Z2" s="1992"/>
      <c r="AA2" s="1992"/>
      <c r="AB2" s="1992"/>
      <c r="AC2" s="1992"/>
      <c r="AD2" s="1992"/>
      <c r="AE2" s="1992"/>
      <c r="AF2" s="1992"/>
      <c r="AG2" s="1992"/>
      <c r="AH2" s="1992"/>
      <c r="AI2" s="1992"/>
      <c r="AJ2" s="1992"/>
      <c r="AK2" s="1992"/>
      <c r="AL2" s="1992"/>
      <c r="AM2" s="1992"/>
      <c r="AN2" s="1992"/>
      <c r="AO2" s="1992"/>
      <c r="AP2" s="1993"/>
    </row>
    <row r="3" spans="1:42" ht="12.75" customHeight="1" x14ac:dyDescent="0.2">
      <c r="A3" s="1984"/>
      <c r="B3" s="1985"/>
      <c r="C3" s="1991" t="s">
        <v>657</v>
      </c>
      <c r="D3" s="1992"/>
      <c r="E3" s="1992"/>
      <c r="F3" s="1992"/>
      <c r="G3" s="1992"/>
      <c r="H3" s="1992"/>
      <c r="I3" s="1992"/>
      <c r="J3" s="1992"/>
      <c r="K3" s="1992"/>
      <c r="L3" s="1992"/>
      <c r="M3" s="1992"/>
      <c r="N3" s="1992"/>
      <c r="O3" s="1992"/>
      <c r="P3" s="1992"/>
      <c r="Q3" s="1992"/>
      <c r="R3" s="1992"/>
      <c r="S3" s="1992"/>
      <c r="T3" s="1992"/>
      <c r="U3" s="1992"/>
      <c r="V3" s="1992"/>
      <c r="W3" s="1992"/>
      <c r="X3" s="1992"/>
      <c r="Y3" s="1992"/>
      <c r="Z3" s="1992"/>
      <c r="AA3" s="1992"/>
      <c r="AB3" s="1992"/>
      <c r="AC3" s="1992"/>
      <c r="AD3" s="1992"/>
      <c r="AE3" s="1992"/>
      <c r="AF3" s="1992"/>
      <c r="AG3" s="1992"/>
      <c r="AH3" s="1992"/>
      <c r="AI3" s="1992"/>
      <c r="AJ3" s="1992"/>
      <c r="AK3" s="1992"/>
      <c r="AL3" s="1992"/>
      <c r="AM3" s="1992"/>
      <c r="AN3" s="1992"/>
      <c r="AO3" s="1992"/>
      <c r="AP3" s="1993"/>
    </row>
    <row r="4" spans="1:42" ht="13.5" customHeight="1" thickBot="1" x14ac:dyDescent="0.25">
      <c r="A4" s="1984"/>
      <c r="B4" s="1985"/>
      <c r="C4" s="1994"/>
      <c r="D4" s="1995"/>
      <c r="E4" s="1995"/>
      <c r="F4" s="1995"/>
      <c r="G4" s="1995"/>
      <c r="H4" s="1995"/>
      <c r="I4" s="1995"/>
      <c r="J4" s="1995"/>
      <c r="K4" s="1995"/>
      <c r="L4" s="1995"/>
      <c r="M4" s="1995"/>
      <c r="N4" s="1995"/>
      <c r="O4" s="1995"/>
      <c r="P4" s="1995"/>
      <c r="Q4" s="1995"/>
      <c r="R4" s="1995"/>
      <c r="S4" s="1995"/>
      <c r="T4" s="1995"/>
      <c r="U4" s="1995"/>
      <c r="V4" s="1995"/>
      <c r="W4" s="1995"/>
      <c r="X4" s="1995"/>
      <c r="Y4" s="1995"/>
      <c r="Z4" s="1995"/>
      <c r="AA4" s="1995"/>
      <c r="AB4" s="1995"/>
      <c r="AC4" s="1995"/>
      <c r="AD4" s="1995"/>
      <c r="AE4" s="1995"/>
      <c r="AF4" s="1995"/>
      <c r="AG4" s="1995"/>
      <c r="AH4" s="1995"/>
      <c r="AI4" s="1995"/>
      <c r="AJ4" s="1995"/>
      <c r="AK4" s="1995"/>
      <c r="AL4" s="1995"/>
      <c r="AM4" s="1995"/>
      <c r="AN4" s="1995"/>
      <c r="AO4" s="1995"/>
      <c r="AP4" s="1996"/>
    </row>
    <row r="5" spans="1:42" ht="24" thickBot="1" x14ac:dyDescent="0.25">
      <c r="A5" s="1986"/>
      <c r="B5" s="1987"/>
      <c r="C5" s="1997" t="s">
        <v>658</v>
      </c>
      <c r="D5" s="1998"/>
      <c r="E5" s="1998"/>
      <c r="F5" s="1998"/>
      <c r="G5" s="1998"/>
      <c r="H5" s="1998"/>
      <c r="I5" s="1999"/>
      <c r="J5" s="2000" t="s">
        <v>658</v>
      </c>
      <c r="K5" s="2001"/>
      <c r="L5" s="2001"/>
      <c r="M5" s="2001"/>
      <c r="N5" s="2001"/>
      <c r="O5" s="2001"/>
      <c r="P5" s="2002"/>
      <c r="Q5" s="2003" t="s">
        <v>659</v>
      </c>
      <c r="R5" s="2004"/>
      <c r="S5" s="2004"/>
      <c r="T5" s="2004"/>
      <c r="U5" s="2004"/>
      <c r="V5" s="2004"/>
      <c r="W5" s="2005"/>
      <c r="X5" s="2006" t="s">
        <v>660</v>
      </c>
      <c r="Y5" s="2007"/>
      <c r="Z5" s="2007"/>
      <c r="AA5" s="2007"/>
      <c r="AB5" s="2007"/>
      <c r="AC5" s="2007"/>
      <c r="AD5" s="2008"/>
      <c r="AE5" s="2003" t="s">
        <v>661</v>
      </c>
      <c r="AF5" s="2004"/>
      <c r="AG5" s="2004"/>
      <c r="AH5" s="2004"/>
      <c r="AI5" s="2004"/>
      <c r="AJ5" s="2004"/>
      <c r="AK5" s="2005"/>
      <c r="AL5" s="1591" t="s">
        <v>662</v>
      </c>
      <c r="AM5" s="1592"/>
      <c r="AN5" s="1592"/>
      <c r="AO5" s="1592"/>
      <c r="AP5" s="1593"/>
    </row>
    <row r="6" spans="1:42" ht="60.75" thickBot="1" x14ac:dyDescent="0.25">
      <c r="A6" s="1594" t="s">
        <v>663</v>
      </c>
      <c r="B6" s="1595" t="s">
        <v>664</v>
      </c>
      <c r="C6" s="1596" t="s">
        <v>665</v>
      </c>
      <c r="D6" s="1597" t="s">
        <v>666</v>
      </c>
      <c r="E6" s="1598" t="s">
        <v>667</v>
      </c>
      <c r="F6" s="1599" t="s">
        <v>668</v>
      </c>
      <c r="G6" s="1600" t="s">
        <v>669</v>
      </c>
      <c r="H6" s="1601" t="s">
        <v>670</v>
      </c>
      <c r="I6" s="1602" t="s">
        <v>22</v>
      </c>
      <c r="J6" s="1596" t="s">
        <v>665</v>
      </c>
      <c r="K6" s="1597" t="s">
        <v>666</v>
      </c>
      <c r="L6" s="1598" t="s">
        <v>671</v>
      </c>
      <c r="M6" s="1599" t="s">
        <v>672</v>
      </c>
      <c r="N6" s="1600" t="s">
        <v>669</v>
      </c>
      <c r="O6" s="1601" t="s">
        <v>670</v>
      </c>
      <c r="P6" s="1602" t="s">
        <v>22</v>
      </c>
      <c r="Q6" s="1596" t="s">
        <v>665</v>
      </c>
      <c r="R6" s="1597" t="s">
        <v>666</v>
      </c>
      <c r="S6" s="1598" t="s">
        <v>671</v>
      </c>
      <c r="T6" s="1599" t="s">
        <v>672</v>
      </c>
      <c r="U6" s="1600" t="s">
        <v>669</v>
      </c>
      <c r="V6" s="1601" t="s">
        <v>670</v>
      </c>
      <c r="W6" s="1602" t="s">
        <v>22</v>
      </c>
      <c r="X6" s="1596" t="s">
        <v>665</v>
      </c>
      <c r="Y6" s="1597" t="s">
        <v>666</v>
      </c>
      <c r="Z6" s="1598" t="s">
        <v>671</v>
      </c>
      <c r="AA6" s="1599" t="s">
        <v>672</v>
      </c>
      <c r="AB6" s="1600" t="s">
        <v>669</v>
      </c>
      <c r="AC6" s="1601" t="s">
        <v>670</v>
      </c>
      <c r="AD6" s="1602" t="s">
        <v>22</v>
      </c>
      <c r="AE6" s="1596" t="s">
        <v>665</v>
      </c>
      <c r="AF6" s="1597" t="s">
        <v>666</v>
      </c>
      <c r="AG6" s="1598" t="s">
        <v>671</v>
      </c>
      <c r="AH6" s="1599" t="s">
        <v>672</v>
      </c>
      <c r="AI6" s="1600" t="s">
        <v>669</v>
      </c>
      <c r="AJ6" s="1601" t="s">
        <v>670</v>
      </c>
      <c r="AK6" s="1602" t="s">
        <v>22</v>
      </c>
      <c r="AL6" s="1597" t="s">
        <v>666</v>
      </c>
      <c r="AM6" s="1597" t="s">
        <v>671</v>
      </c>
      <c r="AN6" s="1603" t="s">
        <v>672</v>
      </c>
      <c r="AO6" s="1604" t="s">
        <v>673</v>
      </c>
      <c r="AP6" s="1605" t="s">
        <v>674</v>
      </c>
    </row>
    <row r="7" spans="1:42" ht="15" x14ac:dyDescent="0.2">
      <c r="A7" s="1606">
        <v>1</v>
      </c>
      <c r="B7" s="1607" t="str">
        <f>[14]Natjecatelji!$B$6</f>
        <v>ŠRK VŽ Interland 1</v>
      </c>
      <c r="C7" s="1608"/>
      <c r="D7" s="1609">
        <f>MAX('[14]1. kolo Rasinja'!C8:C107)</f>
        <v>37</v>
      </c>
      <c r="E7" s="1609">
        <f>'[14]1. kolo Rasinja'!B112</f>
        <v>15</v>
      </c>
      <c r="F7" s="1610">
        <f>'[14]1. kolo Rasinja'!D108</f>
        <v>15958</v>
      </c>
      <c r="G7" s="1608">
        <v>3</v>
      </c>
      <c r="H7" s="1611"/>
      <c r="I7" s="1612">
        <v>3</v>
      </c>
      <c r="J7" s="1608"/>
      <c r="K7" s="1613">
        <f>MAX('[14]2. kolo Sabljaci'!C8:C107)</f>
        <v>0</v>
      </c>
      <c r="L7" s="1613">
        <f>'[14]2. kolo Sabljaci'!B112</f>
        <v>0</v>
      </c>
      <c r="M7" s="1613">
        <f>'[14]2. kolo Sabljaci'!D108</f>
        <v>0</v>
      </c>
      <c r="N7" s="1608">
        <v>8.5</v>
      </c>
      <c r="O7" s="1611"/>
      <c r="P7" s="1612">
        <v>8.5</v>
      </c>
      <c r="Q7" s="1614"/>
      <c r="R7" s="1615">
        <f>MAX('[14]3. kolo Aqvacity'!C8:C107)</f>
        <v>61</v>
      </c>
      <c r="S7" s="1615">
        <f>'[14]3. kolo Aqvacity'!B112</f>
        <v>5</v>
      </c>
      <c r="T7" s="1616">
        <f>'[14]3. kolo Aqvacity'!D108</f>
        <v>10147</v>
      </c>
      <c r="U7" s="1617">
        <v>1</v>
      </c>
      <c r="V7" s="1611"/>
      <c r="W7" s="1618">
        <v>1</v>
      </c>
      <c r="X7" s="1608"/>
      <c r="Y7" s="1613">
        <f>MAX('[14]4. kolo Jegeniš'!C8:C107)</f>
        <v>41</v>
      </c>
      <c r="Z7" s="1613">
        <f>'[14]4. kolo Jegeniš'!B112</f>
        <v>1</v>
      </c>
      <c r="AA7" s="1613">
        <f>'[14]4. kolo Jegeniš'!D108</f>
        <v>1681</v>
      </c>
      <c r="AB7" s="1608">
        <v>6</v>
      </c>
      <c r="AC7" s="1611"/>
      <c r="AD7" s="1619">
        <v>6</v>
      </c>
      <c r="AE7" s="1608"/>
      <c r="AF7" s="1615">
        <f>MAX('[14]5. kolo Grabovo'!C8:C107)</f>
        <v>47</v>
      </c>
      <c r="AG7" s="1615">
        <f>'[14]5. kolo Grabovo'!B112</f>
        <v>1</v>
      </c>
      <c r="AH7" s="1616">
        <f>'[14]5. kolo Grabovo'!D108</f>
        <v>2209</v>
      </c>
      <c r="AI7" s="1608">
        <v>5</v>
      </c>
      <c r="AJ7" s="1611"/>
      <c r="AK7" s="1619">
        <v>5</v>
      </c>
      <c r="AL7" s="1620">
        <f t="shared" ref="AL7:AL16" si="0">MAX(Y7,R7,K7,D7,AF7)</f>
        <v>61</v>
      </c>
      <c r="AM7" s="1621">
        <f t="shared" ref="AM7:AN16" si="1">Z7+S7+L7+E7+AG7</f>
        <v>22</v>
      </c>
      <c r="AN7" s="1621">
        <f t="shared" si="1"/>
        <v>29995</v>
      </c>
      <c r="AO7" s="1622">
        <f t="shared" ref="AO7:AO16" si="2">AD7+W7+P7+I7+AK7</f>
        <v>23.5</v>
      </c>
      <c r="AP7" s="1618">
        <v>6</v>
      </c>
    </row>
    <row r="8" spans="1:42" ht="15" x14ac:dyDescent="0.2">
      <c r="A8" s="1623">
        <v>7</v>
      </c>
      <c r="B8" s="1624" t="str">
        <f>[14]Natjecatelji!$B$12</f>
        <v>ŠRK Šoderica</v>
      </c>
      <c r="C8" s="1625"/>
      <c r="D8" s="1609">
        <f>MAX('[14]1. kolo Rasinja'!U8:U107)</f>
        <v>37</v>
      </c>
      <c r="E8" s="1626">
        <f>'[14]1. kolo Rasinja'!T112</f>
        <v>17</v>
      </c>
      <c r="F8" s="1627">
        <f>'[14]1. kolo Rasinja'!V108</f>
        <v>16944</v>
      </c>
      <c r="G8" s="1625">
        <v>2</v>
      </c>
      <c r="H8" s="1628"/>
      <c r="I8" s="1629">
        <v>2</v>
      </c>
      <c r="J8" s="1625"/>
      <c r="K8" s="1630">
        <f>MAX('[14]2. kolo Sabljaci'!U8:U107)</f>
        <v>0</v>
      </c>
      <c r="L8" s="1630">
        <f>'[14]2. kolo Sabljaci'!T112</f>
        <v>0</v>
      </c>
      <c r="M8" s="1630">
        <f>'[14]2. kolo Sabljaci'!V108</f>
        <v>0</v>
      </c>
      <c r="N8" s="1625">
        <v>8.5</v>
      </c>
      <c r="O8" s="1628"/>
      <c r="P8" s="1629">
        <v>8.5</v>
      </c>
      <c r="Q8" s="1631"/>
      <c r="R8" s="1609">
        <f>MAX('[14]3. kolo Aqvacity'!U8:U107)</f>
        <v>57</v>
      </c>
      <c r="S8" s="1626">
        <f>'[14]3. kolo Aqvacity'!T112</f>
        <v>3</v>
      </c>
      <c r="T8" s="1627">
        <f>'[14]3. kolo Aqvacity'!V108</f>
        <v>7430</v>
      </c>
      <c r="U8" s="1625">
        <v>2</v>
      </c>
      <c r="V8" s="1628"/>
      <c r="W8" s="1629">
        <v>2</v>
      </c>
      <c r="X8" s="1625"/>
      <c r="Y8" s="1630">
        <f>MAX('[14]4. kolo Jegeniš'!U8:U107)</f>
        <v>64</v>
      </c>
      <c r="Z8" s="1630">
        <f>'[14]4. kolo Jegeniš'!T112</f>
        <v>3</v>
      </c>
      <c r="AA8" s="1630">
        <f>'[14]4. kolo Jegeniš'!V108</f>
        <v>5025</v>
      </c>
      <c r="AB8" s="1625">
        <v>4</v>
      </c>
      <c r="AC8" s="1628"/>
      <c r="AD8" s="1632">
        <v>4</v>
      </c>
      <c r="AE8" s="1625"/>
      <c r="AF8" s="1609">
        <f>MAX('[14]5. kolo Grabovo'!U8:U107)</f>
        <v>48</v>
      </c>
      <c r="AG8" s="1626">
        <f>'[14]5. kolo Grabovo'!T112</f>
        <v>2</v>
      </c>
      <c r="AH8" s="1627">
        <f>'[14]5. kolo Grabovo'!V108</f>
        <v>4153</v>
      </c>
      <c r="AI8" s="1625">
        <v>3</v>
      </c>
      <c r="AJ8" s="1628"/>
      <c r="AK8" s="1632">
        <v>3</v>
      </c>
      <c r="AL8" s="1631">
        <f t="shared" si="0"/>
        <v>64</v>
      </c>
      <c r="AM8" s="1633">
        <f t="shared" si="1"/>
        <v>25</v>
      </c>
      <c r="AN8" s="1633">
        <f t="shared" si="1"/>
        <v>33552</v>
      </c>
      <c r="AO8" s="1634">
        <f t="shared" si="2"/>
        <v>19.5</v>
      </c>
      <c r="AP8" s="1629">
        <v>1</v>
      </c>
    </row>
    <row r="9" spans="1:42" ht="15" x14ac:dyDescent="0.2">
      <c r="A9" s="1623">
        <v>6</v>
      </c>
      <c r="B9" s="1635" t="str">
        <f>[14]Natjecatelji!$B$11</f>
        <v>ŠRD OGULIN 1</v>
      </c>
      <c r="C9" s="1625"/>
      <c r="D9" s="1609">
        <f>MAX('[14]1. kolo Rasinja'!R8:R107)</f>
        <v>40</v>
      </c>
      <c r="E9" s="1626">
        <f>'[14]1. kolo Rasinja'!Q112</f>
        <v>20</v>
      </c>
      <c r="F9" s="1627">
        <f>'[14]1. kolo Rasinja'!S108</f>
        <v>20813</v>
      </c>
      <c r="G9" s="1625">
        <v>1</v>
      </c>
      <c r="H9" s="1628"/>
      <c r="I9" s="1629">
        <v>1</v>
      </c>
      <c r="J9" s="1625"/>
      <c r="K9" s="1630">
        <f>MAX('[14]2. kolo Sabljaci'!R8:R107)</f>
        <v>68</v>
      </c>
      <c r="L9" s="1630">
        <f>'[14]2. kolo Sabljaci'!Q112</f>
        <v>1</v>
      </c>
      <c r="M9" s="1630">
        <f>'[14]2. kolo Sabljaci'!S108</f>
        <v>4624</v>
      </c>
      <c r="N9" s="1625">
        <v>3</v>
      </c>
      <c r="O9" s="1628"/>
      <c r="P9" s="1629">
        <v>3</v>
      </c>
      <c r="Q9" s="1631"/>
      <c r="R9" s="1609">
        <f>MAX('[14]3. kolo Aqvacity'!R8:R107)</f>
        <v>41</v>
      </c>
      <c r="S9" s="1626">
        <f>'[14]3. kolo Aqvacity'!Q112</f>
        <v>2</v>
      </c>
      <c r="T9" s="1627">
        <f>'[14]3. kolo Aqvacity'!S108</f>
        <v>3281</v>
      </c>
      <c r="U9" s="1625">
        <v>3</v>
      </c>
      <c r="V9" s="1628"/>
      <c r="W9" s="1629">
        <v>3</v>
      </c>
      <c r="X9" s="1625"/>
      <c r="Y9" s="1630">
        <f>MAX('[14]4. kolo Jegeniš'!R8:R107)</f>
        <v>54</v>
      </c>
      <c r="Z9" s="1630">
        <f>'[14]4. kolo Jegeniš'!Q112</f>
        <v>3</v>
      </c>
      <c r="AA9" s="1630">
        <f>'[14]4. kolo Jegeniš'!S108</f>
        <v>3841</v>
      </c>
      <c r="AB9" s="1625">
        <v>5</v>
      </c>
      <c r="AC9" s="1628"/>
      <c r="AD9" s="1632">
        <v>5</v>
      </c>
      <c r="AE9" s="1625"/>
      <c r="AF9" s="1609">
        <f>MAX('[14]5. kolo Grabovo'!R8:R107)</f>
        <v>0</v>
      </c>
      <c r="AG9" s="1626">
        <f>'[14]5. kolo Grabovo'!Q112</f>
        <v>0</v>
      </c>
      <c r="AH9" s="1627">
        <f>'[14]5. kolo Grabovo'!S108</f>
        <v>0</v>
      </c>
      <c r="AI9" s="1625">
        <v>8</v>
      </c>
      <c r="AJ9" s="1628"/>
      <c r="AK9" s="1632">
        <v>8</v>
      </c>
      <c r="AL9" s="1631">
        <f t="shared" si="0"/>
        <v>68</v>
      </c>
      <c r="AM9" s="1633">
        <f t="shared" si="1"/>
        <v>26</v>
      </c>
      <c r="AN9" s="1633">
        <f t="shared" si="1"/>
        <v>32559</v>
      </c>
      <c r="AO9" s="1634">
        <f t="shared" si="2"/>
        <v>20</v>
      </c>
      <c r="AP9" s="1629">
        <v>2</v>
      </c>
    </row>
    <row r="10" spans="1:42" ht="15" x14ac:dyDescent="0.2">
      <c r="A10" s="1623">
        <v>2</v>
      </c>
      <c r="B10" s="1636" t="str">
        <f>[14]Natjecatelji!$B$7</f>
        <v>ŠRK VŽ Interland 2</v>
      </c>
      <c r="C10" s="1625"/>
      <c r="D10" s="1609">
        <f>MAX('[14]1. kolo Rasinja'!F8:F107)</f>
        <v>35</v>
      </c>
      <c r="E10" s="1626">
        <f>'[14]1. kolo Rasinja'!E112</f>
        <v>10</v>
      </c>
      <c r="F10" s="1627">
        <f>'[14]1. kolo Rasinja'!G108</f>
        <v>10190</v>
      </c>
      <c r="G10" s="1625">
        <v>6</v>
      </c>
      <c r="H10" s="1628"/>
      <c r="I10" s="1629">
        <v>6</v>
      </c>
      <c r="J10" s="1625"/>
      <c r="K10" s="1630">
        <f>MAX('[14]2. kolo Sabljaci'!F8:F107)</f>
        <v>67</v>
      </c>
      <c r="L10" s="1630">
        <f>'[14]2. kolo Sabljaci'!E112</f>
        <v>1</v>
      </c>
      <c r="M10" s="1630">
        <f>'[14]2. kolo Sabljaci'!G108</f>
        <v>4489</v>
      </c>
      <c r="N10" s="1625">
        <v>4</v>
      </c>
      <c r="O10" s="1628"/>
      <c r="P10" s="1629">
        <v>4</v>
      </c>
      <c r="Q10" s="1631"/>
      <c r="R10" s="1609">
        <f>MAX('[14]3. kolo Aqvacity'!F8:F107)</f>
        <v>55</v>
      </c>
      <c r="S10" s="1626">
        <f>'[14]3. kolo Aqvacity'!E112</f>
        <v>1</v>
      </c>
      <c r="T10" s="1627">
        <f>'[14]3. kolo Aqvacity'!G108</f>
        <v>3025</v>
      </c>
      <c r="U10" s="1625">
        <v>6</v>
      </c>
      <c r="V10" s="1628">
        <v>2</v>
      </c>
      <c r="W10" s="1629">
        <v>6</v>
      </c>
      <c r="X10" s="1625"/>
      <c r="Y10" s="1630">
        <f>MAX('[14]4. kolo Jegeniš'!F8:F107)</f>
        <v>0</v>
      </c>
      <c r="Z10" s="1630">
        <f>'[14]4. kolo Jegeniš'!E112</f>
        <v>0</v>
      </c>
      <c r="AA10" s="1630">
        <f>'[14]4. kolo Jegeniš'!G108</f>
        <v>0</v>
      </c>
      <c r="AB10" s="1625">
        <v>8.5</v>
      </c>
      <c r="AC10" s="1628"/>
      <c r="AD10" s="1632">
        <v>8.5</v>
      </c>
      <c r="AE10" s="1625"/>
      <c r="AF10" s="1609">
        <f>MAX('[14]5. kolo Grabovo'!F8:F107)</f>
        <v>0</v>
      </c>
      <c r="AG10" s="1626">
        <f>'[14]5. kolo Grabovo'!E112</f>
        <v>0</v>
      </c>
      <c r="AH10" s="1627">
        <f>'[14]5. kolo Grabovo'!G108</f>
        <v>0</v>
      </c>
      <c r="AI10" s="1625">
        <v>11</v>
      </c>
      <c r="AJ10" s="1628"/>
      <c r="AK10" s="1632">
        <v>11</v>
      </c>
      <c r="AL10" s="1631">
        <f t="shared" si="0"/>
        <v>67</v>
      </c>
      <c r="AM10" s="1633">
        <f t="shared" si="1"/>
        <v>12</v>
      </c>
      <c r="AN10" s="1633">
        <f t="shared" si="1"/>
        <v>17704</v>
      </c>
      <c r="AO10" s="1634">
        <f t="shared" si="2"/>
        <v>35.5</v>
      </c>
      <c r="AP10" s="1629">
        <v>8</v>
      </c>
    </row>
    <row r="11" spans="1:42" ht="30" x14ac:dyDescent="0.2">
      <c r="A11" s="1623">
        <v>10</v>
      </c>
      <c r="B11" s="1637" t="str">
        <f>[14]Natjecatelji!$B$15</f>
        <v>ŠRK Karp Podravina</v>
      </c>
      <c r="C11" s="1625"/>
      <c r="D11" s="1609">
        <f>MAX('[14]1. kolo Rasinja'!AD8:AD107)</f>
        <v>44</v>
      </c>
      <c r="E11" s="1626">
        <f>'[14]1. kolo Rasinja'!AC112</f>
        <v>10</v>
      </c>
      <c r="F11" s="1627">
        <f>'[14]1. kolo Rasinja'!AE108</f>
        <v>10116</v>
      </c>
      <c r="G11" s="1625">
        <v>7</v>
      </c>
      <c r="H11" s="1628"/>
      <c r="I11" s="1629">
        <v>7</v>
      </c>
      <c r="J11" s="1625"/>
      <c r="K11" s="1630">
        <f>MAX('[14]2. kolo Sabljaci'!AD8:AD107)</f>
        <v>0</v>
      </c>
      <c r="L11" s="1630">
        <f>'[14]2. kolo Sabljaci'!AC112</f>
        <v>0</v>
      </c>
      <c r="M11" s="1630">
        <f>'[14]2. kolo Sabljaci'!AE108</f>
        <v>0</v>
      </c>
      <c r="N11" s="1625">
        <v>8.5</v>
      </c>
      <c r="O11" s="1628"/>
      <c r="P11" s="1629">
        <v>8.5</v>
      </c>
      <c r="Q11" s="1631"/>
      <c r="R11" s="1609">
        <f>MAX('[14]3. kolo Aqvacity'!AD8:AD107)</f>
        <v>51</v>
      </c>
      <c r="S11" s="1626">
        <f>'[14]3. kolo Aqvacity'!AC112</f>
        <v>1</v>
      </c>
      <c r="T11" s="1627">
        <f>'[14]3. kolo Aqvacity'!AE108</f>
        <v>2601</v>
      </c>
      <c r="U11" s="1625">
        <v>4</v>
      </c>
      <c r="V11" s="1628"/>
      <c r="W11" s="1629">
        <v>4</v>
      </c>
      <c r="X11" s="1625"/>
      <c r="Y11" s="1630">
        <f>MAX('[14]4. kolo Jegeniš'!AD8:AD107)</f>
        <v>56</v>
      </c>
      <c r="Z11" s="1630">
        <f>'[14]4. kolo Jegeniš'!AC112</f>
        <v>6</v>
      </c>
      <c r="AA11" s="1630">
        <f>'[14]4. kolo Jegeniš'!AE108</f>
        <v>14366</v>
      </c>
      <c r="AB11" s="1625">
        <v>1</v>
      </c>
      <c r="AC11" s="1628"/>
      <c r="AD11" s="1632">
        <v>1</v>
      </c>
      <c r="AE11" s="1625"/>
      <c r="AF11" s="1609">
        <f>MAX('[14]5. kolo Grabovo'!AD8:AD107)</f>
        <v>57</v>
      </c>
      <c r="AG11" s="1626">
        <f>'[14]5. kolo Grabovo'!AC112</f>
        <v>3</v>
      </c>
      <c r="AH11" s="1627">
        <f>'[14]5. kolo Grabovo'!AE108</f>
        <v>8257</v>
      </c>
      <c r="AI11" s="1625">
        <v>1</v>
      </c>
      <c r="AJ11" s="1628"/>
      <c r="AK11" s="1632">
        <v>1</v>
      </c>
      <c r="AL11" s="1631">
        <f t="shared" si="0"/>
        <v>57</v>
      </c>
      <c r="AM11" s="1633">
        <f t="shared" si="1"/>
        <v>20</v>
      </c>
      <c r="AN11" s="1633">
        <f t="shared" si="1"/>
        <v>35340</v>
      </c>
      <c r="AO11" s="1634">
        <f t="shared" si="2"/>
        <v>21.5</v>
      </c>
      <c r="AP11" s="1629">
        <v>4</v>
      </c>
    </row>
    <row r="12" spans="1:42" ht="15" x14ac:dyDescent="0.2">
      <c r="A12" s="1623">
        <v>5</v>
      </c>
      <c r="B12" s="1638" t="str">
        <f>[14]Natjecatelji!$B$10</f>
        <v>ŠRK Podravka</v>
      </c>
      <c r="C12" s="1625"/>
      <c r="D12" s="1609">
        <f>MAX('[14]1. kolo Rasinja'!O8:O107)</f>
        <v>41</v>
      </c>
      <c r="E12" s="1626">
        <f>'[14]1. kolo Rasinja'!N112</f>
        <v>11</v>
      </c>
      <c r="F12" s="1627">
        <f>'[14]1. kolo Rasinja'!P108</f>
        <v>11616</v>
      </c>
      <c r="G12" s="1639">
        <v>5</v>
      </c>
      <c r="H12" s="1628"/>
      <c r="I12" s="1629">
        <v>5</v>
      </c>
      <c r="J12" s="1625"/>
      <c r="K12" s="1630">
        <f>MAX('[14]2. kolo Sabljaci'!O8:O107)</f>
        <v>62</v>
      </c>
      <c r="L12" s="1630">
        <f>'[14]2. kolo Sabljaci'!N112</f>
        <v>1</v>
      </c>
      <c r="M12" s="1630">
        <f>'[14]2. kolo Sabljaci'!P108</f>
        <v>3844</v>
      </c>
      <c r="N12" s="1625">
        <v>6</v>
      </c>
      <c r="O12" s="1628"/>
      <c r="P12" s="1629">
        <v>6</v>
      </c>
      <c r="Q12" s="1631"/>
      <c r="R12" s="1609">
        <f>MAX('[14]3. kolo Aqvacity'!O8:O107)</f>
        <v>43</v>
      </c>
      <c r="S12" s="1626">
        <f>'[14]3. kolo Aqvacity'!N112</f>
        <v>1</v>
      </c>
      <c r="T12" s="1627">
        <f>'[14]3. kolo Aqvacity'!P108</f>
        <v>1849</v>
      </c>
      <c r="U12" s="1625">
        <v>5</v>
      </c>
      <c r="V12" s="1628"/>
      <c r="W12" s="1629">
        <v>5</v>
      </c>
      <c r="X12" s="1625"/>
      <c r="Y12" s="1630">
        <f>MAX('[14]4. kolo Jegeniš'!O8:O107)</f>
        <v>64</v>
      </c>
      <c r="Z12" s="1630">
        <f>'[14]4. kolo Jegeniš'!N112</f>
        <v>3</v>
      </c>
      <c r="AA12" s="1630">
        <f>'[14]4. kolo Jegeniš'!P108</f>
        <v>7545</v>
      </c>
      <c r="AB12" s="1625">
        <v>2</v>
      </c>
      <c r="AC12" s="1628"/>
      <c r="AD12" s="1632">
        <v>2</v>
      </c>
      <c r="AE12" s="1625"/>
      <c r="AF12" s="1609">
        <f>MAX('[14]5. kolo Grabovo'!O8:O107)</f>
        <v>51</v>
      </c>
      <c r="AG12" s="1626">
        <f>'[14]5. kolo Grabovo'!N112</f>
        <v>2</v>
      </c>
      <c r="AH12" s="1627">
        <f>'[14]5. kolo Grabovo'!P108</f>
        <v>4282</v>
      </c>
      <c r="AI12" s="1625">
        <v>2</v>
      </c>
      <c r="AJ12" s="1628"/>
      <c r="AK12" s="1632">
        <v>2</v>
      </c>
      <c r="AL12" s="1631">
        <f t="shared" si="0"/>
        <v>64</v>
      </c>
      <c r="AM12" s="1633">
        <f t="shared" si="1"/>
        <v>18</v>
      </c>
      <c r="AN12" s="1633">
        <f t="shared" si="1"/>
        <v>29136</v>
      </c>
      <c r="AO12" s="1634">
        <f t="shared" si="2"/>
        <v>20</v>
      </c>
      <c r="AP12" s="1629">
        <v>3</v>
      </c>
    </row>
    <row r="13" spans="1:42" ht="15" x14ac:dyDescent="0.2">
      <c r="A13" s="1623">
        <v>8</v>
      </c>
      <c r="B13" s="1640" t="str">
        <f>[14]Natjecatelji!$B$13</f>
        <v>ŠRD Ogulin 2</v>
      </c>
      <c r="C13" s="1625"/>
      <c r="D13" s="1609">
        <f>MAX('[14]1. kolo Rasinja'!X8:X107)</f>
        <v>35</v>
      </c>
      <c r="E13" s="1626">
        <f>'[14]1. kolo Rasinja'!W112</f>
        <v>12</v>
      </c>
      <c r="F13" s="1627">
        <f>'[14]1. kolo Rasinja'!Y108</f>
        <v>12317</v>
      </c>
      <c r="G13" s="1625">
        <v>4</v>
      </c>
      <c r="H13" s="1628"/>
      <c r="I13" s="1629">
        <v>4</v>
      </c>
      <c r="J13" s="1625"/>
      <c r="K13" s="1630">
        <f>MAX('[14]2. kolo Sabljaci'!X8:X107)</f>
        <v>68</v>
      </c>
      <c r="L13" s="1630">
        <f>'[14]2. kolo Sabljaci'!W112</f>
        <v>8</v>
      </c>
      <c r="M13" s="1630">
        <f>'[14]2. kolo Sabljaci'!Y108</f>
        <v>31951</v>
      </c>
      <c r="N13" s="1625">
        <v>1</v>
      </c>
      <c r="O13" s="1628"/>
      <c r="P13" s="1629">
        <v>1</v>
      </c>
      <c r="Q13" s="1631"/>
      <c r="R13" s="1609">
        <f>MAX('[14]3. kolo Aqvacity'!X8:X107)</f>
        <v>0</v>
      </c>
      <c r="S13" s="1626">
        <f>'[14]3. kolo Aqvacity'!W112</f>
        <v>0</v>
      </c>
      <c r="T13" s="1627">
        <f>'[14]3. kolo Aqvacity'!Y108</f>
        <v>0</v>
      </c>
      <c r="U13" s="1625">
        <v>8.5</v>
      </c>
      <c r="V13" s="1628"/>
      <c r="W13" s="1629">
        <v>8.5</v>
      </c>
      <c r="X13" s="1625"/>
      <c r="Y13" s="1630">
        <f>MAX('[14]4. kolo Jegeniš'!X8:X107)</f>
        <v>50</v>
      </c>
      <c r="Z13" s="1630">
        <f>'[14]4. kolo Jegeniš'!W112</f>
        <v>3</v>
      </c>
      <c r="AA13" s="1630">
        <f>'[14]4. kolo Jegeniš'!Y108</f>
        <v>7401</v>
      </c>
      <c r="AB13" s="1625">
        <v>3</v>
      </c>
      <c r="AC13" s="1628"/>
      <c r="AD13" s="1632">
        <v>3</v>
      </c>
      <c r="AE13" s="1625"/>
      <c r="AF13" s="1609">
        <f>MAX('[14]5. kolo Grabovo'!X8:X107)</f>
        <v>43</v>
      </c>
      <c r="AG13" s="1626">
        <f>'[14]5. kolo Grabovo'!W112</f>
        <v>1</v>
      </c>
      <c r="AH13" s="1627">
        <f>'[14]5. kolo Grabovo'!Y108</f>
        <v>1849</v>
      </c>
      <c r="AI13" s="1625">
        <v>6</v>
      </c>
      <c r="AJ13" s="1628"/>
      <c r="AK13" s="1632">
        <v>6</v>
      </c>
      <c r="AL13" s="1631">
        <f t="shared" si="0"/>
        <v>68</v>
      </c>
      <c r="AM13" s="1633">
        <f t="shared" si="1"/>
        <v>24</v>
      </c>
      <c r="AN13" s="1633">
        <f t="shared" si="1"/>
        <v>53518</v>
      </c>
      <c r="AO13" s="1634">
        <f t="shared" si="2"/>
        <v>22.5</v>
      </c>
      <c r="AP13" s="1629">
        <v>5</v>
      </c>
    </row>
    <row r="14" spans="1:42" ht="15" x14ac:dyDescent="0.2">
      <c r="A14" s="1623">
        <v>4</v>
      </c>
      <c r="B14" s="1641" t="str">
        <f>[14]Natjecatelji!$B$9</f>
        <v>Udica-DM ribolov</v>
      </c>
      <c r="C14" s="1625"/>
      <c r="D14" s="1609">
        <f>MAX('[14]1. kolo Rasinja'!L8:L107)</f>
        <v>34</v>
      </c>
      <c r="E14" s="1626">
        <f>'[14]1. kolo Rasinja'!K112</f>
        <v>11</v>
      </c>
      <c r="F14" s="1627">
        <f>'[14]1. kolo Rasinja'!M108</f>
        <v>9859</v>
      </c>
      <c r="G14" s="1625">
        <v>8</v>
      </c>
      <c r="H14" s="1628"/>
      <c r="I14" s="1629">
        <v>8</v>
      </c>
      <c r="J14" s="1625"/>
      <c r="K14" s="1630">
        <f>MAX('[14]2. kolo Sabljaci'!L8:L107)</f>
        <v>66</v>
      </c>
      <c r="L14" s="1630">
        <f>'[14]2. kolo Sabljaci'!K112</f>
        <v>3</v>
      </c>
      <c r="M14" s="1630">
        <f>'[14]2. kolo Sabljaci'!M108</f>
        <v>8737</v>
      </c>
      <c r="N14" s="1625">
        <v>2</v>
      </c>
      <c r="O14" s="1628"/>
      <c r="P14" s="1629">
        <v>2</v>
      </c>
      <c r="Q14" s="1631"/>
      <c r="R14" s="1609">
        <f>MAX('[14]3. kolo Aqvacity'!L8:L107)</f>
        <v>0</v>
      </c>
      <c r="S14" s="1626">
        <f>'[14]3. kolo Aqvacity'!K112</f>
        <v>0</v>
      </c>
      <c r="T14" s="1627">
        <f>'[14]3. kolo Aqvacity'!M108</f>
        <v>0</v>
      </c>
      <c r="U14" s="1625">
        <v>8.5</v>
      </c>
      <c r="V14" s="1628"/>
      <c r="W14" s="1629">
        <v>8.5</v>
      </c>
      <c r="X14" s="1625"/>
      <c r="Y14" s="1630">
        <f>MAX('[14]4. kolo Jegeniš'!L8:L107)</f>
        <v>0</v>
      </c>
      <c r="Z14" s="1630">
        <f>'[14]4. kolo Jegeniš'!K112</f>
        <v>0</v>
      </c>
      <c r="AA14" s="1630">
        <f>'[14]4. kolo Jegeniš'!M108</f>
        <v>0</v>
      </c>
      <c r="AB14" s="1625">
        <v>8.5</v>
      </c>
      <c r="AC14" s="1628"/>
      <c r="AD14" s="1632">
        <v>8.5</v>
      </c>
      <c r="AE14" s="1625"/>
      <c r="AF14" s="1609">
        <f>MAX('[14]5. kolo Grabovo'!L8:L107)</f>
        <v>52</v>
      </c>
      <c r="AG14" s="1626">
        <f>'[14]5. kolo Grabovo'!K112</f>
        <v>1</v>
      </c>
      <c r="AH14" s="1627">
        <f>'[14]5. kolo Grabovo'!M108</f>
        <v>2704</v>
      </c>
      <c r="AI14" s="1625">
        <v>4</v>
      </c>
      <c r="AJ14" s="1628"/>
      <c r="AK14" s="1632">
        <v>4</v>
      </c>
      <c r="AL14" s="1631">
        <f t="shared" si="0"/>
        <v>66</v>
      </c>
      <c r="AM14" s="1633">
        <f t="shared" si="1"/>
        <v>15</v>
      </c>
      <c r="AN14" s="1633">
        <f t="shared" si="1"/>
        <v>21300</v>
      </c>
      <c r="AO14" s="1634">
        <f t="shared" si="2"/>
        <v>31</v>
      </c>
      <c r="AP14" s="1629">
        <v>7</v>
      </c>
    </row>
    <row r="15" spans="1:42" ht="15" x14ac:dyDescent="0.2">
      <c r="A15" s="1623">
        <v>9</v>
      </c>
      <c r="B15" s="1642" t="str">
        <f>[14]Natjecatelji!$B$14</f>
        <v xml:space="preserve">ŠRD Krap Virje </v>
      </c>
      <c r="C15" s="1625"/>
      <c r="D15" s="1609">
        <f>MAX('[14]1. kolo Rasinja'!AA8:AA107)</f>
        <v>39</v>
      </c>
      <c r="E15" s="1626">
        <f>'[14]1. kolo Rasinja'!Z112</f>
        <v>8</v>
      </c>
      <c r="F15" s="1627">
        <f>'[14]1. kolo Rasinja'!AB108</f>
        <v>8745</v>
      </c>
      <c r="G15" s="1625">
        <v>9</v>
      </c>
      <c r="H15" s="1628"/>
      <c r="I15" s="1629">
        <v>9</v>
      </c>
      <c r="J15" s="1625"/>
      <c r="K15" s="1630">
        <f>MAX('[14]2. kolo Sabljaci'!AA8:AA107)</f>
        <v>66</v>
      </c>
      <c r="L15" s="1630">
        <f>'[14]2. kolo Sabljaci'!Z112</f>
        <v>1</v>
      </c>
      <c r="M15" s="1630">
        <f>'[14]2. kolo Sabljaci'!AB108</f>
        <v>4356</v>
      </c>
      <c r="N15" s="1625">
        <v>5</v>
      </c>
      <c r="O15" s="1628"/>
      <c r="P15" s="1629">
        <v>5</v>
      </c>
      <c r="Q15" s="1631"/>
      <c r="R15" s="1609">
        <f>MAX('[14]3. kolo Aqvacity'!AA8:AA107)</f>
        <v>0</v>
      </c>
      <c r="S15" s="1626">
        <f>'[14]3. kolo Aqvacity'!Z112</f>
        <v>0</v>
      </c>
      <c r="T15" s="1627">
        <f>'[14]3. kolo Aqvacity'!AB108</f>
        <v>0</v>
      </c>
      <c r="U15" s="1625">
        <v>8.5</v>
      </c>
      <c r="V15" s="1628"/>
      <c r="W15" s="1629">
        <v>8.5</v>
      </c>
      <c r="X15" s="1625"/>
      <c r="Y15" s="1630">
        <f>MAX('[14]4. kolo Jegeniš'!AA8:AA107)</f>
        <v>0</v>
      </c>
      <c r="Z15" s="1630">
        <f>'[14]4. kolo Jegeniš'!Z112</f>
        <v>0</v>
      </c>
      <c r="AA15" s="1630">
        <f>'[14]4. kolo Jegeniš'!AB108</f>
        <v>0</v>
      </c>
      <c r="AB15" s="1625">
        <v>8.5</v>
      </c>
      <c r="AC15" s="1628"/>
      <c r="AD15" s="1632">
        <v>8.5</v>
      </c>
      <c r="AE15" s="1625"/>
      <c r="AF15" s="1609">
        <f>MAX('[14]5. kolo Grabovo'!AA8:AA107)</f>
        <v>0</v>
      </c>
      <c r="AG15" s="1626">
        <f>'[14]5. kolo Grabovo'!Z112</f>
        <v>0</v>
      </c>
      <c r="AH15" s="1627">
        <f>'[14]5. kolo Grabovo'!AB108</f>
        <v>0</v>
      </c>
      <c r="AI15" s="1625">
        <v>8</v>
      </c>
      <c r="AJ15" s="1628"/>
      <c r="AK15" s="1632">
        <v>8</v>
      </c>
      <c r="AL15" s="1631">
        <f t="shared" si="0"/>
        <v>66</v>
      </c>
      <c r="AM15" s="1633">
        <f t="shared" si="1"/>
        <v>9</v>
      </c>
      <c r="AN15" s="1633">
        <f t="shared" si="1"/>
        <v>13101</v>
      </c>
      <c r="AO15" s="1634">
        <f t="shared" si="2"/>
        <v>39</v>
      </c>
      <c r="AP15" s="1629">
        <v>9</v>
      </c>
    </row>
    <row r="16" spans="1:42" ht="15.75" thickBot="1" x14ac:dyDescent="0.25">
      <c r="A16" s="1643">
        <v>3</v>
      </c>
      <c r="B16" s="1644" t="str">
        <f>[14]Natjecatelji!$B$8</f>
        <v>ŠRD Dugo Selo</v>
      </c>
      <c r="C16" s="1645"/>
      <c r="D16" s="1609">
        <f>MAX('[14]1. kolo Rasinja'!I8:I107)</f>
        <v>36</v>
      </c>
      <c r="E16" s="1646">
        <f>'[14]1. kolo Rasinja'!H112</f>
        <v>7</v>
      </c>
      <c r="F16" s="1647">
        <f>'[14]1. kolo Rasinja'!J108</f>
        <v>7139</v>
      </c>
      <c r="G16" s="1648">
        <v>10</v>
      </c>
      <c r="H16" s="1649"/>
      <c r="I16" s="1650">
        <v>10</v>
      </c>
      <c r="J16" s="1645"/>
      <c r="K16" s="1651">
        <f>MAX('[14]2. kolo Sabljaci'!I8:I107)</f>
        <v>0</v>
      </c>
      <c r="L16" s="1651">
        <f>'[14]2. kolo Sabljaci'!H112</f>
        <v>0</v>
      </c>
      <c r="M16" s="1651">
        <f>'[14]2. kolo Sabljaci'!J108</f>
        <v>0</v>
      </c>
      <c r="N16" s="1645">
        <v>8.5</v>
      </c>
      <c r="O16" s="1649"/>
      <c r="P16" s="1650">
        <v>8.5</v>
      </c>
      <c r="Q16" s="1652"/>
      <c r="R16" s="1653">
        <f>MAX('[14]3. kolo Aqvacity'!I8:I107)</f>
        <v>0</v>
      </c>
      <c r="S16" s="1646">
        <f>'[14]3. kolo Aqvacity'!H112</f>
        <v>0</v>
      </c>
      <c r="T16" s="1647">
        <f>'[14]3. kolo Aqvacity'!J108</f>
        <v>0</v>
      </c>
      <c r="U16" s="1645">
        <v>8.5</v>
      </c>
      <c r="V16" s="1649"/>
      <c r="W16" s="1650">
        <v>8.5</v>
      </c>
      <c r="X16" s="1645"/>
      <c r="Y16" s="1651">
        <f>MAX('[14]4. kolo Jegeniš'!I8:I107)</f>
        <v>0</v>
      </c>
      <c r="Z16" s="1651">
        <f>'[14]4. kolo Jegeniš'!H112</f>
        <v>0</v>
      </c>
      <c r="AA16" s="1651">
        <f>'[14]4. kolo Jegeniš'!J108</f>
        <v>0</v>
      </c>
      <c r="AB16" s="1645">
        <v>8.5</v>
      </c>
      <c r="AC16" s="1649"/>
      <c r="AD16" s="1654">
        <v>8.5</v>
      </c>
      <c r="AE16" s="1645"/>
      <c r="AF16" s="1653">
        <f>MAX('[14]5. kolo Grabovo'!I8:I107)</f>
        <v>0</v>
      </c>
      <c r="AG16" s="1646">
        <f>'[14]5. kolo Grabovo'!H112</f>
        <v>0</v>
      </c>
      <c r="AH16" s="1647">
        <f>'[14]5. kolo Grabovo'!J108</f>
        <v>0</v>
      </c>
      <c r="AI16" s="1645">
        <v>8</v>
      </c>
      <c r="AJ16" s="1649"/>
      <c r="AK16" s="1654">
        <v>8</v>
      </c>
      <c r="AL16" s="1652">
        <f t="shared" si="0"/>
        <v>36</v>
      </c>
      <c r="AM16" s="1655">
        <f t="shared" si="1"/>
        <v>7</v>
      </c>
      <c r="AN16" s="1655">
        <f t="shared" si="1"/>
        <v>7139</v>
      </c>
      <c r="AO16" s="1656">
        <f t="shared" si="2"/>
        <v>43.5</v>
      </c>
      <c r="AP16" s="1650">
        <v>10</v>
      </c>
    </row>
    <row r="17" spans="2:32" ht="15" x14ac:dyDescent="0.25">
      <c r="B17" s="863"/>
      <c r="C17" s="863"/>
      <c r="D17" s="863"/>
      <c r="E17" s="862"/>
      <c r="F17" s="862"/>
      <c r="G17" s="862"/>
      <c r="H17" s="862"/>
      <c r="I17" s="862"/>
      <c r="J17" s="862"/>
      <c r="K17" s="863"/>
      <c r="L17" s="862"/>
      <c r="M17" s="862"/>
      <c r="N17" s="862"/>
      <c r="O17" s="862"/>
      <c r="P17" s="862"/>
      <c r="Q17" s="862"/>
      <c r="R17" s="863"/>
      <c r="S17" s="862"/>
      <c r="T17" s="862"/>
      <c r="U17" s="862"/>
      <c r="V17" s="862"/>
      <c r="W17" s="862"/>
      <c r="X17" s="862"/>
      <c r="Y17" s="863"/>
      <c r="Z17" s="862"/>
      <c r="AA17" s="862"/>
      <c r="AB17" s="862"/>
      <c r="AC17" s="862"/>
      <c r="AD17" s="862"/>
      <c r="AE17" s="862"/>
      <c r="AF17" s="863"/>
    </row>
    <row r="18" spans="2:32" ht="15" x14ac:dyDescent="0.25">
      <c r="B18" s="863"/>
      <c r="C18" s="863"/>
      <c r="D18" s="863"/>
      <c r="E18" s="862"/>
      <c r="F18" s="862"/>
      <c r="G18" s="862"/>
      <c r="H18" s="862"/>
      <c r="I18" s="862"/>
      <c r="J18" s="862"/>
      <c r="K18" s="863"/>
      <c r="L18" s="862"/>
      <c r="M18" s="862"/>
      <c r="N18" s="862"/>
      <c r="O18" s="862"/>
      <c r="P18" s="862"/>
      <c r="Q18" s="862"/>
      <c r="R18" s="863"/>
      <c r="S18" s="862"/>
      <c r="T18" s="862"/>
      <c r="U18" s="862"/>
      <c r="V18" s="862"/>
      <c r="W18" s="862"/>
      <c r="X18" s="862"/>
      <c r="Y18" s="863"/>
      <c r="Z18" s="862"/>
      <c r="AA18" s="862"/>
      <c r="AB18" s="862"/>
      <c r="AC18" s="862"/>
      <c r="AD18" s="862"/>
      <c r="AE18" s="862"/>
      <c r="AF18" s="863"/>
    </row>
    <row r="19" spans="2:32" ht="15" x14ac:dyDescent="0.25">
      <c r="B19" s="863"/>
      <c r="C19" s="863"/>
      <c r="D19" s="863"/>
      <c r="E19" s="862"/>
      <c r="F19" s="862"/>
      <c r="G19" s="862"/>
      <c r="H19" s="862"/>
      <c r="I19" s="862"/>
      <c r="J19" s="862"/>
      <c r="K19" s="863"/>
      <c r="L19" s="862"/>
      <c r="M19" s="862"/>
      <c r="N19" s="862"/>
      <c r="O19" s="862"/>
      <c r="P19" s="862"/>
      <c r="Q19" s="862"/>
      <c r="R19" s="863"/>
      <c r="S19" s="862"/>
      <c r="T19" s="862"/>
      <c r="U19" s="862"/>
      <c r="V19" s="862"/>
      <c r="W19" s="862"/>
      <c r="X19" s="862"/>
      <c r="Y19" s="863"/>
      <c r="Z19" s="862"/>
      <c r="AA19" s="862"/>
      <c r="AB19" s="862"/>
      <c r="AC19" s="862"/>
      <c r="AD19" s="862"/>
      <c r="AE19" s="862"/>
      <c r="AF19" s="863"/>
    </row>
    <row r="20" spans="2:32" ht="15" x14ac:dyDescent="0.25">
      <c r="B20" s="863"/>
      <c r="C20" s="863"/>
      <c r="D20" s="863"/>
      <c r="E20" s="862"/>
      <c r="F20" s="862"/>
      <c r="G20" s="862"/>
      <c r="H20" s="862"/>
      <c r="I20" s="862"/>
      <c r="J20" s="862"/>
      <c r="K20" s="863"/>
      <c r="L20" s="862"/>
      <c r="M20" s="862"/>
      <c r="N20" s="862"/>
      <c r="O20" s="862"/>
      <c r="P20" s="862"/>
      <c r="Q20" s="862"/>
      <c r="R20" s="863"/>
      <c r="S20" s="862"/>
      <c r="T20" s="862"/>
      <c r="U20" s="862"/>
      <c r="V20" s="862"/>
      <c r="W20" s="862"/>
      <c r="X20" s="862"/>
      <c r="Y20" s="863"/>
      <c r="Z20" s="862"/>
      <c r="AA20" s="862"/>
      <c r="AB20" s="862"/>
      <c r="AC20" s="862"/>
      <c r="AD20" s="862"/>
      <c r="AE20" s="862"/>
      <c r="AF20" s="863"/>
    </row>
  </sheetData>
  <sortState ref="A7:A16">
    <sortCondition ref="A7"/>
  </sortState>
  <mergeCells count="8">
    <mergeCell ref="A1:B5"/>
    <mergeCell ref="C1:AP2"/>
    <mergeCell ref="C3:AP4"/>
    <mergeCell ref="C5:I5"/>
    <mergeCell ref="J5:P5"/>
    <mergeCell ref="Q5:W5"/>
    <mergeCell ref="X5:AD5"/>
    <mergeCell ref="AE5:AK5"/>
  </mergeCells>
  <conditionalFormatting sqref="H7:H16">
    <cfRule type="cellIs" dxfId="15" priority="14" operator="lessThan">
      <formula>0</formula>
    </cfRule>
    <cfRule type="cellIs" dxfId="14" priority="16" operator="greaterThan">
      <formula>0</formula>
    </cfRule>
  </conditionalFormatting>
  <conditionalFormatting sqref="V9">
    <cfRule type="cellIs" dxfId="13" priority="9" operator="greaterThan">
      <formula>0</formula>
    </cfRule>
  </conditionalFormatting>
  <conditionalFormatting sqref="H9">
    <cfRule type="cellIs" dxfId="12" priority="15" operator="greaterThan">
      <formula>0</formula>
    </cfRule>
  </conditionalFormatting>
  <conditionalFormatting sqref="O7:O16">
    <cfRule type="cellIs" dxfId="11" priority="11" operator="lessThan">
      <formula>0</formula>
    </cfRule>
    <cfRule type="cellIs" dxfId="10" priority="13" operator="greaterThan">
      <formula>0</formula>
    </cfRule>
  </conditionalFormatting>
  <conditionalFormatting sqref="O9">
    <cfRule type="cellIs" dxfId="9" priority="12" operator="greaterThan">
      <formula>0</formula>
    </cfRule>
  </conditionalFormatting>
  <conditionalFormatting sqref="V7:V16">
    <cfRule type="cellIs" dxfId="8" priority="8" operator="lessThan">
      <formula>0</formula>
    </cfRule>
    <cfRule type="cellIs" dxfId="7" priority="10" operator="greaterThan">
      <formula>0</formula>
    </cfRule>
  </conditionalFormatting>
  <conditionalFormatting sqref="AC7:AC16">
    <cfRule type="cellIs" dxfId="6" priority="5" operator="lessThan">
      <formula>0</formula>
    </cfRule>
    <cfRule type="cellIs" dxfId="5" priority="7" operator="greaterThan">
      <formula>0</formula>
    </cfRule>
  </conditionalFormatting>
  <conditionalFormatting sqref="AC9">
    <cfRule type="cellIs" dxfId="4" priority="6" operator="greaterThan">
      <formula>0</formula>
    </cfRule>
  </conditionalFormatting>
  <conditionalFormatting sqref="AL7:AL16">
    <cfRule type="top10" dxfId="3" priority="4" rank="1"/>
  </conditionalFormatting>
  <conditionalFormatting sqref="AJ7:AJ16">
    <cfRule type="cellIs" dxfId="2" priority="1" operator="lessThan">
      <formula>0</formula>
    </cfRule>
    <cfRule type="cellIs" dxfId="1" priority="3" operator="greaterThan">
      <formula>0</formula>
    </cfRule>
  </conditionalFormatting>
  <conditionalFormatting sqref="AJ9">
    <cfRule type="cellIs" dxfId="0" priority="2" operator="greaterThan">
      <formula>0</formula>
    </cfRule>
  </conditionalFormatting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9175F-A6BF-4EC8-82C8-53B29BF0BFC4}">
  <sheetPr codeName="List29"/>
  <dimension ref="B4:P47"/>
  <sheetViews>
    <sheetView workbookViewId="0">
      <selection activeCell="Q11" sqref="Q11"/>
    </sheetView>
  </sheetViews>
  <sheetFormatPr defaultRowHeight="12.75" x14ac:dyDescent="0.2"/>
  <sheetData>
    <row r="4" spans="2:16" x14ac:dyDescent="0.2">
      <c r="B4" s="999"/>
      <c r="C4" s="999"/>
      <c r="D4" s="999"/>
      <c r="E4" s="999"/>
      <c r="F4" s="999"/>
      <c r="G4" s="999"/>
      <c r="H4" s="999"/>
      <c r="I4" s="999"/>
      <c r="J4" s="999"/>
      <c r="K4" s="999"/>
      <c r="L4" s="999"/>
      <c r="M4" s="999"/>
      <c r="N4" s="999"/>
      <c r="O4" s="999"/>
    </row>
    <row r="5" spans="2:16" x14ac:dyDescent="0.2">
      <c r="B5" s="999"/>
      <c r="C5" s="999"/>
      <c r="D5" s="999"/>
      <c r="E5" s="999"/>
      <c r="F5" s="999"/>
      <c r="G5" s="999"/>
      <c r="H5" s="999"/>
      <c r="I5" s="999"/>
      <c r="J5" s="999"/>
      <c r="K5" s="999"/>
      <c r="L5" s="999"/>
      <c r="M5" s="999"/>
      <c r="N5" s="999"/>
      <c r="O5" s="999"/>
    </row>
    <row r="6" spans="2:16" ht="15.75" x14ac:dyDescent="0.25">
      <c r="B6" s="1000" t="s">
        <v>766</v>
      </c>
      <c r="C6" s="1001"/>
      <c r="D6" s="1001"/>
      <c r="E6" s="1001"/>
      <c r="F6" s="999"/>
      <c r="G6" s="999"/>
      <c r="H6" s="999"/>
      <c r="I6" s="999"/>
      <c r="J6" s="999"/>
      <c r="K6" s="999"/>
      <c r="L6" s="999"/>
      <c r="M6" s="999"/>
      <c r="N6" s="999"/>
      <c r="O6" s="999"/>
    </row>
    <row r="7" spans="2:16" ht="15.75" x14ac:dyDescent="0.25">
      <c r="B7" s="1000" t="s">
        <v>765</v>
      </c>
      <c r="C7" s="999"/>
      <c r="D7" s="1000"/>
      <c r="E7" s="999"/>
      <c r="F7" s="999"/>
      <c r="G7" s="999"/>
      <c r="H7" s="999"/>
      <c r="I7" s="999"/>
      <c r="J7" s="999"/>
      <c r="K7" s="999"/>
      <c r="L7" s="999"/>
      <c r="M7" s="999"/>
      <c r="N7" s="999"/>
      <c r="O7" s="999"/>
    </row>
    <row r="8" spans="2:16" x14ac:dyDescent="0.2">
      <c r="B8" s="999"/>
      <c r="C8" s="999"/>
      <c r="D8" s="999"/>
      <c r="E8" s="999"/>
      <c r="F8" s="999"/>
      <c r="G8" s="999"/>
      <c r="H8" s="999"/>
      <c r="I8" s="999"/>
      <c r="J8" s="999"/>
      <c r="K8" s="999"/>
      <c r="L8" s="999"/>
      <c r="M8" s="999"/>
      <c r="N8" s="999"/>
      <c r="O8" s="999"/>
    </row>
    <row r="9" spans="2:16" x14ac:dyDescent="0.2">
      <c r="B9" s="999"/>
      <c r="C9" s="999"/>
      <c r="D9" s="999"/>
      <c r="E9" s="999"/>
      <c r="F9" s="999"/>
      <c r="G9" s="999"/>
      <c r="H9" s="999"/>
      <c r="I9" s="999"/>
      <c r="J9" s="999"/>
      <c r="K9" s="999"/>
      <c r="L9" s="999"/>
      <c r="M9" s="999"/>
      <c r="N9" s="999"/>
      <c r="O9" s="999"/>
    </row>
    <row r="10" spans="2:16" x14ac:dyDescent="0.2">
      <c r="B10" s="999"/>
      <c r="C10" s="999"/>
      <c r="D10" s="999"/>
      <c r="E10" s="999"/>
      <c r="F10" s="999"/>
      <c r="G10" s="999"/>
      <c r="H10" s="999"/>
      <c r="I10" s="999"/>
      <c r="J10" s="999"/>
      <c r="K10" s="999"/>
      <c r="L10" s="999"/>
      <c r="M10" s="999"/>
      <c r="N10" s="999"/>
      <c r="O10" s="999"/>
    </row>
    <row r="11" spans="2:16" x14ac:dyDescent="0.2">
      <c r="B11" s="1030"/>
      <c r="C11" s="1031"/>
      <c r="D11" s="1026"/>
      <c r="E11" s="983" t="s">
        <v>758</v>
      </c>
      <c r="F11" s="984"/>
      <c r="G11" s="983" t="s">
        <v>759</v>
      </c>
      <c r="H11" s="985"/>
      <c r="I11" s="983" t="s">
        <v>760</v>
      </c>
      <c r="J11" s="984"/>
      <c r="K11" s="983" t="s">
        <v>761</v>
      </c>
      <c r="L11" s="985"/>
      <c r="M11" s="983" t="s">
        <v>762</v>
      </c>
      <c r="N11" s="983"/>
      <c r="O11" s="982"/>
      <c r="P11" s="982"/>
    </row>
    <row r="12" spans="2:16" x14ac:dyDescent="0.2">
      <c r="B12" s="1032" t="s">
        <v>771</v>
      </c>
      <c r="C12" s="1033"/>
      <c r="D12" s="1027" t="s">
        <v>750</v>
      </c>
      <c r="E12" s="983" t="s">
        <v>757</v>
      </c>
      <c r="F12" s="984"/>
      <c r="G12" s="988" t="s">
        <v>757</v>
      </c>
      <c r="H12" s="985"/>
      <c r="I12" s="983" t="s">
        <v>757</v>
      </c>
      <c r="J12" s="984"/>
      <c r="K12" s="988" t="s">
        <v>757</v>
      </c>
      <c r="L12" s="985"/>
      <c r="M12" s="983" t="s">
        <v>757</v>
      </c>
      <c r="N12" s="985"/>
      <c r="O12" s="986" t="s">
        <v>18</v>
      </c>
      <c r="P12" s="986" t="s">
        <v>33</v>
      </c>
    </row>
    <row r="13" spans="2:16" x14ac:dyDescent="0.2">
      <c r="B13" s="1034"/>
      <c r="C13" s="1035"/>
      <c r="D13" s="1027"/>
      <c r="E13" s="989" t="s">
        <v>744</v>
      </c>
      <c r="F13" s="989" t="s">
        <v>745</v>
      </c>
      <c r="G13" s="990" t="s">
        <v>744</v>
      </c>
      <c r="H13" s="991" t="s">
        <v>746</v>
      </c>
      <c r="I13" s="989" t="s">
        <v>744</v>
      </c>
      <c r="J13" s="989" t="s">
        <v>745</v>
      </c>
      <c r="K13" s="990" t="s">
        <v>747</v>
      </c>
      <c r="L13" s="991" t="s">
        <v>745</v>
      </c>
      <c r="M13" s="986" t="s">
        <v>744</v>
      </c>
      <c r="N13" s="987" t="s">
        <v>745</v>
      </c>
      <c r="O13" s="986" t="s">
        <v>748</v>
      </c>
      <c r="P13" s="986" t="s">
        <v>286</v>
      </c>
    </row>
    <row r="14" spans="2:16" x14ac:dyDescent="0.2">
      <c r="B14" s="1036" t="s">
        <v>755</v>
      </c>
      <c r="C14" s="1036"/>
      <c r="D14" s="1002" t="s">
        <v>756</v>
      </c>
      <c r="E14" s="1038">
        <v>20</v>
      </c>
      <c r="F14" s="995">
        <v>1</v>
      </c>
      <c r="G14" s="994">
        <v>55.8</v>
      </c>
      <c r="H14" s="994">
        <v>1</v>
      </c>
      <c r="I14" s="1006">
        <v>52</v>
      </c>
      <c r="J14" s="1003">
        <v>2</v>
      </c>
      <c r="K14" s="1039">
        <v>50</v>
      </c>
      <c r="L14" s="1005">
        <v>1</v>
      </c>
      <c r="M14" s="1006">
        <v>77.5</v>
      </c>
      <c r="N14" s="1003">
        <v>1</v>
      </c>
      <c r="O14" s="1038">
        <v>255.3</v>
      </c>
      <c r="P14" s="996">
        <v>1</v>
      </c>
    </row>
    <row r="15" spans="2:16" x14ac:dyDescent="0.2">
      <c r="B15" s="1043" t="s">
        <v>763</v>
      </c>
      <c r="C15" s="1037"/>
      <c r="D15" s="1028" t="s">
        <v>764</v>
      </c>
      <c r="E15" s="994">
        <v>0</v>
      </c>
      <c r="F15" s="994">
        <v>2</v>
      </c>
      <c r="G15" s="998">
        <v>47.4</v>
      </c>
      <c r="H15" s="998">
        <v>2</v>
      </c>
      <c r="I15" s="998">
        <v>74</v>
      </c>
      <c r="J15" s="998">
        <v>1</v>
      </c>
      <c r="K15" s="998">
        <v>20</v>
      </c>
      <c r="L15" s="998">
        <v>2</v>
      </c>
      <c r="M15" s="998">
        <v>0</v>
      </c>
      <c r="N15" s="1007">
        <v>2</v>
      </c>
      <c r="O15" s="1040">
        <v>141.4</v>
      </c>
      <c r="P15" s="996">
        <v>2</v>
      </c>
    </row>
    <row r="16" spans="2:16" x14ac:dyDescent="0.2">
      <c r="B16" s="1042" t="s">
        <v>33</v>
      </c>
      <c r="C16" s="1041" t="s">
        <v>33</v>
      </c>
      <c r="D16" s="1002" t="s">
        <v>33</v>
      </c>
      <c r="E16" s="992" t="s">
        <v>33</v>
      </c>
      <c r="F16" s="1008" t="s">
        <v>33</v>
      </c>
      <c r="G16" s="993" t="s">
        <v>33</v>
      </c>
      <c r="H16" s="994" t="s">
        <v>33</v>
      </c>
      <c r="I16" s="1004" t="s">
        <v>33</v>
      </c>
      <c r="J16" s="1009" t="s">
        <v>33</v>
      </c>
      <c r="K16" s="1004" t="s">
        <v>33</v>
      </c>
      <c r="L16" s="1005" t="s">
        <v>33</v>
      </c>
      <c r="M16" s="998"/>
      <c r="N16" s="1010"/>
      <c r="O16" s="997" t="s">
        <v>33</v>
      </c>
      <c r="P16" s="996" t="s">
        <v>33</v>
      </c>
    </row>
    <row r="22" spans="2:16" x14ac:dyDescent="0.2">
      <c r="B22" s="999"/>
      <c r="C22" s="999"/>
      <c r="D22" s="999"/>
      <c r="E22" s="999"/>
      <c r="F22" s="999"/>
      <c r="G22" s="999"/>
      <c r="H22" s="999"/>
      <c r="I22" s="999"/>
      <c r="J22" s="999"/>
      <c r="K22" s="999"/>
      <c r="L22" s="999"/>
      <c r="M22" s="999"/>
      <c r="N22" s="999"/>
      <c r="O22" s="999"/>
    </row>
    <row r="23" spans="2:16" x14ac:dyDescent="0.2">
      <c r="B23" s="999"/>
      <c r="C23" s="999"/>
      <c r="D23" s="999"/>
      <c r="E23" s="999"/>
      <c r="F23" s="999"/>
      <c r="G23" s="999"/>
      <c r="H23" s="999"/>
      <c r="I23" s="999"/>
      <c r="J23" s="999"/>
      <c r="K23" s="999"/>
      <c r="L23" s="999"/>
      <c r="M23" s="999"/>
      <c r="N23" s="999"/>
      <c r="O23" s="999"/>
    </row>
    <row r="24" spans="2:16" x14ac:dyDescent="0.2">
      <c r="B24" s="999"/>
      <c r="C24" s="999"/>
      <c r="D24" s="999"/>
      <c r="E24" s="999"/>
      <c r="F24" s="999"/>
      <c r="G24" s="999"/>
      <c r="H24" s="999"/>
      <c r="I24" s="999"/>
      <c r="J24" s="999"/>
      <c r="K24" s="999"/>
      <c r="L24" s="999"/>
      <c r="M24" s="999"/>
      <c r="N24" s="999"/>
      <c r="O24" s="999"/>
    </row>
    <row r="25" spans="2:16" ht="15.75" x14ac:dyDescent="0.25">
      <c r="B25" s="1000" t="s">
        <v>766</v>
      </c>
      <c r="C25" s="1001"/>
      <c r="D25" s="1001"/>
      <c r="E25" s="1001"/>
      <c r="F25" s="999"/>
      <c r="G25" s="999"/>
      <c r="H25" s="999"/>
      <c r="I25" s="999"/>
      <c r="J25" s="999"/>
      <c r="K25" s="999"/>
      <c r="L25" s="999"/>
      <c r="M25" s="999"/>
      <c r="N25" s="999"/>
      <c r="O25" s="999"/>
    </row>
    <row r="26" spans="2:16" ht="15.75" x14ac:dyDescent="0.25">
      <c r="B26" s="1000" t="s">
        <v>751</v>
      </c>
      <c r="C26" s="999"/>
      <c r="D26" s="1000"/>
      <c r="E26" s="999"/>
      <c r="F26" s="999"/>
      <c r="G26" s="999"/>
      <c r="H26" s="999"/>
      <c r="I26" s="999"/>
      <c r="J26" s="999"/>
      <c r="K26" s="999"/>
      <c r="L26" s="999"/>
      <c r="M26" s="999"/>
      <c r="N26" s="999"/>
      <c r="O26" s="999"/>
    </row>
    <row r="27" spans="2:16" x14ac:dyDescent="0.2">
      <c r="B27" s="999"/>
      <c r="C27" s="999"/>
      <c r="D27" s="999"/>
      <c r="E27" s="999"/>
      <c r="F27" s="999"/>
      <c r="G27" s="999"/>
      <c r="H27" s="999"/>
      <c r="I27" s="999"/>
      <c r="J27" s="999"/>
      <c r="K27" s="999"/>
      <c r="L27" s="999"/>
      <c r="M27" s="999"/>
      <c r="N27" s="999"/>
      <c r="O27" s="999"/>
    </row>
    <row r="28" spans="2:16" x14ac:dyDescent="0.2">
      <c r="B28" s="1030"/>
      <c r="C28" s="1031"/>
      <c r="D28" s="1026"/>
      <c r="E28" s="983" t="s">
        <v>758</v>
      </c>
      <c r="F28" s="984"/>
      <c r="G28" s="983" t="s">
        <v>759</v>
      </c>
      <c r="H28" s="985"/>
      <c r="I28" s="983" t="s">
        <v>760</v>
      </c>
      <c r="J28" s="984"/>
      <c r="K28" s="983" t="s">
        <v>761</v>
      </c>
      <c r="L28" s="985"/>
      <c r="M28" s="983" t="s">
        <v>762</v>
      </c>
      <c r="N28" s="983"/>
      <c r="O28" s="982"/>
      <c r="P28" s="982"/>
    </row>
    <row r="29" spans="2:16" x14ac:dyDescent="0.2">
      <c r="B29" s="1044" t="s">
        <v>772</v>
      </c>
      <c r="C29" s="1033"/>
      <c r="D29" s="1027" t="s">
        <v>750</v>
      </c>
      <c r="E29" s="983" t="s">
        <v>757</v>
      </c>
      <c r="F29" s="984"/>
      <c r="G29" s="988" t="s">
        <v>757</v>
      </c>
      <c r="H29" s="985"/>
      <c r="I29" s="983" t="s">
        <v>757</v>
      </c>
      <c r="J29" s="984"/>
      <c r="K29" s="988" t="s">
        <v>757</v>
      </c>
      <c r="L29" s="985"/>
      <c r="M29" s="983" t="s">
        <v>757</v>
      </c>
      <c r="N29" s="985"/>
      <c r="O29" s="986" t="s">
        <v>18</v>
      </c>
      <c r="P29" s="986" t="s">
        <v>33</v>
      </c>
    </row>
    <row r="30" spans="2:16" x14ac:dyDescent="0.2">
      <c r="B30" s="1034"/>
      <c r="C30" s="1035"/>
      <c r="D30" s="1027"/>
      <c r="E30" s="989" t="s">
        <v>744</v>
      </c>
      <c r="F30" s="989" t="s">
        <v>745</v>
      </c>
      <c r="G30" s="990" t="s">
        <v>744</v>
      </c>
      <c r="H30" s="991" t="s">
        <v>746</v>
      </c>
      <c r="I30" s="989" t="s">
        <v>744</v>
      </c>
      <c r="J30" s="989" t="s">
        <v>745</v>
      </c>
      <c r="K30" s="990" t="s">
        <v>747</v>
      </c>
      <c r="L30" s="991" t="s">
        <v>745</v>
      </c>
      <c r="M30" s="986" t="s">
        <v>744</v>
      </c>
      <c r="N30" s="987" t="s">
        <v>745</v>
      </c>
      <c r="O30" s="986" t="s">
        <v>748</v>
      </c>
      <c r="P30" s="986" t="s">
        <v>286</v>
      </c>
    </row>
    <row r="31" spans="2:16" x14ac:dyDescent="0.2">
      <c r="B31" s="1029" t="s">
        <v>752</v>
      </c>
      <c r="C31" s="1029"/>
      <c r="D31" s="1011" t="s">
        <v>749</v>
      </c>
      <c r="E31" s="1038">
        <v>95</v>
      </c>
      <c r="F31" s="994">
        <v>1</v>
      </c>
      <c r="G31" s="1046">
        <v>100.3</v>
      </c>
      <c r="H31" s="995">
        <v>2</v>
      </c>
      <c r="I31" s="1038">
        <v>94</v>
      </c>
      <c r="J31" s="994">
        <v>2</v>
      </c>
      <c r="K31" s="1046">
        <v>90</v>
      </c>
      <c r="L31" s="995">
        <v>2</v>
      </c>
      <c r="M31" s="1038">
        <v>108</v>
      </c>
      <c r="N31" s="995">
        <v>1</v>
      </c>
      <c r="O31" s="1040">
        <v>487.3</v>
      </c>
      <c r="P31" s="1012">
        <v>1</v>
      </c>
    </row>
    <row r="32" spans="2:16" x14ac:dyDescent="0.2">
      <c r="B32" s="1002" t="s">
        <v>754</v>
      </c>
      <c r="C32" s="1002"/>
      <c r="D32" s="1011" t="s">
        <v>749</v>
      </c>
      <c r="E32" s="1047">
        <v>75</v>
      </c>
      <c r="F32" s="998">
        <v>5</v>
      </c>
      <c r="G32" s="1047">
        <v>115.3</v>
      </c>
      <c r="H32" s="998">
        <v>1</v>
      </c>
      <c r="I32" s="1047">
        <v>100</v>
      </c>
      <c r="J32" s="998">
        <v>1</v>
      </c>
      <c r="K32" s="1047">
        <v>95</v>
      </c>
      <c r="L32" s="998">
        <v>1</v>
      </c>
      <c r="M32" s="1047">
        <v>90.6</v>
      </c>
      <c r="N32" s="1007">
        <v>2</v>
      </c>
      <c r="O32" s="1040">
        <v>475.8</v>
      </c>
      <c r="P32" s="996">
        <v>2</v>
      </c>
    </row>
    <row r="33" spans="2:16" x14ac:dyDescent="0.2">
      <c r="B33" s="1013" t="s">
        <v>753</v>
      </c>
      <c r="C33" s="1013"/>
      <c r="D33" s="1014" t="s">
        <v>749</v>
      </c>
      <c r="E33" s="1048">
        <v>90</v>
      </c>
      <c r="F33" s="1015">
        <v>2</v>
      </c>
      <c r="G33" s="1049">
        <v>93.79</v>
      </c>
      <c r="H33" s="1016">
        <v>3</v>
      </c>
      <c r="I33" s="1048">
        <v>90</v>
      </c>
      <c r="J33" s="1015">
        <v>3</v>
      </c>
      <c r="K33" s="1050">
        <v>70</v>
      </c>
      <c r="L33" s="1017">
        <v>4</v>
      </c>
      <c r="M33" s="1048">
        <v>89.25</v>
      </c>
      <c r="N33" s="1018">
        <v>3</v>
      </c>
      <c r="O33" s="1051">
        <v>433.04</v>
      </c>
      <c r="P33" s="1019">
        <v>3</v>
      </c>
    </row>
    <row r="34" spans="2:16" x14ac:dyDescent="0.2">
      <c r="B34" s="1024" t="s">
        <v>767</v>
      </c>
      <c r="C34" s="1024"/>
      <c r="D34" s="1045" t="s">
        <v>749</v>
      </c>
      <c r="E34" s="1021">
        <v>80</v>
      </c>
      <c r="F34" s="1021">
        <v>3</v>
      </c>
      <c r="G34" s="1021">
        <v>76.27</v>
      </c>
      <c r="H34" s="1021">
        <v>5</v>
      </c>
      <c r="I34" s="1021">
        <v>80</v>
      </c>
      <c r="J34" s="1021">
        <v>4</v>
      </c>
      <c r="K34" s="1021">
        <v>85</v>
      </c>
      <c r="L34" s="1021">
        <v>3</v>
      </c>
      <c r="M34" s="1021">
        <v>88.8</v>
      </c>
      <c r="N34" s="1021">
        <v>4</v>
      </c>
      <c r="O34" s="1021">
        <v>410.07</v>
      </c>
      <c r="P34" s="1022">
        <v>4</v>
      </c>
    </row>
    <row r="35" spans="2:16" x14ac:dyDescent="0.2">
      <c r="B35" s="1020" t="s">
        <v>768</v>
      </c>
      <c r="C35" s="1020"/>
      <c r="D35" s="1020" t="s">
        <v>769</v>
      </c>
      <c r="E35" s="1023">
        <v>75</v>
      </c>
      <c r="F35" s="1023">
        <v>4</v>
      </c>
      <c r="G35" s="1023">
        <v>79.599999999999994</v>
      </c>
      <c r="H35" s="1023">
        <v>4</v>
      </c>
      <c r="I35" s="1023">
        <v>52</v>
      </c>
      <c r="J35" s="1023">
        <v>5</v>
      </c>
      <c r="K35" s="1023">
        <v>50</v>
      </c>
      <c r="L35" s="1023">
        <v>5</v>
      </c>
      <c r="M35" s="1023">
        <v>87.3</v>
      </c>
      <c r="N35" s="1023">
        <v>5</v>
      </c>
      <c r="O35" s="1023">
        <v>343.9</v>
      </c>
      <c r="P35" s="1025">
        <v>5</v>
      </c>
    </row>
    <row r="36" spans="2:16" x14ac:dyDescent="0.2">
      <c r="B36" s="1020" t="s">
        <v>770</v>
      </c>
      <c r="C36" s="1020"/>
      <c r="D36" s="1020" t="s">
        <v>769</v>
      </c>
      <c r="E36" s="1023">
        <v>25</v>
      </c>
      <c r="F36" s="1023">
        <v>6</v>
      </c>
      <c r="G36" s="1023">
        <v>54.83</v>
      </c>
      <c r="H36" s="1023">
        <v>6</v>
      </c>
      <c r="I36" s="1023">
        <v>42</v>
      </c>
      <c r="J36" s="1023">
        <v>6</v>
      </c>
      <c r="K36" s="1023">
        <v>25</v>
      </c>
      <c r="L36" s="1023">
        <v>6</v>
      </c>
      <c r="M36" s="1023">
        <v>73.784999999999997</v>
      </c>
      <c r="N36" s="1023">
        <v>6</v>
      </c>
      <c r="O36" s="1023">
        <v>220.61500000000001</v>
      </c>
      <c r="P36" s="1025">
        <v>6</v>
      </c>
    </row>
    <row r="37" spans="2:16" x14ac:dyDescent="0.2">
      <c r="B37" s="999"/>
      <c r="C37" s="999"/>
      <c r="D37" s="999"/>
      <c r="E37" s="999"/>
      <c r="F37" s="999"/>
      <c r="G37" s="999"/>
      <c r="H37" s="999"/>
      <c r="I37" s="999"/>
      <c r="J37" s="999"/>
      <c r="K37" s="999"/>
      <c r="L37" s="999"/>
      <c r="M37" s="999"/>
      <c r="N37" s="999"/>
      <c r="O37" s="999"/>
    </row>
    <row r="38" spans="2:16" x14ac:dyDescent="0.2">
      <c r="B38" s="999"/>
      <c r="C38" s="999"/>
      <c r="D38" s="999"/>
      <c r="E38" s="999"/>
      <c r="F38" s="999"/>
      <c r="G38" s="999"/>
      <c r="H38" s="999"/>
      <c r="I38" s="999"/>
      <c r="J38" s="999"/>
      <c r="K38" s="999"/>
      <c r="L38" s="999"/>
      <c r="M38" s="999"/>
      <c r="N38" s="999"/>
      <c r="O38" s="999"/>
    </row>
    <row r="39" spans="2:16" x14ac:dyDescent="0.2">
      <c r="B39" s="999"/>
      <c r="C39" s="999"/>
      <c r="D39" s="999"/>
      <c r="E39" s="999"/>
      <c r="F39" s="999"/>
      <c r="G39" s="999"/>
      <c r="H39" s="999"/>
      <c r="I39" s="999"/>
      <c r="J39" s="999"/>
      <c r="K39" s="999"/>
      <c r="L39" s="999"/>
      <c r="M39" s="999"/>
      <c r="N39" s="999"/>
      <c r="O39" s="999"/>
    </row>
    <row r="40" spans="2:16" x14ac:dyDescent="0.2">
      <c r="B40" s="999"/>
      <c r="C40" s="999"/>
      <c r="D40" s="999"/>
      <c r="E40" s="999"/>
      <c r="F40" s="999"/>
      <c r="G40" s="999"/>
      <c r="H40" s="999"/>
      <c r="I40" s="999"/>
      <c r="J40" s="999"/>
      <c r="K40" s="999"/>
      <c r="L40" s="999"/>
      <c r="M40" s="999"/>
      <c r="N40" s="999"/>
      <c r="O40" s="999"/>
    </row>
    <row r="41" spans="2:16" x14ac:dyDescent="0.2">
      <c r="B41" s="999"/>
      <c r="C41" s="999"/>
      <c r="D41" s="999"/>
      <c r="E41" s="999"/>
      <c r="F41" s="999"/>
      <c r="G41" s="999"/>
      <c r="H41" s="999"/>
      <c r="I41" s="999"/>
      <c r="J41" s="999"/>
      <c r="K41" s="999"/>
      <c r="L41" s="999"/>
      <c r="M41" s="999"/>
      <c r="N41" s="999"/>
      <c r="O41" s="999"/>
    </row>
    <row r="42" spans="2:16" x14ac:dyDescent="0.2">
      <c r="B42" s="999"/>
      <c r="C42" s="999"/>
      <c r="D42" s="999"/>
      <c r="E42" s="999"/>
      <c r="F42" s="999"/>
      <c r="G42" s="999"/>
      <c r="H42" s="999"/>
      <c r="I42" s="999"/>
      <c r="J42" s="999"/>
      <c r="K42" s="999"/>
      <c r="L42" s="999"/>
      <c r="M42" s="999"/>
      <c r="N42" s="999"/>
      <c r="O42" s="999"/>
    </row>
    <row r="43" spans="2:16" x14ac:dyDescent="0.2">
      <c r="B43" s="999"/>
      <c r="C43" s="999"/>
      <c r="D43" s="999"/>
      <c r="E43" s="999"/>
      <c r="F43" s="999"/>
      <c r="G43" s="999"/>
      <c r="H43" s="999"/>
      <c r="I43" s="999"/>
      <c r="J43" s="999"/>
      <c r="K43" s="999"/>
      <c r="L43" s="999"/>
      <c r="M43" s="999"/>
      <c r="N43" s="999"/>
      <c r="O43" s="999"/>
    </row>
    <row r="44" spans="2:16" x14ac:dyDescent="0.2">
      <c r="B44" s="999"/>
      <c r="C44" s="999"/>
      <c r="D44" s="999"/>
      <c r="E44" s="999"/>
      <c r="F44" s="999"/>
      <c r="G44" s="999"/>
      <c r="H44" s="999"/>
      <c r="I44" s="999"/>
      <c r="J44" s="999"/>
      <c r="K44" s="999"/>
      <c r="L44" s="999"/>
      <c r="M44" s="999"/>
      <c r="N44" s="999"/>
      <c r="O44" s="999"/>
    </row>
    <row r="45" spans="2:16" x14ac:dyDescent="0.2">
      <c r="B45" s="999"/>
      <c r="C45" s="999"/>
      <c r="D45" s="999"/>
      <c r="E45" s="999"/>
      <c r="F45" s="999"/>
      <c r="G45" s="999"/>
      <c r="H45" s="999"/>
      <c r="I45" s="999"/>
      <c r="J45" s="999"/>
      <c r="K45" s="999"/>
      <c r="L45" s="999"/>
      <c r="M45" s="999"/>
      <c r="N45" s="999"/>
      <c r="O45" s="999"/>
    </row>
    <row r="46" spans="2:16" x14ac:dyDescent="0.2">
      <c r="B46" s="999"/>
      <c r="C46" s="999"/>
      <c r="D46" s="999"/>
      <c r="E46" s="999"/>
      <c r="F46" s="999"/>
      <c r="G46" s="999"/>
      <c r="H46" s="999"/>
      <c r="I46" s="999"/>
      <c r="J46" s="999"/>
      <c r="K46" s="999"/>
      <c r="L46" s="999"/>
      <c r="M46" s="999"/>
      <c r="N46" s="999"/>
      <c r="O46" s="999"/>
    </row>
    <row r="47" spans="2:16" x14ac:dyDescent="0.2">
      <c r="B47" s="999"/>
      <c r="C47" s="999"/>
      <c r="D47" s="999"/>
      <c r="E47" s="999"/>
      <c r="F47" s="999"/>
      <c r="G47" s="999"/>
      <c r="H47" s="999"/>
      <c r="I47" s="999"/>
      <c r="J47" s="999"/>
      <c r="K47" s="999"/>
      <c r="L47" s="999"/>
      <c r="M47" s="999"/>
      <c r="N47" s="999"/>
      <c r="O47" s="999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30">
    <tabColor rgb="FFFFFF00"/>
  </sheetPr>
  <dimension ref="A3:L98"/>
  <sheetViews>
    <sheetView topLeftCell="A67" workbookViewId="0">
      <selection activeCell="B90" sqref="B90"/>
    </sheetView>
  </sheetViews>
  <sheetFormatPr defaultRowHeight="12.75" x14ac:dyDescent="0.2"/>
  <cols>
    <col min="1" max="16384" width="9.140625" style="781"/>
  </cols>
  <sheetData>
    <row r="3" spans="1:12" ht="18.75" x14ac:dyDescent="0.3">
      <c r="B3" s="779" t="s">
        <v>345</v>
      </c>
      <c r="C3" s="780"/>
      <c r="D3" s="780"/>
      <c r="E3" s="780"/>
      <c r="F3" s="780"/>
      <c r="G3" s="780"/>
      <c r="H3" s="780"/>
      <c r="I3" s="780"/>
      <c r="J3" s="780"/>
    </row>
    <row r="4" spans="1:12" ht="15.75" x14ac:dyDescent="0.25">
      <c r="B4" s="782"/>
    </row>
    <row r="5" spans="1:12" ht="15.75" x14ac:dyDescent="0.25">
      <c r="B5" s="783"/>
    </row>
    <row r="6" spans="1:12" ht="15.75" x14ac:dyDescent="0.2">
      <c r="A6" s="792"/>
      <c r="B6" s="793" t="s">
        <v>735</v>
      </c>
      <c r="C6" s="792"/>
      <c r="D6" s="792"/>
      <c r="E6" s="792"/>
      <c r="F6" s="792"/>
      <c r="G6" s="792"/>
      <c r="H6" s="792"/>
      <c r="I6" s="792"/>
      <c r="J6" s="792"/>
      <c r="K6" s="792"/>
      <c r="L6" s="792"/>
    </row>
    <row r="7" spans="1:12" ht="15.75" x14ac:dyDescent="0.2">
      <c r="A7" s="792"/>
      <c r="B7" s="793" t="s">
        <v>804</v>
      </c>
      <c r="C7" s="792"/>
      <c r="D7" s="792"/>
      <c r="E7" s="792"/>
      <c r="F7" s="792"/>
      <c r="G7" s="792"/>
      <c r="H7" s="792"/>
      <c r="I7" s="792"/>
      <c r="J7" s="792"/>
      <c r="K7" s="792"/>
      <c r="L7" s="792"/>
    </row>
    <row r="8" spans="1:12" ht="15.75" x14ac:dyDescent="0.2">
      <c r="A8" s="792"/>
      <c r="B8" s="793" t="s">
        <v>805</v>
      </c>
      <c r="C8" s="792"/>
      <c r="D8" s="792"/>
      <c r="E8" s="792"/>
      <c r="F8" s="792"/>
      <c r="G8" s="792"/>
      <c r="H8" s="792"/>
      <c r="I8" s="792"/>
      <c r="J8" s="792"/>
      <c r="K8" s="792"/>
      <c r="L8" s="792"/>
    </row>
    <row r="9" spans="1:12" ht="15.75" x14ac:dyDescent="0.2">
      <c r="A9" s="792"/>
      <c r="B9" s="793" t="s">
        <v>806</v>
      </c>
      <c r="C9" s="792"/>
      <c r="D9" s="792"/>
      <c r="E9" s="792"/>
      <c r="F9" s="792"/>
      <c r="G9" s="792"/>
      <c r="H9" s="792"/>
      <c r="I9" s="792"/>
      <c r="J9" s="792"/>
      <c r="K9" s="792"/>
      <c r="L9" s="792"/>
    </row>
    <row r="10" spans="1:12" ht="15.75" x14ac:dyDescent="0.2">
      <c r="A10" s="792"/>
      <c r="B10" s="793" t="s">
        <v>807</v>
      </c>
      <c r="C10" s="792"/>
      <c r="D10" s="792"/>
      <c r="E10" s="792"/>
      <c r="F10" s="792"/>
      <c r="G10" s="792"/>
      <c r="H10" s="792"/>
      <c r="I10" s="792"/>
      <c r="J10" s="792"/>
      <c r="K10" s="792"/>
      <c r="L10" s="792"/>
    </row>
    <row r="11" spans="1:12" ht="15.75" x14ac:dyDescent="0.2">
      <c r="A11" s="792"/>
      <c r="B11" s="793"/>
      <c r="C11" s="792"/>
      <c r="D11" s="792"/>
      <c r="E11" s="792"/>
      <c r="F11" s="792"/>
      <c r="G11" s="792"/>
      <c r="H11" s="792"/>
      <c r="I11" s="792"/>
      <c r="J11" s="792"/>
      <c r="K11" s="792"/>
      <c r="L11" s="792"/>
    </row>
    <row r="12" spans="1:12" ht="15.75" x14ac:dyDescent="0.2">
      <c r="A12" s="792"/>
      <c r="B12" s="793" t="s">
        <v>736</v>
      </c>
      <c r="C12" s="792"/>
      <c r="D12" s="792"/>
      <c r="E12" s="792"/>
      <c r="F12" s="792"/>
      <c r="G12" s="792"/>
      <c r="H12" s="792"/>
      <c r="I12" s="792"/>
      <c r="J12" s="792"/>
      <c r="K12" s="792"/>
      <c r="L12" s="792"/>
    </row>
    <row r="13" spans="1:12" ht="15.75" x14ac:dyDescent="0.2">
      <c r="A13" s="792"/>
      <c r="B13" s="793" t="s">
        <v>598</v>
      </c>
      <c r="C13" s="792"/>
      <c r="D13" s="792"/>
      <c r="E13" s="792"/>
      <c r="F13" s="792"/>
      <c r="G13" s="792"/>
      <c r="H13" s="792"/>
      <c r="I13" s="792"/>
      <c r="J13" s="792"/>
      <c r="K13" s="792"/>
      <c r="L13" s="792"/>
    </row>
    <row r="14" spans="1:12" ht="15.75" x14ac:dyDescent="0.2">
      <c r="A14" s="792"/>
      <c r="B14" s="793" t="s">
        <v>599</v>
      </c>
      <c r="C14" s="792"/>
      <c r="D14" s="792"/>
      <c r="E14" s="792"/>
      <c r="F14" s="792"/>
      <c r="G14" s="792"/>
      <c r="H14" s="792"/>
      <c r="I14" s="792"/>
      <c r="J14" s="792"/>
      <c r="K14" s="792"/>
      <c r="L14" s="792"/>
    </row>
    <row r="15" spans="1:12" ht="15.75" x14ac:dyDescent="0.2">
      <c r="A15" s="792"/>
      <c r="B15" s="793" t="s">
        <v>600</v>
      </c>
      <c r="C15" s="792"/>
      <c r="D15" s="792"/>
      <c r="E15" s="792"/>
      <c r="F15" s="792"/>
      <c r="G15" s="792"/>
      <c r="H15" s="792"/>
      <c r="I15" s="792"/>
      <c r="J15" s="792"/>
      <c r="K15" s="792"/>
      <c r="L15" s="792"/>
    </row>
    <row r="16" spans="1:12" ht="15.75" x14ac:dyDescent="0.2">
      <c r="A16" s="792"/>
      <c r="B16" s="793" t="s">
        <v>737</v>
      </c>
      <c r="C16" s="792"/>
      <c r="D16" s="792"/>
      <c r="E16" s="792"/>
      <c r="F16" s="792"/>
      <c r="G16" s="792"/>
      <c r="H16" s="792"/>
      <c r="I16" s="792"/>
      <c r="J16" s="792"/>
      <c r="K16" s="792"/>
      <c r="L16" s="792"/>
    </row>
    <row r="17" spans="1:12" ht="15.75" x14ac:dyDescent="0.2">
      <c r="A17" s="792"/>
      <c r="B17" s="793"/>
      <c r="C17" s="792"/>
      <c r="D17" s="792"/>
      <c r="E17" s="792"/>
      <c r="F17" s="792"/>
      <c r="G17" s="792"/>
      <c r="H17" s="792"/>
      <c r="I17" s="792"/>
      <c r="J17" s="792"/>
      <c r="K17" s="792"/>
      <c r="L17" s="792"/>
    </row>
    <row r="18" spans="1:12" ht="15.75" x14ac:dyDescent="0.2">
      <c r="A18" s="792"/>
      <c r="B18" s="793" t="s">
        <v>734</v>
      </c>
      <c r="C18" s="793"/>
      <c r="D18" s="793"/>
      <c r="E18" s="792"/>
      <c r="F18" s="792"/>
      <c r="G18" s="792"/>
      <c r="H18" s="792"/>
      <c r="I18" s="792"/>
      <c r="J18" s="792"/>
      <c r="K18" s="792"/>
      <c r="L18" s="792"/>
    </row>
    <row r="19" spans="1:12" ht="15.75" x14ac:dyDescent="0.2">
      <c r="A19" s="792"/>
      <c r="B19" s="793" t="s">
        <v>604</v>
      </c>
      <c r="C19" s="792"/>
      <c r="D19" s="792"/>
      <c r="E19" s="792"/>
      <c r="F19" s="792"/>
      <c r="G19" s="792"/>
      <c r="H19" s="792"/>
      <c r="I19" s="792"/>
      <c r="J19" s="792"/>
      <c r="K19" s="792"/>
      <c r="L19" s="792"/>
    </row>
    <row r="20" spans="1:12" ht="15.75" x14ac:dyDescent="0.2">
      <c r="A20" s="792"/>
      <c r="B20" s="793" t="s">
        <v>601</v>
      </c>
      <c r="C20" s="792"/>
      <c r="D20" s="792"/>
      <c r="E20" s="792"/>
      <c r="F20" s="792"/>
      <c r="G20" s="792"/>
      <c r="H20" s="792"/>
      <c r="I20" s="792"/>
      <c r="J20" s="792"/>
      <c r="K20" s="792"/>
      <c r="L20" s="792"/>
    </row>
    <row r="21" spans="1:12" ht="15.75" x14ac:dyDescent="0.2">
      <c r="A21" s="792"/>
      <c r="B21" s="793" t="s">
        <v>602</v>
      </c>
      <c r="C21" s="792"/>
      <c r="D21" s="792"/>
      <c r="E21" s="792"/>
      <c r="F21" s="792"/>
      <c r="G21" s="792"/>
      <c r="H21" s="792"/>
      <c r="I21" s="792"/>
      <c r="J21" s="792"/>
      <c r="K21" s="792"/>
      <c r="L21" s="792"/>
    </row>
    <row r="22" spans="1:12" ht="15.75" x14ac:dyDescent="0.2">
      <c r="A22" s="792"/>
      <c r="B22" s="793" t="s">
        <v>603</v>
      </c>
      <c r="C22" s="792"/>
      <c r="D22" s="792"/>
      <c r="E22" s="792"/>
      <c r="F22" s="792"/>
      <c r="G22" s="792"/>
      <c r="H22" s="792"/>
      <c r="I22" s="792"/>
      <c r="J22" s="792"/>
      <c r="K22" s="792"/>
      <c r="L22" s="792"/>
    </row>
    <row r="23" spans="1:12" ht="15.75" x14ac:dyDescent="0.2">
      <c r="A23" s="792"/>
      <c r="B23" s="793"/>
      <c r="C23" s="792"/>
      <c r="D23" s="792"/>
      <c r="E23" s="792"/>
      <c r="F23" s="792"/>
      <c r="G23" s="792"/>
      <c r="H23" s="792"/>
      <c r="I23" s="792"/>
      <c r="J23" s="792"/>
      <c r="K23" s="792"/>
      <c r="L23" s="792"/>
    </row>
    <row r="24" spans="1:12" ht="15.75" x14ac:dyDescent="0.2">
      <c r="A24" s="792"/>
      <c r="B24" s="793" t="s">
        <v>609</v>
      </c>
      <c r="C24" s="792"/>
      <c r="D24" s="792"/>
      <c r="E24" s="792"/>
      <c r="F24" s="792"/>
      <c r="G24" s="792"/>
      <c r="H24" s="792"/>
      <c r="I24" s="792"/>
      <c r="J24" s="792"/>
      <c r="K24" s="792"/>
      <c r="L24" s="792"/>
    </row>
    <row r="25" spans="1:12" ht="15.75" x14ac:dyDescent="0.2">
      <c r="A25" s="792"/>
      <c r="B25" s="793" t="s">
        <v>605</v>
      </c>
      <c r="C25" s="792"/>
      <c r="D25" s="792"/>
      <c r="E25" s="792"/>
      <c r="F25" s="792"/>
      <c r="G25" s="792"/>
      <c r="H25" s="792"/>
      <c r="I25" s="792"/>
      <c r="J25" s="792"/>
      <c r="K25" s="792"/>
      <c r="L25" s="792"/>
    </row>
    <row r="26" spans="1:12" ht="15.75" x14ac:dyDescent="0.2">
      <c r="A26" s="792"/>
      <c r="B26" s="793" t="s">
        <v>606</v>
      </c>
      <c r="C26" s="792"/>
      <c r="D26" s="792"/>
      <c r="E26" s="792"/>
      <c r="F26" s="792"/>
      <c r="G26" s="792"/>
      <c r="H26" s="792"/>
      <c r="I26" s="792"/>
      <c r="J26" s="792"/>
      <c r="K26" s="792"/>
      <c r="L26" s="792"/>
    </row>
    <row r="27" spans="1:12" ht="15.75" x14ac:dyDescent="0.2">
      <c r="A27" s="792"/>
      <c r="B27" s="793" t="s">
        <v>607</v>
      </c>
      <c r="C27" s="792"/>
      <c r="D27" s="792"/>
      <c r="E27" s="792"/>
      <c r="F27" s="792"/>
      <c r="G27" s="792"/>
      <c r="H27" s="792"/>
      <c r="I27" s="792"/>
      <c r="J27" s="792"/>
      <c r="K27" s="792"/>
      <c r="L27" s="792"/>
    </row>
    <row r="28" spans="1:12" ht="15.75" x14ac:dyDescent="0.2">
      <c r="A28" s="792"/>
      <c r="B28" s="793" t="s">
        <v>608</v>
      </c>
      <c r="C28" s="792"/>
      <c r="D28" s="792"/>
      <c r="E28" s="792"/>
      <c r="F28" s="792"/>
      <c r="G28" s="792"/>
      <c r="H28" s="792"/>
      <c r="I28" s="792"/>
      <c r="J28" s="792"/>
      <c r="K28" s="792"/>
      <c r="L28" s="792"/>
    </row>
    <row r="29" spans="1:12" x14ac:dyDescent="0.2">
      <c r="A29" s="792"/>
      <c r="L29" s="792"/>
    </row>
    <row r="30" spans="1:12" ht="15.75" x14ac:dyDescent="0.25">
      <c r="A30" s="792"/>
      <c r="B30" s="794" t="s">
        <v>738</v>
      </c>
      <c r="E30" s="792"/>
      <c r="F30" s="792"/>
      <c r="G30" s="792"/>
      <c r="H30" s="792"/>
      <c r="I30" s="792"/>
      <c r="J30" s="792"/>
      <c r="K30" s="792"/>
      <c r="L30" s="792"/>
    </row>
    <row r="31" spans="1:12" ht="15.75" x14ac:dyDescent="0.25">
      <c r="A31" s="792"/>
      <c r="B31" s="794" t="s">
        <v>808</v>
      </c>
      <c r="E31" s="792"/>
      <c r="F31" s="792"/>
      <c r="G31" s="792"/>
      <c r="H31" s="792"/>
      <c r="I31" s="792"/>
      <c r="J31" s="792"/>
      <c r="K31" s="792"/>
      <c r="L31" s="792"/>
    </row>
    <row r="32" spans="1:12" x14ac:dyDescent="0.2">
      <c r="A32" s="792"/>
      <c r="B32" s="792"/>
      <c r="C32" s="792"/>
      <c r="D32" s="792"/>
      <c r="E32" s="792"/>
      <c r="F32" s="792"/>
      <c r="G32" s="792"/>
      <c r="H32" s="792"/>
      <c r="I32" s="792"/>
      <c r="J32" s="792"/>
      <c r="K32" s="792"/>
      <c r="L32" s="792"/>
    </row>
    <row r="33" spans="1:12" ht="15.75" x14ac:dyDescent="0.25">
      <c r="A33" s="792"/>
      <c r="B33" s="794" t="s">
        <v>740</v>
      </c>
      <c r="C33" s="792"/>
      <c r="D33" s="792"/>
      <c r="E33" s="792"/>
      <c r="F33" s="792"/>
      <c r="G33" s="792"/>
      <c r="H33" s="792"/>
      <c r="I33" s="792"/>
      <c r="J33" s="792"/>
      <c r="K33" s="792"/>
      <c r="L33" s="792"/>
    </row>
    <row r="34" spans="1:12" ht="15.75" x14ac:dyDescent="0.25">
      <c r="A34" s="792"/>
      <c r="B34" s="792" t="s">
        <v>610</v>
      </c>
      <c r="C34" s="792"/>
      <c r="D34" s="792"/>
      <c r="E34" s="792"/>
      <c r="F34" s="792"/>
      <c r="G34" s="792"/>
      <c r="H34" s="792"/>
      <c r="I34" s="792"/>
      <c r="J34" s="792"/>
      <c r="K34" s="792"/>
      <c r="L34" s="792"/>
    </row>
    <row r="35" spans="1:12" ht="15.75" x14ac:dyDescent="0.2">
      <c r="A35" s="792"/>
      <c r="B35" s="1111" t="s">
        <v>782</v>
      </c>
      <c r="C35" s="792"/>
      <c r="D35" s="792"/>
      <c r="H35" s="792"/>
      <c r="I35" s="792"/>
      <c r="J35" s="792"/>
      <c r="K35" s="792"/>
      <c r="L35" s="792"/>
    </row>
    <row r="36" spans="1:12" ht="15.75" x14ac:dyDescent="0.25">
      <c r="A36" s="792"/>
      <c r="B36" s="794" t="s">
        <v>783</v>
      </c>
      <c r="C36" s="792"/>
      <c r="D36" s="792"/>
      <c r="L36" s="792"/>
    </row>
    <row r="37" spans="1:12" ht="15.75" x14ac:dyDescent="0.25">
      <c r="B37" s="792" t="s">
        <v>813</v>
      </c>
      <c r="L37" s="792"/>
    </row>
    <row r="38" spans="1:12" x14ac:dyDescent="0.2">
      <c r="L38" s="792"/>
    </row>
    <row r="39" spans="1:12" ht="15.75" x14ac:dyDescent="0.25">
      <c r="B39" s="794" t="s">
        <v>739</v>
      </c>
      <c r="L39" s="792"/>
    </row>
    <row r="40" spans="1:12" ht="15.75" x14ac:dyDescent="0.25">
      <c r="B40" s="794" t="s">
        <v>779</v>
      </c>
      <c r="L40" s="792"/>
    </row>
    <row r="41" spans="1:12" ht="15.75" x14ac:dyDescent="0.25">
      <c r="B41" s="794" t="s">
        <v>780</v>
      </c>
      <c r="L41" s="792"/>
    </row>
    <row r="42" spans="1:12" ht="15.75" x14ac:dyDescent="0.25">
      <c r="B42" s="794" t="s">
        <v>781</v>
      </c>
      <c r="L42" s="792"/>
    </row>
    <row r="43" spans="1:12" ht="15.75" x14ac:dyDescent="0.25">
      <c r="B43" s="794" t="s">
        <v>812</v>
      </c>
      <c r="L43" s="792"/>
    </row>
    <row r="44" spans="1:12" x14ac:dyDescent="0.2">
      <c r="L44" s="792"/>
    </row>
    <row r="45" spans="1:12" ht="15.75" x14ac:dyDescent="0.25">
      <c r="B45" s="794" t="s">
        <v>741</v>
      </c>
      <c r="L45" s="792"/>
    </row>
    <row r="46" spans="1:12" ht="15.75" x14ac:dyDescent="0.25">
      <c r="B46" s="794" t="s">
        <v>784</v>
      </c>
      <c r="L46" s="792"/>
    </row>
    <row r="47" spans="1:12" ht="15.75" x14ac:dyDescent="0.25">
      <c r="B47" s="794" t="s">
        <v>785</v>
      </c>
      <c r="L47" s="792"/>
    </row>
    <row r="48" spans="1:12" ht="15.75" x14ac:dyDescent="0.25">
      <c r="B48" s="794" t="s">
        <v>786</v>
      </c>
      <c r="L48" s="792"/>
    </row>
    <row r="49" spans="2:12" ht="15.75" x14ac:dyDescent="0.25">
      <c r="B49" s="794" t="s">
        <v>811</v>
      </c>
      <c r="L49" s="792"/>
    </row>
    <row r="50" spans="2:12" x14ac:dyDescent="0.2">
      <c r="L50" s="792"/>
    </row>
    <row r="51" spans="2:12" ht="15.75" x14ac:dyDescent="0.25">
      <c r="B51" s="794" t="s">
        <v>742</v>
      </c>
      <c r="L51" s="792"/>
    </row>
    <row r="52" spans="2:12" ht="15.75" x14ac:dyDescent="0.25">
      <c r="B52" s="794" t="s">
        <v>787</v>
      </c>
      <c r="L52" s="792"/>
    </row>
    <row r="53" spans="2:12" ht="15.75" x14ac:dyDescent="0.25">
      <c r="B53" s="794" t="s">
        <v>788</v>
      </c>
      <c r="L53" s="792"/>
    </row>
    <row r="54" spans="2:12" ht="15.75" x14ac:dyDescent="0.25">
      <c r="B54" s="794" t="s">
        <v>789</v>
      </c>
      <c r="L54" s="792"/>
    </row>
    <row r="55" spans="2:12" ht="15.75" x14ac:dyDescent="0.25">
      <c r="B55" s="794" t="s">
        <v>810</v>
      </c>
      <c r="L55" s="792"/>
    </row>
    <row r="56" spans="2:12" x14ac:dyDescent="0.2">
      <c r="L56" s="792"/>
    </row>
    <row r="57" spans="2:12" ht="15.75" x14ac:dyDescent="0.25">
      <c r="B57" s="794" t="s">
        <v>743</v>
      </c>
      <c r="L57" s="792"/>
    </row>
    <row r="58" spans="2:12" ht="15.75" x14ac:dyDescent="0.25">
      <c r="B58" s="794" t="s">
        <v>790</v>
      </c>
      <c r="L58" s="792"/>
    </row>
    <row r="59" spans="2:12" ht="15.75" x14ac:dyDescent="0.25">
      <c r="B59" s="794" t="s">
        <v>791</v>
      </c>
      <c r="L59" s="792"/>
    </row>
    <row r="60" spans="2:12" ht="15.75" x14ac:dyDescent="0.25">
      <c r="B60" s="794" t="s">
        <v>792</v>
      </c>
      <c r="L60" s="792"/>
    </row>
    <row r="61" spans="2:12" ht="15.75" x14ac:dyDescent="0.25">
      <c r="B61" s="794" t="s">
        <v>809</v>
      </c>
      <c r="L61" s="792"/>
    </row>
    <row r="62" spans="2:12" x14ac:dyDescent="0.2">
      <c r="L62" s="792"/>
    </row>
    <row r="63" spans="2:12" ht="15.75" x14ac:dyDescent="0.25">
      <c r="B63" s="794" t="s">
        <v>776</v>
      </c>
      <c r="C63" s="794"/>
      <c r="D63" s="792"/>
      <c r="L63" s="792"/>
    </row>
    <row r="64" spans="2:12" ht="15.75" x14ac:dyDescent="0.25">
      <c r="B64" s="794" t="s">
        <v>793</v>
      </c>
      <c r="C64" s="794"/>
      <c r="D64" s="792"/>
      <c r="L64" s="792"/>
    </row>
    <row r="65" spans="2:12" ht="15.75" x14ac:dyDescent="0.25">
      <c r="B65" s="794" t="s">
        <v>794</v>
      </c>
      <c r="C65" s="794"/>
      <c r="D65" s="792"/>
      <c r="L65" s="792"/>
    </row>
    <row r="66" spans="2:12" ht="15.75" x14ac:dyDescent="0.25">
      <c r="B66" s="794" t="s">
        <v>795</v>
      </c>
      <c r="C66" s="794"/>
      <c r="D66" s="792"/>
      <c r="L66" s="792"/>
    </row>
    <row r="67" spans="2:12" ht="15.75" x14ac:dyDescent="0.25">
      <c r="B67" s="794" t="s">
        <v>796</v>
      </c>
      <c r="C67" s="794"/>
      <c r="D67" s="792"/>
      <c r="L67" s="792"/>
    </row>
    <row r="68" spans="2:12" x14ac:dyDescent="0.2">
      <c r="L68" s="792"/>
    </row>
    <row r="69" spans="2:12" ht="15.75" x14ac:dyDescent="0.25">
      <c r="B69" s="794" t="s">
        <v>777</v>
      </c>
      <c r="L69" s="792"/>
    </row>
    <row r="70" spans="2:12" ht="15.75" x14ac:dyDescent="0.25">
      <c r="B70" s="794" t="s">
        <v>797</v>
      </c>
      <c r="L70" s="792"/>
    </row>
    <row r="71" spans="2:12" ht="15.75" x14ac:dyDescent="0.25">
      <c r="B71" s="794" t="s">
        <v>798</v>
      </c>
      <c r="L71" s="792"/>
    </row>
    <row r="72" spans="2:12" ht="15.75" x14ac:dyDescent="0.25">
      <c r="B72" s="794" t="s">
        <v>799</v>
      </c>
      <c r="L72" s="792"/>
    </row>
    <row r="73" spans="2:12" ht="15.75" x14ac:dyDescent="0.25">
      <c r="B73" s="794" t="s">
        <v>800</v>
      </c>
      <c r="L73" s="792"/>
    </row>
    <row r="74" spans="2:12" x14ac:dyDescent="0.2">
      <c r="L74" s="792"/>
    </row>
    <row r="75" spans="2:12" ht="15.75" x14ac:dyDescent="0.25">
      <c r="B75" s="794" t="s">
        <v>778</v>
      </c>
      <c r="L75" s="792"/>
    </row>
    <row r="76" spans="2:12" ht="15.75" x14ac:dyDescent="0.25">
      <c r="B76" s="794" t="s">
        <v>801</v>
      </c>
      <c r="L76" s="792"/>
    </row>
    <row r="77" spans="2:12" ht="15.75" x14ac:dyDescent="0.25">
      <c r="B77" s="794" t="s">
        <v>802</v>
      </c>
      <c r="L77" s="792"/>
    </row>
    <row r="78" spans="2:12" ht="15.75" x14ac:dyDescent="0.25">
      <c r="B78" s="794" t="s">
        <v>803</v>
      </c>
      <c r="L78" s="792"/>
    </row>
    <row r="79" spans="2:12" ht="15.75" x14ac:dyDescent="0.25">
      <c r="B79" s="794" t="s">
        <v>814</v>
      </c>
      <c r="L79" s="792"/>
    </row>
    <row r="80" spans="2:12" x14ac:dyDescent="0.2">
      <c r="L80" s="792"/>
    </row>
    <row r="81" spans="2:12" ht="15.75" x14ac:dyDescent="0.25">
      <c r="B81" s="794" t="s">
        <v>975</v>
      </c>
      <c r="C81" s="794"/>
      <c r="D81" s="794"/>
      <c r="E81" s="1524"/>
      <c r="F81" s="1524"/>
      <c r="G81" s="1524"/>
      <c r="H81" s="1524"/>
      <c r="I81" s="1524"/>
      <c r="L81" s="792"/>
    </row>
    <row r="82" spans="2:12" ht="15.75" x14ac:dyDescent="0.25">
      <c r="B82" s="794" t="s">
        <v>976</v>
      </c>
      <c r="C82" s="794"/>
      <c r="D82" s="794"/>
      <c r="E82" s="1524"/>
      <c r="F82" s="1524"/>
      <c r="G82" s="1524"/>
      <c r="H82" s="1524"/>
      <c r="I82" s="1524"/>
      <c r="L82" s="792"/>
    </row>
    <row r="83" spans="2:12" ht="15.75" x14ac:dyDescent="0.25">
      <c r="B83" s="794" t="s">
        <v>977</v>
      </c>
      <c r="C83" s="794"/>
      <c r="D83" s="794"/>
      <c r="E83" s="1524"/>
      <c r="F83" s="1524"/>
      <c r="G83" s="1524"/>
      <c r="H83" s="1524"/>
      <c r="I83" s="1524"/>
      <c r="L83" s="792"/>
    </row>
    <row r="84" spans="2:12" ht="15.75" x14ac:dyDescent="0.25">
      <c r="B84" s="794" t="s">
        <v>978</v>
      </c>
      <c r="C84" s="794"/>
      <c r="D84" s="794"/>
      <c r="E84" s="1524"/>
      <c r="F84" s="1524"/>
      <c r="G84" s="1524"/>
      <c r="H84" s="1524"/>
      <c r="I84" s="1524"/>
      <c r="L84" s="792"/>
    </row>
    <row r="85" spans="2:12" ht="15.75" x14ac:dyDescent="0.25">
      <c r="B85" s="794" t="s">
        <v>974</v>
      </c>
      <c r="C85" s="794"/>
      <c r="D85" s="794"/>
      <c r="E85" s="1524"/>
      <c r="F85" s="1524"/>
      <c r="G85" s="1524"/>
      <c r="H85" s="1524"/>
      <c r="I85" s="1524"/>
      <c r="L85" s="792"/>
    </row>
    <row r="86" spans="2:12" x14ac:dyDescent="0.2">
      <c r="L86" s="792"/>
    </row>
    <row r="87" spans="2:12" ht="15.75" x14ac:dyDescent="0.25">
      <c r="B87" s="794" t="s">
        <v>990</v>
      </c>
      <c r="L87" s="792"/>
    </row>
    <row r="88" spans="2:12" ht="15.75" x14ac:dyDescent="0.25">
      <c r="B88" s="794" t="s">
        <v>987</v>
      </c>
      <c r="L88" s="792"/>
    </row>
    <row r="89" spans="2:12" ht="15.75" x14ac:dyDescent="0.25">
      <c r="B89" s="794" t="s">
        <v>988</v>
      </c>
      <c r="L89" s="792"/>
    </row>
    <row r="90" spans="2:12" ht="15.75" x14ac:dyDescent="0.25">
      <c r="B90" s="794" t="s">
        <v>989</v>
      </c>
      <c r="L90" s="792"/>
    </row>
    <row r="91" spans="2:12" x14ac:dyDescent="0.2">
      <c r="B91" s="1573"/>
      <c r="L91" s="792"/>
    </row>
    <row r="92" spans="2:12" x14ac:dyDescent="0.2">
      <c r="L92" s="792"/>
    </row>
    <row r="93" spans="2:12" x14ac:dyDescent="0.2">
      <c r="L93" s="792"/>
    </row>
    <row r="94" spans="2:12" x14ac:dyDescent="0.2">
      <c r="L94" s="792"/>
    </row>
    <row r="95" spans="2:12" x14ac:dyDescent="0.2">
      <c r="L95" s="792"/>
    </row>
    <row r="96" spans="2:12" x14ac:dyDescent="0.2">
      <c r="L96" s="792"/>
    </row>
    <row r="97" spans="12:12" x14ac:dyDescent="0.2">
      <c r="L97" s="792"/>
    </row>
    <row r="98" spans="12:12" x14ac:dyDescent="0.2">
      <c r="L98" s="792"/>
    </row>
  </sheetData>
  <pageMargins left="0.55118110236220474" right="0.55118110236220474" top="0.98425196850393704" bottom="0.98425196850393704" header="0.51181102362204722" footer="0.51181102362204722"/>
  <pageSetup paperSize="9" orientation="portrait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8">
    <tabColor rgb="FF008000"/>
  </sheetPr>
  <dimension ref="A1:IW60"/>
  <sheetViews>
    <sheetView topLeftCell="A7" zoomScale="90" zoomScaleNormal="90" workbookViewId="0">
      <selection activeCell="AC6" sqref="AC6"/>
    </sheetView>
  </sheetViews>
  <sheetFormatPr defaultRowHeight="15" x14ac:dyDescent="0.2"/>
  <cols>
    <col min="1" max="1" width="5.140625" style="66"/>
    <col min="2" max="2" width="21.85546875" style="67"/>
    <col min="3" max="3" width="19.85546875" style="30"/>
    <col min="4" max="4" width="5.7109375" style="30"/>
    <col min="5" max="5" width="9.28515625" style="68"/>
    <col min="6" max="6" width="5.7109375" style="30"/>
    <col min="7" max="7" width="9.28515625" style="68"/>
    <col min="8" max="8" width="5.7109375" style="30"/>
    <col min="9" max="9" width="9.28515625" style="68"/>
    <col min="10" max="10" width="5.7109375" style="30"/>
    <col min="11" max="11" width="9.28515625" style="68"/>
    <col min="12" max="12" width="5.7109375" style="30"/>
    <col min="13" max="13" width="9.28515625" style="68"/>
    <col min="14" max="14" width="5.7109375" style="30"/>
    <col min="15" max="15" width="9.28515625" style="68"/>
    <col min="16" max="16" width="5.7109375" style="30"/>
    <col min="17" max="17" width="9.28515625" style="68"/>
    <col min="18" max="18" width="5.7109375" style="30"/>
    <col min="19" max="19" width="9.28515625" style="68"/>
    <col min="20" max="20" width="11" style="30"/>
    <col min="21" max="21" width="10" style="68"/>
    <col min="22" max="22" width="10.5703125" style="30"/>
    <col min="23" max="28" width="0" style="30" hidden="1"/>
    <col min="29" max="257" width="9.140625" style="30"/>
  </cols>
  <sheetData>
    <row r="1" spans="1:28" ht="23.25" x14ac:dyDescent="0.35">
      <c r="B1" s="1679" t="s">
        <v>0</v>
      </c>
      <c r="C1" s="1679"/>
      <c r="K1" s="69" t="s">
        <v>1</v>
      </c>
      <c r="Q1" s="30"/>
    </row>
    <row r="2" spans="1:28" ht="23.25" x14ac:dyDescent="0.35">
      <c r="B2" s="1680" t="s">
        <v>2</v>
      </c>
      <c r="C2" s="1680"/>
      <c r="K2" s="69" t="s">
        <v>376</v>
      </c>
      <c r="Y2" s="61"/>
    </row>
    <row r="3" spans="1:28" ht="23.25" x14ac:dyDescent="0.35">
      <c r="K3" s="69" t="s">
        <v>30</v>
      </c>
    </row>
    <row r="4" spans="1:28" x14ac:dyDescent="0.2">
      <c r="B4" s="70"/>
      <c r="D4" s="71"/>
      <c r="E4" s="72"/>
      <c r="H4" s="71"/>
      <c r="I4" s="72"/>
      <c r="L4" s="71"/>
      <c r="M4" s="72"/>
      <c r="P4" s="71"/>
      <c r="Q4" s="72"/>
    </row>
    <row r="5" spans="1:28" s="37" customFormat="1" ht="20.25" customHeight="1" thickTop="1" thickBot="1" x14ac:dyDescent="0.25">
      <c r="A5" s="1700" t="s">
        <v>4</v>
      </c>
      <c r="B5" s="1702" t="s">
        <v>31</v>
      </c>
      <c r="C5" s="1703" t="s">
        <v>5</v>
      </c>
      <c r="D5" s="1697" t="s">
        <v>6</v>
      </c>
      <c r="E5" s="1697"/>
      <c r="F5" s="1698" t="s">
        <v>7</v>
      </c>
      <c r="G5" s="1698"/>
      <c r="H5" s="1697" t="s">
        <v>8</v>
      </c>
      <c r="I5" s="1697"/>
      <c r="J5" s="1698" t="s">
        <v>9</v>
      </c>
      <c r="K5" s="1698"/>
      <c r="L5" s="1697" t="s">
        <v>10</v>
      </c>
      <c r="M5" s="1697"/>
      <c r="N5" s="1698" t="s">
        <v>11</v>
      </c>
      <c r="O5" s="1698"/>
      <c r="P5" s="1697" t="s">
        <v>12</v>
      </c>
      <c r="Q5" s="1697"/>
      <c r="R5" s="1698" t="s">
        <v>13</v>
      </c>
      <c r="S5" s="1698"/>
      <c r="T5" s="1695" t="s">
        <v>18</v>
      </c>
      <c r="U5" s="1695"/>
      <c r="V5" s="1695"/>
    </row>
    <row r="6" spans="1:28" s="37" customFormat="1" ht="33" customHeight="1" thickTop="1" thickBot="1" x14ac:dyDescent="0.25">
      <c r="A6" s="1700"/>
      <c r="B6" s="1702"/>
      <c r="C6" s="1703"/>
      <c r="D6" s="1696" t="s">
        <v>420</v>
      </c>
      <c r="E6" s="1696"/>
      <c r="F6" s="1696" t="s">
        <v>423</v>
      </c>
      <c r="G6" s="1696"/>
      <c r="H6" s="1696" t="s">
        <v>379</v>
      </c>
      <c r="I6" s="1696"/>
      <c r="J6" s="1696" t="s">
        <v>380</v>
      </c>
      <c r="K6" s="1696"/>
      <c r="L6" s="1696" t="s">
        <v>381</v>
      </c>
      <c r="M6" s="1696"/>
      <c r="N6" s="1696" t="s">
        <v>382</v>
      </c>
      <c r="O6" s="1696"/>
      <c r="P6" s="1696" t="s">
        <v>383</v>
      </c>
      <c r="Q6" s="1696"/>
      <c r="R6" s="1696" t="s">
        <v>384</v>
      </c>
      <c r="S6" s="1696"/>
      <c r="T6" s="1695"/>
      <c r="U6" s="1695"/>
      <c r="V6" s="1695"/>
    </row>
    <row r="7" spans="1:28" s="37" customFormat="1" ht="12.75" customHeight="1" thickTop="1" x14ac:dyDescent="0.2">
      <c r="A7" s="1700"/>
      <c r="B7" s="1702"/>
      <c r="C7" s="1703"/>
      <c r="D7" s="522"/>
      <c r="E7" s="523"/>
      <c r="F7" s="522"/>
      <c r="G7" s="524"/>
      <c r="H7" s="525"/>
      <c r="I7" s="523"/>
      <c r="J7" s="522"/>
      <c r="K7" s="524"/>
      <c r="L7" s="525"/>
      <c r="M7" s="523"/>
      <c r="N7" s="522"/>
      <c r="O7" s="526"/>
      <c r="P7" s="525"/>
      <c r="Q7" s="523"/>
      <c r="R7" s="522"/>
      <c r="S7" s="524"/>
      <c r="T7" s="525"/>
      <c r="U7" s="527"/>
      <c r="V7" s="528"/>
      <c r="W7" s="73"/>
      <c r="X7" s="74"/>
      <c r="Y7" s="74"/>
      <c r="Z7" s="74"/>
      <c r="AA7" s="74"/>
    </row>
    <row r="8" spans="1:28" s="37" customFormat="1" ht="12.75" customHeight="1" x14ac:dyDescent="0.2">
      <c r="A8" s="509"/>
      <c r="B8" s="529"/>
      <c r="C8" s="530"/>
      <c r="D8" s="531" t="s">
        <v>19</v>
      </c>
      <c r="E8" s="532" t="s">
        <v>20</v>
      </c>
      <c r="F8" s="531" t="s">
        <v>19</v>
      </c>
      <c r="G8" s="533" t="s">
        <v>20</v>
      </c>
      <c r="H8" s="534" t="s">
        <v>19</v>
      </c>
      <c r="I8" s="532" t="s">
        <v>20</v>
      </c>
      <c r="J8" s="531" t="s">
        <v>19</v>
      </c>
      <c r="K8" s="533" t="s">
        <v>20</v>
      </c>
      <c r="L8" s="534" t="s">
        <v>19</v>
      </c>
      <c r="M8" s="532" t="s">
        <v>20</v>
      </c>
      <c r="N8" s="531" t="s">
        <v>19</v>
      </c>
      <c r="O8" s="535" t="s">
        <v>20</v>
      </c>
      <c r="P8" s="534" t="s">
        <v>19</v>
      </c>
      <c r="Q8" s="532" t="s">
        <v>20</v>
      </c>
      <c r="R8" s="531" t="s">
        <v>19</v>
      </c>
      <c r="S8" s="533" t="s">
        <v>20</v>
      </c>
      <c r="T8" s="534" t="s">
        <v>19</v>
      </c>
      <c r="U8" s="536" t="s">
        <v>21</v>
      </c>
      <c r="V8" s="537" t="s">
        <v>22</v>
      </c>
      <c r="W8" s="75"/>
      <c r="X8" s="74"/>
      <c r="Y8" s="74"/>
      <c r="Z8" s="74"/>
      <c r="AA8" s="74"/>
    </row>
    <row r="9" spans="1:28" s="37" customFormat="1" ht="12.75" customHeight="1" thickBot="1" x14ac:dyDescent="0.25">
      <c r="A9" s="515"/>
      <c r="B9" s="538"/>
      <c r="C9" s="539"/>
      <c r="D9" s="540"/>
      <c r="E9" s="541"/>
      <c r="F9" s="540"/>
      <c r="G9" s="542"/>
      <c r="H9" s="540"/>
      <c r="I9" s="541"/>
      <c r="J9" s="540"/>
      <c r="K9" s="542"/>
      <c r="L9" s="540"/>
      <c r="M9" s="541"/>
      <c r="N9" s="540"/>
      <c r="O9" s="542"/>
      <c r="P9" s="540"/>
      <c r="Q9" s="541"/>
      <c r="R9" s="540"/>
      <c r="S9" s="542"/>
      <c r="T9" s="540"/>
      <c r="U9" s="543"/>
      <c r="V9" s="521"/>
      <c r="W9" s="75"/>
      <c r="X9" s="74"/>
      <c r="Y9" s="74"/>
      <c r="Z9" s="74"/>
      <c r="AA9" s="74"/>
    </row>
    <row r="10" spans="1:28" s="39" customFormat="1" ht="15" customHeight="1" thickTop="1" x14ac:dyDescent="0.2">
      <c r="A10" s="1066">
        <v>1</v>
      </c>
      <c r="B10" s="77" t="s">
        <v>427</v>
      </c>
      <c r="C10" s="281" t="s">
        <v>243</v>
      </c>
      <c r="D10" s="299">
        <v>1</v>
      </c>
      <c r="E10" s="287">
        <v>2598</v>
      </c>
      <c r="F10" s="298">
        <v>3</v>
      </c>
      <c r="G10" s="277">
        <v>5567</v>
      </c>
      <c r="H10" s="78">
        <v>8</v>
      </c>
      <c r="I10" s="45">
        <v>1642</v>
      </c>
      <c r="J10" s="298">
        <v>1</v>
      </c>
      <c r="K10" s="278">
        <v>3919</v>
      </c>
      <c r="L10" s="78">
        <v>2</v>
      </c>
      <c r="M10" s="784">
        <v>7375</v>
      </c>
      <c r="N10" s="25">
        <v>2</v>
      </c>
      <c r="O10" s="289">
        <v>6580</v>
      </c>
      <c r="P10" s="25">
        <v>1</v>
      </c>
      <c r="Q10" s="45">
        <v>12580</v>
      </c>
      <c r="R10" s="25">
        <v>2</v>
      </c>
      <c r="S10" s="133">
        <v>915</v>
      </c>
      <c r="T10" s="487">
        <f t="shared" ref="T10:T48" si="0">+D10+F10+H10+J10+L10+N10+P10+R10</f>
        <v>20</v>
      </c>
      <c r="U10" s="489">
        <f t="shared" ref="U10:U48" si="1">E10+G10+I10+K10+M10+O10+Q10+S10</f>
        <v>41176</v>
      </c>
      <c r="V10" s="1066">
        <v>1</v>
      </c>
      <c r="W10" s="39">
        <f>IF(ISNUMBER(V10)=TRUE(),1,"")</f>
        <v>1</v>
      </c>
      <c r="X10" s="39">
        <f>IF(ISNUMBER(T10)=TRUE(),T10,"")</f>
        <v>20</v>
      </c>
      <c r="Y10" s="39">
        <f>IF(ISNUMBER(U10)=TRUE(),U10,"")</f>
        <v>41176</v>
      </c>
      <c r="Z10" s="40">
        <f>MAX(E10,G10,$J$10,K10,M10,O10,Q10,S10)</f>
        <v>12580</v>
      </c>
      <c r="AA10" s="39">
        <f>IF(ISNUMBER(X10)=TRUE(),X10-Y10/100000-Z10/1000000000,"")</f>
        <v>19.588227419999999</v>
      </c>
      <c r="AB10" s="39">
        <f>IF(ISNUMBER(AA10)=TRUE(),RANK(AA10,$AA$10:$AA$57,1),"")</f>
        <v>1</v>
      </c>
    </row>
    <row r="11" spans="1:28" s="39" customFormat="1" ht="15" customHeight="1" x14ac:dyDescent="0.2">
      <c r="A11" s="1066">
        <v>2</v>
      </c>
      <c r="B11" s="77" t="s">
        <v>101</v>
      </c>
      <c r="C11" s="281" t="s">
        <v>102</v>
      </c>
      <c r="D11" s="78">
        <v>5</v>
      </c>
      <c r="E11" s="45">
        <v>1708</v>
      </c>
      <c r="F11" s="80">
        <v>2</v>
      </c>
      <c r="G11" s="43">
        <v>3462</v>
      </c>
      <c r="H11" s="78">
        <v>3</v>
      </c>
      <c r="I11" s="45">
        <v>2933</v>
      </c>
      <c r="J11" s="80">
        <v>3</v>
      </c>
      <c r="K11" s="43">
        <v>4175</v>
      </c>
      <c r="L11" s="78">
        <v>1</v>
      </c>
      <c r="M11" s="45">
        <v>8525</v>
      </c>
      <c r="N11" s="80">
        <v>4</v>
      </c>
      <c r="O11" s="43">
        <v>5760</v>
      </c>
      <c r="P11" s="78">
        <v>1</v>
      </c>
      <c r="Q11" s="45">
        <v>8740</v>
      </c>
      <c r="R11" s="80">
        <v>1</v>
      </c>
      <c r="S11" s="43">
        <v>5255</v>
      </c>
      <c r="T11" s="487">
        <f t="shared" si="0"/>
        <v>20</v>
      </c>
      <c r="U11" s="489">
        <f t="shared" si="1"/>
        <v>40558</v>
      </c>
      <c r="V11" s="1066">
        <v>2</v>
      </c>
      <c r="Z11" s="40"/>
    </row>
    <row r="12" spans="1:28" s="39" customFormat="1" ht="15" customHeight="1" x14ac:dyDescent="0.2">
      <c r="A12" s="1067">
        <v>3</v>
      </c>
      <c r="B12" s="77" t="s">
        <v>78</v>
      </c>
      <c r="C12" s="281" t="s">
        <v>29</v>
      </c>
      <c r="D12" s="301">
        <v>4</v>
      </c>
      <c r="E12" s="289">
        <v>3095</v>
      </c>
      <c r="F12" s="300">
        <v>5</v>
      </c>
      <c r="G12" s="288">
        <v>1787</v>
      </c>
      <c r="H12" s="78">
        <v>1</v>
      </c>
      <c r="I12" s="45">
        <v>4336</v>
      </c>
      <c r="J12" s="300">
        <v>2</v>
      </c>
      <c r="K12" s="288">
        <v>5326</v>
      </c>
      <c r="L12" s="78">
        <v>2</v>
      </c>
      <c r="M12" s="289">
        <v>7325</v>
      </c>
      <c r="N12" s="300">
        <v>2</v>
      </c>
      <c r="O12" s="288">
        <v>8290</v>
      </c>
      <c r="P12" s="301">
        <v>4</v>
      </c>
      <c r="Q12" s="45">
        <v>3585</v>
      </c>
      <c r="R12" s="300">
        <v>1</v>
      </c>
      <c r="S12" s="288">
        <v>2430</v>
      </c>
      <c r="T12" s="487">
        <f t="shared" si="0"/>
        <v>21</v>
      </c>
      <c r="U12" s="489">
        <f t="shared" si="1"/>
        <v>36174</v>
      </c>
      <c r="V12" s="1067">
        <v>3</v>
      </c>
      <c r="W12" s="39">
        <f t="shared" ref="W12:W18" si="2">IF(ISNUMBER(V12)=TRUE(),1,"")</f>
        <v>1</v>
      </c>
      <c r="X12" s="39">
        <f t="shared" ref="X12:Y17" si="3">IF(ISNUMBER(T12)=TRUE(),T12,"")</f>
        <v>21</v>
      </c>
      <c r="Y12" s="39">
        <f t="shared" si="3"/>
        <v>36174</v>
      </c>
      <c r="Z12" s="40">
        <f t="shared" ref="Z12:Z43" si="4">MAX(E12,G12,I12,K12,M12,O12,Q12,S12)</f>
        <v>8290</v>
      </c>
      <c r="AA12" s="39">
        <f t="shared" ref="AA12:AA17" si="5">IF(ISNUMBER(X12)=TRUE(),X12-Y12/100000-Z12/1000000000,"")</f>
        <v>20.638251709999999</v>
      </c>
      <c r="AB12" s="39">
        <f t="shared" ref="AB12:AB17" si="6">IF(ISNUMBER(AA12)=TRUE(),RANK(AA12,$AA$10:$AA$57,1),"")</f>
        <v>2</v>
      </c>
    </row>
    <row r="13" spans="1:28" s="39" customFormat="1" ht="15" customHeight="1" x14ac:dyDescent="0.2">
      <c r="A13" s="1067">
        <v>4</v>
      </c>
      <c r="B13" s="77" t="s">
        <v>108</v>
      </c>
      <c r="C13" s="283" t="s">
        <v>106</v>
      </c>
      <c r="D13" s="301">
        <v>3</v>
      </c>
      <c r="E13" s="289">
        <v>4847</v>
      </c>
      <c r="F13" s="300">
        <v>2</v>
      </c>
      <c r="G13" s="288">
        <v>6900</v>
      </c>
      <c r="H13" s="799">
        <v>1</v>
      </c>
      <c r="I13" s="800">
        <v>3205</v>
      </c>
      <c r="J13" s="300">
        <v>6</v>
      </c>
      <c r="K13" s="288">
        <v>2532</v>
      </c>
      <c r="L13" s="78">
        <v>5</v>
      </c>
      <c r="M13" s="45">
        <v>2600</v>
      </c>
      <c r="N13" s="300">
        <v>3</v>
      </c>
      <c r="O13" s="288">
        <v>6060</v>
      </c>
      <c r="P13" s="78">
        <v>1</v>
      </c>
      <c r="Q13" s="45">
        <v>5580</v>
      </c>
      <c r="R13" s="300">
        <v>2</v>
      </c>
      <c r="S13" s="288">
        <v>5130</v>
      </c>
      <c r="T13" s="487">
        <f t="shared" si="0"/>
        <v>23</v>
      </c>
      <c r="U13" s="489">
        <f t="shared" si="1"/>
        <v>36854</v>
      </c>
      <c r="V13" s="1067">
        <v>4</v>
      </c>
      <c r="W13" s="39">
        <f t="shared" si="2"/>
        <v>1</v>
      </c>
      <c r="X13" s="39">
        <f t="shared" si="3"/>
        <v>23</v>
      </c>
      <c r="Y13" s="39">
        <f t="shared" si="3"/>
        <v>36854</v>
      </c>
      <c r="Z13" s="40">
        <f t="shared" si="4"/>
        <v>6900</v>
      </c>
      <c r="AA13" s="39">
        <f t="shared" si="5"/>
        <v>22.631453100000002</v>
      </c>
      <c r="AB13" s="39">
        <f t="shared" si="6"/>
        <v>3</v>
      </c>
    </row>
    <row r="14" spans="1:28" s="39" customFormat="1" ht="15" customHeight="1" x14ac:dyDescent="0.2">
      <c r="A14" s="1067">
        <v>5</v>
      </c>
      <c r="B14" s="282" t="s">
        <v>98</v>
      </c>
      <c r="C14" s="82" t="s">
        <v>97</v>
      </c>
      <c r="D14" s="78">
        <v>3</v>
      </c>
      <c r="E14" s="45">
        <v>2539</v>
      </c>
      <c r="F14" s="80">
        <v>4</v>
      </c>
      <c r="G14" s="43">
        <v>3187</v>
      </c>
      <c r="H14" s="78">
        <v>5</v>
      </c>
      <c r="I14" s="45">
        <v>2330</v>
      </c>
      <c r="J14" s="80">
        <v>1</v>
      </c>
      <c r="K14" s="43">
        <v>5591</v>
      </c>
      <c r="L14" s="78">
        <v>5</v>
      </c>
      <c r="M14" s="45">
        <v>5770</v>
      </c>
      <c r="N14" s="80">
        <v>1</v>
      </c>
      <c r="O14" s="43">
        <v>15570</v>
      </c>
      <c r="P14" s="78">
        <v>4</v>
      </c>
      <c r="Q14" s="45">
        <v>2610</v>
      </c>
      <c r="R14" s="80">
        <v>3</v>
      </c>
      <c r="S14" s="43">
        <v>2115</v>
      </c>
      <c r="T14" s="487">
        <f t="shared" si="0"/>
        <v>26</v>
      </c>
      <c r="U14" s="489">
        <f t="shared" si="1"/>
        <v>39712</v>
      </c>
      <c r="V14" s="1067">
        <v>5</v>
      </c>
      <c r="W14" s="39">
        <f t="shared" si="2"/>
        <v>1</v>
      </c>
      <c r="X14" s="39">
        <f t="shared" si="3"/>
        <v>26</v>
      </c>
      <c r="Y14" s="39">
        <f t="shared" si="3"/>
        <v>39712</v>
      </c>
      <c r="Z14" s="40">
        <f t="shared" si="4"/>
        <v>15570</v>
      </c>
      <c r="AA14" s="39">
        <f t="shared" si="5"/>
        <v>25.60286443</v>
      </c>
      <c r="AB14" s="39">
        <f t="shared" si="6"/>
        <v>4</v>
      </c>
    </row>
    <row r="15" spans="1:28" s="39" customFormat="1" ht="15" customHeight="1" x14ac:dyDescent="0.2">
      <c r="A15" s="1066">
        <v>6</v>
      </c>
      <c r="B15" s="77" t="s">
        <v>96</v>
      </c>
      <c r="C15" s="283" t="s">
        <v>97</v>
      </c>
      <c r="D15" s="301">
        <v>6</v>
      </c>
      <c r="E15" s="289">
        <v>1619</v>
      </c>
      <c r="F15" s="300">
        <v>7</v>
      </c>
      <c r="G15" s="288">
        <v>1259</v>
      </c>
      <c r="H15" s="78">
        <v>2</v>
      </c>
      <c r="I15" s="45">
        <v>2985</v>
      </c>
      <c r="J15" s="300">
        <v>2</v>
      </c>
      <c r="K15" s="288">
        <v>4405</v>
      </c>
      <c r="L15" s="78">
        <v>4</v>
      </c>
      <c r="M15" s="289">
        <v>3770</v>
      </c>
      <c r="N15" s="300">
        <v>1</v>
      </c>
      <c r="O15" s="288">
        <v>8750</v>
      </c>
      <c r="P15" s="301">
        <v>2</v>
      </c>
      <c r="Q15" s="45">
        <v>4450</v>
      </c>
      <c r="R15" s="300">
        <v>5</v>
      </c>
      <c r="S15" s="288">
        <v>1745</v>
      </c>
      <c r="T15" s="487">
        <f t="shared" si="0"/>
        <v>29</v>
      </c>
      <c r="U15" s="489">
        <f t="shared" si="1"/>
        <v>28983</v>
      </c>
      <c r="V15" s="1067">
        <v>6</v>
      </c>
      <c r="W15" s="39">
        <f t="shared" si="2"/>
        <v>1</v>
      </c>
      <c r="X15" s="39">
        <f t="shared" si="3"/>
        <v>29</v>
      </c>
      <c r="Y15" s="39">
        <f t="shared" si="3"/>
        <v>28983</v>
      </c>
      <c r="Z15" s="40">
        <f t="shared" si="4"/>
        <v>8750</v>
      </c>
      <c r="AA15" s="39">
        <f t="shared" si="5"/>
        <v>28.710161250000002</v>
      </c>
      <c r="AB15" s="39">
        <f t="shared" si="6"/>
        <v>5</v>
      </c>
    </row>
    <row r="16" spans="1:28" s="39" customFormat="1" ht="15" customHeight="1" x14ac:dyDescent="0.2">
      <c r="A16" s="1067">
        <v>7</v>
      </c>
      <c r="B16" s="77" t="s">
        <v>94</v>
      </c>
      <c r="C16" s="283" t="s">
        <v>84</v>
      </c>
      <c r="D16" s="78">
        <v>1</v>
      </c>
      <c r="E16" s="289">
        <v>6922</v>
      </c>
      <c r="F16" s="80">
        <v>1</v>
      </c>
      <c r="G16" s="43">
        <v>5229</v>
      </c>
      <c r="H16" s="301">
        <v>6</v>
      </c>
      <c r="I16" s="289">
        <v>1755</v>
      </c>
      <c r="J16" s="80">
        <v>1</v>
      </c>
      <c r="K16" s="43">
        <v>5145</v>
      </c>
      <c r="L16" s="78">
        <v>6</v>
      </c>
      <c r="M16" s="45">
        <v>2145</v>
      </c>
      <c r="N16" s="80">
        <v>3</v>
      </c>
      <c r="O16" s="43">
        <v>14810</v>
      </c>
      <c r="P16" s="78">
        <v>8</v>
      </c>
      <c r="Q16" s="45">
        <v>1285</v>
      </c>
      <c r="R16" s="80">
        <v>4</v>
      </c>
      <c r="S16" s="43">
        <v>825</v>
      </c>
      <c r="T16" s="487">
        <f t="shared" si="0"/>
        <v>30</v>
      </c>
      <c r="U16" s="489">
        <f t="shared" si="1"/>
        <v>38116</v>
      </c>
      <c r="V16" s="1067">
        <v>7</v>
      </c>
      <c r="W16" s="39">
        <f t="shared" si="2"/>
        <v>1</v>
      </c>
      <c r="X16" s="39">
        <f t="shared" si="3"/>
        <v>30</v>
      </c>
      <c r="Y16" s="39">
        <f t="shared" si="3"/>
        <v>38116</v>
      </c>
      <c r="Z16" s="40">
        <f t="shared" si="4"/>
        <v>14810</v>
      </c>
      <c r="AA16" s="39">
        <f t="shared" si="5"/>
        <v>29.618825189999999</v>
      </c>
      <c r="AB16" s="39">
        <f t="shared" si="6"/>
        <v>6</v>
      </c>
    </row>
    <row r="17" spans="1:28" s="39" customFormat="1" ht="15" customHeight="1" x14ac:dyDescent="0.2">
      <c r="A17" s="1067">
        <v>8</v>
      </c>
      <c r="B17" s="77" t="s">
        <v>103</v>
      </c>
      <c r="C17" s="283" t="s">
        <v>102</v>
      </c>
      <c r="D17" s="78">
        <v>1</v>
      </c>
      <c r="E17" s="289">
        <v>8789</v>
      </c>
      <c r="F17" s="84">
        <v>1</v>
      </c>
      <c r="G17" s="85">
        <v>7974</v>
      </c>
      <c r="H17" s="78">
        <v>4</v>
      </c>
      <c r="I17" s="45">
        <v>2658</v>
      </c>
      <c r="J17" s="80">
        <v>7</v>
      </c>
      <c r="K17" s="43">
        <v>2275</v>
      </c>
      <c r="L17" s="78">
        <v>3</v>
      </c>
      <c r="M17" s="45">
        <v>5490</v>
      </c>
      <c r="N17" s="80">
        <v>4</v>
      </c>
      <c r="O17" s="43">
        <v>5680</v>
      </c>
      <c r="P17" s="78">
        <v>3</v>
      </c>
      <c r="Q17" s="45">
        <v>2915</v>
      </c>
      <c r="R17" s="80">
        <v>8</v>
      </c>
      <c r="S17" s="43">
        <v>90</v>
      </c>
      <c r="T17" s="487">
        <f t="shared" si="0"/>
        <v>31</v>
      </c>
      <c r="U17" s="489">
        <f t="shared" si="1"/>
        <v>35871</v>
      </c>
      <c r="V17" s="1067">
        <v>8</v>
      </c>
      <c r="W17" s="39">
        <f t="shared" si="2"/>
        <v>1</v>
      </c>
      <c r="X17" s="39">
        <f t="shared" si="3"/>
        <v>31</v>
      </c>
      <c r="Y17" s="39">
        <f t="shared" si="3"/>
        <v>35871</v>
      </c>
      <c r="Z17" s="40">
        <f t="shared" si="4"/>
        <v>8789</v>
      </c>
      <c r="AA17" s="39">
        <f t="shared" si="5"/>
        <v>30.641281211000003</v>
      </c>
      <c r="AB17" s="39">
        <f t="shared" si="6"/>
        <v>7</v>
      </c>
    </row>
    <row r="18" spans="1:28" s="39" customFormat="1" ht="15" customHeight="1" x14ac:dyDescent="0.2">
      <c r="A18" s="1066">
        <v>9</v>
      </c>
      <c r="B18" s="77" t="s">
        <v>105</v>
      </c>
      <c r="C18" s="283" t="s">
        <v>106</v>
      </c>
      <c r="D18" s="78">
        <v>3</v>
      </c>
      <c r="E18" s="289">
        <v>6310</v>
      </c>
      <c r="F18" s="80">
        <v>1</v>
      </c>
      <c r="G18" s="43">
        <v>12955</v>
      </c>
      <c r="H18" s="78">
        <v>2</v>
      </c>
      <c r="I18" s="45">
        <v>2726</v>
      </c>
      <c r="J18" s="80">
        <v>9</v>
      </c>
      <c r="K18" s="43"/>
      <c r="L18" s="78">
        <v>7</v>
      </c>
      <c r="M18" s="45">
        <v>2500</v>
      </c>
      <c r="N18" s="80">
        <v>2</v>
      </c>
      <c r="O18" s="43">
        <v>15260</v>
      </c>
      <c r="P18" s="78">
        <v>3</v>
      </c>
      <c r="Q18" s="45">
        <v>4420</v>
      </c>
      <c r="R18" s="80">
        <v>6</v>
      </c>
      <c r="S18" s="43">
        <v>1205</v>
      </c>
      <c r="T18" s="487">
        <f t="shared" si="0"/>
        <v>33</v>
      </c>
      <c r="U18" s="489">
        <f t="shared" si="1"/>
        <v>45376</v>
      </c>
      <c r="V18" s="1067">
        <v>9</v>
      </c>
      <c r="W18" s="39">
        <f t="shared" si="2"/>
        <v>1</v>
      </c>
      <c r="Z18" s="40">
        <f t="shared" si="4"/>
        <v>15260</v>
      </c>
    </row>
    <row r="19" spans="1:28" s="39" customFormat="1" ht="15" customHeight="1" x14ac:dyDescent="0.2">
      <c r="A19" s="1066">
        <v>10</v>
      </c>
      <c r="B19" s="77" t="s">
        <v>93</v>
      </c>
      <c r="C19" s="283" t="s">
        <v>84</v>
      </c>
      <c r="D19" s="78">
        <v>5</v>
      </c>
      <c r="E19" s="45">
        <v>2637</v>
      </c>
      <c r="F19" s="80">
        <v>2</v>
      </c>
      <c r="G19" s="43">
        <v>12758</v>
      </c>
      <c r="H19" s="78">
        <v>8</v>
      </c>
      <c r="I19" s="45">
        <v>1348</v>
      </c>
      <c r="J19" s="80">
        <v>7</v>
      </c>
      <c r="K19" s="43">
        <v>2221</v>
      </c>
      <c r="L19" s="78">
        <v>2</v>
      </c>
      <c r="M19" s="45">
        <v>6095</v>
      </c>
      <c r="N19" s="80">
        <v>1</v>
      </c>
      <c r="O19" s="43">
        <v>13980</v>
      </c>
      <c r="P19" s="78">
        <v>6</v>
      </c>
      <c r="Q19" s="45">
        <v>2735</v>
      </c>
      <c r="R19" s="80">
        <v>2</v>
      </c>
      <c r="S19" s="43">
        <v>875</v>
      </c>
      <c r="T19" s="487">
        <f t="shared" si="0"/>
        <v>33</v>
      </c>
      <c r="U19" s="489">
        <f t="shared" si="1"/>
        <v>42649</v>
      </c>
      <c r="V19" s="1067">
        <v>10</v>
      </c>
      <c r="X19" s="39">
        <f>IF(ISNUMBER(T19)=TRUE(),T19,"")</f>
        <v>33</v>
      </c>
      <c r="Z19" s="40">
        <f t="shared" si="4"/>
        <v>13980</v>
      </c>
    </row>
    <row r="20" spans="1:28" ht="15" customHeight="1" x14ac:dyDescent="0.2">
      <c r="A20" s="1066">
        <v>11</v>
      </c>
      <c r="B20" s="77" t="s">
        <v>115</v>
      </c>
      <c r="C20" s="82" t="s">
        <v>102</v>
      </c>
      <c r="D20" s="78">
        <v>4</v>
      </c>
      <c r="E20" s="173">
        <v>4235</v>
      </c>
      <c r="F20" s="80">
        <v>4</v>
      </c>
      <c r="G20" s="43">
        <v>2060</v>
      </c>
      <c r="H20" s="78">
        <v>7</v>
      </c>
      <c r="I20" s="45">
        <v>1710</v>
      </c>
      <c r="J20" s="80">
        <v>5</v>
      </c>
      <c r="K20" s="43">
        <v>3040</v>
      </c>
      <c r="L20" s="78">
        <v>1</v>
      </c>
      <c r="M20" s="45">
        <v>8665</v>
      </c>
      <c r="N20" s="80">
        <v>5</v>
      </c>
      <c r="O20" s="43">
        <v>9860</v>
      </c>
      <c r="P20" s="78">
        <v>6</v>
      </c>
      <c r="Q20" s="45">
        <v>3560</v>
      </c>
      <c r="R20" s="80">
        <v>1</v>
      </c>
      <c r="S20" s="43">
        <v>1140</v>
      </c>
      <c r="T20" s="487">
        <f t="shared" si="0"/>
        <v>33</v>
      </c>
      <c r="U20" s="489">
        <f t="shared" si="1"/>
        <v>34270</v>
      </c>
      <c r="V20" s="1067">
        <v>11</v>
      </c>
      <c r="W20" s="39">
        <f>IF(ISNUMBER(V20)=TRUE(),1,"")</f>
        <v>1</v>
      </c>
      <c r="X20" s="39">
        <f>IF(ISNUMBER(T20)=TRUE(),T20,"")</f>
        <v>33</v>
      </c>
      <c r="Y20" s="39">
        <f>IF(ISNUMBER(U20)=TRUE(),U20,"")</f>
        <v>34270</v>
      </c>
      <c r="Z20" s="40">
        <f t="shared" si="4"/>
        <v>9860</v>
      </c>
      <c r="AA20" s="39">
        <f>IF(ISNUMBER(X20)=TRUE(),X20-Y20/100000-Z20/1000000000,"")</f>
        <v>32.657290140000001</v>
      </c>
      <c r="AB20" s="39">
        <f>IF(ISNUMBER(AA20)=TRUE(),RANK(AA20,$AA$10:$AA$57,1),"")</f>
        <v>8</v>
      </c>
    </row>
    <row r="21" spans="1:28" ht="15.75" customHeight="1" x14ac:dyDescent="0.2">
      <c r="A21" s="1067">
        <v>12</v>
      </c>
      <c r="B21" s="77" t="s">
        <v>104</v>
      </c>
      <c r="C21" s="82" t="s">
        <v>102</v>
      </c>
      <c r="D21" s="78">
        <v>2</v>
      </c>
      <c r="E21" s="45">
        <v>2001</v>
      </c>
      <c r="F21" s="80">
        <v>3</v>
      </c>
      <c r="G21" s="43">
        <v>5317</v>
      </c>
      <c r="H21" s="78">
        <v>1</v>
      </c>
      <c r="I21" s="45">
        <v>3020</v>
      </c>
      <c r="J21" s="80">
        <v>8</v>
      </c>
      <c r="K21" s="43">
        <v>1904</v>
      </c>
      <c r="L21" s="78">
        <v>3</v>
      </c>
      <c r="M21" s="45">
        <v>4275</v>
      </c>
      <c r="N21" s="80">
        <v>6</v>
      </c>
      <c r="O21" s="43">
        <v>8060</v>
      </c>
      <c r="P21" s="78">
        <v>3</v>
      </c>
      <c r="Q21" s="45">
        <v>4185</v>
      </c>
      <c r="R21" s="80">
        <v>7</v>
      </c>
      <c r="S21" s="43">
        <v>575</v>
      </c>
      <c r="T21" s="487">
        <f t="shared" si="0"/>
        <v>33</v>
      </c>
      <c r="U21" s="489">
        <f t="shared" si="1"/>
        <v>29337</v>
      </c>
      <c r="V21" s="1067">
        <v>12</v>
      </c>
      <c r="W21" s="39">
        <f>IF(ISNUMBER(V21)=TRUE(),1,"")</f>
        <v>1</v>
      </c>
      <c r="X21" s="39">
        <f>IF(ISNUMBER(T21)=TRUE(),T21,"")</f>
        <v>33</v>
      </c>
      <c r="Y21" s="39">
        <f>IF(ISNUMBER(U21)=TRUE(),U21,"")</f>
        <v>29337</v>
      </c>
      <c r="Z21" s="40">
        <f t="shared" si="4"/>
        <v>8060</v>
      </c>
      <c r="AA21" s="39">
        <f>IF(ISNUMBER(X21)=TRUE(),X21-Y21/100000-Z21/1000000000,"")</f>
        <v>32.706621939999998</v>
      </c>
      <c r="AB21" s="39">
        <f>IF(ISNUMBER(AA21)=TRUE(),RANK(AA21,$AA$10:$AA$57,1),"")</f>
        <v>9</v>
      </c>
    </row>
    <row r="22" spans="1:28" ht="15.75" x14ac:dyDescent="0.2">
      <c r="A22" s="1066">
        <v>13</v>
      </c>
      <c r="B22" s="77" t="s">
        <v>428</v>
      </c>
      <c r="C22" s="82" t="s">
        <v>243</v>
      </c>
      <c r="D22" s="78">
        <v>2</v>
      </c>
      <c r="E22" s="173">
        <v>6375</v>
      </c>
      <c r="F22" s="80">
        <v>3</v>
      </c>
      <c r="G22" s="43">
        <v>3104</v>
      </c>
      <c r="H22" s="78">
        <v>6</v>
      </c>
      <c r="I22" s="45">
        <v>2037</v>
      </c>
      <c r="J22" s="80">
        <v>2</v>
      </c>
      <c r="K22" s="43">
        <v>4675</v>
      </c>
      <c r="L22" s="78">
        <v>2</v>
      </c>
      <c r="M22" s="45">
        <v>9310</v>
      </c>
      <c r="N22" s="80">
        <v>6</v>
      </c>
      <c r="O22" s="43">
        <v>9300</v>
      </c>
      <c r="P22" s="78">
        <v>7</v>
      </c>
      <c r="Q22" s="45">
        <v>1945</v>
      </c>
      <c r="R22" s="80">
        <v>6</v>
      </c>
      <c r="S22" s="43">
        <v>490</v>
      </c>
      <c r="T22" s="487">
        <f t="shared" si="0"/>
        <v>34</v>
      </c>
      <c r="U22" s="489">
        <f t="shared" si="1"/>
        <v>37236</v>
      </c>
      <c r="V22" s="1066">
        <v>13</v>
      </c>
      <c r="W22" s="39">
        <f>IF(ISNUMBER(V22)=TRUE(),1,"")</f>
        <v>1</v>
      </c>
      <c r="X22" s="39"/>
      <c r="Y22" s="39"/>
      <c r="Z22" s="40">
        <f t="shared" si="4"/>
        <v>9310</v>
      </c>
      <c r="AA22" s="39"/>
      <c r="AB22" s="39"/>
    </row>
    <row r="23" spans="1:28" ht="15.75" x14ac:dyDescent="0.2">
      <c r="A23" s="1066">
        <v>14</v>
      </c>
      <c r="B23" s="282" t="s">
        <v>99</v>
      </c>
      <c r="C23" s="283" t="s">
        <v>97</v>
      </c>
      <c r="D23" s="78">
        <v>6</v>
      </c>
      <c r="E23" s="289">
        <v>1660</v>
      </c>
      <c r="F23" s="80">
        <v>3</v>
      </c>
      <c r="G23" s="43">
        <v>4855</v>
      </c>
      <c r="H23" s="78">
        <v>9</v>
      </c>
      <c r="I23" s="45"/>
      <c r="J23" s="80">
        <v>9</v>
      </c>
      <c r="K23" s="43"/>
      <c r="L23" s="78">
        <v>1</v>
      </c>
      <c r="M23" s="45">
        <v>6175</v>
      </c>
      <c r="N23" s="80">
        <v>1</v>
      </c>
      <c r="O23" s="43">
        <v>11290</v>
      </c>
      <c r="P23" s="78">
        <v>2</v>
      </c>
      <c r="Q23" s="45">
        <v>7595</v>
      </c>
      <c r="R23" s="80">
        <v>3</v>
      </c>
      <c r="S23" s="43">
        <v>845</v>
      </c>
      <c r="T23" s="487">
        <f t="shared" si="0"/>
        <v>34</v>
      </c>
      <c r="U23" s="489">
        <f t="shared" si="1"/>
        <v>32420</v>
      </c>
      <c r="V23" s="1066">
        <v>14</v>
      </c>
      <c r="W23" s="39"/>
      <c r="X23" s="39">
        <f t="shared" ref="X23:X57" si="7">IF(ISNUMBER(T23)=TRUE(),T23,"")</f>
        <v>34</v>
      </c>
      <c r="Y23" s="39"/>
      <c r="Z23" s="40">
        <f t="shared" si="4"/>
        <v>11290</v>
      </c>
      <c r="AA23" s="39"/>
      <c r="AB23" s="39"/>
    </row>
    <row r="24" spans="1:28" ht="15.75" x14ac:dyDescent="0.2">
      <c r="A24" s="1066">
        <v>15</v>
      </c>
      <c r="B24" s="77" t="s">
        <v>88</v>
      </c>
      <c r="C24" s="283" t="s">
        <v>83</v>
      </c>
      <c r="D24" s="78">
        <v>2</v>
      </c>
      <c r="E24" s="289">
        <v>5383</v>
      </c>
      <c r="F24" s="80">
        <v>5</v>
      </c>
      <c r="G24" s="43">
        <v>2735</v>
      </c>
      <c r="H24" s="78">
        <v>5</v>
      </c>
      <c r="I24" s="45">
        <v>2367</v>
      </c>
      <c r="J24" s="80">
        <v>4</v>
      </c>
      <c r="K24" s="43">
        <v>3140</v>
      </c>
      <c r="L24" s="78">
        <v>4</v>
      </c>
      <c r="M24" s="45">
        <v>4135</v>
      </c>
      <c r="N24" s="80">
        <v>8</v>
      </c>
      <c r="O24" s="43">
        <v>2930</v>
      </c>
      <c r="P24" s="78">
        <v>4</v>
      </c>
      <c r="Q24" s="45">
        <v>4025</v>
      </c>
      <c r="R24" s="80">
        <v>3</v>
      </c>
      <c r="S24" s="43">
        <v>815</v>
      </c>
      <c r="T24" s="487">
        <f t="shared" si="0"/>
        <v>35</v>
      </c>
      <c r="U24" s="489">
        <f t="shared" si="1"/>
        <v>25530</v>
      </c>
      <c r="V24" s="1066">
        <v>15</v>
      </c>
      <c r="W24" s="39">
        <f t="shared" ref="W24:W57" si="8">IF(ISNUMBER(V24)=TRUE(),1,"")</f>
        <v>1</v>
      </c>
      <c r="X24" s="39">
        <f t="shared" si="7"/>
        <v>35</v>
      </c>
      <c r="Y24" s="39">
        <f t="shared" ref="Y24:Y57" si="9">IF(ISNUMBER(U24)=TRUE(),U24,"")</f>
        <v>25530</v>
      </c>
      <c r="Z24" s="40">
        <f t="shared" si="4"/>
        <v>5383</v>
      </c>
      <c r="AA24" s="39">
        <f t="shared" ref="AA24:AA57" si="10">IF(ISNUMBER(X24)=TRUE(),X24-Y24/100000-Z24/1000000000,"")</f>
        <v>34.744694617</v>
      </c>
      <c r="AB24" s="39">
        <f t="shared" ref="AB24:AB57" si="11">IF(ISNUMBER(AA24)=TRUE(),RANK(AA24,$AA$10:$AA$57,1),"")</f>
        <v>10</v>
      </c>
    </row>
    <row r="25" spans="1:28" ht="15.75" x14ac:dyDescent="0.2">
      <c r="A25" s="1066">
        <v>16</v>
      </c>
      <c r="B25" s="77" t="s">
        <v>431</v>
      </c>
      <c r="C25" s="82" t="s">
        <v>29</v>
      </c>
      <c r="D25" s="78">
        <v>7</v>
      </c>
      <c r="E25" s="45">
        <v>1575</v>
      </c>
      <c r="F25" s="80">
        <v>8</v>
      </c>
      <c r="G25" s="43">
        <v>860</v>
      </c>
      <c r="H25" s="78">
        <v>3</v>
      </c>
      <c r="I25" s="45">
        <v>2865</v>
      </c>
      <c r="J25" s="80">
        <v>3</v>
      </c>
      <c r="K25" s="43">
        <v>2774</v>
      </c>
      <c r="L25" s="78">
        <v>7</v>
      </c>
      <c r="M25" s="45">
        <v>2460</v>
      </c>
      <c r="N25" s="80">
        <v>7</v>
      </c>
      <c r="O25" s="43">
        <v>3580</v>
      </c>
      <c r="P25" s="78">
        <v>2</v>
      </c>
      <c r="Q25" s="45">
        <v>4120</v>
      </c>
      <c r="R25" s="80">
        <v>1</v>
      </c>
      <c r="S25" s="43">
        <v>1010</v>
      </c>
      <c r="T25" s="487">
        <f t="shared" si="0"/>
        <v>38</v>
      </c>
      <c r="U25" s="489">
        <f t="shared" si="1"/>
        <v>19244</v>
      </c>
      <c r="V25" s="1066">
        <v>16</v>
      </c>
      <c r="W25" s="39">
        <f t="shared" si="8"/>
        <v>1</v>
      </c>
      <c r="X25" s="39">
        <f t="shared" si="7"/>
        <v>38</v>
      </c>
      <c r="Y25" s="39">
        <f t="shared" si="9"/>
        <v>19244</v>
      </c>
      <c r="Z25" s="40">
        <f t="shared" si="4"/>
        <v>4120</v>
      </c>
      <c r="AA25" s="39">
        <f t="shared" si="10"/>
        <v>37.807555880000002</v>
      </c>
      <c r="AB25" s="39">
        <f t="shared" si="11"/>
        <v>11</v>
      </c>
    </row>
    <row r="26" spans="1:28" ht="15.75" customHeight="1" x14ac:dyDescent="0.2">
      <c r="A26" s="1067">
        <v>17</v>
      </c>
      <c r="B26" s="282" t="s">
        <v>568</v>
      </c>
      <c r="C26" s="283" t="s">
        <v>111</v>
      </c>
      <c r="D26" s="78">
        <v>6</v>
      </c>
      <c r="E26" s="45">
        <v>1228</v>
      </c>
      <c r="F26" s="80">
        <v>8</v>
      </c>
      <c r="G26" s="43">
        <v>1270</v>
      </c>
      <c r="H26" s="78">
        <v>2</v>
      </c>
      <c r="I26" s="45">
        <v>2945</v>
      </c>
      <c r="J26" s="80">
        <v>2</v>
      </c>
      <c r="K26" s="43">
        <v>3538</v>
      </c>
      <c r="L26" s="78">
        <v>7</v>
      </c>
      <c r="M26" s="45">
        <v>2015</v>
      </c>
      <c r="N26" s="80">
        <v>7</v>
      </c>
      <c r="O26" s="43">
        <v>8100</v>
      </c>
      <c r="P26" s="78">
        <v>2</v>
      </c>
      <c r="Q26" s="45">
        <v>6195</v>
      </c>
      <c r="R26" s="80">
        <v>5</v>
      </c>
      <c r="S26" s="43">
        <v>1345</v>
      </c>
      <c r="T26" s="487">
        <f t="shared" si="0"/>
        <v>39</v>
      </c>
      <c r="U26" s="489">
        <f t="shared" si="1"/>
        <v>26636</v>
      </c>
      <c r="V26" s="1067">
        <v>17</v>
      </c>
      <c r="W26" s="39">
        <f t="shared" si="8"/>
        <v>1</v>
      </c>
      <c r="X26" s="39">
        <f t="shared" si="7"/>
        <v>39</v>
      </c>
      <c r="Y26" s="39">
        <f t="shared" si="9"/>
        <v>26636</v>
      </c>
      <c r="Z26" s="40">
        <f t="shared" si="4"/>
        <v>8100</v>
      </c>
      <c r="AA26" s="39">
        <f t="shared" si="10"/>
        <v>38.733631899999999</v>
      </c>
      <c r="AB26" s="39">
        <f t="shared" si="11"/>
        <v>12</v>
      </c>
    </row>
    <row r="27" spans="1:28" ht="15.75" x14ac:dyDescent="0.2">
      <c r="A27" s="1067">
        <v>18</v>
      </c>
      <c r="B27" s="77" t="s">
        <v>112</v>
      </c>
      <c r="C27" s="283" t="s">
        <v>111</v>
      </c>
      <c r="D27" s="301">
        <v>8</v>
      </c>
      <c r="E27" s="289">
        <v>844</v>
      </c>
      <c r="F27" s="300">
        <v>7</v>
      </c>
      <c r="G27" s="288">
        <v>1392</v>
      </c>
      <c r="H27" s="78">
        <v>2</v>
      </c>
      <c r="I27" s="45">
        <v>2445</v>
      </c>
      <c r="J27" s="300">
        <v>6</v>
      </c>
      <c r="K27" s="288">
        <v>2375</v>
      </c>
      <c r="L27" s="78">
        <v>4</v>
      </c>
      <c r="M27" s="289">
        <v>5895</v>
      </c>
      <c r="N27" s="300">
        <v>3</v>
      </c>
      <c r="O27" s="288">
        <v>6690</v>
      </c>
      <c r="P27" s="301">
        <v>1</v>
      </c>
      <c r="Q27" s="45">
        <v>11570</v>
      </c>
      <c r="R27" s="300">
        <v>9</v>
      </c>
      <c r="S27" s="288"/>
      <c r="T27" s="487">
        <f t="shared" si="0"/>
        <v>40</v>
      </c>
      <c r="U27" s="489">
        <f t="shared" si="1"/>
        <v>31211</v>
      </c>
      <c r="V27" s="1067">
        <v>18</v>
      </c>
      <c r="W27" s="39">
        <f t="shared" si="8"/>
        <v>1</v>
      </c>
      <c r="X27" s="39">
        <f t="shared" si="7"/>
        <v>40</v>
      </c>
      <c r="Y27" s="39">
        <f t="shared" si="9"/>
        <v>31211</v>
      </c>
      <c r="Z27" s="40">
        <f t="shared" si="4"/>
        <v>11570</v>
      </c>
      <c r="AA27" s="39">
        <f t="shared" si="10"/>
        <v>39.687878430000005</v>
      </c>
      <c r="AB27" s="39">
        <f t="shared" si="11"/>
        <v>13</v>
      </c>
    </row>
    <row r="28" spans="1:28" ht="15.75" x14ac:dyDescent="0.2">
      <c r="A28" s="1066">
        <v>19</v>
      </c>
      <c r="B28" s="77" t="s">
        <v>100</v>
      </c>
      <c r="C28" s="283" t="s">
        <v>97</v>
      </c>
      <c r="D28" s="78">
        <v>8</v>
      </c>
      <c r="E28" s="45">
        <v>919</v>
      </c>
      <c r="F28" s="80">
        <v>2</v>
      </c>
      <c r="G28" s="43">
        <v>5837</v>
      </c>
      <c r="H28" s="301">
        <v>3</v>
      </c>
      <c r="I28" s="289">
        <v>2694</v>
      </c>
      <c r="J28" s="80">
        <v>4</v>
      </c>
      <c r="K28" s="43">
        <v>2622</v>
      </c>
      <c r="L28" s="78">
        <v>6</v>
      </c>
      <c r="M28" s="45">
        <v>2910</v>
      </c>
      <c r="N28" s="80">
        <v>2</v>
      </c>
      <c r="O28" s="43">
        <v>9650</v>
      </c>
      <c r="P28" s="78">
        <v>7</v>
      </c>
      <c r="Q28" s="45">
        <v>2080</v>
      </c>
      <c r="R28" s="80">
        <v>8</v>
      </c>
      <c r="S28" s="43">
        <v>120</v>
      </c>
      <c r="T28" s="487">
        <f t="shared" si="0"/>
        <v>40</v>
      </c>
      <c r="U28" s="489">
        <f t="shared" si="1"/>
        <v>26832</v>
      </c>
      <c r="V28" s="1066">
        <v>19</v>
      </c>
      <c r="W28" s="39">
        <f t="shared" si="8"/>
        <v>1</v>
      </c>
      <c r="X28" s="39">
        <f t="shared" si="7"/>
        <v>40</v>
      </c>
      <c r="Y28" s="39">
        <f t="shared" si="9"/>
        <v>26832</v>
      </c>
      <c r="Z28" s="40">
        <f t="shared" si="4"/>
        <v>9650</v>
      </c>
      <c r="AA28" s="39">
        <f t="shared" si="10"/>
        <v>39.731670349999995</v>
      </c>
      <c r="AB28" s="39">
        <f t="shared" si="11"/>
        <v>14</v>
      </c>
    </row>
    <row r="29" spans="1:28" ht="15.75" x14ac:dyDescent="0.2">
      <c r="A29" s="1067">
        <v>20</v>
      </c>
      <c r="B29" s="77" t="s">
        <v>86</v>
      </c>
      <c r="C29" s="283" t="s">
        <v>83</v>
      </c>
      <c r="D29" s="78">
        <v>4</v>
      </c>
      <c r="E29" s="45">
        <v>2341</v>
      </c>
      <c r="F29" s="80">
        <v>6</v>
      </c>
      <c r="G29" s="43">
        <v>1630</v>
      </c>
      <c r="H29" s="78">
        <v>5</v>
      </c>
      <c r="I29" s="45">
        <v>2457</v>
      </c>
      <c r="J29" s="80">
        <v>4</v>
      </c>
      <c r="K29" s="43">
        <v>4207</v>
      </c>
      <c r="L29" s="78">
        <v>8</v>
      </c>
      <c r="M29" s="45">
        <v>1895</v>
      </c>
      <c r="N29" s="80">
        <v>4</v>
      </c>
      <c r="O29" s="43">
        <v>8920</v>
      </c>
      <c r="P29" s="78">
        <v>5</v>
      </c>
      <c r="Q29" s="45">
        <v>2485</v>
      </c>
      <c r="R29" s="80">
        <v>7</v>
      </c>
      <c r="S29" s="43">
        <v>1190</v>
      </c>
      <c r="T29" s="487">
        <f t="shared" si="0"/>
        <v>43</v>
      </c>
      <c r="U29" s="489">
        <f t="shared" si="1"/>
        <v>25125</v>
      </c>
      <c r="V29" s="1067">
        <v>20</v>
      </c>
      <c r="W29" s="39">
        <f t="shared" si="8"/>
        <v>1</v>
      </c>
      <c r="X29" s="39">
        <f t="shared" si="7"/>
        <v>43</v>
      </c>
      <c r="Y29" s="39">
        <f t="shared" si="9"/>
        <v>25125</v>
      </c>
      <c r="Z29" s="40">
        <f t="shared" si="4"/>
        <v>8920</v>
      </c>
      <c r="AA29" s="39">
        <f t="shared" si="10"/>
        <v>42.748741080000002</v>
      </c>
      <c r="AB29" s="39">
        <f t="shared" si="11"/>
        <v>15</v>
      </c>
    </row>
    <row r="30" spans="1:28" ht="15.75" customHeight="1" x14ac:dyDescent="0.2">
      <c r="A30" s="1067">
        <v>21</v>
      </c>
      <c r="B30" s="282" t="s">
        <v>95</v>
      </c>
      <c r="C30" s="283" t="s">
        <v>84</v>
      </c>
      <c r="D30" s="78">
        <v>1</v>
      </c>
      <c r="E30" s="45">
        <v>5417</v>
      </c>
      <c r="F30" s="80">
        <v>6</v>
      </c>
      <c r="G30" s="43">
        <v>1738</v>
      </c>
      <c r="H30" s="78">
        <v>6</v>
      </c>
      <c r="I30" s="45">
        <v>2257</v>
      </c>
      <c r="J30" s="80">
        <v>6</v>
      </c>
      <c r="K30" s="43">
        <v>2736</v>
      </c>
      <c r="L30" s="78">
        <v>5</v>
      </c>
      <c r="M30" s="45">
        <v>3620</v>
      </c>
      <c r="N30" s="80">
        <v>8</v>
      </c>
      <c r="O30" s="43">
        <v>1060</v>
      </c>
      <c r="P30" s="78">
        <v>9</v>
      </c>
      <c r="Q30" s="45"/>
      <c r="R30" s="80">
        <v>4</v>
      </c>
      <c r="S30" s="43">
        <v>1670</v>
      </c>
      <c r="T30" s="487">
        <f t="shared" si="0"/>
        <v>45</v>
      </c>
      <c r="U30" s="489">
        <f t="shared" si="1"/>
        <v>18498</v>
      </c>
      <c r="V30" s="1067">
        <v>21</v>
      </c>
      <c r="W30" s="39">
        <f t="shared" si="8"/>
        <v>1</v>
      </c>
      <c r="X30" s="39">
        <f t="shared" si="7"/>
        <v>45</v>
      </c>
      <c r="Y30" s="39">
        <f t="shared" si="9"/>
        <v>18498</v>
      </c>
      <c r="Z30" s="40">
        <f t="shared" si="4"/>
        <v>5417</v>
      </c>
      <c r="AA30" s="39">
        <f t="shared" si="10"/>
        <v>44.815014583</v>
      </c>
      <c r="AB30" s="39">
        <f t="shared" si="11"/>
        <v>16</v>
      </c>
    </row>
    <row r="31" spans="1:28" ht="15.75" x14ac:dyDescent="0.2">
      <c r="A31" s="1066">
        <v>22</v>
      </c>
      <c r="B31" s="77" t="s">
        <v>432</v>
      </c>
      <c r="C31" s="283" t="s">
        <v>29</v>
      </c>
      <c r="D31" s="78">
        <v>9</v>
      </c>
      <c r="E31" s="45"/>
      <c r="F31" s="80">
        <v>4</v>
      </c>
      <c r="G31" s="43">
        <v>3861</v>
      </c>
      <c r="H31" s="78">
        <v>5</v>
      </c>
      <c r="I31" s="45">
        <v>1800</v>
      </c>
      <c r="J31" s="80">
        <v>5</v>
      </c>
      <c r="K31" s="43">
        <v>2890</v>
      </c>
      <c r="L31" s="78">
        <v>5</v>
      </c>
      <c r="M31" s="45">
        <v>2975</v>
      </c>
      <c r="N31" s="80">
        <v>4</v>
      </c>
      <c r="O31" s="43">
        <v>12180</v>
      </c>
      <c r="P31" s="78">
        <v>7</v>
      </c>
      <c r="Q31" s="45">
        <v>2920</v>
      </c>
      <c r="R31" s="80">
        <v>7</v>
      </c>
      <c r="S31" s="43">
        <v>335</v>
      </c>
      <c r="T31" s="487">
        <f t="shared" si="0"/>
        <v>46</v>
      </c>
      <c r="U31" s="489">
        <f t="shared" si="1"/>
        <v>26961</v>
      </c>
      <c r="V31" s="1066">
        <v>22</v>
      </c>
      <c r="W31" s="39">
        <f t="shared" si="8"/>
        <v>1</v>
      </c>
      <c r="X31" s="39">
        <f t="shared" si="7"/>
        <v>46</v>
      </c>
      <c r="Y31" s="39">
        <f t="shared" si="9"/>
        <v>26961</v>
      </c>
      <c r="Z31" s="40">
        <f t="shared" si="4"/>
        <v>12180</v>
      </c>
      <c r="AA31" s="39">
        <f t="shared" si="10"/>
        <v>45.730377820000001</v>
      </c>
      <c r="AB31" s="39">
        <f t="shared" si="11"/>
        <v>17</v>
      </c>
    </row>
    <row r="32" spans="1:28" ht="15.75" customHeight="1" x14ac:dyDescent="0.25">
      <c r="A32" s="1067">
        <v>23</v>
      </c>
      <c r="B32" s="86" t="s">
        <v>424</v>
      </c>
      <c r="C32" s="283" t="s">
        <v>106</v>
      </c>
      <c r="D32" s="78">
        <v>4</v>
      </c>
      <c r="E32" s="45">
        <v>1421</v>
      </c>
      <c r="F32" s="80">
        <v>4</v>
      </c>
      <c r="G32" s="43">
        <v>2419</v>
      </c>
      <c r="H32" s="78">
        <v>7</v>
      </c>
      <c r="I32" s="45">
        <v>2060</v>
      </c>
      <c r="J32" s="80">
        <v>1</v>
      </c>
      <c r="K32" s="43">
        <v>5305</v>
      </c>
      <c r="L32" s="78">
        <v>6</v>
      </c>
      <c r="M32" s="45">
        <v>2370</v>
      </c>
      <c r="N32" s="80">
        <v>7</v>
      </c>
      <c r="O32" s="43">
        <v>3100</v>
      </c>
      <c r="P32" s="78">
        <v>9</v>
      </c>
      <c r="Q32" s="45"/>
      <c r="R32" s="80">
        <v>8</v>
      </c>
      <c r="S32" s="43">
        <v>315</v>
      </c>
      <c r="T32" s="487">
        <f t="shared" si="0"/>
        <v>46</v>
      </c>
      <c r="U32" s="489">
        <f t="shared" si="1"/>
        <v>16990</v>
      </c>
      <c r="V32" s="1067">
        <v>23</v>
      </c>
      <c r="W32" s="39">
        <f t="shared" si="8"/>
        <v>1</v>
      </c>
      <c r="X32" s="39">
        <f t="shared" si="7"/>
        <v>46</v>
      </c>
      <c r="Y32" s="39">
        <f t="shared" si="9"/>
        <v>16990</v>
      </c>
      <c r="Z32" s="40">
        <f t="shared" si="4"/>
        <v>5305</v>
      </c>
      <c r="AA32" s="39">
        <f t="shared" si="10"/>
        <v>45.830094695</v>
      </c>
      <c r="AB32" s="39">
        <f t="shared" si="11"/>
        <v>18</v>
      </c>
    </row>
    <row r="33" spans="1:28" ht="15.75" x14ac:dyDescent="0.2">
      <c r="A33" s="1067">
        <v>24</v>
      </c>
      <c r="B33" s="282" t="s">
        <v>434</v>
      </c>
      <c r="C33" s="283" t="s">
        <v>243</v>
      </c>
      <c r="D33" s="78">
        <v>9</v>
      </c>
      <c r="E33" s="45"/>
      <c r="F33" s="80">
        <v>6</v>
      </c>
      <c r="G33" s="43">
        <v>1551</v>
      </c>
      <c r="H33" s="78">
        <v>8</v>
      </c>
      <c r="I33" s="45">
        <v>1745</v>
      </c>
      <c r="J33" s="80">
        <v>3</v>
      </c>
      <c r="K33" s="43">
        <v>3440</v>
      </c>
      <c r="L33" s="78">
        <v>3</v>
      </c>
      <c r="M33" s="45">
        <v>5365</v>
      </c>
      <c r="N33" s="80">
        <v>5</v>
      </c>
      <c r="O33" s="43">
        <v>3330</v>
      </c>
      <c r="P33" s="78">
        <v>9</v>
      </c>
      <c r="Q33" s="45"/>
      <c r="R33" s="80">
        <v>4</v>
      </c>
      <c r="S33" s="43">
        <v>3555</v>
      </c>
      <c r="T33" s="487">
        <f t="shared" si="0"/>
        <v>47</v>
      </c>
      <c r="U33" s="489">
        <f t="shared" si="1"/>
        <v>18986</v>
      </c>
      <c r="V33" s="1067">
        <v>24</v>
      </c>
      <c r="W33" s="39">
        <f t="shared" si="8"/>
        <v>1</v>
      </c>
      <c r="X33" s="39">
        <f t="shared" si="7"/>
        <v>47</v>
      </c>
      <c r="Y33" s="39">
        <f t="shared" si="9"/>
        <v>18986</v>
      </c>
      <c r="Z33" s="40">
        <f t="shared" si="4"/>
        <v>5365</v>
      </c>
      <c r="AA33" s="39">
        <f t="shared" si="10"/>
        <v>46.810134634999997</v>
      </c>
      <c r="AB33" s="39">
        <f t="shared" si="11"/>
        <v>19</v>
      </c>
    </row>
    <row r="34" spans="1:28" ht="15.75" customHeight="1" x14ac:dyDescent="0.2">
      <c r="A34" s="1067">
        <v>25</v>
      </c>
      <c r="B34" s="83" t="s">
        <v>85</v>
      </c>
      <c r="C34" s="82" t="s">
        <v>83</v>
      </c>
      <c r="D34" s="78">
        <v>7</v>
      </c>
      <c r="E34" s="45">
        <v>1168</v>
      </c>
      <c r="F34" s="84">
        <v>6</v>
      </c>
      <c r="G34" s="85">
        <v>2174</v>
      </c>
      <c r="H34" s="78">
        <v>6</v>
      </c>
      <c r="I34" s="45">
        <v>2315</v>
      </c>
      <c r="J34" s="80">
        <v>5</v>
      </c>
      <c r="K34" s="43">
        <v>2551</v>
      </c>
      <c r="L34" s="78">
        <v>6</v>
      </c>
      <c r="M34" s="45">
        <v>2650</v>
      </c>
      <c r="N34" s="80">
        <v>6</v>
      </c>
      <c r="O34" s="43">
        <v>3180</v>
      </c>
      <c r="P34" s="78">
        <v>5</v>
      </c>
      <c r="Q34" s="45">
        <v>3580</v>
      </c>
      <c r="R34" s="80">
        <v>6</v>
      </c>
      <c r="S34" s="43">
        <v>645</v>
      </c>
      <c r="T34" s="487">
        <f t="shared" si="0"/>
        <v>47</v>
      </c>
      <c r="U34" s="489">
        <f t="shared" si="1"/>
        <v>18263</v>
      </c>
      <c r="V34" s="1067">
        <v>25</v>
      </c>
      <c r="W34" s="39">
        <f t="shared" si="8"/>
        <v>1</v>
      </c>
      <c r="X34" s="39">
        <f t="shared" si="7"/>
        <v>47</v>
      </c>
      <c r="Y34" s="39">
        <f t="shared" si="9"/>
        <v>18263</v>
      </c>
      <c r="Z34" s="40">
        <f t="shared" si="4"/>
        <v>3580</v>
      </c>
      <c r="AA34" s="39">
        <f t="shared" si="10"/>
        <v>46.817366419999999</v>
      </c>
      <c r="AB34" s="39">
        <f t="shared" si="11"/>
        <v>20</v>
      </c>
    </row>
    <row r="35" spans="1:28" ht="15.75" x14ac:dyDescent="0.2">
      <c r="A35" s="1067">
        <v>26</v>
      </c>
      <c r="B35" s="77" t="s">
        <v>87</v>
      </c>
      <c r="C35" s="283" t="s">
        <v>83</v>
      </c>
      <c r="D35" s="78">
        <v>7</v>
      </c>
      <c r="E35" s="45">
        <v>1211</v>
      </c>
      <c r="F35" s="84">
        <v>5</v>
      </c>
      <c r="G35" s="85">
        <v>1768</v>
      </c>
      <c r="H35" s="78">
        <v>1</v>
      </c>
      <c r="I35" s="45">
        <v>2470</v>
      </c>
      <c r="J35" s="80">
        <v>8</v>
      </c>
      <c r="K35" s="43">
        <v>2450</v>
      </c>
      <c r="L35" s="78">
        <v>4</v>
      </c>
      <c r="M35" s="45">
        <v>4020</v>
      </c>
      <c r="N35" s="80">
        <v>8</v>
      </c>
      <c r="O35" s="43">
        <v>6140</v>
      </c>
      <c r="P35" s="78">
        <v>8</v>
      </c>
      <c r="Q35" s="45">
        <v>1870</v>
      </c>
      <c r="R35" s="80">
        <v>7</v>
      </c>
      <c r="S35" s="43">
        <v>1290</v>
      </c>
      <c r="T35" s="487">
        <f t="shared" si="0"/>
        <v>48</v>
      </c>
      <c r="U35" s="489">
        <f t="shared" si="1"/>
        <v>21219</v>
      </c>
      <c r="V35" s="1067">
        <v>26</v>
      </c>
      <c r="W35" s="39">
        <f t="shared" si="8"/>
        <v>1</v>
      </c>
      <c r="X35" s="39">
        <f t="shared" si="7"/>
        <v>48</v>
      </c>
      <c r="Y35" s="39">
        <f t="shared" si="9"/>
        <v>21219</v>
      </c>
      <c r="Z35" s="40">
        <f t="shared" si="4"/>
        <v>6140</v>
      </c>
      <c r="AA35" s="39">
        <f t="shared" si="10"/>
        <v>47.787803859999997</v>
      </c>
      <c r="AB35" s="39">
        <f t="shared" si="11"/>
        <v>21</v>
      </c>
    </row>
    <row r="36" spans="1:28" ht="15.75" customHeight="1" x14ac:dyDescent="0.2">
      <c r="A36" s="1066">
        <v>27</v>
      </c>
      <c r="B36" s="282" t="s">
        <v>110</v>
      </c>
      <c r="C36" s="283" t="s">
        <v>111</v>
      </c>
      <c r="D36" s="78">
        <v>5</v>
      </c>
      <c r="E36" s="45">
        <v>2695</v>
      </c>
      <c r="F36" s="80">
        <v>9</v>
      </c>
      <c r="G36" s="85"/>
      <c r="H36" s="78">
        <v>7</v>
      </c>
      <c r="I36" s="45">
        <v>1830</v>
      </c>
      <c r="J36" s="80">
        <v>7</v>
      </c>
      <c r="K36" s="43">
        <v>2493</v>
      </c>
      <c r="L36" s="78">
        <v>1</v>
      </c>
      <c r="M36" s="45">
        <v>17090</v>
      </c>
      <c r="N36" s="80">
        <v>6</v>
      </c>
      <c r="O36" s="43">
        <v>4310</v>
      </c>
      <c r="P36" s="78">
        <v>9</v>
      </c>
      <c r="Q36" s="45"/>
      <c r="R36" s="80">
        <v>6</v>
      </c>
      <c r="S36" s="43">
        <v>1475</v>
      </c>
      <c r="T36" s="487">
        <f t="shared" si="0"/>
        <v>50</v>
      </c>
      <c r="U36" s="489">
        <f t="shared" si="1"/>
        <v>29893</v>
      </c>
      <c r="V36" s="1066">
        <v>27</v>
      </c>
      <c r="W36" s="39">
        <f t="shared" si="8"/>
        <v>1</v>
      </c>
      <c r="X36" s="39">
        <f t="shared" si="7"/>
        <v>50</v>
      </c>
      <c r="Y36" s="39">
        <f t="shared" si="9"/>
        <v>29893</v>
      </c>
      <c r="Z36" s="40">
        <f t="shared" si="4"/>
        <v>17090</v>
      </c>
      <c r="AA36" s="39">
        <f t="shared" si="10"/>
        <v>49.701052910000001</v>
      </c>
      <c r="AB36" s="39">
        <f t="shared" si="11"/>
        <v>22</v>
      </c>
    </row>
    <row r="37" spans="1:28" ht="15.75" x14ac:dyDescent="0.2">
      <c r="A37" s="1067">
        <v>28</v>
      </c>
      <c r="B37" s="282" t="s">
        <v>107</v>
      </c>
      <c r="C37" s="82" t="s">
        <v>106</v>
      </c>
      <c r="D37" s="78">
        <v>2</v>
      </c>
      <c r="E37" s="45">
        <v>5699</v>
      </c>
      <c r="F37" s="80">
        <v>7</v>
      </c>
      <c r="G37" s="43">
        <v>1401</v>
      </c>
      <c r="H37" s="78">
        <v>3</v>
      </c>
      <c r="I37" s="45">
        <v>2215</v>
      </c>
      <c r="J37" s="80">
        <v>3</v>
      </c>
      <c r="K37" s="43">
        <v>5152</v>
      </c>
      <c r="L37" s="78">
        <v>8</v>
      </c>
      <c r="M37" s="45">
        <v>2075</v>
      </c>
      <c r="N37" s="80">
        <v>9</v>
      </c>
      <c r="O37" s="43"/>
      <c r="P37" s="78">
        <v>9</v>
      </c>
      <c r="Q37" s="45"/>
      <c r="R37" s="80">
        <v>9</v>
      </c>
      <c r="S37" s="43"/>
      <c r="T37" s="487">
        <f t="shared" si="0"/>
        <v>50</v>
      </c>
      <c r="U37" s="489">
        <f t="shared" si="1"/>
        <v>16542</v>
      </c>
      <c r="V37" s="1067">
        <v>28</v>
      </c>
      <c r="W37" s="39">
        <f t="shared" si="8"/>
        <v>1</v>
      </c>
      <c r="X37" s="39">
        <f t="shared" si="7"/>
        <v>50</v>
      </c>
      <c r="Y37" s="39">
        <f t="shared" si="9"/>
        <v>16542</v>
      </c>
      <c r="Z37" s="40">
        <f t="shared" si="4"/>
        <v>5699</v>
      </c>
      <c r="AA37" s="39">
        <f t="shared" si="10"/>
        <v>49.834574301000004</v>
      </c>
      <c r="AB37" s="39">
        <f t="shared" si="11"/>
        <v>23</v>
      </c>
    </row>
    <row r="38" spans="1:28" ht="15.75" x14ac:dyDescent="0.2">
      <c r="A38" s="1067">
        <v>29</v>
      </c>
      <c r="B38" s="282" t="s">
        <v>429</v>
      </c>
      <c r="C38" s="82" t="s">
        <v>29</v>
      </c>
      <c r="D38" s="78">
        <v>6</v>
      </c>
      <c r="E38" s="289">
        <v>1568</v>
      </c>
      <c r="F38" s="80">
        <v>8</v>
      </c>
      <c r="G38" s="43">
        <v>1122</v>
      </c>
      <c r="H38" s="78">
        <v>4</v>
      </c>
      <c r="I38" s="45">
        <v>2529</v>
      </c>
      <c r="J38" s="80">
        <v>6</v>
      </c>
      <c r="K38" s="43">
        <v>2925</v>
      </c>
      <c r="L38" s="78">
        <v>8</v>
      </c>
      <c r="M38" s="45">
        <v>1290</v>
      </c>
      <c r="N38" s="80">
        <v>5</v>
      </c>
      <c r="O38" s="43">
        <v>8790</v>
      </c>
      <c r="P38" s="78">
        <v>6</v>
      </c>
      <c r="Q38" s="45">
        <v>2470</v>
      </c>
      <c r="R38" s="80">
        <v>8</v>
      </c>
      <c r="S38" s="43">
        <v>1220</v>
      </c>
      <c r="T38" s="487">
        <f t="shared" si="0"/>
        <v>51</v>
      </c>
      <c r="U38" s="489">
        <f t="shared" si="1"/>
        <v>21914</v>
      </c>
      <c r="V38" s="1067">
        <v>29</v>
      </c>
      <c r="W38" s="39">
        <f t="shared" si="8"/>
        <v>1</v>
      </c>
      <c r="X38" s="39">
        <f t="shared" si="7"/>
        <v>51</v>
      </c>
      <c r="Y38" s="39">
        <f t="shared" si="9"/>
        <v>21914</v>
      </c>
      <c r="Z38" s="40">
        <f t="shared" si="4"/>
        <v>8790</v>
      </c>
      <c r="AA38" s="39">
        <f t="shared" si="10"/>
        <v>50.780851209999994</v>
      </c>
      <c r="AB38" s="39">
        <f t="shared" si="11"/>
        <v>24</v>
      </c>
    </row>
    <row r="39" spans="1:28" ht="15.75" x14ac:dyDescent="0.2">
      <c r="A39" s="1067">
        <v>30</v>
      </c>
      <c r="B39" s="87" t="s">
        <v>114</v>
      </c>
      <c r="C39" s="88" t="s">
        <v>111</v>
      </c>
      <c r="D39" s="78">
        <v>9</v>
      </c>
      <c r="E39" s="45"/>
      <c r="F39" s="84">
        <v>1</v>
      </c>
      <c r="G39" s="85">
        <v>9844</v>
      </c>
      <c r="H39" s="78">
        <v>9</v>
      </c>
      <c r="I39" s="45"/>
      <c r="J39" s="80">
        <v>5</v>
      </c>
      <c r="K39" s="43">
        <v>3130</v>
      </c>
      <c r="L39" s="78">
        <v>9</v>
      </c>
      <c r="M39" s="45"/>
      <c r="N39" s="80">
        <v>9</v>
      </c>
      <c r="O39" s="43"/>
      <c r="P39" s="78">
        <v>4</v>
      </c>
      <c r="Q39" s="45">
        <v>2270</v>
      </c>
      <c r="R39" s="80">
        <v>5</v>
      </c>
      <c r="S39" s="43">
        <v>650</v>
      </c>
      <c r="T39" s="487">
        <f t="shared" si="0"/>
        <v>51</v>
      </c>
      <c r="U39" s="489">
        <f t="shared" si="1"/>
        <v>15894</v>
      </c>
      <c r="V39" s="1067">
        <v>30</v>
      </c>
      <c r="W39" s="39">
        <f t="shared" si="8"/>
        <v>1</v>
      </c>
      <c r="X39" s="39">
        <f t="shared" si="7"/>
        <v>51</v>
      </c>
      <c r="Y39" s="39">
        <f t="shared" si="9"/>
        <v>15894</v>
      </c>
      <c r="Z39" s="40">
        <f t="shared" si="4"/>
        <v>9844</v>
      </c>
      <c r="AA39" s="39">
        <f t="shared" si="10"/>
        <v>50.841050156000001</v>
      </c>
      <c r="AB39" s="39">
        <f t="shared" si="11"/>
        <v>25</v>
      </c>
    </row>
    <row r="40" spans="1:28" ht="15.75" x14ac:dyDescent="0.2">
      <c r="A40" s="1067">
        <v>31</v>
      </c>
      <c r="B40" s="87" t="s">
        <v>426</v>
      </c>
      <c r="C40" s="283" t="s">
        <v>243</v>
      </c>
      <c r="D40" s="78">
        <v>8</v>
      </c>
      <c r="E40" s="289">
        <v>1118</v>
      </c>
      <c r="F40" s="80">
        <v>9</v>
      </c>
      <c r="G40" s="43"/>
      <c r="H40" s="78">
        <v>8</v>
      </c>
      <c r="I40" s="45">
        <v>1225</v>
      </c>
      <c r="J40" s="80">
        <v>8</v>
      </c>
      <c r="K40" s="43">
        <v>1794</v>
      </c>
      <c r="L40" s="78">
        <v>8</v>
      </c>
      <c r="M40" s="45">
        <v>1630</v>
      </c>
      <c r="N40" s="80">
        <v>3</v>
      </c>
      <c r="O40" s="43">
        <v>9120</v>
      </c>
      <c r="P40" s="78">
        <v>8</v>
      </c>
      <c r="Q40" s="45">
        <v>2000</v>
      </c>
      <c r="R40" s="80">
        <v>2</v>
      </c>
      <c r="S40" s="43">
        <v>2270</v>
      </c>
      <c r="T40" s="487">
        <f t="shared" si="0"/>
        <v>54</v>
      </c>
      <c r="U40" s="489">
        <f t="shared" si="1"/>
        <v>19157</v>
      </c>
      <c r="V40" s="1067">
        <v>31</v>
      </c>
      <c r="W40" s="39">
        <f t="shared" si="8"/>
        <v>1</v>
      </c>
      <c r="X40" s="39">
        <f t="shared" si="7"/>
        <v>54</v>
      </c>
      <c r="Y40" s="39">
        <f t="shared" si="9"/>
        <v>19157</v>
      </c>
      <c r="Z40" s="40">
        <f t="shared" si="4"/>
        <v>9120</v>
      </c>
      <c r="AA40" s="39">
        <f t="shared" si="10"/>
        <v>53.80842088</v>
      </c>
      <c r="AB40" s="39">
        <f t="shared" si="11"/>
        <v>26</v>
      </c>
    </row>
    <row r="41" spans="1:28" ht="15.75" x14ac:dyDescent="0.2">
      <c r="A41" s="1066">
        <v>32</v>
      </c>
      <c r="B41" s="77" t="s">
        <v>113</v>
      </c>
      <c r="C41" s="88" t="s">
        <v>111</v>
      </c>
      <c r="D41" s="78">
        <v>7</v>
      </c>
      <c r="E41" s="45">
        <v>1240</v>
      </c>
      <c r="F41" s="80">
        <v>8</v>
      </c>
      <c r="G41" s="43">
        <v>1222</v>
      </c>
      <c r="H41" s="78">
        <v>7</v>
      </c>
      <c r="I41" s="45">
        <v>2189</v>
      </c>
      <c r="J41" s="80">
        <v>9</v>
      </c>
      <c r="K41" s="43"/>
      <c r="L41" s="78">
        <v>7</v>
      </c>
      <c r="M41" s="45">
        <v>1800</v>
      </c>
      <c r="N41" s="80">
        <v>7</v>
      </c>
      <c r="O41" s="43">
        <v>6560</v>
      </c>
      <c r="P41" s="78">
        <v>5</v>
      </c>
      <c r="Q41" s="45">
        <v>3615</v>
      </c>
      <c r="R41" s="80">
        <v>5</v>
      </c>
      <c r="S41" s="43">
        <v>495</v>
      </c>
      <c r="T41" s="487">
        <f t="shared" si="0"/>
        <v>55</v>
      </c>
      <c r="U41" s="489">
        <f t="shared" si="1"/>
        <v>17121</v>
      </c>
      <c r="V41" s="1066">
        <v>32</v>
      </c>
      <c r="W41" s="39">
        <f t="shared" si="8"/>
        <v>1</v>
      </c>
      <c r="X41" s="39">
        <f t="shared" si="7"/>
        <v>55</v>
      </c>
      <c r="Y41" s="39">
        <f t="shared" si="9"/>
        <v>17121</v>
      </c>
      <c r="Z41" s="40">
        <f t="shared" si="4"/>
        <v>6560</v>
      </c>
      <c r="AA41" s="39">
        <f t="shared" si="10"/>
        <v>54.828783439999995</v>
      </c>
      <c r="AB41" s="39">
        <f t="shared" si="11"/>
        <v>27</v>
      </c>
    </row>
    <row r="42" spans="1:28" ht="15.75" x14ac:dyDescent="0.2">
      <c r="A42" s="1067">
        <v>33</v>
      </c>
      <c r="B42" s="77" t="s">
        <v>567</v>
      </c>
      <c r="C42" s="283" t="s">
        <v>84</v>
      </c>
      <c r="D42" s="78">
        <v>9</v>
      </c>
      <c r="E42" s="45"/>
      <c r="F42" s="80">
        <v>9</v>
      </c>
      <c r="G42" s="43"/>
      <c r="H42" s="301">
        <v>4</v>
      </c>
      <c r="I42" s="289">
        <v>2365</v>
      </c>
      <c r="J42" s="80">
        <v>8</v>
      </c>
      <c r="K42" s="43">
        <v>2010</v>
      </c>
      <c r="L42" s="78">
        <v>3</v>
      </c>
      <c r="M42" s="45">
        <v>5920</v>
      </c>
      <c r="N42" s="80">
        <v>9</v>
      </c>
      <c r="O42" s="43"/>
      <c r="P42" s="78">
        <v>6</v>
      </c>
      <c r="Q42" s="45">
        <v>2135</v>
      </c>
      <c r="R42" s="80">
        <v>9</v>
      </c>
      <c r="S42" s="43"/>
      <c r="T42" s="487">
        <f t="shared" si="0"/>
        <v>57</v>
      </c>
      <c r="U42" s="489">
        <f t="shared" si="1"/>
        <v>12430</v>
      </c>
      <c r="V42" s="1067">
        <v>33</v>
      </c>
      <c r="W42" s="39">
        <f t="shared" si="8"/>
        <v>1</v>
      </c>
      <c r="X42" s="39">
        <f t="shared" si="7"/>
        <v>57</v>
      </c>
      <c r="Y42" s="39">
        <f t="shared" si="9"/>
        <v>12430</v>
      </c>
      <c r="Z42" s="40">
        <f t="shared" si="4"/>
        <v>5920</v>
      </c>
      <c r="AA42" s="39">
        <f t="shared" si="10"/>
        <v>56.875694080000002</v>
      </c>
      <c r="AB42" s="39">
        <f t="shared" si="11"/>
        <v>28</v>
      </c>
    </row>
    <row r="43" spans="1:28" ht="15.75" x14ac:dyDescent="0.2">
      <c r="A43" s="1067">
        <v>34</v>
      </c>
      <c r="B43" s="77" t="s">
        <v>435</v>
      </c>
      <c r="C43" s="283" t="s">
        <v>84</v>
      </c>
      <c r="D43" s="78">
        <v>9</v>
      </c>
      <c r="E43" s="289"/>
      <c r="F43" s="80">
        <v>7</v>
      </c>
      <c r="G43" s="43">
        <v>1791</v>
      </c>
      <c r="H43" s="78">
        <v>9</v>
      </c>
      <c r="I43" s="45"/>
      <c r="J43" s="80">
        <v>9</v>
      </c>
      <c r="K43" s="43"/>
      <c r="L43" s="78">
        <v>9</v>
      </c>
      <c r="M43" s="45"/>
      <c r="N43" s="80">
        <v>5</v>
      </c>
      <c r="O43" s="43">
        <v>5480</v>
      </c>
      <c r="P43" s="78">
        <v>3</v>
      </c>
      <c r="Q43" s="45">
        <v>2660</v>
      </c>
      <c r="R43" s="80">
        <v>9</v>
      </c>
      <c r="S43" s="43"/>
      <c r="T43" s="487">
        <f t="shared" si="0"/>
        <v>60</v>
      </c>
      <c r="U43" s="489">
        <f t="shared" si="1"/>
        <v>9931</v>
      </c>
      <c r="V43" s="1067">
        <v>34</v>
      </c>
      <c r="W43" s="39">
        <f t="shared" si="8"/>
        <v>1</v>
      </c>
      <c r="X43" s="39">
        <f t="shared" si="7"/>
        <v>60</v>
      </c>
      <c r="Y43" s="39">
        <f t="shared" si="9"/>
        <v>9931</v>
      </c>
      <c r="Z43" s="40">
        <f t="shared" si="4"/>
        <v>5480</v>
      </c>
      <c r="AA43" s="39">
        <f t="shared" si="10"/>
        <v>59.900684519999999</v>
      </c>
      <c r="AB43" s="39">
        <f t="shared" si="11"/>
        <v>29</v>
      </c>
    </row>
    <row r="44" spans="1:28" ht="15.75" x14ac:dyDescent="0.2">
      <c r="A44" s="1066">
        <v>35</v>
      </c>
      <c r="B44" s="77" t="s">
        <v>109</v>
      </c>
      <c r="C44" s="281" t="s">
        <v>106</v>
      </c>
      <c r="D44" s="78">
        <v>9</v>
      </c>
      <c r="E44" s="45"/>
      <c r="F44" s="80">
        <v>9</v>
      </c>
      <c r="G44" s="43"/>
      <c r="H44" s="97">
        <v>9</v>
      </c>
      <c r="I44" s="59"/>
      <c r="J44" s="80">
        <v>7</v>
      </c>
      <c r="K44" s="43">
        <v>2900</v>
      </c>
      <c r="L44" s="78">
        <v>9</v>
      </c>
      <c r="M44" s="45"/>
      <c r="N44" s="80">
        <v>8</v>
      </c>
      <c r="O44" s="43">
        <v>2120</v>
      </c>
      <c r="P44" s="78">
        <v>7</v>
      </c>
      <c r="Q44" s="45">
        <v>2650</v>
      </c>
      <c r="R44" s="80">
        <v>4</v>
      </c>
      <c r="S44" s="43">
        <v>620</v>
      </c>
      <c r="T44" s="487">
        <f t="shared" si="0"/>
        <v>62</v>
      </c>
      <c r="U44" s="489">
        <f t="shared" si="1"/>
        <v>8290</v>
      </c>
      <c r="V44" s="1066">
        <v>35</v>
      </c>
      <c r="W44" s="39">
        <f t="shared" si="8"/>
        <v>1</v>
      </c>
      <c r="X44" s="39">
        <f t="shared" si="7"/>
        <v>62</v>
      </c>
      <c r="Y44" s="39">
        <f t="shared" si="9"/>
        <v>8290</v>
      </c>
      <c r="Z44" s="40">
        <f>MAX(E44,G44,I10,K44,M44,O44,Q44,S44)</f>
        <v>2900</v>
      </c>
      <c r="AA44" s="39">
        <f t="shared" si="10"/>
        <v>61.917097099999999</v>
      </c>
      <c r="AB44" s="39">
        <f t="shared" si="11"/>
        <v>30</v>
      </c>
    </row>
    <row r="45" spans="1:28" ht="15.75" x14ac:dyDescent="0.2">
      <c r="A45" s="1067">
        <v>36</v>
      </c>
      <c r="B45" s="77" t="s">
        <v>425</v>
      </c>
      <c r="C45" s="283" t="s">
        <v>84</v>
      </c>
      <c r="D45" s="78">
        <v>5</v>
      </c>
      <c r="E45" s="45">
        <v>1368</v>
      </c>
      <c r="F45" s="80">
        <v>9</v>
      </c>
      <c r="G45" s="43"/>
      <c r="H45" s="301">
        <v>9</v>
      </c>
      <c r="I45" s="289"/>
      <c r="J45" s="80">
        <v>9</v>
      </c>
      <c r="K45" s="43"/>
      <c r="L45" s="78">
        <v>9</v>
      </c>
      <c r="M45" s="45"/>
      <c r="N45" s="80">
        <v>9</v>
      </c>
      <c r="O45" s="43"/>
      <c r="P45" s="78">
        <v>9</v>
      </c>
      <c r="Q45" s="45"/>
      <c r="R45" s="80">
        <v>3</v>
      </c>
      <c r="S45" s="43">
        <v>4865</v>
      </c>
      <c r="T45" s="487">
        <f t="shared" si="0"/>
        <v>62</v>
      </c>
      <c r="U45" s="489">
        <f t="shared" si="1"/>
        <v>6233</v>
      </c>
      <c r="V45" s="1067">
        <v>36</v>
      </c>
      <c r="W45" s="39">
        <f t="shared" si="8"/>
        <v>1</v>
      </c>
      <c r="X45" s="39">
        <f t="shared" si="7"/>
        <v>62</v>
      </c>
      <c r="Y45" s="39">
        <f t="shared" si="9"/>
        <v>6233</v>
      </c>
      <c r="Z45" s="40">
        <f t="shared" ref="Z45:Z57" si="12">MAX(E45,G45,I45,K45,M45,O45,Q45,S45)</f>
        <v>4865</v>
      </c>
      <c r="AA45" s="39">
        <f t="shared" si="10"/>
        <v>61.937665134999996</v>
      </c>
      <c r="AB45" s="39">
        <f t="shared" si="11"/>
        <v>31</v>
      </c>
    </row>
    <row r="46" spans="1:28" ht="15.75" customHeight="1" x14ac:dyDescent="0.2">
      <c r="A46" s="1067">
        <v>37</v>
      </c>
      <c r="B46" s="282" t="s">
        <v>116</v>
      </c>
      <c r="C46" s="82" t="s">
        <v>97</v>
      </c>
      <c r="D46" s="78">
        <v>9</v>
      </c>
      <c r="E46" s="45"/>
      <c r="F46" s="80">
        <v>9</v>
      </c>
      <c r="G46" s="43"/>
      <c r="H46" s="78">
        <v>4</v>
      </c>
      <c r="I46" s="45">
        <v>1900</v>
      </c>
      <c r="J46" s="80">
        <v>4</v>
      </c>
      <c r="K46" s="43">
        <v>3830</v>
      </c>
      <c r="L46" s="78">
        <v>9</v>
      </c>
      <c r="M46" s="45"/>
      <c r="N46" s="80">
        <v>9</v>
      </c>
      <c r="O46" s="43"/>
      <c r="P46" s="78">
        <v>9</v>
      </c>
      <c r="Q46" s="45"/>
      <c r="R46" s="80">
        <v>9</v>
      </c>
      <c r="S46" s="43"/>
      <c r="T46" s="487">
        <f t="shared" si="0"/>
        <v>62</v>
      </c>
      <c r="U46" s="489">
        <f t="shared" si="1"/>
        <v>5730</v>
      </c>
      <c r="V46" s="1067">
        <v>37</v>
      </c>
      <c r="W46" s="39">
        <f t="shared" si="8"/>
        <v>1</v>
      </c>
      <c r="X46" s="39">
        <f t="shared" si="7"/>
        <v>62</v>
      </c>
      <c r="Y46" s="39">
        <f t="shared" si="9"/>
        <v>5730</v>
      </c>
      <c r="Z46" s="40">
        <f t="shared" si="12"/>
        <v>3830</v>
      </c>
      <c r="AA46" s="39">
        <f t="shared" si="10"/>
        <v>61.942696170000005</v>
      </c>
      <c r="AB46" s="39">
        <f t="shared" si="11"/>
        <v>32</v>
      </c>
    </row>
    <row r="47" spans="1:28" ht="15.75" customHeight="1" x14ac:dyDescent="0.2">
      <c r="A47" s="1066">
        <v>38</v>
      </c>
      <c r="B47" s="282" t="s">
        <v>433</v>
      </c>
      <c r="C47" s="82" t="s">
        <v>243</v>
      </c>
      <c r="D47" s="78">
        <v>8</v>
      </c>
      <c r="E47" s="45">
        <v>1280</v>
      </c>
      <c r="F47" s="80">
        <v>5</v>
      </c>
      <c r="G47" s="43">
        <v>3015</v>
      </c>
      <c r="H47" s="78">
        <v>9</v>
      </c>
      <c r="I47" s="45"/>
      <c r="J47" s="80">
        <v>9</v>
      </c>
      <c r="K47" s="43"/>
      <c r="L47" s="78">
        <v>9</v>
      </c>
      <c r="M47" s="45"/>
      <c r="N47" s="80">
        <v>9</v>
      </c>
      <c r="O47" s="43"/>
      <c r="P47" s="78">
        <v>5</v>
      </c>
      <c r="Q47" s="45">
        <v>2205</v>
      </c>
      <c r="R47" s="80">
        <v>9</v>
      </c>
      <c r="S47" s="43"/>
      <c r="T47" s="487">
        <f t="shared" si="0"/>
        <v>63</v>
      </c>
      <c r="U47" s="489">
        <f t="shared" si="1"/>
        <v>6500</v>
      </c>
      <c r="V47" s="1066">
        <v>38</v>
      </c>
      <c r="W47" s="39">
        <f t="shared" si="8"/>
        <v>1</v>
      </c>
      <c r="X47" s="39">
        <f t="shared" si="7"/>
        <v>63</v>
      </c>
      <c r="Y47" s="39">
        <f t="shared" si="9"/>
        <v>6500</v>
      </c>
      <c r="Z47" s="40">
        <f t="shared" si="12"/>
        <v>3015</v>
      </c>
      <c r="AA47" s="39">
        <f t="shared" si="10"/>
        <v>62.934996985000005</v>
      </c>
      <c r="AB47" s="39">
        <f t="shared" si="11"/>
        <v>33</v>
      </c>
    </row>
    <row r="48" spans="1:28" ht="15.75" x14ac:dyDescent="0.2">
      <c r="A48" s="1067">
        <v>39</v>
      </c>
      <c r="B48" s="77" t="s">
        <v>430</v>
      </c>
      <c r="C48" s="283" t="s">
        <v>29</v>
      </c>
      <c r="D48" s="78">
        <v>3</v>
      </c>
      <c r="E48" s="45">
        <v>1647</v>
      </c>
      <c r="F48" s="80">
        <v>9</v>
      </c>
      <c r="G48" s="43"/>
      <c r="H48" s="78">
        <v>9</v>
      </c>
      <c r="I48" s="45"/>
      <c r="J48" s="80">
        <v>9</v>
      </c>
      <c r="K48" s="43"/>
      <c r="L48" s="78">
        <v>9</v>
      </c>
      <c r="M48" s="45"/>
      <c r="N48" s="80">
        <v>9</v>
      </c>
      <c r="O48" s="43"/>
      <c r="P48" s="78">
        <v>9</v>
      </c>
      <c r="Q48" s="45"/>
      <c r="R48" s="80">
        <v>9</v>
      </c>
      <c r="S48" s="43"/>
      <c r="T48" s="487">
        <f t="shared" si="0"/>
        <v>66</v>
      </c>
      <c r="U48" s="489">
        <f t="shared" si="1"/>
        <v>1647</v>
      </c>
      <c r="V48" s="1067">
        <v>39</v>
      </c>
      <c r="W48" s="39">
        <f t="shared" si="8"/>
        <v>1</v>
      </c>
      <c r="X48" s="39">
        <f t="shared" si="7"/>
        <v>66</v>
      </c>
      <c r="Y48" s="39">
        <f t="shared" si="9"/>
        <v>1647</v>
      </c>
      <c r="Z48" s="40">
        <f t="shared" si="12"/>
        <v>1647</v>
      </c>
      <c r="AA48" s="39">
        <f t="shared" si="10"/>
        <v>65.983528352999997</v>
      </c>
      <c r="AB48" s="39">
        <f t="shared" si="11"/>
        <v>34</v>
      </c>
    </row>
    <row r="49" spans="1:28" ht="15.75" x14ac:dyDescent="0.2">
      <c r="A49" s="41" t="s">
        <v>33</v>
      </c>
      <c r="B49" s="77"/>
      <c r="C49" s="82"/>
      <c r="D49" s="78"/>
      <c r="E49" s="45"/>
      <c r="F49" s="80"/>
      <c r="G49" s="43"/>
      <c r="H49" s="78"/>
      <c r="I49" s="45"/>
      <c r="J49" s="80"/>
      <c r="K49" s="43"/>
      <c r="L49" s="78"/>
      <c r="M49" s="45"/>
      <c r="N49" s="80"/>
      <c r="O49" s="43"/>
      <c r="P49" s="78"/>
      <c r="Q49" s="45"/>
      <c r="R49" s="80"/>
      <c r="S49" s="43"/>
      <c r="T49" s="79" t="s">
        <v>335</v>
      </c>
      <c r="U49" s="229" t="s">
        <v>33</v>
      </c>
      <c r="V49" s="76" t="s">
        <v>33</v>
      </c>
      <c r="W49" s="39" t="str">
        <f t="shared" si="8"/>
        <v/>
      </c>
      <c r="X49" s="39" t="str">
        <f t="shared" si="7"/>
        <v/>
      </c>
      <c r="Y49" s="39" t="str">
        <f t="shared" si="9"/>
        <v/>
      </c>
      <c r="Z49" s="40">
        <f t="shared" si="12"/>
        <v>0</v>
      </c>
      <c r="AA49" s="39" t="str">
        <f t="shared" si="10"/>
        <v/>
      </c>
      <c r="AB49" s="39" t="str">
        <f t="shared" si="11"/>
        <v/>
      </c>
    </row>
    <row r="50" spans="1:28" ht="15.75" x14ac:dyDescent="0.2">
      <c r="A50" s="38" t="s">
        <v>33</v>
      </c>
      <c r="B50" s="77"/>
      <c r="C50" s="82"/>
      <c r="D50" s="78"/>
      <c r="E50" s="45"/>
      <c r="F50" s="80"/>
      <c r="G50" s="43"/>
      <c r="H50" s="78"/>
      <c r="I50" s="45"/>
      <c r="J50" s="80"/>
      <c r="K50" s="43"/>
      <c r="L50" s="78"/>
      <c r="M50" s="45"/>
      <c r="N50" s="80"/>
      <c r="O50" s="43"/>
      <c r="P50" s="78"/>
      <c r="Q50" s="45"/>
      <c r="R50" s="80"/>
      <c r="S50" s="43"/>
      <c r="T50" s="79" t="s">
        <v>33</v>
      </c>
      <c r="U50" s="229" t="s">
        <v>33</v>
      </c>
      <c r="V50" s="76" t="s">
        <v>33</v>
      </c>
      <c r="W50" s="39" t="str">
        <f t="shared" si="8"/>
        <v/>
      </c>
      <c r="X50" s="39" t="str">
        <f t="shared" si="7"/>
        <v/>
      </c>
      <c r="Y50" s="39" t="str">
        <f t="shared" si="9"/>
        <v/>
      </c>
      <c r="Z50" s="40">
        <f t="shared" si="12"/>
        <v>0</v>
      </c>
      <c r="AA50" s="39" t="str">
        <f t="shared" si="10"/>
        <v/>
      </c>
      <c r="AB50" s="39" t="str">
        <f t="shared" si="11"/>
        <v/>
      </c>
    </row>
    <row r="51" spans="1:28" ht="15.75" x14ac:dyDescent="0.2">
      <c r="A51" s="41" t="s">
        <v>33</v>
      </c>
      <c r="B51" s="77"/>
      <c r="C51" s="82"/>
      <c r="D51" s="78"/>
      <c r="E51" s="45"/>
      <c r="F51" s="80"/>
      <c r="G51" s="43"/>
      <c r="H51" s="78"/>
      <c r="I51" s="45"/>
      <c r="J51" s="80"/>
      <c r="K51" s="43"/>
      <c r="L51" s="78"/>
      <c r="M51" s="45"/>
      <c r="N51" s="80"/>
      <c r="O51" s="43"/>
      <c r="P51" s="78"/>
      <c r="Q51" s="45"/>
      <c r="R51" s="80"/>
      <c r="S51" s="43"/>
      <c r="T51" s="258" t="s">
        <v>33</v>
      </c>
      <c r="U51" s="229" t="s">
        <v>33</v>
      </c>
      <c r="V51" s="76" t="s">
        <v>33</v>
      </c>
      <c r="W51" s="39" t="str">
        <f t="shared" si="8"/>
        <v/>
      </c>
      <c r="X51" s="39" t="str">
        <f t="shared" si="7"/>
        <v/>
      </c>
      <c r="Y51" s="39" t="str">
        <f t="shared" si="9"/>
        <v/>
      </c>
      <c r="Z51" s="40">
        <f t="shared" si="12"/>
        <v>0</v>
      </c>
      <c r="AA51" s="39" t="str">
        <f t="shared" si="10"/>
        <v/>
      </c>
      <c r="AB51" s="39" t="str">
        <f t="shared" si="11"/>
        <v/>
      </c>
    </row>
    <row r="52" spans="1:28" ht="16.5" x14ac:dyDescent="0.2">
      <c r="A52" s="41"/>
      <c r="B52" s="77"/>
      <c r="C52" s="82"/>
      <c r="D52" s="78"/>
      <c r="E52" s="45"/>
      <c r="F52" s="80"/>
      <c r="G52" s="43"/>
      <c r="H52" s="78"/>
      <c r="I52" s="45"/>
      <c r="J52" s="80"/>
      <c r="K52" s="43"/>
      <c r="L52" s="78"/>
      <c r="M52" s="45"/>
      <c r="N52" s="80"/>
      <c r="O52" s="43"/>
      <c r="P52" s="78"/>
      <c r="Q52" s="45"/>
      <c r="R52" s="80"/>
      <c r="S52" s="43"/>
      <c r="T52" s="79" t="str">
        <f t="shared" ref="T52:U57" si="13">IF(ISNUMBER(D52)=TRUE(),SUM(D52,F52,H52,J52,L52,N52,P52,R52),"")</f>
        <v/>
      </c>
      <c r="U52" s="786" t="str">
        <f t="shared" si="13"/>
        <v/>
      </c>
      <c r="V52" s="787" t="str">
        <f t="shared" ref="V52:V57" si="14">IF(ISNUMBER(AB52)=TRUE(),AB52,"")</f>
        <v/>
      </c>
      <c r="W52" s="39" t="str">
        <f t="shared" si="8"/>
        <v/>
      </c>
      <c r="X52" s="39" t="str">
        <f t="shared" si="7"/>
        <v/>
      </c>
      <c r="Y52" s="39" t="str">
        <f t="shared" si="9"/>
        <v/>
      </c>
      <c r="Z52" s="40">
        <f t="shared" si="12"/>
        <v>0</v>
      </c>
      <c r="AA52" s="39" t="str">
        <f t="shared" si="10"/>
        <v/>
      </c>
      <c r="AB52" s="39" t="str">
        <f t="shared" si="11"/>
        <v/>
      </c>
    </row>
    <row r="53" spans="1:28" ht="16.5" x14ac:dyDescent="0.2">
      <c r="A53" s="38"/>
      <c r="B53" s="77"/>
      <c r="C53" s="82"/>
      <c r="D53" s="78"/>
      <c r="E53" s="45"/>
      <c r="F53" s="80"/>
      <c r="G53" s="43"/>
      <c r="H53" s="78"/>
      <c r="I53" s="45"/>
      <c r="J53" s="80"/>
      <c r="K53" s="43"/>
      <c r="L53" s="78"/>
      <c r="M53" s="45"/>
      <c r="N53" s="80"/>
      <c r="O53" s="43"/>
      <c r="P53" s="78"/>
      <c r="Q53" s="45"/>
      <c r="R53" s="80"/>
      <c r="S53" s="43"/>
      <c r="T53" s="79" t="str">
        <f t="shared" si="13"/>
        <v/>
      </c>
      <c r="U53" s="786" t="str">
        <f t="shared" si="13"/>
        <v/>
      </c>
      <c r="V53" s="787" t="str">
        <f t="shared" si="14"/>
        <v/>
      </c>
      <c r="W53" s="39" t="str">
        <f t="shared" si="8"/>
        <v/>
      </c>
      <c r="X53" s="39" t="str">
        <f t="shared" si="7"/>
        <v/>
      </c>
      <c r="Y53" s="39" t="str">
        <f t="shared" si="9"/>
        <v/>
      </c>
      <c r="Z53" s="40">
        <f t="shared" si="12"/>
        <v>0</v>
      </c>
      <c r="AA53" s="39" t="str">
        <f t="shared" si="10"/>
        <v/>
      </c>
      <c r="AB53" s="39" t="str">
        <f t="shared" si="11"/>
        <v/>
      </c>
    </row>
    <row r="54" spans="1:28" ht="16.5" x14ac:dyDescent="0.2">
      <c r="A54" s="41"/>
      <c r="B54" s="77"/>
      <c r="C54" s="82"/>
      <c r="D54" s="78"/>
      <c r="E54" s="45"/>
      <c r="F54" s="80"/>
      <c r="G54" s="43"/>
      <c r="H54" s="78"/>
      <c r="I54" s="45"/>
      <c r="J54" s="80"/>
      <c r="K54" s="43"/>
      <c r="L54" s="78"/>
      <c r="M54" s="45"/>
      <c r="N54" s="80"/>
      <c r="O54" s="43"/>
      <c r="P54" s="78"/>
      <c r="Q54" s="45"/>
      <c r="R54" s="80"/>
      <c r="S54" s="43"/>
      <c r="T54" s="258" t="str">
        <f t="shared" si="13"/>
        <v/>
      </c>
      <c r="U54" s="288" t="str">
        <f t="shared" si="13"/>
        <v/>
      </c>
      <c r="V54" s="142" t="str">
        <f t="shared" si="14"/>
        <v/>
      </c>
      <c r="W54" s="39" t="str">
        <f t="shared" si="8"/>
        <v/>
      </c>
      <c r="X54" s="39" t="str">
        <f t="shared" si="7"/>
        <v/>
      </c>
      <c r="Y54" s="39" t="str">
        <f t="shared" si="9"/>
        <v/>
      </c>
      <c r="Z54" s="40">
        <f t="shared" si="12"/>
        <v>0</v>
      </c>
      <c r="AA54" s="39" t="str">
        <f t="shared" si="10"/>
        <v/>
      </c>
      <c r="AB54" s="39" t="str">
        <f t="shared" si="11"/>
        <v/>
      </c>
    </row>
    <row r="55" spans="1:28" ht="16.5" x14ac:dyDescent="0.2">
      <c r="A55" s="41"/>
      <c r="B55" s="77"/>
      <c r="C55" s="82"/>
      <c r="D55" s="78"/>
      <c r="E55" s="45"/>
      <c r="F55" s="80"/>
      <c r="G55" s="43"/>
      <c r="H55" s="78"/>
      <c r="I55" s="45"/>
      <c r="J55" s="80"/>
      <c r="K55" s="43"/>
      <c r="L55" s="78"/>
      <c r="M55" s="45"/>
      <c r="N55" s="80"/>
      <c r="O55" s="43"/>
      <c r="P55" s="78"/>
      <c r="Q55" s="45"/>
      <c r="R55" s="80"/>
      <c r="S55" s="43"/>
      <c r="T55" s="79" t="str">
        <f t="shared" si="13"/>
        <v/>
      </c>
      <c r="U55" s="786" t="str">
        <f t="shared" si="13"/>
        <v/>
      </c>
      <c r="V55" s="787" t="str">
        <f t="shared" si="14"/>
        <v/>
      </c>
      <c r="W55" s="39" t="str">
        <f t="shared" si="8"/>
        <v/>
      </c>
      <c r="X55" s="39" t="str">
        <f t="shared" si="7"/>
        <v/>
      </c>
      <c r="Y55" s="39" t="str">
        <f t="shared" si="9"/>
        <v/>
      </c>
      <c r="Z55" s="40">
        <f t="shared" si="12"/>
        <v>0</v>
      </c>
      <c r="AA55" s="39" t="str">
        <f t="shared" si="10"/>
        <v/>
      </c>
      <c r="AB55" s="39" t="str">
        <f t="shared" si="11"/>
        <v/>
      </c>
    </row>
    <row r="56" spans="1:28" ht="16.5" x14ac:dyDescent="0.2">
      <c r="A56" s="38"/>
      <c r="B56" s="77"/>
      <c r="C56" s="82"/>
      <c r="D56" s="78"/>
      <c r="E56" s="45"/>
      <c r="F56" s="80"/>
      <c r="G56" s="43"/>
      <c r="H56" s="78"/>
      <c r="I56" s="45"/>
      <c r="J56" s="80"/>
      <c r="K56" s="43"/>
      <c r="L56" s="78"/>
      <c r="M56" s="45"/>
      <c r="N56" s="80"/>
      <c r="O56" s="43"/>
      <c r="P56" s="78"/>
      <c r="Q56" s="45"/>
      <c r="R56" s="80"/>
      <c r="S56" s="43"/>
      <c r="T56" s="79" t="str">
        <f t="shared" si="13"/>
        <v/>
      </c>
      <c r="U56" s="786" t="str">
        <f t="shared" si="13"/>
        <v/>
      </c>
      <c r="V56" s="787" t="str">
        <f t="shared" si="14"/>
        <v/>
      </c>
      <c r="W56" s="39" t="str">
        <f t="shared" si="8"/>
        <v/>
      </c>
      <c r="X56" s="39" t="str">
        <f t="shared" si="7"/>
        <v/>
      </c>
      <c r="Y56" s="39" t="str">
        <f t="shared" si="9"/>
        <v/>
      </c>
      <c r="Z56" s="40">
        <f t="shared" si="12"/>
        <v>0</v>
      </c>
      <c r="AA56" s="39" t="str">
        <f t="shared" si="10"/>
        <v/>
      </c>
      <c r="AB56" s="39" t="str">
        <f t="shared" si="11"/>
        <v/>
      </c>
    </row>
    <row r="57" spans="1:28" ht="17.25" thickBot="1" x14ac:dyDescent="0.25">
      <c r="A57" s="89" t="s">
        <v>33</v>
      </c>
      <c r="B57" s="90"/>
      <c r="C57" s="91"/>
      <c r="D57" s="92"/>
      <c r="E57" s="49"/>
      <c r="F57" s="93"/>
      <c r="G57" s="48"/>
      <c r="H57" s="92"/>
      <c r="I57" s="49"/>
      <c r="J57" s="93"/>
      <c r="K57" s="48"/>
      <c r="L57" s="92"/>
      <c r="M57" s="49"/>
      <c r="N57" s="93"/>
      <c r="O57" s="48"/>
      <c r="P57" s="92"/>
      <c r="Q57" s="49"/>
      <c r="R57" s="93"/>
      <c r="S57" s="48"/>
      <c r="T57" s="303" t="str">
        <f t="shared" si="13"/>
        <v/>
      </c>
      <c r="U57" s="788" t="str">
        <f t="shared" si="13"/>
        <v/>
      </c>
      <c r="V57" s="789" t="str">
        <f t="shared" si="14"/>
        <v/>
      </c>
      <c r="W57" s="39" t="str">
        <f t="shared" si="8"/>
        <v/>
      </c>
      <c r="X57" s="39" t="str">
        <f t="shared" si="7"/>
        <v/>
      </c>
      <c r="Y57" s="39" t="str">
        <f t="shared" si="9"/>
        <v/>
      </c>
      <c r="Z57" s="40">
        <f t="shared" si="12"/>
        <v>0</v>
      </c>
      <c r="AA57" s="39" t="str">
        <f t="shared" si="10"/>
        <v/>
      </c>
      <c r="AB57" s="39" t="str">
        <f t="shared" si="11"/>
        <v/>
      </c>
    </row>
    <row r="58" spans="1:28" ht="16.5" thickTop="1" x14ac:dyDescent="0.2">
      <c r="A58" s="791" t="s">
        <v>33</v>
      </c>
      <c r="B58" s="790"/>
      <c r="C58" s="95"/>
      <c r="D58" s="96"/>
      <c r="E58" s="55"/>
      <c r="F58" s="96"/>
      <c r="G58" s="55"/>
      <c r="H58" s="96"/>
      <c r="I58" s="55"/>
      <c r="J58" s="96"/>
      <c r="K58" s="55"/>
      <c r="L58" s="96"/>
      <c r="M58" s="55"/>
      <c r="N58" s="96"/>
      <c r="O58" s="55"/>
      <c r="P58" s="96"/>
      <c r="Q58" s="55"/>
      <c r="R58" s="96"/>
      <c r="S58" s="55"/>
      <c r="T58" s="96"/>
      <c r="U58" s="55"/>
      <c r="V58" s="97"/>
    </row>
    <row r="59" spans="1:28" ht="15.75" x14ac:dyDescent="0.2">
      <c r="A59" s="50" t="s">
        <v>33</v>
      </c>
      <c r="B59" s="94"/>
      <c r="C59" s="95"/>
      <c r="D59" s="96"/>
      <c r="E59" s="55"/>
      <c r="F59" s="96"/>
      <c r="G59" s="55"/>
      <c r="H59" s="96"/>
      <c r="I59" s="55"/>
      <c r="J59" s="96"/>
      <c r="K59" s="55"/>
      <c r="L59" s="96"/>
      <c r="M59" s="55"/>
      <c r="N59" s="96"/>
      <c r="O59" s="55"/>
      <c r="P59" s="96"/>
      <c r="Q59" s="55"/>
      <c r="R59" s="96"/>
      <c r="S59" s="55"/>
      <c r="T59" s="96"/>
      <c r="U59" s="55"/>
      <c r="V59" s="97"/>
    </row>
    <row r="60" spans="1:28" x14ac:dyDescent="0.2">
      <c r="A60" s="244"/>
    </row>
  </sheetData>
  <sortState ref="A10:V48">
    <sortCondition ref="T10:T48"/>
    <sortCondition descending="1" ref="U10:U48"/>
  </sortState>
  <mergeCells count="22">
    <mergeCell ref="L5:M5"/>
    <mergeCell ref="B1:C1"/>
    <mergeCell ref="B2:C2"/>
    <mergeCell ref="A5:A7"/>
    <mergeCell ref="B5:B7"/>
    <mergeCell ref="C5:C7"/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57" xr:uid="{00000000-0002-0000-0300-000000000000}">
      <formula1>IF(ISNUMBER(IZ10)=TRUE(),SUM(IZ10,JB10,$A$1,JF10,JH10,JJ10,JL10,JN10),"")</formula1>
      <formula2>0</formula2>
    </dataValidation>
  </dataValidations>
  <printOptions horizontalCentered="1"/>
  <pageMargins left="0.78749999999999998" right="0.78749999999999998" top="2.9131944444444402" bottom="0.39374999999999999" header="2.9131944444444402" footer="0.23611111111111099"/>
  <pageSetup paperSize="9" firstPageNumber="0" orientation="portrait" horizontalDpi="4294967293" verticalDpi="4294967293" r:id="rId1"/>
  <headerFooter>
    <oddFooter>&amp;L&amp;YPojedinačni plasman lige&amp;R&amp;YStranica &amp;P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9">
    <tabColor theme="9" tint="0.79998168889431442"/>
  </sheetPr>
  <dimension ref="A2:IW24"/>
  <sheetViews>
    <sheetView zoomScaleNormal="100" workbookViewId="0">
      <selection activeCell="V13" sqref="V13"/>
    </sheetView>
  </sheetViews>
  <sheetFormatPr defaultRowHeight="12.75" x14ac:dyDescent="0.2"/>
  <cols>
    <col min="1" max="1" width="4.5703125" style="98"/>
    <col min="2" max="2" width="17.140625" style="99"/>
    <col min="3" max="3" width="5.7109375" style="99"/>
    <col min="4" max="4" width="9.42578125" style="99"/>
    <col min="5" max="5" width="5.7109375" style="99"/>
    <col min="6" max="6" width="9.42578125" style="99"/>
    <col min="7" max="7" width="5.7109375" style="99"/>
    <col min="8" max="8" width="9.42578125" style="99"/>
    <col min="9" max="9" width="5.7109375" style="99"/>
    <col min="10" max="10" width="9.42578125" style="99"/>
    <col min="11" max="11" width="5.7109375" style="99"/>
    <col min="12" max="12" width="9.42578125" style="99"/>
    <col min="13" max="13" width="5.85546875" style="99"/>
    <col min="14" max="14" width="9.42578125" style="99"/>
    <col min="15" max="15" width="5.7109375" style="99"/>
    <col min="16" max="16" width="9.42578125" style="99"/>
    <col min="17" max="17" width="5.7109375" style="99"/>
    <col min="18" max="18" width="9.42578125" style="99"/>
    <col min="19" max="19" width="6.28515625" style="99"/>
    <col min="20" max="20" width="11" style="99"/>
    <col min="21" max="21" width="10" style="99"/>
    <col min="22" max="22" width="9.140625" style="99"/>
    <col min="23" max="27" width="0" style="99" hidden="1"/>
    <col min="28" max="257" width="9.140625" style="99"/>
  </cols>
  <sheetData>
    <row r="2" spans="1:27" x14ac:dyDescent="0.2"/>
    <row r="4" spans="1:27" ht="23.25" x14ac:dyDescent="0.35">
      <c r="C4" s="100" t="s">
        <v>0</v>
      </c>
      <c r="D4" s="101"/>
      <c r="K4" s="102" t="s">
        <v>1</v>
      </c>
    </row>
    <row r="5" spans="1:27" ht="23.25" x14ac:dyDescent="0.2">
      <c r="C5" s="103" t="s">
        <v>2</v>
      </c>
      <c r="K5" s="104" t="s">
        <v>377</v>
      </c>
    </row>
    <row r="6" spans="1:27" ht="23.25" x14ac:dyDescent="0.2">
      <c r="K6" s="105" t="s">
        <v>3</v>
      </c>
    </row>
    <row r="8" spans="1:27" s="106" customFormat="1" ht="12" customHeight="1" thickTop="1" thickBot="1" x14ac:dyDescent="0.25">
      <c r="A8" s="1710" t="s">
        <v>4</v>
      </c>
      <c r="B8" s="1711" t="s">
        <v>5</v>
      </c>
      <c r="C8" s="1708" t="s">
        <v>6</v>
      </c>
      <c r="D8" s="1708"/>
      <c r="E8" s="1707" t="s">
        <v>7</v>
      </c>
      <c r="F8" s="1707"/>
      <c r="G8" s="1708" t="s">
        <v>8</v>
      </c>
      <c r="H8" s="1708"/>
      <c r="I8" s="1707" t="s">
        <v>9</v>
      </c>
      <c r="J8" s="1707"/>
      <c r="K8" s="1708" t="s">
        <v>10</v>
      </c>
      <c r="L8" s="1708"/>
      <c r="M8" s="1707" t="s">
        <v>11</v>
      </c>
      <c r="N8" s="1707"/>
      <c r="O8" s="1708" t="s">
        <v>12</v>
      </c>
      <c r="P8" s="1708"/>
      <c r="Q8" s="1709" t="s">
        <v>13</v>
      </c>
      <c r="R8" s="1709"/>
      <c r="S8" s="1704" t="s">
        <v>18</v>
      </c>
      <c r="T8" s="1704"/>
      <c r="U8" s="1704"/>
    </row>
    <row r="9" spans="1:27" s="106" customFormat="1" ht="36" customHeight="1" thickTop="1" thickBot="1" x14ac:dyDescent="0.25">
      <c r="A9" s="1710"/>
      <c r="B9" s="1711"/>
      <c r="C9" s="1705" t="s">
        <v>388</v>
      </c>
      <c r="D9" s="1705"/>
      <c r="E9" s="1705" t="s">
        <v>389</v>
      </c>
      <c r="F9" s="1705"/>
      <c r="G9" s="1706" t="s">
        <v>390</v>
      </c>
      <c r="H9" s="1706"/>
      <c r="I9" s="1706" t="s">
        <v>391</v>
      </c>
      <c r="J9" s="1706"/>
      <c r="K9" s="1705" t="s">
        <v>392</v>
      </c>
      <c r="L9" s="1705"/>
      <c r="M9" s="1705" t="s">
        <v>393</v>
      </c>
      <c r="N9" s="1705"/>
      <c r="O9" s="1706" t="s">
        <v>394</v>
      </c>
      <c r="P9" s="1706"/>
      <c r="Q9" s="1706" t="s">
        <v>395</v>
      </c>
      <c r="R9" s="1706"/>
      <c r="S9" s="1704"/>
      <c r="T9" s="1704"/>
      <c r="U9" s="1704"/>
    </row>
    <row r="10" spans="1:27" s="106" customFormat="1" ht="13.5" thickTop="1" x14ac:dyDescent="0.2">
      <c r="A10" s="1710"/>
      <c r="B10" s="1711"/>
      <c r="C10" s="646"/>
      <c r="D10" s="647"/>
      <c r="E10" s="648"/>
      <c r="F10" s="649"/>
      <c r="G10" s="650"/>
      <c r="H10" s="651"/>
      <c r="I10" s="648"/>
      <c r="J10" s="649"/>
      <c r="K10" s="650"/>
      <c r="L10" s="651"/>
      <c r="M10" s="648"/>
      <c r="N10" s="649"/>
      <c r="O10" s="650"/>
      <c r="P10" s="651"/>
      <c r="Q10" s="648"/>
      <c r="R10" s="651"/>
      <c r="S10" s="650"/>
      <c r="T10" s="652"/>
      <c r="U10" s="500"/>
    </row>
    <row r="11" spans="1:27" s="106" customFormat="1" ht="15.75" x14ac:dyDescent="0.2">
      <c r="A11" s="623"/>
      <c r="B11" s="624"/>
      <c r="C11" s="646" t="s">
        <v>19</v>
      </c>
      <c r="D11" s="647" t="s">
        <v>20</v>
      </c>
      <c r="E11" s="627" t="s">
        <v>19</v>
      </c>
      <c r="F11" s="628" t="s">
        <v>20</v>
      </c>
      <c r="G11" s="646" t="s">
        <v>19</v>
      </c>
      <c r="H11" s="647" t="s">
        <v>20</v>
      </c>
      <c r="I11" s="627" t="s">
        <v>19</v>
      </c>
      <c r="J11" s="628" t="s">
        <v>20</v>
      </c>
      <c r="K11" s="646" t="s">
        <v>19</v>
      </c>
      <c r="L11" s="647" t="s">
        <v>20</v>
      </c>
      <c r="M11" s="627" t="s">
        <v>19</v>
      </c>
      <c r="N11" s="628" t="s">
        <v>20</v>
      </c>
      <c r="O11" s="646" t="s">
        <v>19</v>
      </c>
      <c r="P11" s="647" t="s">
        <v>20</v>
      </c>
      <c r="Q11" s="627" t="s">
        <v>19</v>
      </c>
      <c r="R11" s="647" t="s">
        <v>20</v>
      </c>
      <c r="S11" s="646" t="s">
        <v>19</v>
      </c>
      <c r="T11" s="629" t="s">
        <v>21</v>
      </c>
      <c r="U11" s="630" t="s">
        <v>22</v>
      </c>
    </row>
    <row r="12" spans="1:27" s="106" customFormat="1" ht="15.75" x14ac:dyDescent="0.2">
      <c r="A12" s="653"/>
      <c r="B12" s="654"/>
      <c r="C12" s="655"/>
      <c r="D12" s="656"/>
      <c r="E12" s="655"/>
      <c r="F12" s="657"/>
      <c r="G12" s="655"/>
      <c r="H12" s="656"/>
      <c r="I12" s="655"/>
      <c r="J12" s="657"/>
      <c r="K12" s="655"/>
      <c r="L12" s="656"/>
      <c r="M12" s="655"/>
      <c r="N12" s="657"/>
      <c r="O12" s="655"/>
      <c r="P12" s="656"/>
      <c r="Q12" s="655"/>
      <c r="R12" s="656"/>
      <c r="S12" s="655"/>
      <c r="T12" s="658"/>
      <c r="U12" s="659"/>
    </row>
    <row r="13" spans="1:27" s="108" customFormat="1" ht="42.75" customHeight="1" x14ac:dyDescent="0.2">
      <c r="A13" s="107">
        <v>1</v>
      </c>
      <c r="B13" s="1077" t="s">
        <v>239</v>
      </c>
      <c r="C13" s="298">
        <v>4</v>
      </c>
      <c r="D13" s="278">
        <v>11473</v>
      </c>
      <c r="E13" s="299">
        <v>1</v>
      </c>
      <c r="F13" s="287">
        <v>13045</v>
      </c>
      <c r="G13" s="298">
        <v>2</v>
      </c>
      <c r="H13" s="278">
        <v>36630</v>
      </c>
      <c r="I13" s="299">
        <v>6</v>
      </c>
      <c r="J13" s="287">
        <v>25780</v>
      </c>
      <c r="K13" s="298">
        <v>6</v>
      </c>
      <c r="L13" s="278">
        <v>8903</v>
      </c>
      <c r="M13" s="299">
        <v>1</v>
      </c>
      <c r="N13" s="287">
        <v>6106</v>
      </c>
      <c r="O13" s="298">
        <v>1</v>
      </c>
      <c r="P13" s="278">
        <v>56515</v>
      </c>
      <c r="Q13" s="299">
        <v>1</v>
      </c>
      <c r="R13" s="287">
        <v>42695</v>
      </c>
      <c r="S13" s="488">
        <f t="shared" ref="S13:T20" si="0">C13+E13+G13+I13+K13+M13+O13+Q13</f>
        <v>22</v>
      </c>
      <c r="T13" s="489">
        <f t="shared" si="0"/>
        <v>201147</v>
      </c>
      <c r="U13" s="1082">
        <v>1</v>
      </c>
      <c r="W13" s="108">
        <f t="shared" ref="W13:W20" si="1">IF(ISNUMBER(S13)=TRUE(),S13,"")</f>
        <v>22</v>
      </c>
      <c r="X13" s="108">
        <f t="shared" ref="X13:X20" si="2">IF(ISNUMBER(T13)=TRUE(),T13,"")</f>
        <v>201147</v>
      </c>
      <c r="Y13" s="109">
        <f t="shared" ref="Y13:Y20" si="3">MAX(D13,F13,H13,J13,L13,N13,P13,R13)</f>
        <v>56515</v>
      </c>
      <c r="Z13" s="108">
        <f t="shared" ref="Z13:Z21" si="4">IF(ISNUMBER(W13)=TRUE(),W13-X13/100000-Y13/1000000000,"")</f>
        <v>19.988473485</v>
      </c>
      <c r="AA13" s="108">
        <f t="shared" ref="AA13:AA21" si="5">IF(ISNUMBER(Z13)=TRUE(),RANK(Z13,$Z$13:$Z$21,1),"")</f>
        <v>1</v>
      </c>
    </row>
    <row r="14" spans="1:27" s="108" customFormat="1" ht="42.75" customHeight="1" x14ac:dyDescent="0.2">
      <c r="A14" s="110">
        <v>2</v>
      </c>
      <c r="B14" s="1078" t="s">
        <v>118</v>
      </c>
      <c r="C14" s="300">
        <v>1</v>
      </c>
      <c r="D14" s="288">
        <v>16340</v>
      </c>
      <c r="E14" s="301">
        <v>2</v>
      </c>
      <c r="F14" s="289">
        <v>11751</v>
      </c>
      <c r="G14" s="300">
        <v>5</v>
      </c>
      <c r="H14" s="288">
        <v>30100</v>
      </c>
      <c r="I14" s="301">
        <v>4</v>
      </c>
      <c r="J14" s="289">
        <v>31203</v>
      </c>
      <c r="K14" s="300">
        <v>1</v>
      </c>
      <c r="L14" s="288">
        <v>10077</v>
      </c>
      <c r="M14" s="301">
        <v>3</v>
      </c>
      <c r="N14" s="289">
        <v>5060</v>
      </c>
      <c r="O14" s="300">
        <v>3</v>
      </c>
      <c r="P14" s="288">
        <v>29060</v>
      </c>
      <c r="Q14" s="301">
        <v>3</v>
      </c>
      <c r="R14" s="289">
        <v>34860</v>
      </c>
      <c r="S14" s="488">
        <f t="shared" si="0"/>
        <v>22</v>
      </c>
      <c r="T14" s="489">
        <f t="shared" si="0"/>
        <v>168451</v>
      </c>
      <c r="U14" s="1082">
        <v>2</v>
      </c>
      <c r="W14" s="108">
        <f t="shared" si="1"/>
        <v>22</v>
      </c>
      <c r="X14" s="108">
        <f t="shared" si="2"/>
        <v>168451</v>
      </c>
      <c r="Y14" s="109">
        <f t="shared" si="3"/>
        <v>34860</v>
      </c>
      <c r="Z14" s="108">
        <f t="shared" si="4"/>
        <v>20.315455140000001</v>
      </c>
      <c r="AA14" s="108">
        <f t="shared" si="5"/>
        <v>2</v>
      </c>
    </row>
    <row r="15" spans="1:27" s="108" customFormat="1" ht="42.75" customHeight="1" x14ac:dyDescent="0.2">
      <c r="A15" s="110">
        <v>3</v>
      </c>
      <c r="B15" s="1078" t="s">
        <v>119</v>
      </c>
      <c r="C15" s="111">
        <v>2</v>
      </c>
      <c r="D15" s="112">
        <v>13167</v>
      </c>
      <c r="E15" s="113">
        <v>6</v>
      </c>
      <c r="F15" s="114">
        <v>10028</v>
      </c>
      <c r="G15" s="111">
        <v>1</v>
      </c>
      <c r="H15" s="112">
        <v>52590</v>
      </c>
      <c r="I15" s="113">
        <v>1</v>
      </c>
      <c r="J15" s="114">
        <v>38770</v>
      </c>
      <c r="K15" s="111">
        <v>4</v>
      </c>
      <c r="L15" s="112">
        <v>8831</v>
      </c>
      <c r="M15" s="113">
        <v>6</v>
      </c>
      <c r="N15" s="114">
        <v>5066</v>
      </c>
      <c r="O15" s="111">
        <v>4</v>
      </c>
      <c r="P15" s="112">
        <v>18620</v>
      </c>
      <c r="Q15" s="113">
        <v>5</v>
      </c>
      <c r="R15" s="114">
        <v>21255</v>
      </c>
      <c r="S15" s="488">
        <f t="shared" si="0"/>
        <v>29</v>
      </c>
      <c r="T15" s="489">
        <f t="shared" si="0"/>
        <v>168327</v>
      </c>
      <c r="U15" s="1082">
        <v>3</v>
      </c>
      <c r="W15" s="108">
        <f t="shared" si="1"/>
        <v>29</v>
      </c>
      <c r="X15" s="108">
        <f t="shared" si="2"/>
        <v>168327</v>
      </c>
      <c r="Y15" s="109">
        <f t="shared" si="3"/>
        <v>52590</v>
      </c>
      <c r="Z15" s="108">
        <f t="shared" si="4"/>
        <v>27.31667741</v>
      </c>
      <c r="AA15" s="108">
        <f t="shared" si="5"/>
        <v>3</v>
      </c>
    </row>
    <row r="16" spans="1:27" s="108" customFormat="1" ht="42.75" customHeight="1" x14ac:dyDescent="0.2">
      <c r="A16" s="110">
        <v>4</v>
      </c>
      <c r="B16" s="1078" t="s">
        <v>122</v>
      </c>
      <c r="C16" s="111">
        <v>3</v>
      </c>
      <c r="D16" s="112">
        <v>12272</v>
      </c>
      <c r="E16" s="113">
        <v>8</v>
      </c>
      <c r="F16" s="114">
        <v>9923</v>
      </c>
      <c r="G16" s="111">
        <v>3</v>
      </c>
      <c r="H16" s="112">
        <v>33830</v>
      </c>
      <c r="I16" s="113">
        <v>5</v>
      </c>
      <c r="J16" s="114">
        <v>27230</v>
      </c>
      <c r="K16" s="111">
        <v>3</v>
      </c>
      <c r="L16" s="112">
        <v>9146</v>
      </c>
      <c r="M16" s="113">
        <v>7</v>
      </c>
      <c r="N16" s="114">
        <v>4503</v>
      </c>
      <c r="O16" s="111">
        <v>2</v>
      </c>
      <c r="P16" s="112">
        <v>37300</v>
      </c>
      <c r="Q16" s="113">
        <v>4</v>
      </c>
      <c r="R16" s="114">
        <v>30730</v>
      </c>
      <c r="S16" s="488">
        <f t="shared" si="0"/>
        <v>35</v>
      </c>
      <c r="T16" s="489">
        <f t="shared" si="0"/>
        <v>164934</v>
      </c>
      <c r="U16" s="1082">
        <v>4</v>
      </c>
      <c r="W16" s="108">
        <f t="shared" si="1"/>
        <v>35</v>
      </c>
      <c r="X16" s="108">
        <f t="shared" si="2"/>
        <v>164934</v>
      </c>
      <c r="Y16" s="109">
        <f t="shared" si="3"/>
        <v>37300</v>
      </c>
      <c r="Z16" s="108">
        <f t="shared" si="4"/>
        <v>33.350622699999995</v>
      </c>
      <c r="AA16" s="108">
        <f t="shared" si="5"/>
        <v>4</v>
      </c>
    </row>
    <row r="17" spans="1:27" s="108" customFormat="1" ht="42.75" customHeight="1" x14ac:dyDescent="0.2">
      <c r="A17" s="110">
        <v>5</v>
      </c>
      <c r="B17" s="1078" t="s">
        <v>120</v>
      </c>
      <c r="C17" s="111">
        <v>8</v>
      </c>
      <c r="D17" s="112">
        <v>8845</v>
      </c>
      <c r="E17" s="113">
        <v>3</v>
      </c>
      <c r="F17" s="114">
        <v>11439</v>
      </c>
      <c r="G17" s="111">
        <v>4</v>
      </c>
      <c r="H17" s="112">
        <v>32750</v>
      </c>
      <c r="I17" s="113">
        <v>3</v>
      </c>
      <c r="J17" s="114">
        <v>30060</v>
      </c>
      <c r="K17" s="111">
        <v>2</v>
      </c>
      <c r="L17" s="112">
        <v>13573</v>
      </c>
      <c r="M17" s="113">
        <v>2</v>
      </c>
      <c r="N17" s="114">
        <v>5562</v>
      </c>
      <c r="O17" s="111">
        <v>7</v>
      </c>
      <c r="P17" s="112">
        <v>19165</v>
      </c>
      <c r="Q17" s="113">
        <v>7</v>
      </c>
      <c r="R17" s="114">
        <v>23115</v>
      </c>
      <c r="S17" s="488">
        <f t="shared" si="0"/>
        <v>36</v>
      </c>
      <c r="T17" s="489">
        <f t="shared" si="0"/>
        <v>144509</v>
      </c>
      <c r="U17" s="1082">
        <v>5</v>
      </c>
      <c r="W17" s="108">
        <f t="shared" si="1"/>
        <v>36</v>
      </c>
      <c r="X17" s="108">
        <f t="shared" si="2"/>
        <v>144509</v>
      </c>
      <c r="Y17" s="109">
        <f t="shared" si="3"/>
        <v>32750</v>
      </c>
      <c r="Z17" s="108">
        <f t="shared" si="4"/>
        <v>34.554877249999997</v>
      </c>
      <c r="AA17" s="108">
        <f t="shared" si="5"/>
        <v>5</v>
      </c>
    </row>
    <row r="18" spans="1:27" s="108" customFormat="1" ht="42.75" customHeight="1" x14ac:dyDescent="0.2">
      <c r="A18" s="110">
        <v>6</v>
      </c>
      <c r="B18" s="1078" t="s">
        <v>121</v>
      </c>
      <c r="C18" s="111">
        <v>6</v>
      </c>
      <c r="D18" s="112">
        <v>9498</v>
      </c>
      <c r="E18" s="113">
        <v>4</v>
      </c>
      <c r="F18" s="114">
        <v>10435</v>
      </c>
      <c r="G18" s="111">
        <v>6</v>
      </c>
      <c r="H18" s="112">
        <v>27810</v>
      </c>
      <c r="I18" s="113">
        <v>2</v>
      </c>
      <c r="J18" s="114">
        <v>32490</v>
      </c>
      <c r="K18" s="111">
        <v>7</v>
      </c>
      <c r="L18" s="112">
        <v>5987</v>
      </c>
      <c r="M18" s="113">
        <v>5</v>
      </c>
      <c r="N18" s="114">
        <v>5580</v>
      </c>
      <c r="O18" s="111">
        <v>6</v>
      </c>
      <c r="P18" s="112">
        <v>19685</v>
      </c>
      <c r="Q18" s="113">
        <v>2</v>
      </c>
      <c r="R18" s="114">
        <v>35860</v>
      </c>
      <c r="S18" s="488">
        <f t="shared" si="0"/>
        <v>38</v>
      </c>
      <c r="T18" s="489">
        <f t="shared" si="0"/>
        <v>147345</v>
      </c>
      <c r="U18" s="1082">
        <v>6</v>
      </c>
      <c r="W18" s="108">
        <f t="shared" si="1"/>
        <v>38</v>
      </c>
      <c r="X18" s="108">
        <f t="shared" si="2"/>
        <v>147345</v>
      </c>
      <c r="Y18" s="109">
        <f t="shared" si="3"/>
        <v>35860</v>
      </c>
      <c r="Z18" s="108">
        <f t="shared" si="4"/>
        <v>36.526514140000003</v>
      </c>
      <c r="AA18" s="108">
        <f t="shared" si="5"/>
        <v>6</v>
      </c>
    </row>
    <row r="19" spans="1:27" s="108" customFormat="1" ht="42.75" customHeight="1" x14ac:dyDescent="0.2">
      <c r="A19" s="110">
        <v>7</v>
      </c>
      <c r="B19" s="1077" t="s">
        <v>24</v>
      </c>
      <c r="C19" s="300">
        <v>5</v>
      </c>
      <c r="D19" s="288">
        <v>10032</v>
      </c>
      <c r="E19" s="301">
        <v>5</v>
      </c>
      <c r="F19" s="289">
        <v>10909</v>
      </c>
      <c r="G19" s="300">
        <v>7</v>
      </c>
      <c r="H19" s="288">
        <v>25630</v>
      </c>
      <c r="I19" s="301">
        <v>7</v>
      </c>
      <c r="J19" s="289">
        <v>21120</v>
      </c>
      <c r="K19" s="300">
        <v>5</v>
      </c>
      <c r="L19" s="288">
        <v>8817</v>
      </c>
      <c r="M19" s="301">
        <v>4</v>
      </c>
      <c r="N19" s="289">
        <v>4482</v>
      </c>
      <c r="O19" s="300">
        <v>5</v>
      </c>
      <c r="P19" s="288">
        <v>18495</v>
      </c>
      <c r="Q19" s="301">
        <v>6</v>
      </c>
      <c r="R19" s="289">
        <v>23345</v>
      </c>
      <c r="S19" s="488">
        <f t="shared" si="0"/>
        <v>44</v>
      </c>
      <c r="T19" s="489">
        <f t="shared" si="0"/>
        <v>122830</v>
      </c>
      <c r="U19" s="1082">
        <v>7</v>
      </c>
      <c r="W19" s="108">
        <f t="shared" si="1"/>
        <v>44</v>
      </c>
      <c r="X19" s="108">
        <f t="shared" si="2"/>
        <v>122830</v>
      </c>
      <c r="Y19" s="109">
        <f t="shared" si="3"/>
        <v>25630</v>
      </c>
      <c r="Z19" s="108">
        <f t="shared" si="4"/>
        <v>42.771674369999999</v>
      </c>
      <c r="AA19" s="108">
        <f t="shared" si="5"/>
        <v>7</v>
      </c>
    </row>
    <row r="20" spans="1:27" s="108" customFormat="1" ht="42.75" customHeight="1" thickBot="1" x14ac:dyDescent="0.25">
      <c r="A20" s="115">
        <v>8</v>
      </c>
      <c r="B20" s="1079" t="s">
        <v>216</v>
      </c>
      <c r="C20" s="116">
        <v>7</v>
      </c>
      <c r="D20" s="117">
        <v>9095</v>
      </c>
      <c r="E20" s="118">
        <v>7</v>
      </c>
      <c r="F20" s="119">
        <v>9344</v>
      </c>
      <c r="G20" s="116">
        <v>8</v>
      </c>
      <c r="H20" s="117">
        <v>24180</v>
      </c>
      <c r="I20" s="118">
        <v>8</v>
      </c>
      <c r="J20" s="119">
        <v>18220</v>
      </c>
      <c r="K20" s="116">
        <v>8</v>
      </c>
      <c r="L20" s="117">
        <v>5543</v>
      </c>
      <c r="M20" s="118">
        <v>8</v>
      </c>
      <c r="N20" s="119">
        <v>3995</v>
      </c>
      <c r="O20" s="116">
        <v>8</v>
      </c>
      <c r="P20" s="117">
        <v>16230</v>
      </c>
      <c r="Q20" s="118">
        <v>8</v>
      </c>
      <c r="R20" s="119">
        <v>9605</v>
      </c>
      <c r="S20" s="493">
        <f t="shared" si="0"/>
        <v>62</v>
      </c>
      <c r="T20" s="498">
        <f t="shared" si="0"/>
        <v>96212</v>
      </c>
      <c r="U20" s="1083">
        <v>8</v>
      </c>
      <c r="W20" s="108">
        <f t="shared" si="1"/>
        <v>62</v>
      </c>
      <c r="X20" s="108">
        <f t="shared" si="2"/>
        <v>96212</v>
      </c>
      <c r="Y20" s="109">
        <f t="shared" si="3"/>
        <v>24180</v>
      </c>
      <c r="Z20" s="108">
        <f t="shared" si="4"/>
        <v>61.037855820000004</v>
      </c>
      <c r="AA20" s="108">
        <f t="shared" si="5"/>
        <v>8</v>
      </c>
    </row>
    <row r="21" spans="1:27" s="108" customFormat="1" ht="42.75" customHeight="1" thickTop="1" x14ac:dyDescent="0.3">
      <c r="A21" s="98"/>
      <c r="B21" s="1374" t="s">
        <v>886</v>
      </c>
      <c r="C21" s="417"/>
      <c r="D21" s="418"/>
      <c r="E21" s="417"/>
      <c r="F21" s="417"/>
      <c r="G21" s="417"/>
      <c r="H21" s="1375" t="s">
        <v>885</v>
      </c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W21" s="108" t="str">
        <f>IF(ISNUMBER(#REF!)=TRUE(),#REF!,"")</f>
        <v/>
      </c>
      <c r="X21" s="108" t="str">
        <f>IF(ISNUMBER(#REF!)=TRUE(),#REF!,"")</f>
        <v/>
      </c>
      <c r="Y21" s="109" t="e">
        <f>MAX(#REF!,#REF!,#REF!,#REF!,#REF!,#REF!,#REF!,#REF!)</f>
        <v>#REF!</v>
      </c>
      <c r="Z21" s="108" t="str">
        <f t="shared" si="4"/>
        <v/>
      </c>
      <c r="AA21" s="108" t="str">
        <f t="shared" si="5"/>
        <v/>
      </c>
    </row>
    <row r="22" spans="1:27" ht="18" x14ac:dyDescent="0.25">
      <c r="B22" s="417"/>
      <c r="C22" s="417"/>
      <c r="D22" s="417"/>
      <c r="E22" s="417"/>
      <c r="F22" s="417"/>
      <c r="G22" s="417"/>
      <c r="H22" s="120"/>
    </row>
    <row r="23" spans="1:27" x14ac:dyDescent="0.2">
      <c r="B23" s="30"/>
      <c r="C23" s="30"/>
      <c r="D23" s="30"/>
      <c r="E23" s="30"/>
      <c r="F23" s="30"/>
      <c r="G23" s="30"/>
      <c r="H23" s="30"/>
    </row>
    <row r="24" spans="1:27" ht="15.75" x14ac:dyDescent="0.25">
      <c r="B24" s="65"/>
      <c r="C24" s="65"/>
      <c r="D24" s="65" t="s">
        <v>33</v>
      </c>
      <c r="E24" s="65"/>
      <c r="F24" s="30"/>
      <c r="G24" s="30"/>
      <c r="H24" s="30"/>
    </row>
  </sheetData>
  <sortState ref="B13:T20">
    <sortCondition ref="S13:S20"/>
    <sortCondition descending="1" ref="T13:T20"/>
  </sortState>
  <mergeCells count="19">
    <mergeCell ref="A8:A10"/>
    <mergeCell ref="B8:B10"/>
    <mergeCell ref="C8:D8"/>
    <mergeCell ref="E8:F8"/>
    <mergeCell ref="G8:H8"/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</mergeCells>
  <printOptions horizontalCentered="1"/>
  <pageMargins left="0.78749999999999998" right="0.78749999999999998" top="2.9527777777777802" bottom="0.59027777777777801" header="2.9527777777777802" footer="0.51180555555555496"/>
  <pageSetup paperSize="9" firstPageNumber="0" orientation="portrait" horizontalDpi="4294967293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0">
    <tabColor rgb="FFFFFF00"/>
    <pageSetUpPr fitToPage="1"/>
  </sheetPr>
  <dimension ref="A1:IW73"/>
  <sheetViews>
    <sheetView tabSelected="1" topLeftCell="A4" zoomScale="82" zoomScaleNormal="82" workbookViewId="0">
      <selection activeCell="AJ39" sqref="AJ39"/>
    </sheetView>
  </sheetViews>
  <sheetFormatPr defaultRowHeight="15" x14ac:dyDescent="0.2"/>
  <cols>
    <col min="1" max="1" width="5.140625" style="121"/>
    <col min="2" max="2" width="21.85546875" style="122"/>
    <col min="3" max="3" width="19.85546875" style="99"/>
    <col min="4" max="4" width="5.7109375" style="99"/>
    <col min="5" max="5" width="9.28515625" style="123"/>
    <col min="6" max="6" width="5.7109375" style="99"/>
    <col min="7" max="7" width="9.28515625" style="123"/>
    <col min="8" max="8" width="5.7109375" style="99"/>
    <col min="9" max="9" width="9.28515625" style="123"/>
    <col min="10" max="10" width="5.7109375" style="99"/>
    <col min="11" max="11" width="9.28515625" style="123"/>
    <col min="12" max="12" width="5.7109375" style="99"/>
    <col min="13" max="13" width="9.28515625" style="123"/>
    <col min="14" max="14" width="5.7109375" style="99"/>
    <col min="15" max="15" width="9.28515625" style="123"/>
    <col min="16" max="16" width="5.7109375" style="99"/>
    <col min="17" max="17" width="9.28515625" style="123"/>
    <col min="18" max="18" width="5.7109375" style="99"/>
    <col min="19" max="19" width="9.28515625" style="123"/>
    <col min="20" max="20" width="6.7109375" style="99"/>
    <col min="21" max="21" width="10" style="123"/>
    <col min="22" max="22" width="10.5703125" style="99"/>
    <col min="23" max="28" width="0" style="99" hidden="1"/>
    <col min="29" max="257" width="9.140625" style="99"/>
  </cols>
  <sheetData>
    <row r="1" spans="1:28" ht="23.25" x14ac:dyDescent="0.35">
      <c r="B1" s="1679" t="s">
        <v>0</v>
      </c>
      <c r="C1" s="1679"/>
      <c r="K1" s="124" t="s">
        <v>1</v>
      </c>
      <c r="Q1" s="99"/>
    </row>
    <row r="2" spans="1:28" ht="23.25" x14ac:dyDescent="0.35">
      <c r="B2" s="1680" t="s">
        <v>2</v>
      </c>
      <c r="C2" s="1680"/>
      <c r="K2" s="124" t="s">
        <v>378</v>
      </c>
      <c r="Y2" s="125"/>
    </row>
    <row r="3" spans="1:28" ht="23.25" x14ac:dyDescent="0.35">
      <c r="K3" s="124" t="s">
        <v>30</v>
      </c>
    </row>
    <row r="4" spans="1:28" x14ac:dyDescent="0.2">
      <c r="B4" s="126"/>
      <c r="D4" s="127"/>
      <c r="E4" s="128"/>
      <c r="H4" s="127"/>
      <c r="I4" s="128"/>
      <c r="L4" s="127"/>
      <c r="M4" s="128"/>
      <c r="P4" s="127"/>
      <c r="Q4" s="128"/>
    </row>
    <row r="5" spans="1:28" s="106" customFormat="1" ht="20.25" customHeight="1" thickTop="1" thickBot="1" x14ac:dyDescent="0.25">
      <c r="A5" s="1715" t="s">
        <v>4</v>
      </c>
      <c r="B5" s="1716" t="s">
        <v>31</v>
      </c>
      <c r="C5" s="1717" t="s">
        <v>5</v>
      </c>
      <c r="D5" s="1713" t="s">
        <v>6</v>
      </c>
      <c r="E5" s="1713"/>
      <c r="F5" s="1712" t="s">
        <v>7</v>
      </c>
      <c r="G5" s="1712"/>
      <c r="H5" s="1713" t="s">
        <v>8</v>
      </c>
      <c r="I5" s="1713"/>
      <c r="J5" s="1712" t="s">
        <v>9</v>
      </c>
      <c r="K5" s="1712"/>
      <c r="L5" s="1713" t="s">
        <v>10</v>
      </c>
      <c r="M5" s="1713"/>
      <c r="N5" s="1712" t="s">
        <v>11</v>
      </c>
      <c r="O5" s="1712"/>
      <c r="P5" s="1713" t="s">
        <v>12</v>
      </c>
      <c r="Q5" s="1713"/>
      <c r="R5" s="1712" t="s">
        <v>13</v>
      </c>
      <c r="S5" s="1712"/>
      <c r="T5" s="1714" t="s">
        <v>18</v>
      </c>
      <c r="U5" s="1714"/>
      <c r="V5" s="1714"/>
    </row>
    <row r="6" spans="1:28" s="106" customFormat="1" ht="27.75" customHeight="1" thickTop="1" thickBot="1" x14ac:dyDescent="0.25">
      <c r="A6" s="1715"/>
      <c r="B6" s="1716"/>
      <c r="C6" s="1717"/>
      <c r="D6" s="1705" t="s">
        <v>388</v>
      </c>
      <c r="E6" s="1705"/>
      <c r="F6" s="1705" t="s">
        <v>389</v>
      </c>
      <c r="G6" s="1705"/>
      <c r="H6" s="1706" t="s">
        <v>390</v>
      </c>
      <c r="I6" s="1706"/>
      <c r="J6" s="1706" t="s">
        <v>391</v>
      </c>
      <c r="K6" s="1706"/>
      <c r="L6" s="1705" t="s">
        <v>392</v>
      </c>
      <c r="M6" s="1705"/>
      <c r="N6" s="1705" t="s">
        <v>393</v>
      </c>
      <c r="O6" s="1705"/>
      <c r="P6" s="1706" t="s">
        <v>394</v>
      </c>
      <c r="Q6" s="1706"/>
      <c r="R6" s="1706" t="s">
        <v>395</v>
      </c>
      <c r="S6" s="1706"/>
      <c r="T6" s="1714"/>
      <c r="U6" s="1714"/>
      <c r="V6" s="1714"/>
    </row>
    <row r="7" spans="1:28" s="106" customFormat="1" ht="12.75" customHeight="1" thickTop="1" x14ac:dyDescent="0.2">
      <c r="A7" s="1715"/>
      <c r="B7" s="1716"/>
      <c r="C7" s="1717"/>
      <c r="D7" s="544"/>
      <c r="E7" s="545"/>
      <c r="F7" s="544"/>
      <c r="G7" s="546"/>
      <c r="H7" s="547"/>
      <c r="I7" s="545"/>
      <c r="J7" s="544"/>
      <c r="K7" s="546"/>
      <c r="L7" s="547"/>
      <c r="M7" s="545"/>
      <c r="N7" s="544"/>
      <c r="O7" s="548"/>
      <c r="P7" s="547"/>
      <c r="Q7" s="545"/>
      <c r="R7" s="544"/>
      <c r="S7" s="546"/>
      <c r="T7" s="547"/>
      <c r="U7" s="549"/>
      <c r="V7" s="550"/>
      <c r="W7" s="129"/>
      <c r="X7" s="130"/>
      <c r="Y7" s="130"/>
      <c r="Z7" s="130"/>
      <c r="AA7" s="130"/>
    </row>
    <row r="8" spans="1:28" s="106" customFormat="1" ht="12.75" customHeight="1" x14ac:dyDescent="0.2">
      <c r="A8" s="551"/>
      <c r="B8" s="552"/>
      <c r="C8" s="553"/>
      <c r="D8" s="554" t="s">
        <v>19</v>
      </c>
      <c r="E8" s="555" t="s">
        <v>20</v>
      </c>
      <c r="F8" s="554" t="s">
        <v>19</v>
      </c>
      <c r="G8" s="556" t="s">
        <v>20</v>
      </c>
      <c r="H8" s="557" t="s">
        <v>19</v>
      </c>
      <c r="I8" s="555" t="s">
        <v>20</v>
      </c>
      <c r="J8" s="554" t="s">
        <v>19</v>
      </c>
      <c r="K8" s="556" t="s">
        <v>20</v>
      </c>
      <c r="L8" s="557" t="s">
        <v>19</v>
      </c>
      <c r="M8" s="555" t="s">
        <v>20</v>
      </c>
      <c r="N8" s="554" t="s">
        <v>19</v>
      </c>
      <c r="O8" s="558" t="s">
        <v>20</v>
      </c>
      <c r="P8" s="557" t="s">
        <v>19</v>
      </c>
      <c r="Q8" s="555" t="s">
        <v>20</v>
      </c>
      <c r="R8" s="554" t="s">
        <v>19</v>
      </c>
      <c r="S8" s="556" t="s">
        <v>20</v>
      </c>
      <c r="T8" s="557" t="s">
        <v>19</v>
      </c>
      <c r="U8" s="559" t="s">
        <v>21</v>
      </c>
      <c r="V8" s="560" t="s">
        <v>22</v>
      </c>
      <c r="W8" s="131"/>
      <c r="X8" s="130"/>
      <c r="Y8" s="130"/>
      <c r="Z8" s="130"/>
      <c r="AA8" s="130"/>
    </row>
    <row r="9" spans="1:28" s="106" customFormat="1" ht="12.75" customHeight="1" thickBot="1" x14ac:dyDescent="0.25">
      <c r="A9" s="561"/>
      <c r="B9" s="562"/>
      <c r="C9" s="563"/>
      <c r="D9" s="564"/>
      <c r="E9" s="565"/>
      <c r="F9" s="564"/>
      <c r="G9" s="566"/>
      <c r="H9" s="564"/>
      <c r="I9" s="565"/>
      <c r="J9" s="564"/>
      <c r="K9" s="566"/>
      <c r="L9" s="564"/>
      <c r="M9" s="565"/>
      <c r="N9" s="564"/>
      <c r="O9" s="566"/>
      <c r="P9" s="564"/>
      <c r="Q9" s="565"/>
      <c r="R9" s="564"/>
      <c r="S9" s="566"/>
      <c r="T9" s="564"/>
      <c r="U9" s="567"/>
      <c r="V9" s="568"/>
      <c r="W9" s="131"/>
      <c r="X9" s="130"/>
      <c r="Y9" s="130"/>
      <c r="Z9" s="130"/>
      <c r="AA9" s="130"/>
    </row>
    <row r="10" spans="1:28" s="108" customFormat="1" ht="15" customHeight="1" thickTop="1" x14ac:dyDescent="0.2">
      <c r="A10" s="76">
        <v>1</v>
      </c>
      <c r="B10" s="132" t="s">
        <v>238</v>
      </c>
      <c r="C10" s="281" t="s">
        <v>239</v>
      </c>
      <c r="D10" s="299">
        <v>1</v>
      </c>
      <c r="E10" s="287">
        <v>3954</v>
      </c>
      <c r="F10" s="298">
        <v>1</v>
      </c>
      <c r="G10" s="277">
        <v>3242</v>
      </c>
      <c r="H10" s="299">
        <v>2</v>
      </c>
      <c r="I10" s="287">
        <v>8030</v>
      </c>
      <c r="J10" s="298">
        <v>4</v>
      </c>
      <c r="K10" s="278">
        <v>7310</v>
      </c>
      <c r="L10" s="299">
        <v>2</v>
      </c>
      <c r="M10" s="287">
        <v>4766</v>
      </c>
      <c r="N10" s="298">
        <v>1</v>
      </c>
      <c r="O10" s="278">
        <v>1916</v>
      </c>
      <c r="P10" s="299">
        <v>1</v>
      </c>
      <c r="Q10" s="287">
        <v>16730</v>
      </c>
      <c r="R10" s="298">
        <v>4</v>
      </c>
      <c r="S10" s="278">
        <v>8465</v>
      </c>
      <c r="T10" s="487">
        <f>IF(ISNUMBER(D10)=TRUE(),SUM(D10,F10,H10,J10,L10,N10,P10,R10),"")</f>
        <v>16</v>
      </c>
      <c r="U10" s="764">
        <f>IF(ISNUMBER(E10)=TRUE(),SUM(E10,G10,I10,K10,M10,O10,Q10,S10),"")</f>
        <v>54413</v>
      </c>
      <c r="V10" s="738">
        <v>1</v>
      </c>
      <c r="W10" s="108">
        <f t="shared" ref="W10:W36" si="0">IF(ISNUMBER(V10)=TRUE(),1,"")</f>
        <v>1</v>
      </c>
      <c r="X10" s="108">
        <f t="shared" ref="X10:X36" si="1">IF(ISNUMBER(T10)=TRUE(),T10,"")</f>
        <v>16</v>
      </c>
      <c r="Y10" s="108">
        <f t="shared" ref="Y10:Y36" si="2">IF(ISNUMBER(U10)=TRUE(),U10,"")</f>
        <v>54413</v>
      </c>
      <c r="Z10" s="109">
        <f t="shared" ref="Z10:Z36" si="3">MAX(E10,G10,I10,K10,M10,O10,Q10,S10)</f>
        <v>16730</v>
      </c>
      <c r="AA10" s="108">
        <f t="shared" ref="AA10:AA36" si="4">IF(ISNUMBER(X10)=TRUE(),X10-Y10/100000-Z10/1000000000,"")</f>
        <v>15.45585327</v>
      </c>
      <c r="AB10" s="108">
        <f t="shared" ref="AB10:AB41" si="5">IF(ISNUMBER(AA10)=TRUE(),RANK(AA10,$AA$10:$AA$73,1),"")</f>
        <v>1</v>
      </c>
    </row>
    <row r="11" spans="1:28" s="108" customFormat="1" ht="15" customHeight="1" x14ac:dyDescent="0.2">
      <c r="A11" s="76">
        <v>2</v>
      </c>
      <c r="B11" s="132" t="s">
        <v>66</v>
      </c>
      <c r="C11" s="281" t="s">
        <v>133</v>
      </c>
      <c r="D11" s="301">
        <v>3</v>
      </c>
      <c r="E11" s="289">
        <v>2979</v>
      </c>
      <c r="F11" s="300">
        <v>4</v>
      </c>
      <c r="G11" s="288">
        <v>3023</v>
      </c>
      <c r="H11" s="301">
        <v>1</v>
      </c>
      <c r="I11" s="289">
        <v>11760</v>
      </c>
      <c r="J11" s="300">
        <v>1</v>
      </c>
      <c r="K11" s="288">
        <v>10720</v>
      </c>
      <c r="L11" s="301">
        <v>1</v>
      </c>
      <c r="M11" s="289">
        <v>2822</v>
      </c>
      <c r="N11" s="300">
        <v>2</v>
      </c>
      <c r="O11" s="288">
        <v>1826</v>
      </c>
      <c r="P11" s="301">
        <v>7</v>
      </c>
      <c r="Q11" s="289">
        <v>4205</v>
      </c>
      <c r="R11" s="300">
        <v>4</v>
      </c>
      <c r="S11" s="288">
        <v>7605</v>
      </c>
      <c r="T11" s="487">
        <f>IF(ISNUMBER(D11)=TRUE(),SUM(D11,F11,H11,J11,L11,N11,P11,R11),"")</f>
        <v>23</v>
      </c>
      <c r="U11" s="765">
        <f>IF(ISNUMBER(E11)=TRUE(),SUM(E11,G11,I11,K11,M11,O11,Q11,S11),"")</f>
        <v>44940</v>
      </c>
      <c r="V11" s="738">
        <v>2</v>
      </c>
      <c r="W11" s="108">
        <f t="shared" si="0"/>
        <v>1</v>
      </c>
      <c r="X11" s="108">
        <f t="shared" si="1"/>
        <v>23</v>
      </c>
      <c r="Y11" s="108">
        <f t="shared" si="2"/>
        <v>44940</v>
      </c>
      <c r="Z11" s="109">
        <f t="shared" si="3"/>
        <v>11760</v>
      </c>
      <c r="AA11" s="108">
        <f t="shared" si="4"/>
        <v>22.55058824</v>
      </c>
      <c r="AB11" s="108">
        <f t="shared" si="5"/>
        <v>2</v>
      </c>
    </row>
    <row r="12" spans="1:28" s="108" customFormat="1" ht="15" customHeight="1" x14ac:dyDescent="0.2">
      <c r="A12" s="81">
        <v>3</v>
      </c>
      <c r="B12" s="132" t="s">
        <v>147</v>
      </c>
      <c r="C12" s="283" t="s">
        <v>137</v>
      </c>
      <c r="D12" s="134">
        <v>2</v>
      </c>
      <c r="E12" s="114">
        <v>3890</v>
      </c>
      <c r="F12" s="300">
        <v>3</v>
      </c>
      <c r="G12" s="288">
        <v>2578</v>
      </c>
      <c r="H12" s="301">
        <v>4</v>
      </c>
      <c r="I12" s="289">
        <v>8280</v>
      </c>
      <c r="J12" s="300">
        <v>3</v>
      </c>
      <c r="K12" s="288">
        <v>9620</v>
      </c>
      <c r="L12" s="134">
        <v>3</v>
      </c>
      <c r="M12" s="114">
        <v>3518</v>
      </c>
      <c r="N12" s="139">
        <v>4</v>
      </c>
      <c r="O12" s="112">
        <v>1390</v>
      </c>
      <c r="P12" s="134">
        <v>5</v>
      </c>
      <c r="Q12" s="114">
        <v>5820</v>
      </c>
      <c r="R12" s="139">
        <v>1</v>
      </c>
      <c r="S12" s="112">
        <v>13960</v>
      </c>
      <c r="T12" s="487">
        <f>IF(ISNUMBER(D12)=TRUE(),SUM(D12,F12,H12,J12,L12,N12,P12,R12),"")</f>
        <v>25</v>
      </c>
      <c r="U12" s="765">
        <f>IF(ISNUMBER(E12)=TRUE(),SUM(E12,G12,I12,K12,M12,O12,Q12,S12),"")</f>
        <v>49056</v>
      </c>
      <c r="V12" s="739">
        <v>3</v>
      </c>
      <c r="W12" s="108">
        <f t="shared" si="0"/>
        <v>1</v>
      </c>
      <c r="X12" s="108">
        <f t="shared" si="1"/>
        <v>25</v>
      </c>
      <c r="Y12" s="108">
        <f t="shared" si="2"/>
        <v>49056</v>
      </c>
      <c r="Z12" s="109">
        <f t="shared" si="3"/>
        <v>13960</v>
      </c>
      <c r="AA12" s="108">
        <f t="shared" si="4"/>
        <v>24.509426040000001</v>
      </c>
      <c r="AB12" s="108">
        <f t="shared" si="5"/>
        <v>3</v>
      </c>
    </row>
    <row r="13" spans="1:28" s="108" customFormat="1" ht="15" customHeight="1" x14ac:dyDescent="0.2">
      <c r="A13" s="81">
        <v>4</v>
      </c>
      <c r="B13" s="87" t="s">
        <v>75</v>
      </c>
      <c r="C13" s="88" t="s">
        <v>239</v>
      </c>
      <c r="D13" s="134">
        <v>6</v>
      </c>
      <c r="E13" s="114">
        <v>2051</v>
      </c>
      <c r="F13" s="135">
        <v>1</v>
      </c>
      <c r="G13" s="136">
        <v>3854</v>
      </c>
      <c r="H13" s="137">
        <v>5</v>
      </c>
      <c r="I13" s="138">
        <v>10600</v>
      </c>
      <c r="J13" s="135">
        <v>4</v>
      </c>
      <c r="K13" s="136">
        <v>7140</v>
      </c>
      <c r="L13" s="134">
        <v>6</v>
      </c>
      <c r="M13" s="114">
        <v>1207</v>
      </c>
      <c r="N13" s="139">
        <v>3</v>
      </c>
      <c r="O13" s="112">
        <v>1278</v>
      </c>
      <c r="P13" s="134">
        <v>1</v>
      </c>
      <c r="Q13" s="114">
        <v>12070</v>
      </c>
      <c r="R13" s="139">
        <v>1</v>
      </c>
      <c r="S13" s="112">
        <v>14480</v>
      </c>
      <c r="T13" s="487">
        <f>IF(ISNUMBER(D13)=TRUE(),SUM(D13,F13,H13,J13,L13,N13,P13,R13),"")</f>
        <v>27</v>
      </c>
      <c r="U13" s="765">
        <f>IF(ISNUMBER(E13)=TRUE(),SUM(E13,G13,I13,K13,M13,O13,Q13,S13),"")</f>
        <v>52680</v>
      </c>
      <c r="V13" s="739">
        <v>4</v>
      </c>
      <c r="W13" s="108">
        <f t="shared" si="0"/>
        <v>1</v>
      </c>
      <c r="X13" s="108">
        <f t="shared" si="1"/>
        <v>27</v>
      </c>
      <c r="Y13" s="108">
        <f t="shared" si="2"/>
        <v>52680</v>
      </c>
      <c r="Z13" s="109">
        <f t="shared" si="3"/>
        <v>14480</v>
      </c>
      <c r="AA13" s="108">
        <f t="shared" si="4"/>
        <v>26.473185519999998</v>
      </c>
      <c r="AB13" s="108">
        <f t="shared" si="5"/>
        <v>4</v>
      </c>
    </row>
    <row r="14" spans="1:28" s="108" customFormat="1" ht="15" customHeight="1" x14ac:dyDescent="0.2">
      <c r="A14" s="81">
        <v>5</v>
      </c>
      <c r="B14" s="27" t="s">
        <v>141</v>
      </c>
      <c r="C14" s="283" t="s">
        <v>140</v>
      </c>
      <c r="D14" s="301">
        <v>7</v>
      </c>
      <c r="E14" s="289">
        <v>2459</v>
      </c>
      <c r="F14" s="300">
        <v>6</v>
      </c>
      <c r="G14" s="288">
        <v>2138</v>
      </c>
      <c r="H14" s="301">
        <v>4</v>
      </c>
      <c r="I14" s="289">
        <v>10640</v>
      </c>
      <c r="J14" s="300">
        <v>4</v>
      </c>
      <c r="K14" s="288">
        <v>4680</v>
      </c>
      <c r="L14" s="301">
        <v>1</v>
      </c>
      <c r="M14" s="289">
        <v>6766</v>
      </c>
      <c r="N14" s="300">
        <v>1</v>
      </c>
      <c r="O14" s="288">
        <v>1794</v>
      </c>
      <c r="P14" s="301">
        <v>2</v>
      </c>
      <c r="Q14" s="289">
        <v>8500</v>
      </c>
      <c r="R14" s="300">
        <v>3</v>
      </c>
      <c r="S14" s="288">
        <v>8820</v>
      </c>
      <c r="T14" s="487">
        <f>IF(ISNUMBER(D14)=TRUE(),SUM(D14,F14,H14,J14,L14,N14,P14,R14),"")</f>
        <v>28</v>
      </c>
      <c r="U14" s="765">
        <f>IF(ISNUMBER(E14)=TRUE(),SUM(E14,G14,I14,K14,M14,O14,Q14,S14),"")</f>
        <v>45797</v>
      </c>
      <c r="V14" s="739">
        <v>6</v>
      </c>
      <c r="W14" s="108">
        <f t="shared" si="0"/>
        <v>1</v>
      </c>
      <c r="X14" s="108">
        <f t="shared" si="1"/>
        <v>28</v>
      </c>
      <c r="Y14" s="108">
        <f t="shared" si="2"/>
        <v>45797</v>
      </c>
      <c r="Z14" s="109">
        <f t="shared" si="3"/>
        <v>10640</v>
      </c>
      <c r="AA14" s="108">
        <f t="shared" si="4"/>
        <v>27.542019360000001</v>
      </c>
      <c r="AB14" s="108">
        <f t="shared" si="5"/>
        <v>5</v>
      </c>
    </row>
    <row r="15" spans="1:28" s="108" customFormat="1" ht="15" customHeight="1" x14ac:dyDescent="0.2">
      <c r="A15" s="81">
        <v>6</v>
      </c>
      <c r="B15" s="27" t="s">
        <v>126</v>
      </c>
      <c r="C15" s="141" t="s">
        <v>124</v>
      </c>
      <c r="D15" s="134">
        <v>2</v>
      </c>
      <c r="E15" s="114">
        <v>3957</v>
      </c>
      <c r="F15" s="135">
        <v>7</v>
      </c>
      <c r="G15" s="136">
        <v>2533</v>
      </c>
      <c r="H15" s="137">
        <v>3</v>
      </c>
      <c r="I15" s="138">
        <v>9050</v>
      </c>
      <c r="J15" s="135">
        <v>1</v>
      </c>
      <c r="K15" s="136">
        <v>12830</v>
      </c>
      <c r="L15" s="134">
        <v>5</v>
      </c>
      <c r="M15" s="114">
        <v>1128</v>
      </c>
      <c r="N15" s="139">
        <v>3</v>
      </c>
      <c r="O15" s="112">
        <v>1384</v>
      </c>
      <c r="P15" s="134">
        <v>2</v>
      </c>
      <c r="Q15" s="114">
        <v>7930</v>
      </c>
      <c r="R15" s="139">
        <v>6</v>
      </c>
      <c r="S15" s="112">
        <v>5265</v>
      </c>
      <c r="T15" s="487">
        <f>IF(ISNUMBER(D15)=TRUE(),SUM(D15,F15,H15,J15,L15,N15,P15,R15),"")</f>
        <v>29</v>
      </c>
      <c r="U15" s="765">
        <f>IF(ISNUMBER(E15)=TRUE(),SUM(E15,G15,I15,K15,M15,O15,Q15,S15),"")</f>
        <v>44077</v>
      </c>
      <c r="V15" s="739">
        <v>7</v>
      </c>
      <c r="W15" s="108">
        <f t="shared" si="0"/>
        <v>1</v>
      </c>
      <c r="X15" s="108">
        <f t="shared" si="1"/>
        <v>29</v>
      </c>
      <c r="Y15" s="108">
        <f t="shared" si="2"/>
        <v>44077</v>
      </c>
      <c r="Z15" s="109">
        <f t="shared" si="3"/>
        <v>12830</v>
      </c>
      <c r="AA15" s="108">
        <f t="shared" si="4"/>
        <v>28.55921717</v>
      </c>
      <c r="AB15" s="108">
        <f t="shared" si="5"/>
        <v>6</v>
      </c>
    </row>
    <row r="16" spans="1:28" s="108" customFormat="1" ht="15" customHeight="1" x14ac:dyDescent="0.2">
      <c r="A16" s="76">
        <v>7</v>
      </c>
      <c r="B16" s="27" t="s">
        <v>240</v>
      </c>
      <c r="C16" s="283" t="s">
        <v>239</v>
      </c>
      <c r="D16" s="134">
        <v>1</v>
      </c>
      <c r="E16" s="114">
        <v>3213</v>
      </c>
      <c r="F16" s="135">
        <v>1</v>
      </c>
      <c r="G16" s="136">
        <v>3296</v>
      </c>
      <c r="H16" s="137">
        <v>7</v>
      </c>
      <c r="I16" s="138">
        <v>7270</v>
      </c>
      <c r="J16" s="135">
        <v>7</v>
      </c>
      <c r="K16" s="136">
        <v>3740</v>
      </c>
      <c r="L16" s="134">
        <v>4</v>
      </c>
      <c r="M16" s="114">
        <v>1315</v>
      </c>
      <c r="N16" s="139">
        <v>2</v>
      </c>
      <c r="O16" s="112">
        <v>1454</v>
      </c>
      <c r="P16" s="134">
        <v>4</v>
      </c>
      <c r="Q16" s="114">
        <v>5535</v>
      </c>
      <c r="R16" s="139">
        <v>3</v>
      </c>
      <c r="S16" s="112">
        <v>10080</v>
      </c>
      <c r="T16" s="487">
        <f>IF(ISNUMBER(D16)=TRUE(),SUM(D16,F16,H16,J16,L16,N16,P16,R16),"")</f>
        <v>29</v>
      </c>
      <c r="U16" s="765">
        <f>IF(ISNUMBER(E16)=TRUE(),SUM(E16,G16,I16,K16,M16,O16,Q16,S16),"")</f>
        <v>35903</v>
      </c>
      <c r="V16" s="738">
        <v>8</v>
      </c>
      <c r="W16" s="108">
        <f t="shared" si="0"/>
        <v>1</v>
      </c>
      <c r="X16" s="108">
        <f t="shared" si="1"/>
        <v>29</v>
      </c>
      <c r="Y16" s="108">
        <f t="shared" si="2"/>
        <v>35903</v>
      </c>
      <c r="Z16" s="109">
        <f t="shared" si="3"/>
        <v>10080</v>
      </c>
      <c r="AA16" s="108">
        <f t="shared" si="4"/>
        <v>28.64095992</v>
      </c>
      <c r="AB16" s="108">
        <f t="shared" si="5"/>
        <v>7</v>
      </c>
    </row>
    <row r="17" spans="1:28" s="108" customFormat="1" ht="15" customHeight="1" x14ac:dyDescent="0.2">
      <c r="A17" s="81">
        <v>8</v>
      </c>
      <c r="B17" s="27" t="s">
        <v>77</v>
      </c>
      <c r="C17" s="141" t="s">
        <v>239</v>
      </c>
      <c r="D17" s="134">
        <v>8</v>
      </c>
      <c r="E17" s="114">
        <v>2255</v>
      </c>
      <c r="F17" s="135">
        <v>2</v>
      </c>
      <c r="G17" s="136">
        <v>2653</v>
      </c>
      <c r="H17" s="137">
        <v>2</v>
      </c>
      <c r="I17" s="138">
        <v>10730</v>
      </c>
      <c r="J17" s="135">
        <v>7</v>
      </c>
      <c r="K17" s="136">
        <v>7590</v>
      </c>
      <c r="L17" s="134">
        <v>8</v>
      </c>
      <c r="M17" s="114">
        <v>1615</v>
      </c>
      <c r="N17" s="139">
        <v>1</v>
      </c>
      <c r="O17" s="112">
        <v>1458</v>
      </c>
      <c r="P17" s="134">
        <v>1</v>
      </c>
      <c r="Q17" s="114">
        <v>22180</v>
      </c>
      <c r="R17" s="139">
        <v>2</v>
      </c>
      <c r="S17" s="112">
        <v>9670</v>
      </c>
      <c r="T17" s="487">
        <f>IF(ISNUMBER(D17)=TRUE(),SUM(D17,F17,H17,J17,L17,N17,P17,R17),"")</f>
        <v>31</v>
      </c>
      <c r="U17" s="765">
        <f>IF(ISNUMBER(E17)=TRUE(),SUM(E17,G17,I17,K17,M17,O17,Q17,S17),"")</f>
        <v>58151</v>
      </c>
      <c r="V17" s="739">
        <v>9</v>
      </c>
      <c r="W17" s="108">
        <f t="shared" si="0"/>
        <v>1</v>
      </c>
      <c r="X17" s="108">
        <f t="shared" si="1"/>
        <v>31</v>
      </c>
      <c r="Y17" s="108">
        <f t="shared" si="2"/>
        <v>58151</v>
      </c>
      <c r="Z17" s="109">
        <f t="shared" si="3"/>
        <v>22180</v>
      </c>
      <c r="AA17" s="108">
        <f t="shared" si="4"/>
        <v>30.41846782</v>
      </c>
      <c r="AB17" s="108">
        <f t="shared" si="5"/>
        <v>8</v>
      </c>
    </row>
    <row r="18" spans="1:28" ht="15" customHeight="1" x14ac:dyDescent="0.2">
      <c r="A18" s="81">
        <v>9</v>
      </c>
      <c r="B18" s="27" t="s">
        <v>135</v>
      </c>
      <c r="C18" s="283" t="s">
        <v>133</v>
      </c>
      <c r="D18" s="134">
        <v>1</v>
      </c>
      <c r="E18" s="114">
        <v>4475</v>
      </c>
      <c r="F18" s="135">
        <v>8</v>
      </c>
      <c r="G18" s="136">
        <v>1740</v>
      </c>
      <c r="H18" s="137">
        <v>1</v>
      </c>
      <c r="I18" s="138">
        <v>12050</v>
      </c>
      <c r="J18" s="135">
        <v>2</v>
      </c>
      <c r="K18" s="136">
        <v>12820</v>
      </c>
      <c r="L18" s="134">
        <v>4</v>
      </c>
      <c r="M18" s="114">
        <v>2805</v>
      </c>
      <c r="N18" s="139">
        <v>7</v>
      </c>
      <c r="O18" s="112">
        <v>932</v>
      </c>
      <c r="P18" s="134">
        <v>3</v>
      </c>
      <c r="Q18" s="114">
        <v>5025</v>
      </c>
      <c r="R18" s="139">
        <v>5</v>
      </c>
      <c r="S18" s="112">
        <v>6530</v>
      </c>
      <c r="T18" s="487">
        <f>IF(ISNUMBER(D18)=TRUE(),SUM(D18,F18,H18,J18,L18,N18,P18,R18),"")</f>
        <v>31</v>
      </c>
      <c r="U18" s="765">
        <f>IF(ISNUMBER(E18)=TRUE(),SUM(E18,G18,I18,K18,M18,O18,Q18,S18),"")</f>
        <v>46377</v>
      </c>
      <c r="V18" s="739">
        <v>10</v>
      </c>
      <c r="W18" s="108">
        <f t="shared" si="0"/>
        <v>1</v>
      </c>
      <c r="X18" s="108">
        <f t="shared" si="1"/>
        <v>31</v>
      </c>
      <c r="Y18" s="108">
        <f t="shared" si="2"/>
        <v>46377</v>
      </c>
      <c r="Z18" s="109">
        <f t="shared" si="3"/>
        <v>12820</v>
      </c>
      <c r="AA18" s="108">
        <f t="shared" si="4"/>
        <v>30.536217180000001</v>
      </c>
      <c r="AB18" s="108">
        <f t="shared" si="5"/>
        <v>9</v>
      </c>
    </row>
    <row r="19" spans="1:28" ht="15.75" customHeight="1" x14ac:dyDescent="0.2">
      <c r="A19" s="81">
        <v>10</v>
      </c>
      <c r="B19" s="27" t="s">
        <v>55</v>
      </c>
      <c r="C19" s="141" t="s">
        <v>129</v>
      </c>
      <c r="D19" s="134">
        <v>7</v>
      </c>
      <c r="E19" s="114">
        <v>1977</v>
      </c>
      <c r="F19" s="135">
        <v>2</v>
      </c>
      <c r="G19" s="136">
        <v>2772</v>
      </c>
      <c r="H19" s="137">
        <v>3</v>
      </c>
      <c r="I19" s="138">
        <v>11190</v>
      </c>
      <c r="J19" s="135">
        <v>3</v>
      </c>
      <c r="K19" s="136">
        <v>5620</v>
      </c>
      <c r="L19" s="134">
        <v>5</v>
      </c>
      <c r="M19" s="114">
        <v>1447</v>
      </c>
      <c r="N19" s="139">
        <v>1</v>
      </c>
      <c r="O19" s="112">
        <v>2553</v>
      </c>
      <c r="P19" s="134">
        <v>8</v>
      </c>
      <c r="Q19" s="114">
        <v>2935</v>
      </c>
      <c r="R19" s="139">
        <v>2</v>
      </c>
      <c r="S19" s="112">
        <v>12790</v>
      </c>
      <c r="T19" s="487">
        <f>IF(ISNUMBER(D19)=TRUE(),SUM(D19,F19,H19,J19,L19,N19,P19,R19),"")</f>
        <v>31</v>
      </c>
      <c r="U19" s="765">
        <f>IF(ISNUMBER(E19)=TRUE(),SUM(E19,G19,I19,K19,M19,O19,Q19,S19),"")</f>
        <v>41284</v>
      </c>
      <c r="V19" s="739">
        <v>11</v>
      </c>
      <c r="W19" s="108">
        <f t="shared" si="0"/>
        <v>1</v>
      </c>
      <c r="X19" s="108">
        <f t="shared" si="1"/>
        <v>31</v>
      </c>
      <c r="Y19" s="108">
        <f t="shared" si="2"/>
        <v>41284</v>
      </c>
      <c r="Z19" s="109">
        <f t="shared" si="3"/>
        <v>12790</v>
      </c>
      <c r="AA19" s="108">
        <f t="shared" si="4"/>
        <v>30.587147210000001</v>
      </c>
      <c r="AB19" s="108">
        <f t="shared" si="5"/>
        <v>10</v>
      </c>
    </row>
    <row r="20" spans="1:28" ht="15.75" x14ac:dyDescent="0.2">
      <c r="A20" s="76">
        <v>11</v>
      </c>
      <c r="B20" s="27" t="s">
        <v>146</v>
      </c>
      <c r="C20" s="283" t="s">
        <v>140</v>
      </c>
      <c r="D20" s="134">
        <v>6</v>
      </c>
      <c r="E20" s="114">
        <v>2183</v>
      </c>
      <c r="F20" s="300">
        <v>3</v>
      </c>
      <c r="G20" s="288">
        <v>3620</v>
      </c>
      <c r="H20" s="301">
        <v>3</v>
      </c>
      <c r="I20" s="289">
        <v>9960</v>
      </c>
      <c r="J20" s="300">
        <v>1</v>
      </c>
      <c r="K20" s="288">
        <v>9560</v>
      </c>
      <c r="L20" s="134">
        <v>1</v>
      </c>
      <c r="M20" s="114">
        <v>4080</v>
      </c>
      <c r="N20" s="139">
        <v>8</v>
      </c>
      <c r="O20" s="112">
        <v>750</v>
      </c>
      <c r="P20" s="134">
        <v>7</v>
      </c>
      <c r="Q20" s="114">
        <v>4705</v>
      </c>
      <c r="R20" s="139">
        <v>4</v>
      </c>
      <c r="S20" s="112">
        <v>9810</v>
      </c>
      <c r="T20" s="487">
        <f>IF(ISNUMBER(D20)=TRUE(),SUM(D20,F20,H20,J20,L20,N20,P20,R20),"")</f>
        <v>33</v>
      </c>
      <c r="U20" s="765">
        <f>IF(ISNUMBER(E20)=TRUE(),SUM(E20,G20,I20,K20,M20,O20,Q20,S20),"")</f>
        <v>44668</v>
      </c>
      <c r="V20" s="738">
        <v>12</v>
      </c>
      <c r="W20" s="108">
        <f t="shared" si="0"/>
        <v>1</v>
      </c>
      <c r="X20" s="108">
        <f t="shared" si="1"/>
        <v>33</v>
      </c>
      <c r="Y20" s="108">
        <f t="shared" si="2"/>
        <v>44668</v>
      </c>
      <c r="Z20" s="109">
        <f t="shared" si="3"/>
        <v>9960</v>
      </c>
      <c r="AA20" s="108">
        <f t="shared" si="4"/>
        <v>32.55331004</v>
      </c>
      <c r="AB20" s="108">
        <f t="shared" si="5"/>
        <v>11</v>
      </c>
    </row>
    <row r="21" spans="1:28" ht="15.75" x14ac:dyDescent="0.2">
      <c r="A21" s="76">
        <v>12</v>
      </c>
      <c r="B21" s="27" t="s">
        <v>123</v>
      </c>
      <c r="C21" s="141" t="s">
        <v>124</v>
      </c>
      <c r="D21" s="134">
        <v>4</v>
      </c>
      <c r="E21" s="114">
        <v>2903</v>
      </c>
      <c r="F21" s="135">
        <v>4</v>
      </c>
      <c r="G21" s="136">
        <v>3585</v>
      </c>
      <c r="H21" s="137">
        <v>6</v>
      </c>
      <c r="I21" s="138">
        <v>8670</v>
      </c>
      <c r="J21" s="135">
        <v>7</v>
      </c>
      <c r="K21" s="136">
        <v>4380</v>
      </c>
      <c r="L21" s="134">
        <v>3</v>
      </c>
      <c r="M21" s="114">
        <v>2563</v>
      </c>
      <c r="N21" s="139">
        <v>5</v>
      </c>
      <c r="O21" s="112">
        <v>1278</v>
      </c>
      <c r="P21" s="134">
        <v>2</v>
      </c>
      <c r="Q21" s="114">
        <v>6815</v>
      </c>
      <c r="R21" s="139">
        <v>2</v>
      </c>
      <c r="S21" s="112">
        <v>7460</v>
      </c>
      <c r="T21" s="487">
        <f>IF(ISNUMBER(D21)=TRUE(),SUM(D21,F21,H21,J21,L21,N21,P21,R21),"")</f>
        <v>33</v>
      </c>
      <c r="U21" s="765">
        <f>IF(ISNUMBER(E21)=TRUE(),SUM(E21,G21,I21,K21,M21,O21,Q21,S21),"")</f>
        <v>37654</v>
      </c>
      <c r="V21" s="738">
        <v>13</v>
      </c>
      <c r="W21" s="108">
        <f t="shared" si="0"/>
        <v>1</v>
      </c>
      <c r="X21" s="108">
        <f t="shared" si="1"/>
        <v>33</v>
      </c>
      <c r="Y21" s="108">
        <f t="shared" si="2"/>
        <v>37654</v>
      </c>
      <c r="Z21" s="109">
        <f t="shared" si="3"/>
        <v>8670</v>
      </c>
      <c r="AA21" s="108">
        <f t="shared" si="4"/>
        <v>32.623451330000002</v>
      </c>
      <c r="AB21" s="108">
        <f t="shared" si="5"/>
        <v>12</v>
      </c>
    </row>
    <row r="22" spans="1:28" ht="15.75" x14ac:dyDescent="0.2">
      <c r="A22" s="76">
        <v>13</v>
      </c>
      <c r="B22" s="27" t="s">
        <v>134</v>
      </c>
      <c r="C22" s="283" t="s">
        <v>133</v>
      </c>
      <c r="D22" s="134">
        <v>4</v>
      </c>
      <c r="E22" s="114">
        <v>2639</v>
      </c>
      <c r="F22" s="135">
        <v>7</v>
      </c>
      <c r="G22" s="136">
        <v>2405</v>
      </c>
      <c r="H22" s="137">
        <v>1</v>
      </c>
      <c r="I22" s="138">
        <v>13740</v>
      </c>
      <c r="J22" s="135">
        <v>1</v>
      </c>
      <c r="K22" s="136">
        <v>6030</v>
      </c>
      <c r="L22" s="134">
        <v>4</v>
      </c>
      <c r="M22" s="114">
        <v>1467</v>
      </c>
      <c r="N22" s="139">
        <v>6</v>
      </c>
      <c r="O22" s="112">
        <v>1229</v>
      </c>
      <c r="P22" s="134">
        <v>3</v>
      </c>
      <c r="Q22" s="114">
        <v>6620</v>
      </c>
      <c r="R22" s="139">
        <v>7</v>
      </c>
      <c r="S22" s="112">
        <v>3025</v>
      </c>
      <c r="T22" s="487">
        <f>IF(ISNUMBER(D22)=TRUE(),SUM(D22,F22,H22,J22,L22,N22,P22,R22),"")</f>
        <v>33</v>
      </c>
      <c r="U22" s="765">
        <f>IF(ISNUMBER(E22)=TRUE(),SUM(E22,G22,I22,K22,M22,O22,Q22,S22),"")</f>
        <v>37155</v>
      </c>
      <c r="V22" s="738">
        <v>14</v>
      </c>
      <c r="W22" s="108">
        <f t="shared" si="0"/>
        <v>1</v>
      </c>
      <c r="X22" s="108">
        <f t="shared" si="1"/>
        <v>33</v>
      </c>
      <c r="Y22" s="108">
        <f t="shared" si="2"/>
        <v>37155</v>
      </c>
      <c r="Z22" s="109">
        <f t="shared" si="3"/>
        <v>13740</v>
      </c>
      <c r="AA22" s="108">
        <f t="shared" si="4"/>
        <v>32.628436260000001</v>
      </c>
      <c r="AB22" s="108">
        <f t="shared" si="5"/>
        <v>13</v>
      </c>
    </row>
    <row r="23" spans="1:28" ht="15.75" x14ac:dyDescent="0.2">
      <c r="A23" s="81">
        <v>14</v>
      </c>
      <c r="B23" s="27" t="s">
        <v>136</v>
      </c>
      <c r="C23" s="141" t="s">
        <v>137</v>
      </c>
      <c r="D23" s="134">
        <v>2</v>
      </c>
      <c r="E23" s="114">
        <v>3723</v>
      </c>
      <c r="F23" s="300">
        <v>2</v>
      </c>
      <c r="G23" s="288">
        <v>3745</v>
      </c>
      <c r="H23" s="301">
        <v>5</v>
      </c>
      <c r="I23" s="289">
        <v>5210</v>
      </c>
      <c r="J23" s="300">
        <v>4</v>
      </c>
      <c r="K23" s="288">
        <v>10160</v>
      </c>
      <c r="L23" s="134">
        <v>2</v>
      </c>
      <c r="M23" s="114">
        <v>2687</v>
      </c>
      <c r="N23" s="139">
        <v>5</v>
      </c>
      <c r="O23" s="112">
        <v>1115</v>
      </c>
      <c r="P23" s="134">
        <v>7</v>
      </c>
      <c r="Q23" s="114">
        <v>2190</v>
      </c>
      <c r="R23" s="139">
        <v>6</v>
      </c>
      <c r="S23" s="112">
        <v>6945</v>
      </c>
      <c r="T23" s="487">
        <f>IF(ISNUMBER(D23)=TRUE(),SUM(D23,F23,H23,J23,L23,N23,P23,R23),"")</f>
        <v>33</v>
      </c>
      <c r="U23" s="765">
        <f>IF(ISNUMBER(E23)=TRUE(),SUM(E23,G23,I23,K23,M23,O23,Q23,S23),"")</f>
        <v>35775</v>
      </c>
      <c r="V23" s="739">
        <v>16</v>
      </c>
      <c r="W23" s="108">
        <f t="shared" si="0"/>
        <v>1</v>
      </c>
      <c r="X23" s="108">
        <f t="shared" si="1"/>
        <v>33</v>
      </c>
      <c r="Y23" s="108">
        <f t="shared" si="2"/>
        <v>35775</v>
      </c>
      <c r="Z23" s="109">
        <f t="shared" si="3"/>
        <v>10160</v>
      </c>
      <c r="AA23" s="108">
        <f t="shared" si="4"/>
        <v>32.642239839999995</v>
      </c>
      <c r="AB23" s="108">
        <f t="shared" si="5"/>
        <v>14</v>
      </c>
    </row>
    <row r="24" spans="1:28" ht="15.75" x14ac:dyDescent="0.2">
      <c r="A24" s="76">
        <v>16</v>
      </c>
      <c r="B24" s="27" t="s">
        <v>138</v>
      </c>
      <c r="C24" s="141" t="s">
        <v>137</v>
      </c>
      <c r="D24" s="134">
        <v>2</v>
      </c>
      <c r="E24" s="114">
        <v>3087</v>
      </c>
      <c r="F24" s="135">
        <v>4</v>
      </c>
      <c r="G24" s="136">
        <v>2372</v>
      </c>
      <c r="H24" s="137">
        <v>8</v>
      </c>
      <c r="I24" s="138">
        <v>5130</v>
      </c>
      <c r="J24" s="135">
        <v>5</v>
      </c>
      <c r="K24" s="136">
        <v>4340</v>
      </c>
      <c r="L24" s="134">
        <v>3</v>
      </c>
      <c r="M24" s="114">
        <v>1940</v>
      </c>
      <c r="N24" s="139">
        <v>4</v>
      </c>
      <c r="O24" s="112">
        <v>1137</v>
      </c>
      <c r="P24" s="134">
        <v>6</v>
      </c>
      <c r="Q24" s="114">
        <v>4780</v>
      </c>
      <c r="R24" s="139">
        <v>1</v>
      </c>
      <c r="S24" s="112">
        <v>9465</v>
      </c>
      <c r="T24" s="487">
        <f>IF(ISNUMBER(D24)=TRUE(),SUM(D24,F24,H24,J24,L24,N24,P24,R24),"")</f>
        <v>33</v>
      </c>
      <c r="U24" s="765">
        <f>IF(ISNUMBER(E24)=TRUE(),SUM(E24,G24,I24,K24,M24,O24,Q24,S24),"")</f>
        <v>32251</v>
      </c>
      <c r="V24" s="738">
        <v>17</v>
      </c>
      <c r="W24" s="108">
        <f t="shared" si="0"/>
        <v>1</v>
      </c>
      <c r="X24" s="108">
        <f t="shared" si="1"/>
        <v>33</v>
      </c>
      <c r="Y24" s="108">
        <f t="shared" si="2"/>
        <v>32251</v>
      </c>
      <c r="Z24" s="109">
        <f t="shared" si="3"/>
        <v>9465</v>
      </c>
      <c r="AA24" s="108">
        <f t="shared" si="4"/>
        <v>32.677480535000001</v>
      </c>
      <c r="AB24" s="108">
        <f t="shared" si="5"/>
        <v>15</v>
      </c>
    </row>
    <row r="25" spans="1:28" ht="15.75" x14ac:dyDescent="0.2">
      <c r="A25" s="81">
        <v>17</v>
      </c>
      <c r="B25" s="27" t="s">
        <v>143</v>
      </c>
      <c r="C25" s="283" t="s">
        <v>24</v>
      </c>
      <c r="D25" s="134">
        <v>4</v>
      </c>
      <c r="E25" s="114">
        <v>2851</v>
      </c>
      <c r="F25" s="300">
        <v>6</v>
      </c>
      <c r="G25" s="288">
        <v>2675</v>
      </c>
      <c r="H25" s="301">
        <v>7</v>
      </c>
      <c r="I25" s="289">
        <v>3550</v>
      </c>
      <c r="J25" s="300">
        <v>6</v>
      </c>
      <c r="K25" s="288">
        <v>3780</v>
      </c>
      <c r="L25" s="134">
        <v>1</v>
      </c>
      <c r="M25" s="114">
        <v>3519</v>
      </c>
      <c r="N25" s="139">
        <v>2</v>
      </c>
      <c r="O25" s="112">
        <v>1397</v>
      </c>
      <c r="P25" s="134">
        <v>4</v>
      </c>
      <c r="Q25" s="114">
        <v>4330</v>
      </c>
      <c r="R25" s="139">
        <v>3</v>
      </c>
      <c r="S25" s="112">
        <v>9135</v>
      </c>
      <c r="T25" s="487">
        <f>IF(ISNUMBER(D25)=TRUE(),SUM(D25,F25,H25,J25,L25,N25,P25,R25),"")</f>
        <v>33</v>
      </c>
      <c r="U25" s="765">
        <f>IF(ISNUMBER(E25)=TRUE(),SUM(E25,G25,I25,K25,M25,O25,Q25,S25),"")</f>
        <v>31237</v>
      </c>
      <c r="V25" s="739">
        <v>18</v>
      </c>
      <c r="W25" s="108">
        <f t="shared" si="0"/>
        <v>1</v>
      </c>
      <c r="X25" s="108">
        <f t="shared" si="1"/>
        <v>33</v>
      </c>
      <c r="Y25" s="108">
        <f t="shared" si="2"/>
        <v>31237</v>
      </c>
      <c r="Z25" s="109">
        <f t="shared" si="3"/>
        <v>9135</v>
      </c>
      <c r="AA25" s="108">
        <f t="shared" si="4"/>
        <v>32.687620865</v>
      </c>
      <c r="AB25" s="108">
        <f t="shared" si="5"/>
        <v>16</v>
      </c>
    </row>
    <row r="26" spans="1:28" ht="15.75" x14ac:dyDescent="0.2">
      <c r="A26" s="81">
        <v>19</v>
      </c>
      <c r="B26" s="27" t="s">
        <v>145</v>
      </c>
      <c r="C26" s="283" t="s">
        <v>24</v>
      </c>
      <c r="D26" s="134">
        <v>5</v>
      </c>
      <c r="E26" s="114">
        <v>2578</v>
      </c>
      <c r="F26" s="135">
        <v>1</v>
      </c>
      <c r="G26" s="136">
        <v>3534</v>
      </c>
      <c r="H26" s="137">
        <v>5</v>
      </c>
      <c r="I26" s="138">
        <v>9130</v>
      </c>
      <c r="J26" s="135">
        <v>6</v>
      </c>
      <c r="K26" s="136">
        <v>5010</v>
      </c>
      <c r="L26" s="134">
        <v>3</v>
      </c>
      <c r="M26" s="114">
        <v>2058</v>
      </c>
      <c r="N26" s="139">
        <v>3</v>
      </c>
      <c r="O26" s="112">
        <v>1426</v>
      </c>
      <c r="P26" s="134">
        <v>4</v>
      </c>
      <c r="Q26" s="114">
        <v>5155</v>
      </c>
      <c r="R26" s="139">
        <v>7</v>
      </c>
      <c r="S26" s="112">
        <v>2615</v>
      </c>
      <c r="T26" s="487">
        <f>IF(ISNUMBER(D26)=TRUE(),SUM(D26,F26,H26,J26,L26,N26,P26,R26),"")</f>
        <v>34</v>
      </c>
      <c r="U26" s="765">
        <f>IF(ISNUMBER(E26)=TRUE(),SUM(E26,G26,I26,K26,M26,O26,Q26,S26),"")</f>
        <v>31506</v>
      </c>
      <c r="V26" s="739">
        <v>19</v>
      </c>
      <c r="W26" s="108">
        <f t="shared" si="0"/>
        <v>1</v>
      </c>
      <c r="X26" s="108">
        <f t="shared" si="1"/>
        <v>34</v>
      </c>
      <c r="Y26" s="108">
        <f t="shared" si="2"/>
        <v>31506</v>
      </c>
      <c r="Z26" s="109">
        <f t="shared" si="3"/>
        <v>9130</v>
      </c>
      <c r="AA26" s="108">
        <f t="shared" si="4"/>
        <v>33.684930869999995</v>
      </c>
      <c r="AB26" s="108">
        <f t="shared" si="5"/>
        <v>17</v>
      </c>
    </row>
    <row r="27" spans="1:28" ht="15.75" x14ac:dyDescent="0.2">
      <c r="A27" s="81">
        <v>20</v>
      </c>
      <c r="B27" s="27" t="s">
        <v>127</v>
      </c>
      <c r="C27" s="283" t="s">
        <v>124</v>
      </c>
      <c r="D27" s="134">
        <v>3</v>
      </c>
      <c r="E27" s="114">
        <v>3464</v>
      </c>
      <c r="F27" s="135">
        <v>8</v>
      </c>
      <c r="G27" s="136">
        <v>1829</v>
      </c>
      <c r="H27" s="137">
        <v>2</v>
      </c>
      <c r="I27" s="138">
        <v>11630</v>
      </c>
      <c r="J27" s="135">
        <v>2</v>
      </c>
      <c r="K27" s="136">
        <v>5820</v>
      </c>
      <c r="L27" s="134">
        <v>5</v>
      </c>
      <c r="M27" s="114">
        <v>2748</v>
      </c>
      <c r="N27" s="139">
        <v>8</v>
      </c>
      <c r="O27" s="112">
        <v>1093</v>
      </c>
      <c r="P27" s="134">
        <v>3</v>
      </c>
      <c r="Q27" s="114">
        <v>9255</v>
      </c>
      <c r="R27" s="139">
        <v>6</v>
      </c>
      <c r="S27" s="112">
        <v>5165</v>
      </c>
      <c r="T27" s="487">
        <f>IF(ISNUMBER(D27)=TRUE(),SUM(D27,F27,H27,J27,L27,N27,P27,R27),"")</f>
        <v>37</v>
      </c>
      <c r="U27" s="765">
        <f>+E27+G27+I27+K27+M27+O27+Q27+S27</f>
        <v>41004</v>
      </c>
      <c r="V27" s="739">
        <v>20</v>
      </c>
      <c r="W27" s="108">
        <f t="shared" si="0"/>
        <v>1</v>
      </c>
      <c r="X27" s="108">
        <f t="shared" si="1"/>
        <v>37</v>
      </c>
      <c r="Y27" s="108">
        <f t="shared" si="2"/>
        <v>41004</v>
      </c>
      <c r="Z27" s="109">
        <f t="shared" si="3"/>
        <v>11630</v>
      </c>
      <c r="AA27" s="108">
        <f t="shared" si="4"/>
        <v>36.589948369999995</v>
      </c>
      <c r="AB27" s="108">
        <f t="shared" si="5"/>
        <v>18</v>
      </c>
    </row>
    <row r="28" spans="1:28" ht="15.75" x14ac:dyDescent="0.2">
      <c r="A28" s="81">
        <v>21</v>
      </c>
      <c r="B28" s="27" t="s">
        <v>128</v>
      </c>
      <c r="C28" s="283" t="s">
        <v>129</v>
      </c>
      <c r="D28" s="134">
        <v>7</v>
      </c>
      <c r="E28" s="114">
        <v>1866</v>
      </c>
      <c r="F28" s="135">
        <v>3</v>
      </c>
      <c r="G28" s="136">
        <v>2477</v>
      </c>
      <c r="H28" s="137">
        <v>4</v>
      </c>
      <c r="I28" s="138">
        <v>6270</v>
      </c>
      <c r="J28" s="135">
        <v>2</v>
      </c>
      <c r="K28" s="136">
        <v>9950</v>
      </c>
      <c r="L28" s="134">
        <v>7</v>
      </c>
      <c r="M28" s="114">
        <v>1690</v>
      </c>
      <c r="N28" s="139">
        <v>4</v>
      </c>
      <c r="O28" s="112">
        <v>1264</v>
      </c>
      <c r="P28" s="134">
        <v>6</v>
      </c>
      <c r="Q28" s="114">
        <v>4105</v>
      </c>
      <c r="R28" s="139">
        <v>5</v>
      </c>
      <c r="S28" s="112">
        <v>7365</v>
      </c>
      <c r="T28" s="487">
        <f>IF(ISNUMBER(D28)=TRUE(),SUM(D28,F28,H28,J28,L28,N28,P28,R28),"")</f>
        <v>38</v>
      </c>
      <c r="U28" s="765">
        <f>IF(ISNUMBER(E28)=TRUE(),SUM(E28,G28,I28,K28,M28,O28,Q28,S28),"")</f>
        <v>34987</v>
      </c>
      <c r="V28" s="739">
        <v>22</v>
      </c>
      <c r="W28" s="108">
        <f t="shared" si="0"/>
        <v>1</v>
      </c>
      <c r="X28" s="108">
        <f t="shared" si="1"/>
        <v>38</v>
      </c>
      <c r="Y28" s="108">
        <f t="shared" si="2"/>
        <v>34987</v>
      </c>
      <c r="Z28" s="109">
        <f t="shared" si="3"/>
        <v>9950</v>
      </c>
      <c r="AA28" s="108">
        <f t="shared" si="4"/>
        <v>37.650120049999998</v>
      </c>
      <c r="AB28" s="108">
        <f t="shared" si="5"/>
        <v>19</v>
      </c>
    </row>
    <row r="29" spans="1:28" ht="15.75" x14ac:dyDescent="0.2">
      <c r="A29" s="76">
        <v>22</v>
      </c>
      <c r="B29" s="27" t="s">
        <v>401</v>
      </c>
      <c r="C29" s="141" t="s">
        <v>140</v>
      </c>
      <c r="D29" s="134">
        <v>8</v>
      </c>
      <c r="E29" s="114">
        <v>1917</v>
      </c>
      <c r="F29" s="135">
        <v>2</v>
      </c>
      <c r="G29" s="136">
        <v>3182</v>
      </c>
      <c r="H29" s="137">
        <v>3</v>
      </c>
      <c r="I29" s="138">
        <v>7150</v>
      </c>
      <c r="J29" s="135">
        <v>5</v>
      </c>
      <c r="K29" s="136">
        <v>9350</v>
      </c>
      <c r="L29" s="134">
        <v>6</v>
      </c>
      <c r="M29" s="114">
        <v>960</v>
      </c>
      <c r="N29" s="139">
        <v>2</v>
      </c>
      <c r="O29" s="112">
        <v>1574</v>
      </c>
      <c r="P29" s="134">
        <v>5</v>
      </c>
      <c r="Q29" s="114">
        <v>4835</v>
      </c>
      <c r="R29" s="139">
        <v>8</v>
      </c>
      <c r="S29" s="112">
        <v>2475</v>
      </c>
      <c r="T29" s="487">
        <f>IF(ISNUMBER(D29)=TRUE(),SUM(D29,F29,H29,J29,L29,N29,P29,R29),"")</f>
        <v>39</v>
      </c>
      <c r="U29" s="765">
        <f>IF(ISNUMBER(E29)=TRUE(),SUM(E29,G29,I29,K29,M29,O29,Q29,S29),"")</f>
        <v>31443</v>
      </c>
      <c r="V29" s="738">
        <v>23</v>
      </c>
      <c r="W29" s="108">
        <f t="shared" si="0"/>
        <v>1</v>
      </c>
      <c r="X29" s="108">
        <f t="shared" si="1"/>
        <v>39</v>
      </c>
      <c r="Y29" s="108">
        <f t="shared" si="2"/>
        <v>31443</v>
      </c>
      <c r="Z29" s="109">
        <f t="shared" si="3"/>
        <v>9350</v>
      </c>
      <c r="AA29" s="108">
        <f t="shared" si="4"/>
        <v>38.685560649999999</v>
      </c>
      <c r="AB29" s="108">
        <f t="shared" si="5"/>
        <v>20</v>
      </c>
    </row>
    <row r="30" spans="1:28" ht="15.75" x14ac:dyDescent="0.2">
      <c r="A30" s="76">
        <v>23</v>
      </c>
      <c r="B30" s="27" t="s">
        <v>65</v>
      </c>
      <c r="C30" s="141" t="s">
        <v>137</v>
      </c>
      <c r="D30" s="134">
        <v>9</v>
      </c>
      <c r="E30" s="114"/>
      <c r="F30" s="135">
        <v>9</v>
      </c>
      <c r="G30" s="136"/>
      <c r="H30" s="137">
        <v>2</v>
      </c>
      <c r="I30" s="138">
        <v>11480</v>
      </c>
      <c r="J30" s="135">
        <v>6</v>
      </c>
      <c r="K30" s="136">
        <v>7083</v>
      </c>
      <c r="L30" s="134">
        <v>4</v>
      </c>
      <c r="M30" s="114">
        <v>1932</v>
      </c>
      <c r="N30" s="139">
        <v>4</v>
      </c>
      <c r="O30" s="112">
        <v>1418</v>
      </c>
      <c r="P30" s="134">
        <v>2</v>
      </c>
      <c r="Q30" s="114">
        <v>16270</v>
      </c>
      <c r="R30" s="139">
        <v>4</v>
      </c>
      <c r="S30" s="112">
        <v>4490</v>
      </c>
      <c r="T30" s="487">
        <f>IF(ISNUMBER(D30)=TRUE(),SUM(D30,F30,H30,J30,L30,N30,P30,R30),"")</f>
        <v>40</v>
      </c>
      <c r="U30" s="766">
        <f>SUM(E30,G30,I30,K30,M30,O30,Q30,S30)</f>
        <v>42673</v>
      </c>
      <c r="V30" s="738">
        <v>24</v>
      </c>
      <c r="W30" s="108">
        <f t="shared" si="0"/>
        <v>1</v>
      </c>
      <c r="X30" s="108">
        <f t="shared" si="1"/>
        <v>40</v>
      </c>
      <c r="Y30" s="108">
        <f t="shared" si="2"/>
        <v>42673</v>
      </c>
      <c r="Z30" s="109">
        <f t="shared" si="3"/>
        <v>16270</v>
      </c>
      <c r="AA30" s="108">
        <f t="shared" si="4"/>
        <v>39.573253729999998</v>
      </c>
      <c r="AB30" s="108">
        <f t="shared" si="5"/>
        <v>21</v>
      </c>
    </row>
    <row r="31" spans="1:28" ht="15.75" x14ac:dyDescent="0.2">
      <c r="A31" s="81">
        <v>24</v>
      </c>
      <c r="B31" s="27" t="s">
        <v>125</v>
      </c>
      <c r="C31" s="281" t="s">
        <v>124</v>
      </c>
      <c r="D31" s="134">
        <v>7</v>
      </c>
      <c r="E31" s="114">
        <v>1948</v>
      </c>
      <c r="F31" s="135">
        <v>7</v>
      </c>
      <c r="G31" s="136">
        <v>1976</v>
      </c>
      <c r="H31" s="137">
        <v>6</v>
      </c>
      <c r="I31" s="138">
        <v>4480</v>
      </c>
      <c r="J31" s="135">
        <v>8</v>
      </c>
      <c r="K31" s="136">
        <v>4200</v>
      </c>
      <c r="L31" s="134">
        <v>2</v>
      </c>
      <c r="M31" s="114">
        <v>2707</v>
      </c>
      <c r="N31" s="139">
        <v>8</v>
      </c>
      <c r="O31" s="112">
        <v>748</v>
      </c>
      <c r="P31" s="134">
        <v>1</v>
      </c>
      <c r="Q31" s="114">
        <v>13300</v>
      </c>
      <c r="R31" s="139">
        <v>1</v>
      </c>
      <c r="S31" s="112">
        <v>12840</v>
      </c>
      <c r="T31" s="487">
        <f>IF(ISNUMBER(D31)=TRUE(),SUM(D31,F31,H31,J31,L31,N31,P31,R31),"")</f>
        <v>40</v>
      </c>
      <c r="U31" s="766">
        <f>IF(ISNUMBER(E31)=TRUE(),SUM(E31,G31,I31,K31,M31,O31,Q31,S31),"")</f>
        <v>42199</v>
      </c>
      <c r="V31" s="739">
        <v>25</v>
      </c>
      <c r="W31" s="108">
        <f t="shared" si="0"/>
        <v>1</v>
      </c>
      <c r="X31" s="108">
        <f t="shared" si="1"/>
        <v>40</v>
      </c>
      <c r="Y31" s="108">
        <f t="shared" si="2"/>
        <v>42199</v>
      </c>
      <c r="Z31" s="109">
        <f t="shared" si="3"/>
        <v>13300</v>
      </c>
      <c r="AA31" s="108">
        <f t="shared" si="4"/>
        <v>39.5779967</v>
      </c>
      <c r="AB31" s="108">
        <f t="shared" si="5"/>
        <v>22</v>
      </c>
    </row>
    <row r="32" spans="1:28" ht="15.75" x14ac:dyDescent="0.2">
      <c r="A32" s="76">
        <v>25</v>
      </c>
      <c r="B32" s="27" t="s">
        <v>237</v>
      </c>
      <c r="C32" s="281" t="s">
        <v>396</v>
      </c>
      <c r="D32" s="301">
        <v>6</v>
      </c>
      <c r="E32" s="289">
        <v>2409</v>
      </c>
      <c r="F32" s="300">
        <v>5</v>
      </c>
      <c r="G32" s="288">
        <v>2228</v>
      </c>
      <c r="H32" s="301">
        <v>6</v>
      </c>
      <c r="I32" s="289">
        <v>8630</v>
      </c>
      <c r="J32" s="300">
        <v>4</v>
      </c>
      <c r="K32" s="288">
        <v>7330</v>
      </c>
      <c r="L32" s="301">
        <v>2</v>
      </c>
      <c r="M32" s="289">
        <v>2701</v>
      </c>
      <c r="N32" s="300">
        <v>5</v>
      </c>
      <c r="O32" s="288">
        <v>1385</v>
      </c>
      <c r="P32" s="301">
        <v>6</v>
      </c>
      <c r="Q32" s="289">
        <v>3975</v>
      </c>
      <c r="R32" s="300">
        <v>6</v>
      </c>
      <c r="S32" s="288">
        <v>2870</v>
      </c>
      <c r="T32" s="487">
        <f>IF(ISNUMBER(D32)=TRUE(),SUM(D32,F32,H32,J32,L32,N32,P32,R32),"")</f>
        <v>40</v>
      </c>
      <c r="U32" s="766">
        <f>IF(ISNUMBER(E32)=TRUE(),SUM(E32,G32,I32,K32,M32,O32,Q32,S32),"")</f>
        <v>31528</v>
      </c>
      <c r="V32" s="738">
        <v>26</v>
      </c>
      <c r="W32" s="108">
        <f t="shared" si="0"/>
        <v>1</v>
      </c>
      <c r="X32" s="108">
        <f t="shared" si="1"/>
        <v>40</v>
      </c>
      <c r="Y32" s="108">
        <f t="shared" si="2"/>
        <v>31528</v>
      </c>
      <c r="Z32" s="109">
        <f t="shared" si="3"/>
        <v>8630</v>
      </c>
      <c r="AA32" s="108">
        <f t="shared" si="4"/>
        <v>39.684711369999995</v>
      </c>
      <c r="AB32" s="108">
        <f t="shared" si="5"/>
        <v>23</v>
      </c>
    </row>
    <row r="33" spans="1:28" ht="15.75" x14ac:dyDescent="0.2">
      <c r="A33" s="76">
        <v>26</v>
      </c>
      <c r="B33" s="87" t="s">
        <v>91</v>
      </c>
      <c r="C33" s="283" t="s">
        <v>133</v>
      </c>
      <c r="D33" s="134">
        <v>3</v>
      </c>
      <c r="E33" s="114">
        <v>3074</v>
      </c>
      <c r="F33" s="135">
        <v>5</v>
      </c>
      <c r="G33" s="136">
        <v>2860</v>
      </c>
      <c r="H33" s="137">
        <v>1</v>
      </c>
      <c r="I33" s="138">
        <v>15040</v>
      </c>
      <c r="J33" s="135">
        <v>2</v>
      </c>
      <c r="K33" s="136">
        <v>9200</v>
      </c>
      <c r="L33" s="134">
        <v>9</v>
      </c>
      <c r="M33" s="114"/>
      <c r="N33" s="139">
        <v>9</v>
      </c>
      <c r="O33" s="112"/>
      <c r="P33" s="134">
        <v>7</v>
      </c>
      <c r="Q33" s="114">
        <v>2770</v>
      </c>
      <c r="R33" s="139">
        <v>5</v>
      </c>
      <c r="S33" s="112">
        <v>4095</v>
      </c>
      <c r="T33" s="487">
        <f>IF(ISNUMBER(D33)=TRUE(),SUM(D33,F33,H33,J33,L33,N33,P33,R33),"")</f>
        <v>41</v>
      </c>
      <c r="U33" s="766">
        <f>IF(ISNUMBER(E33)=TRUE(),SUM(E33,G33,I33,K33,M33,O33,Q33,S33),"")</f>
        <v>37039</v>
      </c>
      <c r="V33" s="738">
        <v>29</v>
      </c>
      <c r="W33" s="108">
        <f t="shared" si="0"/>
        <v>1</v>
      </c>
      <c r="X33" s="108">
        <f t="shared" si="1"/>
        <v>41</v>
      </c>
      <c r="Y33" s="108">
        <f t="shared" si="2"/>
        <v>37039</v>
      </c>
      <c r="Z33" s="109">
        <f t="shared" si="3"/>
        <v>15040</v>
      </c>
      <c r="AA33" s="108">
        <f t="shared" si="4"/>
        <v>40.629594959999999</v>
      </c>
      <c r="AB33" s="108">
        <f t="shared" si="5"/>
        <v>24</v>
      </c>
    </row>
    <row r="34" spans="1:28" ht="15.75" x14ac:dyDescent="0.2">
      <c r="A34" s="81">
        <v>27</v>
      </c>
      <c r="B34" s="87" t="s">
        <v>54</v>
      </c>
      <c r="C34" s="141" t="s">
        <v>129</v>
      </c>
      <c r="D34" s="134">
        <v>5</v>
      </c>
      <c r="E34" s="114">
        <v>2569</v>
      </c>
      <c r="F34" s="135">
        <v>5</v>
      </c>
      <c r="G34" s="136">
        <v>2738</v>
      </c>
      <c r="H34" s="137">
        <v>6</v>
      </c>
      <c r="I34" s="138">
        <v>7020</v>
      </c>
      <c r="J34" s="135">
        <v>3</v>
      </c>
      <c r="K34" s="136">
        <v>11440</v>
      </c>
      <c r="L34" s="134">
        <v>9</v>
      </c>
      <c r="M34" s="114"/>
      <c r="N34" s="139">
        <v>9</v>
      </c>
      <c r="O34" s="112"/>
      <c r="P34" s="134">
        <v>5</v>
      </c>
      <c r="Q34" s="114">
        <v>4260</v>
      </c>
      <c r="R34" s="139">
        <v>2</v>
      </c>
      <c r="S34" s="112">
        <v>9200</v>
      </c>
      <c r="T34" s="487">
        <f>IF(ISNUMBER(D34)=TRUE(),SUM(D34,F34,H34,J34,L34,N34,P34,R34),"")</f>
        <v>44</v>
      </c>
      <c r="U34" s="765">
        <f>IF(ISNUMBER(E34)=TRUE(),SUM(E34,G34,I34,K34,M34,O34,Q34,S34),"")</f>
        <v>37227</v>
      </c>
      <c r="V34" s="739">
        <v>30</v>
      </c>
      <c r="W34" s="108">
        <f t="shared" si="0"/>
        <v>1</v>
      </c>
      <c r="X34" s="108">
        <f t="shared" si="1"/>
        <v>44</v>
      </c>
      <c r="Y34" s="108">
        <f t="shared" si="2"/>
        <v>37227</v>
      </c>
      <c r="Z34" s="109">
        <f t="shared" si="3"/>
        <v>11440</v>
      </c>
      <c r="AA34" s="108">
        <f t="shared" si="4"/>
        <v>43.627718559999998</v>
      </c>
      <c r="AB34" s="108">
        <f t="shared" si="5"/>
        <v>25</v>
      </c>
    </row>
    <row r="35" spans="1:28" ht="15.75" x14ac:dyDescent="0.2">
      <c r="A35" s="81">
        <v>28</v>
      </c>
      <c r="B35" s="87" t="s">
        <v>400</v>
      </c>
      <c r="C35" s="141" t="s">
        <v>24</v>
      </c>
      <c r="D35" s="134">
        <v>5</v>
      </c>
      <c r="E35" s="114">
        <v>2806</v>
      </c>
      <c r="F35" s="300">
        <v>4</v>
      </c>
      <c r="G35" s="288">
        <v>2561</v>
      </c>
      <c r="H35" s="301">
        <v>7</v>
      </c>
      <c r="I35" s="289">
        <v>5650</v>
      </c>
      <c r="J35" s="300">
        <v>6</v>
      </c>
      <c r="K35" s="288">
        <v>7750</v>
      </c>
      <c r="L35" s="134">
        <v>7</v>
      </c>
      <c r="M35" s="114">
        <v>570</v>
      </c>
      <c r="N35" s="139">
        <v>7</v>
      </c>
      <c r="O35" s="112">
        <v>868</v>
      </c>
      <c r="P35" s="134">
        <v>4</v>
      </c>
      <c r="Q35" s="114">
        <v>6585</v>
      </c>
      <c r="R35" s="139">
        <v>5</v>
      </c>
      <c r="S35" s="112">
        <v>7185</v>
      </c>
      <c r="T35" s="487">
        <f>IF(ISNUMBER(D35)=TRUE(),SUM(D35,F35,H35,J35,L35,N35,P35,R35),"")</f>
        <v>45</v>
      </c>
      <c r="U35" s="765">
        <f>IF(ISNUMBER(E35)=TRUE(),SUM(E35,G35,I35,K35,M35,O35,Q35,S35),"")</f>
        <v>33975</v>
      </c>
      <c r="V35" s="739">
        <v>31</v>
      </c>
      <c r="W35" s="108">
        <f t="shared" si="0"/>
        <v>1</v>
      </c>
      <c r="X35" s="108">
        <f t="shared" si="1"/>
        <v>45</v>
      </c>
      <c r="Y35" s="108">
        <f t="shared" si="2"/>
        <v>33975</v>
      </c>
      <c r="Z35" s="109">
        <f t="shared" si="3"/>
        <v>7750</v>
      </c>
      <c r="AA35" s="108">
        <f t="shared" si="4"/>
        <v>44.660242249999996</v>
      </c>
      <c r="AB35" s="108">
        <f t="shared" si="5"/>
        <v>26</v>
      </c>
    </row>
    <row r="36" spans="1:28" ht="15.75" x14ac:dyDescent="0.2">
      <c r="A36" s="76">
        <v>29</v>
      </c>
      <c r="B36" s="87" t="s">
        <v>142</v>
      </c>
      <c r="C36" s="283" t="s">
        <v>140</v>
      </c>
      <c r="D36" s="134">
        <v>5</v>
      </c>
      <c r="E36" s="114">
        <v>2286</v>
      </c>
      <c r="F36" s="135">
        <v>5</v>
      </c>
      <c r="G36" s="136">
        <v>2499</v>
      </c>
      <c r="H36" s="137">
        <v>8</v>
      </c>
      <c r="I36" s="138">
        <v>5000</v>
      </c>
      <c r="J36" s="135">
        <v>5</v>
      </c>
      <c r="K36" s="136">
        <v>6470</v>
      </c>
      <c r="L36" s="134">
        <v>5</v>
      </c>
      <c r="M36" s="114">
        <v>1767</v>
      </c>
      <c r="N36" s="139">
        <v>3</v>
      </c>
      <c r="O36" s="112">
        <v>1444</v>
      </c>
      <c r="P36" s="134">
        <v>8</v>
      </c>
      <c r="Q36" s="114">
        <v>1125</v>
      </c>
      <c r="R36" s="139">
        <v>8</v>
      </c>
      <c r="S36" s="112">
        <v>2010</v>
      </c>
      <c r="T36" s="487">
        <f>IF(ISNUMBER(D36)=TRUE(),SUM(D36,F36,H36,J36,L36,N36,P36,R36),"")</f>
        <v>47</v>
      </c>
      <c r="U36" s="765">
        <f>IF(ISNUMBER(E36)=TRUE(),SUM(E36,G36,I36,K36,M36,O36,Q36,S36),"")</f>
        <v>22601</v>
      </c>
      <c r="V36" s="738">
        <v>32</v>
      </c>
      <c r="W36" s="108">
        <f t="shared" si="0"/>
        <v>1</v>
      </c>
      <c r="X36" s="108">
        <f t="shared" si="1"/>
        <v>47</v>
      </c>
      <c r="Y36" s="108">
        <f t="shared" si="2"/>
        <v>22601</v>
      </c>
      <c r="Z36" s="109">
        <f t="shared" si="3"/>
        <v>6470</v>
      </c>
      <c r="AA36" s="108">
        <f t="shared" si="4"/>
        <v>46.773983529999995</v>
      </c>
      <c r="AB36" s="108">
        <f t="shared" si="5"/>
        <v>27</v>
      </c>
    </row>
    <row r="37" spans="1:28" ht="15.75" x14ac:dyDescent="0.2">
      <c r="A37" s="81">
        <v>30</v>
      </c>
      <c r="B37" s="27" t="s">
        <v>131</v>
      </c>
      <c r="C37" s="283" t="s">
        <v>129</v>
      </c>
      <c r="D37" s="134">
        <v>3</v>
      </c>
      <c r="E37" s="114">
        <v>3086</v>
      </c>
      <c r="F37" s="135">
        <v>7</v>
      </c>
      <c r="G37" s="136">
        <v>2448</v>
      </c>
      <c r="H37" s="137">
        <v>9</v>
      </c>
      <c r="I37" s="138"/>
      <c r="J37" s="135">
        <v>9</v>
      </c>
      <c r="K37" s="136"/>
      <c r="L37" s="134">
        <v>7</v>
      </c>
      <c r="M37" s="114">
        <v>1997</v>
      </c>
      <c r="N37" s="139">
        <v>7</v>
      </c>
      <c r="O37" s="112">
        <v>1168</v>
      </c>
      <c r="P37" s="134">
        <v>3</v>
      </c>
      <c r="Q37" s="114">
        <v>8385</v>
      </c>
      <c r="R37" s="139">
        <v>3</v>
      </c>
      <c r="S37" s="112">
        <v>6505</v>
      </c>
      <c r="T37" s="487">
        <f>IF(ISNUMBER(D37)=TRUE(),SUM(D37,F37,H37,J37,L37,N37,P37,R37),"")</f>
        <v>48</v>
      </c>
      <c r="U37" s="765">
        <f>IF(ISNUMBER(E37)=TRUE(),SUM(E37,G37,I37,K37,M37,O37,Q37,S37),"")</f>
        <v>23589</v>
      </c>
      <c r="V37" s="739">
        <v>33</v>
      </c>
      <c r="W37" s="108">
        <f t="shared" ref="W37:W68" si="6">IF(ISNUMBER(V37)=TRUE(),1,"")</f>
        <v>1</v>
      </c>
      <c r="X37" s="108">
        <f t="shared" ref="X37:X73" si="7">IF(ISNUMBER(T37)=TRUE(),T37,"")</f>
        <v>48</v>
      </c>
      <c r="Y37" s="108">
        <f t="shared" ref="Y37:Y73" si="8">IF(ISNUMBER(U37)=TRUE(),U37,"")</f>
        <v>23589</v>
      </c>
      <c r="Z37" s="109">
        <f t="shared" ref="Z37:Z73" si="9">MAX(E37,G37,I37,K37,M37,O37,Q37,S37)</f>
        <v>8385</v>
      </c>
      <c r="AA37" s="108">
        <f t="shared" ref="AA37:AA68" si="10">IF(ISNUMBER(X37)=TRUE(),X37-Y37/100000-Z37/1000000000,"")</f>
        <v>47.764101615000001</v>
      </c>
      <c r="AB37" s="108">
        <f t="shared" si="5"/>
        <v>28</v>
      </c>
    </row>
    <row r="38" spans="1:28" ht="15.75" x14ac:dyDescent="0.2">
      <c r="A38" s="81">
        <v>31</v>
      </c>
      <c r="B38" s="27" t="s">
        <v>397</v>
      </c>
      <c r="C38" s="141" t="s">
        <v>396</v>
      </c>
      <c r="D38" s="134">
        <v>6</v>
      </c>
      <c r="E38" s="114">
        <v>2528</v>
      </c>
      <c r="F38" s="139">
        <v>6</v>
      </c>
      <c r="G38" s="112">
        <v>2488</v>
      </c>
      <c r="H38" s="134">
        <v>4</v>
      </c>
      <c r="I38" s="114">
        <v>9340</v>
      </c>
      <c r="J38" s="139">
        <v>8</v>
      </c>
      <c r="K38" s="112">
        <v>1510</v>
      </c>
      <c r="L38" s="134">
        <v>8</v>
      </c>
      <c r="M38" s="114">
        <v>1811</v>
      </c>
      <c r="N38" s="139">
        <v>7</v>
      </c>
      <c r="O38" s="112">
        <v>673</v>
      </c>
      <c r="P38" s="134">
        <v>6</v>
      </c>
      <c r="Q38" s="114">
        <v>5000</v>
      </c>
      <c r="R38" s="139">
        <v>7</v>
      </c>
      <c r="S38" s="112">
        <v>3740</v>
      </c>
      <c r="T38" s="487">
        <f>IF(ISNUMBER(D38)=TRUE(),SUM(D38,F38,H38,J38,L38,N38,P38,R38),"")</f>
        <v>52</v>
      </c>
      <c r="U38" s="765">
        <f>IF(ISNUMBER(E38)=TRUE(),SUM(E38,G38,I38,K38,M38,O38,Q38,S38),"")</f>
        <v>27090</v>
      </c>
      <c r="V38" s="739">
        <v>34</v>
      </c>
      <c r="W38" s="108">
        <f t="shared" si="6"/>
        <v>1</v>
      </c>
      <c r="X38" s="108">
        <f t="shared" si="7"/>
        <v>52</v>
      </c>
      <c r="Y38" s="108">
        <f t="shared" si="8"/>
        <v>27090</v>
      </c>
      <c r="Z38" s="109">
        <f t="shared" si="9"/>
        <v>9340</v>
      </c>
      <c r="AA38" s="108">
        <f t="shared" si="10"/>
        <v>51.729090660000004</v>
      </c>
      <c r="AB38" s="108">
        <f t="shared" si="5"/>
        <v>29</v>
      </c>
    </row>
    <row r="39" spans="1:28" ht="15.75" x14ac:dyDescent="0.2">
      <c r="A39" s="76">
        <v>32</v>
      </c>
      <c r="B39" s="27" t="s">
        <v>144</v>
      </c>
      <c r="C39" s="283" t="s">
        <v>24</v>
      </c>
      <c r="D39" s="134">
        <v>8</v>
      </c>
      <c r="E39" s="114">
        <v>1797</v>
      </c>
      <c r="F39" s="300">
        <v>8</v>
      </c>
      <c r="G39" s="288">
        <v>2139</v>
      </c>
      <c r="H39" s="301">
        <v>5</v>
      </c>
      <c r="I39" s="289">
        <v>7300</v>
      </c>
      <c r="J39" s="300">
        <v>7</v>
      </c>
      <c r="K39" s="288">
        <v>4580</v>
      </c>
      <c r="L39" s="134">
        <v>6</v>
      </c>
      <c r="M39" s="114">
        <v>2670</v>
      </c>
      <c r="N39" s="139">
        <v>6</v>
      </c>
      <c r="O39" s="112">
        <v>791</v>
      </c>
      <c r="P39" s="134">
        <v>8</v>
      </c>
      <c r="Q39" s="114">
        <v>2425</v>
      </c>
      <c r="R39" s="139">
        <v>7</v>
      </c>
      <c r="S39" s="112">
        <v>4410</v>
      </c>
      <c r="T39" s="487">
        <f>IF(ISNUMBER(D39)=TRUE(),SUM(D39,F39,H39,J39,L39,N39,P39,R39),"")</f>
        <v>55</v>
      </c>
      <c r="U39" s="765">
        <f>IF(ISNUMBER(E39)=TRUE(),SUM(E39,G39,I39,K39,M39,O39,Q39,S39),"")</f>
        <v>26112</v>
      </c>
      <c r="V39" s="738">
        <v>35</v>
      </c>
      <c r="W39" s="108">
        <f t="shared" si="6"/>
        <v>1</v>
      </c>
      <c r="X39" s="108">
        <f t="shared" si="7"/>
        <v>55</v>
      </c>
      <c r="Y39" s="108">
        <f t="shared" si="8"/>
        <v>26112</v>
      </c>
      <c r="Z39" s="109">
        <f t="shared" si="9"/>
        <v>7300</v>
      </c>
      <c r="AA39" s="108">
        <f t="shared" si="10"/>
        <v>54.738872700000002</v>
      </c>
      <c r="AB39" s="108">
        <f t="shared" si="5"/>
        <v>30</v>
      </c>
    </row>
    <row r="40" spans="1:28" ht="15.75" x14ac:dyDescent="0.2">
      <c r="A40" s="81">
        <v>33</v>
      </c>
      <c r="B40" s="27" t="s">
        <v>402</v>
      </c>
      <c r="C40" s="283" t="s">
        <v>396</v>
      </c>
      <c r="D40" s="134">
        <v>9</v>
      </c>
      <c r="E40" s="114"/>
      <c r="F40" s="300">
        <v>6</v>
      </c>
      <c r="G40" s="288">
        <v>2527</v>
      </c>
      <c r="H40" s="301">
        <v>9</v>
      </c>
      <c r="I40" s="289"/>
      <c r="J40" s="300">
        <v>9</v>
      </c>
      <c r="K40" s="288"/>
      <c r="L40" s="134">
        <v>9</v>
      </c>
      <c r="M40" s="114"/>
      <c r="N40" s="139">
        <v>6</v>
      </c>
      <c r="O40" s="112">
        <v>1048</v>
      </c>
      <c r="P40" s="134">
        <v>0</v>
      </c>
      <c r="Q40" s="114"/>
      <c r="R40" s="139">
        <v>8</v>
      </c>
      <c r="S40" s="112">
        <v>930</v>
      </c>
      <c r="T40" s="487">
        <f>IF(ISNUMBER(D40)=TRUE(),SUM(D40,F40,H40,J40,L40,N40,P40,R40),"")</f>
        <v>56</v>
      </c>
      <c r="U40" s="765">
        <v>4505</v>
      </c>
      <c r="V40" s="739">
        <v>36</v>
      </c>
      <c r="W40" s="108">
        <f t="shared" si="6"/>
        <v>1</v>
      </c>
      <c r="X40" s="108">
        <f t="shared" si="7"/>
        <v>56</v>
      </c>
      <c r="Y40" s="108">
        <f t="shared" si="8"/>
        <v>4505</v>
      </c>
      <c r="Z40" s="109">
        <f t="shared" si="9"/>
        <v>2527</v>
      </c>
      <c r="AA40" s="108">
        <f t="shared" si="10"/>
        <v>55.954947472999997</v>
      </c>
      <c r="AB40" s="108">
        <f t="shared" si="5"/>
        <v>31</v>
      </c>
    </row>
    <row r="41" spans="1:28" ht="15.75" x14ac:dyDescent="0.2">
      <c r="A41" s="81">
        <v>34</v>
      </c>
      <c r="B41" s="27" t="s">
        <v>139</v>
      </c>
      <c r="C41" s="283" t="s">
        <v>137</v>
      </c>
      <c r="D41" s="134">
        <v>1</v>
      </c>
      <c r="E41" s="114">
        <v>5640</v>
      </c>
      <c r="F41" s="135">
        <v>3</v>
      </c>
      <c r="G41" s="136">
        <v>3056</v>
      </c>
      <c r="H41" s="137">
        <v>9</v>
      </c>
      <c r="I41" s="138"/>
      <c r="J41" s="135">
        <v>9</v>
      </c>
      <c r="K41" s="136"/>
      <c r="L41" s="134">
        <v>9</v>
      </c>
      <c r="M41" s="114"/>
      <c r="N41" s="139">
        <v>9</v>
      </c>
      <c r="O41" s="112"/>
      <c r="P41" s="134">
        <v>9</v>
      </c>
      <c r="Q41" s="114"/>
      <c r="R41" s="139">
        <v>9</v>
      </c>
      <c r="S41" s="112"/>
      <c r="T41" s="487">
        <f>IF(ISNUMBER(D41)=TRUE(),SUM(D41,F41,H41,J41,L41,N41,P41,R41),"")</f>
        <v>58</v>
      </c>
      <c r="U41" s="765">
        <f>+E41+G41+I41+K41+M41+O41+Q41+S41</f>
        <v>8696</v>
      </c>
      <c r="V41" s="739">
        <v>37</v>
      </c>
      <c r="W41" s="108">
        <f t="shared" si="6"/>
        <v>1</v>
      </c>
      <c r="X41" s="108">
        <f t="shared" si="7"/>
        <v>58</v>
      </c>
      <c r="Y41" s="108">
        <f t="shared" si="8"/>
        <v>8696</v>
      </c>
      <c r="Z41" s="109">
        <f t="shared" si="9"/>
        <v>5640</v>
      </c>
      <c r="AA41" s="108">
        <f t="shared" si="10"/>
        <v>57.913034360000005</v>
      </c>
      <c r="AB41" s="108">
        <f t="shared" si="5"/>
        <v>32</v>
      </c>
    </row>
    <row r="42" spans="1:28" ht="15.75" x14ac:dyDescent="0.2">
      <c r="A42" s="76">
        <v>35</v>
      </c>
      <c r="B42" s="27" t="s">
        <v>592</v>
      </c>
      <c r="C42" s="283" t="s">
        <v>396</v>
      </c>
      <c r="D42" s="134">
        <v>9</v>
      </c>
      <c r="E42" s="114"/>
      <c r="F42" s="300">
        <v>9</v>
      </c>
      <c r="G42" s="288"/>
      <c r="H42" s="301">
        <v>9</v>
      </c>
      <c r="I42" s="289"/>
      <c r="J42" s="300">
        <v>9</v>
      </c>
      <c r="K42" s="288"/>
      <c r="L42" s="134">
        <v>8</v>
      </c>
      <c r="M42" s="114">
        <v>472</v>
      </c>
      <c r="N42" s="139">
        <v>6</v>
      </c>
      <c r="O42" s="112">
        <v>889</v>
      </c>
      <c r="P42" s="134">
        <v>5</v>
      </c>
      <c r="Q42" s="114">
        <v>4885</v>
      </c>
      <c r="R42" s="139">
        <v>9</v>
      </c>
      <c r="S42" s="112"/>
      <c r="T42" s="487">
        <f>IF(ISNUMBER(D42)=TRUE(),SUM(D42,F42,H42,J42,L42,N42,P42,R42),"")</f>
        <v>64</v>
      </c>
      <c r="U42" s="765">
        <v>6246</v>
      </c>
      <c r="V42" s="738">
        <v>38</v>
      </c>
      <c r="W42" s="108">
        <f t="shared" si="6"/>
        <v>1</v>
      </c>
      <c r="X42" s="108">
        <f t="shared" si="7"/>
        <v>64</v>
      </c>
      <c r="Y42" s="108">
        <f t="shared" si="8"/>
        <v>6246</v>
      </c>
      <c r="Z42" s="109">
        <f t="shared" si="9"/>
        <v>4885</v>
      </c>
      <c r="AA42" s="108">
        <f t="shared" si="10"/>
        <v>63.937535114999996</v>
      </c>
      <c r="AB42" s="108">
        <f t="shared" ref="AB42:AB73" si="11">IF(ISNUMBER(AA42)=TRUE(),RANK(AA42,$AA$10:$AA$73,1),"")</f>
        <v>33</v>
      </c>
    </row>
    <row r="43" spans="1:28" ht="15.75" x14ac:dyDescent="0.2">
      <c r="A43" s="81">
        <v>36</v>
      </c>
      <c r="B43" s="27" t="s">
        <v>436</v>
      </c>
      <c r="C43" s="141" t="s">
        <v>129</v>
      </c>
      <c r="D43" s="134">
        <v>9</v>
      </c>
      <c r="E43" s="114"/>
      <c r="F43" s="135">
        <v>9</v>
      </c>
      <c r="G43" s="136"/>
      <c r="H43" s="137">
        <v>8</v>
      </c>
      <c r="I43" s="138">
        <v>3330</v>
      </c>
      <c r="J43" s="135">
        <v>6</v>
      </c>
      <c r="K43" s="136">
        <v>5480</v>
      </c>
      <c r="L43" s="134">
        <v>7</v>
      </c>
      <c r="M43" s="114">
        <v>853</v>
      </c>
      <c r="N43" s="139">
        <v>8</v>
      </c>
      <c r="O43" s="112">
        <v>595</v>
      </c>
      <c r="P43" s="134">
        <v>9</v>
      </c>
      <c r="Q43" s="114"/>
      <c r="R43" s="139">
        <v>9</v>
      </c>
      <c r="S43" s="112"/>
      <c r="T43" s="487">
        <f>IF(ISNUMBER(D43)=TRUE(),SUM(D43,F43,H43,J43,L43,N43,P43,R43),"")</f>
        <v>65</v>
      </c>
      <c r="U43" s="765">
        <v>10258</v>
      </c>
      <c r="V43" s="739">
        <v>39</v>
      </c>
      <c r="W43" s="108">
        <f t="shared" si="6"/>
        <v>1</v>
      </c>
      <c r="X43" s="108">
        <f t="shared" si="7"/>
        <v>65</v>
      </c>
      <c r="Y43" s="108">
        <f t="shared" si="8"/>
        <v>10258</v>
      </c>
      <c r="Z43" s="109">
        <f t="shared" si="9"/>
        <v>5480</v>
      </c>
      <c r="AA43" s="108">
        <f t="shared" si="10"/>
        <v>64.897414519999998</v>
      </c>
      <c r="AB43" s="108">
        <f t="shared" si="11"/>
        <v>34</v>
      </c>
    </row>
    <row r="44" spans="1:28" ht="15.75" x14ac:dyDescent="0.2">
      <c r="A44" s="81">
        <v>37</v>
      </c>
      <c r="B44" s="27" t="s">
        <v>132</v>
      </c>
      <c r="C44" s="141" t="s">
        <v>133</v>
      </c>
      <c r="D44" s="134">
        <v>9</v>
      </c>
      <c r="E44" s="114"/>
      <c r="F44" s="135">
        <v>9</v>
      </c>
      <c r="G44" s="136"/>
      <c r="H44" s="137">
        <v>9</v>
      </c>
      <c r="I44" s="138"/>
      <c r="J44" s="135">
        <v>9</v>
      </c>
      <c r="K44" s="136"/>
      <c r="L44" s="134">
        <v>6</v>
      </c>
      <c r="M44" s="114">
        <v>1737</v>
      </c>
      <c r="N44" s="139">
        <v>5</v>
      </c>
      <c r="O44" s="112">
        <v>1079</v>
      </c>
      <c r="P44" s="134">
        <v>9</v>
      </c>
      <c r="Q44" s="114"/>
      <c r="R44" s="139">
        <v>9</v>
      </c>
      <c r="S44" s="112"/>
      <c r="T44" s="487">
        <f>IF(ISNUMBER(D44)=TRUE(),SUM(D44,F44,H44,J44,L44,N44,P44,R44),"")</f>
        <v>65</v>
      </c>
      <c r="U44" s="765">
        <f>+E44+G44+I44+K44+M44+O44+Q44+S44</f>
        <v>2816</v>
      </c>
      <c r="V44" s="739">
        <v>40</v>
      </c>
      <c r="W44" s="108">
        <f t="shared" si="6"/>
        <v>1</v>
      </c>
      <c r="X44" s="108">
        <f t="shared" si="7"/>
        <v>65</v>
      </c>
      <c r="Y44" s="108">
        <f t="shared" si="8"/>
        <v>2816</v>
      </c>
      <c r="Z44" s="109">
        <f t="shared" si="9"/>
        <v>1737</v>
      </c>
      <c r="AA44" s="108">
        <f t="shared" si="10"/>
        <v>64.971838262999995</v>
      </c>
      <c r="AB44" s="108">
        <f t="shared" si="11"/>
        <v>35</v>
      </c>
    </row>
    <row r="45" spans="1:28" ht="15.75" x14ac:dyDescent="0.2">
      <c r="A45" s="76">
        <v>38</v>
      </c>
      <c r="B45" s="27" t="s">
        <v>399</v>
      </c>
      <c r="C45" s="283" t="s">
        <v>396</v>
      </c>
      <c r="D45" s="134">
        <v>8</v>
      </c>
      <c r="E45" s="114">
        <v>1538</v>
      </c>
      <c r="F45" s="139">
        <v>8</v>
      </c>
      <c r="G45" s="112">
        <v>2101</v>
      </c>
      <c r="H45" s="134">
        <v>9</v>
      </c>
      <c r="I45" s="114"/>
      <c r="J45" s="139">
        <v>8</v>
      </c>
      <c r="K45" s="112">
        <v>5890</v>
      </c>
      <c r="L45" s="134">
        <v>8</v>
      </c>
      <c r="M45" s="114">
        <v>559</v>
      </c>
      <c r="N45" s="139">
        <v>9</v>
      </c>
      <c r="O45" s="112"/>
      <c r="P45" s="134">
        <v>8</v>
      </c>
      <c r="Q45" s="114">
        <v>2370</v>
      </c>
      <c r="R45" s="139">
        <v>8</v>
      </c>
      <c r="S45" s="112">
        <v>2065</v>
      </c>
      <c r="T45" s="487">
        <f>IF(ISNUMBER(D45)=TRUE(),SUM(D45,F45,H45,J45,L45,N45,P45,R45),"")</f>
        <v>66</v>
      </c>
      <c r="U45" s="765">
        <f>IF(ISNUMBER(E45)=TRUE(),SUM(E45,G45,I45,K45,M45,O45,Q45,S45),"")</f>
        <v>14523</v>
      </c>
      <c r="V45" s="738">
        <v>41</v>
      </c>
      <c r="W45" s="108">
        <f t="shared" si="6"/>
        <v>1</v>
      </c>
      <c r="X45" s="108">
        <f t="shared" si="7"/>
        <v>66</v>
      </c>
      <c r="Y45" s="108">
        <f t="shared" si="8"/>
        <v>14523</v>
      </c>
      <c r="Z45" s="109">
        <f t="shared" si="9"/>
        <v>5890</v>
      </c>
      <c r="AA45" s="108">
        <f t="shared" si="10"/>
        <v>65.854764110000005</v>
      </c>
      <c r="AB45" s="108">
        <f t="shared" si="11"/>
        <v>36</v>
      </c>
    </row>
    <row r="46" spans="1:28" ht="16.5" x14ac:dyDescent="0.2">
      <c r="A46" s="76">
        <v>39</v>
      </c>
      <c r="B46" s="27" t="s">
        <v>398</v>
      </c>
      <c r="C46" s="283" t="s">
        <v>396</v>
      </c>
      <c r="D46" s="134">
        <v>4</v>
      </c>
      <c r="E46" s="114">
        <v>2620</v>
      </c>
      <c r="F46" s="135">
        <v>9</v>
      </c>
      <c r="G46" s="136"/>
      <c r="H46" s="137">
        <v>9</v>
      </c>
      <c r="I46" s="138"/>
      <c r="J46" s="135">
        <v>9</v>
      </c>
      <c r="K46" s="136"/>
      <c r="L46" s="134">
        <v>9</v>
      </c>
      <c r="M46" s="114"/>
      <c r="N46" s="139">
        <v>9</v>
      </c>
      <c r="O46" s="112"/>
      <c r="P46" s="134">
        <v>9</v>
      </c>
      <c r="Q46" s="114"/>
      <c r="R46" s="139">
        <v>9</v>
      </c>
      <c r="S46" s="112"/>
      <c r="T46" s="487">
        <f>IF(ISNUMBER(D46)=TRUE(),SUM(D46,F46,H46,J46,L46,N46,P46,R46),"")</f>
        <v>67</v>
      </c>
      <c r="U46" s="765">
        <f>IF(ISNUMBER(E46)=TRUE(),SUM(E46,G46,I46,K46,M46,O46,Q46,S46),"")</f>
        <v>2620</v>
      </c>
      <c r="V46" s="1216">
        <v>42</v>
      </c>
      <c r="W46" s="108">
        <f t="shared" si="6"/>
        <v>1</v>
      </c>
      <c r="X46" s="108">
        <f t="shared" si="7"/>
        <v>67</v>
      </c>
      <c r="Y46" s="108">
        <f t="shared" si="8"/>
        <v>2620</v>
      </c>
      <c r="Z46" s="109">
        <f t="shared" si="9"/>
        <v>2620</v>
      </c>
      <c r="AA46" s="108">
        <f t="shared" si="10"/>
        <v>66.973797379999993</v>
      </c>
      <c r="AB46" s="108">
        <f t="shared" si="11"/>
        <v>37</v>
      </c>
    </row>
    <row r="47" spans="1:28" ht="17.25" thickBot="1" x14ac:dyDescent="0.25">
      <c r="A47" s="2009">
        <v>40</v>
      </c>
      <c r="B47" s="1294" t="s">
        <v>437</v>
      </c>
      <c r="C47" s="1295" t="s">
        <v>396</v>
      </c>
      <c r="D47" s="1296">
        <v>9</v>
      </c>
      <c r="E47" s="1297"/>
      <c r="F47" s="1298">
        <v>9</v>
      </c>
      <c r="G47" s="1299"/>
      <c r="H47" s="1296">
        <v>7</v>
      </c>
      <c r="I47" s="1297">
        <v>6210</v>
      </c>
      <c r="J47" s="1298">
        <v>8</v>
      </c>
      <c r="K47" s="1299">
        <v>3490</v>
      </c>
      <c r="L47" s="1296">
        <v>9</v>
      </c>
      <c r="M47" s="1297"/>
      <c r="N47" s="1298">
        <v>9</v>
      </c>
      <c r="O47" s="1299"/>
      <c r="P47" s="1296">
        <v>9</v>
      </c>
      <c r="Q47" s="1297"/>
      <c r="R47" s="1298">
        <v>9</v>
      </c>
      <c r="S47" s="1299"/>
      <c r="T47" s="1300">
        <f>IF(ISNUMBER(D47)=TRUE(),SUM(D47,F47,H47,J47,L47,N47,P47,R47),"")</f>
        <v>69</v>
      </c>
      <c r="U47" s="1307">
        <v>9700</v>
      </c>
      <c r="V47" s="1308">
        <v>43</v>
      </c>
      <c r="W47" s="108">
        <f t="shared" si="6"/>
        <v>1</v>
      </c>
      <c r="X47" s="108">
        <f t="shared" si="7"/>
        <v>69</v>
      </c>
      <c r="Y47" s="108">
        <f t="shared" si="8"/>
        <v>9700</v>
      </c>
      <c r="Z47" s="109">
        <f t="shared" si="9"/>
        <v>6210</v>
      </c>
      <c r="AA47" s="108">
        <f t="shared" si="10"/>
        <v>68.902993790000011</v>
      </c>
      <c r="AB47" s="108">
        <f t="shared" si="11"/>
        <v>38</v>
      </c>
    </row>
    <row r="48" spans="1:28" ht="16.5" x14ac:dyDescent="0.2">
      <c r="A48" s="50"/>
      <c r="B48" s="94"/>
      <c r="C48" s="95"/>
      <c r="D48" s="97"/>
      <c r="E48" s="59"/>
      <c r="F48" s="97"/>
      <c r="G48" s="59"/>
      <c r="H48" s="97"/>
      <c r="I48" s="59"/>
      <c r="J48" s="97"/>
      <c r="K48" s="59"/>
      <c r="L48" s="97"/>
      <c r="M48" s="59"/>
      <c r="N48" s="97"/>
      <c r="O48" s="59"/>
      <c r="P48" s="97"/>
      <c r="Q48" s="59"/>
      <c r="R48" s="97"/>
      <c r="S48" s="59"/>
      <c r="T48" s="1309"/>
      <c r="U48" s="1310" t="str">
        <f>IF(ISNUMBER(E48)=TRUE(),SUM(E48,G48,I48,K48,M48,O48,Q48,S48),"")</f>
        <v/>
      </c>
      <c r="V48" s="1311"/>
      <c r="W48" s="108" t="str">
        <f t="shared" si="6"/>
        <v/>
      </c>
      <c r="X48" s="108" t="str">
        <f t="shared" si="7"/>
        <v/>
      </c>
      <c r="Y48" s="108" t="str">
        <f t="shared" si="8"/>
        <v/>
      </c>
      <c r="Z48" s="109">
        <f t="shared" si="9"/>
        <v>0</v>
      </c>
      <c r="AA48" s="108" t="str">
        <f t="shared" si="10"/>
        <v/>
      </c>
      <c r="AB48" s="108" t="str">
        <f t="shared" si="11"/>
        <v/>
      </c>
    </row>
    <row r="49" spans="1:28" ht="16.5" x14ac:dyDescent="0.2">
      <c r="A49" s="50"/>
      <c r="B49" s="94"/>
      <c r="C49" s="95"/>
      <c r="D49" s="97"/>
      <c r="E49" s="59"/>
      <c r="F49" s="97"/>
      <c r="G49" s="59"/>
      <c r="H49" s="97"/>
      <c r="I49" s="59"/>
      <c r="J49" s="97"/>
      <c r="K49" s="59"/>
      <c r="L49" s="97"/>
      <c r="M49" s="59"/>
      <c r="N49" s="97"/>
      <c r="O49" s="59"/>
      <c r="P49" s="97"/>
      <c r="Q49" s="59"/>
      <c r="R49" s="97"/>
      <c r="S49" s="59"/>
      <c r="T49" s="1309" t="str">
        <f t="shared" ref="T49:T50" si="12">IF(ISNUMBER(D49)=TRUE(),SUM(D49,F49,H49,J49,L49,N49,P49,R49),"")</f>
        <v/>
      </c>
      <c r="U49" s="1310" t="str">
        <f t="shared" ref="U49:U55" si="13">IF(ISNUMBER(E49)=TRUE(),SUM(E49,G49,I49,K49,M49,O49,Q49,S49),"")</f>
        <v/>
      </c>
      <c r="V49" s="1312" t="s">
        <v>33</v>
      </c>
      <c r="W49" s="108" t="str">
        <f t="shared" si="6"/>
        <v/>
      </c>
      <c r="X49" s="108" t="str">
        <f t="shared" si="7"/>
        <v/>
      </c>
      <c r="Y49" s="108" t="str">
        <f t="shared" si="8"/>
        <v/>
      </c>
      <c r="Z49" s="109">
        <f t="shared" si="9"/>
        <v>0</v>
      </c>
      <c r="AA49" s="108" t="str">
        <f t="shared" si="10"/>
        <v/>
      </c>
      <c r="AB49" s="108" t="str">
        <f t="shared" si="11"/>
        <v/>
      </c>
    </row>
    <row r="50" spans="1:28" ht="16.5" x14ac:dyDescent="0.2">
      <c r="A50" s="50"/>
      <c r="B50" s="94"/>
      <c r="C50" s="95"/>
      <c r="D50" s="97"/>
      <c r="E50" s="59"/>
      <c r="F50" s="97"/>
      <c r="G50" s="59"/>
      <c r="H50" s="97"/>
      <c r="I50" s="59"/>
      <c r="J50" s="97"/>
      <c r="K50" s="59"/>
      <c r="L50" s="97"/>
      <c r="M50" s="59"/>
      <c r="N50" s="97"/>
      <c r="O50" s="59"/>
      <c r="P50" s="97"/>
      <c r="Q50" s="59"/>
      <c r="R50" s="97"/>
      <c r="S50" s="59"/>
      <c r="T50" s="96" t="str">
        <f t="shared" si="12"/>
        <v/>
      </c>
      <c r="U50" s="59" t="str">
        <f t="shared" si="13"/>
        <v/>
      </c>
      <c r="V50" s="57" t="s">
        <v>33</v>
      </c>
      <c r="W50" s="108" t="str">
        <f t="shared" si="6"/>
        <v/>
      </c>
      <c r="X50" s="108" t="str">
        <f t="shared" si="7"/>
        <v/>
      </c>
      <c r="Y50" s="108" t="str">
        <f t="shared" si="8"/>
        <v/>
      </c>
      <c r="Z50" s="109">
        <f t="shared" si="9"/>
        <v>0</v>
      </c>
      <c r="AA50" s="108" t="str">
        <f t="shared" si="10"/>
        <v/>
      </c>
      <c r="AB50" s="108" t="str">
        <f t="shared" si="11"/>
        <v/>
      </c>
    </row>
    <row r="51" spans="1:28" ht="16.5" x14ac:dyDescent="0.2">
      <c r="A51" s="50"/>
      <c r="B51" s="94"/>
      <c r="C51" s="95"/>
      <c r="D51" s="97"/>
      <c r="E51" s="59"/>
      <c r="F51" s="97"/>
      <c r="G51" s="59"/>
      <c r="H51" s="97"/>
      <c r="I51" s="59"/>
      <c r="J51" s="97"/>
      <c r="K51" s="59"/>
      <c r="L51" s="97"/>
      <c r="M51" s="59"/>
      <c r="N51" s="97"/>
      <c r="O51" s="59"/>
      <c r="P51" s="97"/>
      <c r="Q51" s="59"/>
      <c r="R51" s="97"/>
      <c r="S51" s="59"/>
      <c r="T51" s="96" t="str">
        <f t="shared" ref="T51:T73" si="14">IF(ISNUMBER(D51)=TRUE(),SUM(D51,F51,H51,J51,L51,N51,P51,R51),"")</f>
        <v/>
      </c>
      <c r="U51" s="59" t="str">
        <f t="shared" si="13"/>
        <v/>
      </c>
      <c r="V51" s="57" t="s">
        <v>33</v>
      </c>
      <c r="W51" s="108" t="str">
        <f t="shared" si="6"/>
        <v/>
      </c>
      <c r="X51" s="108" t="str">
        <f t="shared" si="7"/>
        <v/>
      </c>
      <c r="Y51" s="108" t="str">
        <f t="shared" si="8"/>
        <v/>
      </c>
      <c r="Z51" s="109">
        <f t="shared" si="9"/>
        <v>0</v>
      </c>
      <c r="AA51" s="108" t="str">
        <f t="shared" si="10"/>
        <v/>
      </c>
      <c r="AB51" s="108" t="str">
        <f t="shared" si="11"/>
        <v/>
      </c>
    </row>
    <row r="52" spans="1:28" ht="16.5" x14ac:dyDescent="0.2">
      <c r="A52" s="50"/>
      <c r="B52" s="94"/>
      <c r="C52" s="95"/>
      <c r="D52" s="97"/>
      <c r="E52" s="59"/>
      <c r="F52" s="97"/>
      <c r="G52" s="59"/>
      <c r="H52" s="97"/>
      <c r="I52" s="59"/>
      <c r="J52" s="97"/>
      <c r="K52" s="59"/>
      <c r="L52" s="97"/>
      <c r="M52" s="59"/>
      <c r="N52" s="97"/>
      <c r="O52" s="59"/>
      <c r="P52" s="97"/>
      <c r="Q52" s="59"/>
      <c r="R52" s="97"/>
      <c r="S52" s="59"/>
      <c r="T52" s="96" t="str">
        <f t="shared" si="14"/>
        <v/>
      </c>
      <c r="U52" s="59" t="str">
        <f t="shared" si="13"/>
        <v/>
      </c>
      <c r="V52" s="57" t="s">
        <v>33</v>
      </c>
      <c r="W52" s="108" t="str">
        <f t="shared" si="6"/>
        <v/>
      </c>
      <c r="X52" s="108" t="str">
        <f t="shared" si="7"/>
        <v/>
      </c>
      <c r="Y52" s="108" t="str">
        <f t="shared" si="8"/>
        <v/>
      </c>
      <c r="Z52" s="109">
        <f t="shared" si="9"/>
        <v>0</v>
      </c>
      <c r="AA52" s="108" t="str">
        <f t="shared" si="10"/>
        <v/>
      </c>
      <c r="AB52" s="108" t="str">
        <f t="shared" si="11"/>
        <v/>
      </c>
    </row>
    <row r="53" spans="1:28" ht="16.5" x14ac:dyDescent="0.2">
      <c r="A53" s="50"/>
      <c r="B53" s="94"/>
      <c r="C53" s="95"/>
      <c r="D53" s="97"/>
      <c r="E53" s="59"/>
      <c r="F53" s="97"/>
      <c r="G53" s="59"/>
      <c r="H53" s="97"/>
      <c r="I53" s="59"/>
      <c r="J53" s="97"/>
      <c r="K53" s="59"/>
      <c r="L53" s="97"/>
      <c r="M53" s="59"/>
      <c r="N53" s="97"/>
      <c r="O53" s="59"/>
      <c r="P53" s="97"/>
      <c r="Q53" s="59"/>
      <c r="R53" s="97"/>
      <c r="S53" s="59"/>
      <c r="T53" s="96" t="str">
        <f t="shared" si="14"/>
        <v/>
      </c>
      <c r="U53" s="59" t="str">
        <f t="shared" si="13"/>
        <v/>
      </c>
      <c r="V53" s="57" t="s">
        <v>33</v>
      </c>
      <c r="W53" s="108" t="str">
        <f t="shared" si="6"/>
        <v/>
      </c>
      <c r="X53" s="108" t="str">
        <f t="shared" si="7"/>
        <v/>
      </c>
      <c r="Y53" s="108" t="str">
        <f t="shared" si="8"/>
        <v/>
      </c>
      <c r="Z53" s="109">
        <f t="shared" si="9"/>
        <v>0</v>
      </c>
      <c r="AA53" s="108" t="str">
        <f t="shared" si="10"/>
        <v/>
      </c>
      <c r="AB53" s="108" t="str">
        <f t="shared" si="11"/>
        <v/>
      </c>
    </row>
    <row r="54" spans="1:28" ht="16.5" x14ac:dyDescent="0.2">
      <c r="A54" s="50"/>
      <c r="B54" s="94"/>
      <c r="C54" s="95"/>
      <c r="D54" s="97"/>
      <c r="E54" s="59"/>
      <c r="F54" s="97"/>
      <c r="G54" s="59"/>
      <c r="H54" s="97"/>
      <c r="I54" s="59"/>
      <c r="J54" s="97"/>
      <c r="K54" s="59"/>
      <c r="L54" s="97"/>
      <c r="M54" s="59"/>
      <c r="N54" s="97"/>
      <c r="O54" s="59"/>
      <c r="P54" s="97"/>
      <c r="Q54" s="59"/>
      <c r="R54" s="97"/>
      <c r="S54" s="59"/>
      <c r="T54" s="96" t="str">
        <f t="shared" si="14"/>
        <v/>
      </c>
      <c r="U54" s="59" t="str">
        <f t="shared" si="13"/>
        <v/>
      </c>
      <c r="V54" s="57" t="s">
        <v>33</v>
      </c>
      <c r="W54" s="108" t="str">
        <f t="shared" si="6"/>
        <v/>
      </c>
      <c r="X54" s="108" t="str">
        <f t="shared" si="7"/>
        <v/>
      </c>
      <c r="Y54" s="108" t="str">
        <f t="shared" si="8"/>
        <v/>
      </c>
      <c r="Z54" s="109">
        <f t="shared" si="9"/>
        <v>0</v>
      </c>
      <c r="AA54" s="108" t="str">
        <f t="shared" si="10"/>
        <v/>
      </c>
      <c r="AB54" s="108" t="str">
        <f t="shared" si="11"/>
        <v/>
      </c>
    </row>
    <row r="55" spans="1:28" ht="16.5" x14ac:dyDescent="0.2">
      <c r="A55" s="50"/>
      <c r="B55" s="94"/>
      <c r="C55" s="95"/>
      <c r="D55" s="97"/>
      <c r="E55" s="59"/>
      <c r="F55" s="97"/>
      <c r="G55" s="59"/>
      <c r="H55" s="97"/>
      <c r="I55" s="59"/>
      <c r="J55" s="97"/>
      <c r="K55" s="59"/>
      <c r="L55" s="97"/>
      <c r="M55" s="59"/>
      <c r="N55" s="97"/>
      <c r="O55" s="59"/>
      <c r="P55" s="97"/>
      <c r="Q55" s="59"/>
      <c r="R55" s="97"/>
      <c r="S55" s="59"/>
      <c r="T55" s="96" t="str">
        <f t="shared" si="14"/>
        <v/>
      </c>
      <c r="U55" s="59" t="str">
        <f t="shared" si="13"/>
        <v/>
      </c>
      <c r="V55" s="57" t="s">
        <v>33</v>
      </c>
      <c r="W55" s="108" t="str">
        <f t="shared" si="6"/>
        <v/>
      </c>
      <c r="X55" s="108" t="str">
        <f t="shared" si="7"/>
        <v/>
      </c>
      <c r="Y55" s="108" t="str">
        <f t="shared" si="8"/>
        <v/>
      </c>
      <c r="Z55" s="109">
        <f t="shared" si="9"/>
        <v>0</v>
      </c>
      <c r="AA55" s="108" t="str">
        <f t="shared" si="10"/>
        <v/>
      </c>
      <c r="AB55" s="108" t="str">
        <f t="shared" si="11"/>
        <v/>
      </c>
    </row>
    <row r="56" spans="1:28" ht="16.5" x14ac:dyDescent="0.2">
      <c r="A56" s="50"/>
      <c r="B56" s="94"/>
      <c r="C56" s="95"/>
      <c r="D56" s="97"/>
      <c r="E56" s="59"/>
      <c r="F56" s="97"/>
      <c r="G56" s="59"/>
      <c r="H56" s="97"/>
      <c r="I56" s="59"/>
      <c r="J56" s="97"/>
      <c r="K56" s="59"/>
      <c r="L56" s="97"/>
      <c r="M56" s="59"/>
      <c r="N56" s="97"/>
      <c r="O56" s="59"/>
      <c r="P56" s="97"/>
      <c r="Q56" s="59"/>
      <c r="R56" s="97"/>
      <c r="S56" s="59"/>
      <c r="T56" s="96" t="str">
        <f t="shared" si="14"/>
        <v/>
      </c>
      <c r="U56" s="59" t="str">
        <f t="shared" ref="U56:U73" si="15">IF(ISNUMBER(E56)=TRUE(),SUM(E56,G56,I56,K56,M56,O56,Q56,S56),"")</f>
        <v/>
      </c>
      <c r="V56" s="57" t="s">
        <v>33</v>
      </c>
      <c r="W56" s="108" t="str">
        <f t="shared" si="6"/>
        <v/>
      </c>
      <c r="X56" s="108" t="str">
        <f t="shared" si="7"/>
        <v/>
      </c>
      <c r="Y56" s="108" t="str">
        <f t="shared" si="8"/>
        <v/>
      </c>
      <c r="Z56" s="109">
        <f t="shared" si="9"/>
        <v>0</v>
      </c>
      <c r="AA56" s="108" t="str">
        <f t="shared" si="10"/>
        <v/>
      </c>
      <c r="AB56" s="108" t="str">
        <f t="shared" si="11"/>
        <v/>
      </c>
    </row>
    <row r="57" spans="1:28" ht="16.5" x14ac:dyDescent="0.2">
      <c r="A57" s="50"/>
      <c r="B57" s="94"/>
      <c r="C57" s="95"/>
      <c r="D57" s="97"/>
      <c r="E57" s="59"/>
      <c r="F57" s="97"/>
      <c r="G57" s="59"/>
      <c r="H57" s="97"/>
      <c r="I57" s="59"/>
      <c r="J57" s="97"/>
      <c r="K57" s="59"/>
      <c r="L57" s="97"/>
      <c r="M57" s="59"/>
      <c r="N57" s="97"/>
      <c r="O57" s="59"/>
      <c r="P57" s="97"/>
      <c r="Q57" s="59"/>
      <c r="R57" s="97"/>
      <c r="S57" s="59"/>
      <c r="T57" s="96" t="str">
        <f t="shared" si="14"/>
        <v/>
      </c>
      <c r="U57" s="59" t="str">
        <f t="shared" si="15"/>
        <v/>
      </c>
      <c r="V57" s="57" t="s">
        <v>33</v>
      </c>
      <c r="W57" s="108" t="str">
        <f t="shared" si="6"/>
        <v/>
      </c>
      <c r="X57" s="108" t="str">
        <f t="shared" si="7"/>
        <v/>
      </c>
      <c r="Y57" s="108" t="str">
        <f t="shared" si="8"/>
        <v/>
      </c>
      <c r="Z57" s="109">
        <f t="shared" si="9"/>
        <v>0</v>
      </c>
      <c r="AA57" s="108" t="str">
        <f t="shared" si="10"/>
        <v/>
      </c>
      <c r="AB57" s="108" t="str">
        <f t="shared" si="11"/>
        <v/>
      </c>
    </row>
    <row r="58" spans="1:28" ht="16.5" x14ac:dyDescent="0.2">
      <c r="A58" s="50"/>
      <c r="B58" s="94"/>
      <c r="C58" s="95"/>
      <c r="D58" s="97"/>
      <c r="E58" s="59"/>
      <c r="F58" s="97"/>
      <c r="G58" s="59"/>
      <c r="H58" s="97"/>
      <c r="I58" s="59"/>
      <c r="J58" s="97"/>
      <c r="K58" s="59"/>
      <c r="L58" s="97"/>
      <c r="M58" s="59"/>
      <c r="N58" s="97"/>
      <c r="O58" s="59"/>
      <c r="P58" s="97"/>
      <c r="Q58" s="59"/>
      <c r="R58" s="97"/>
      <c r="S58" s="59"/>
      <c r="T58" s="96" t="str">
        <f t="shared" si="14"/>
        <v/>
      </c>
      <c r="U58" s="59" t="str">
        <f t="shared" si="15"/>
        <v/>
      </c>
      <c r="V58" s="57" t="s">
        <v>33</v>
      </c>
      <c r="W58" s="108" t="str">
        <f t="shared" si="6"/>
        <v/>
      </c>
      <c r="X58" s="108" t="str">
        <f t="shared" si="7"/>
        <v/>
      </c>
      <c r="Y58" s="108" t="str">
        <f t="shared" si="8"/>
        <v/>
      </c>
      <c r="Z58" s="109">
        <f t="shared" si="9"/>
        <v>0</v>
      </c>
      <c r="AA58" s="108" t="str">
        <f t="shared" si="10"/>
        <v/>
      </c>
      <c r="AB58" s="108" t="str">
        <f t="shared" si="11"/>
        <v/>
      </c>
    </row>
    <row r="59" spans="1:28" ht="16.5" x14ac:dyDescent="0.2">
      <c r="A59" s="50"/>
      <c r="B59" s="94"/>
      <c r="C59" s="95"/>
      <c r="D59" s="97"/>
      <c r="E59" s="59"/>
      <c r="F59" s="97"/>
      <c r="G59" s="59"/>
      <c r="H59" s="97"/>
      <c r="I59" s="59"/>
      <c r="J59" s="97"/>
      <c r="K59" s="59"/>
      <c r="L59" s="97"/>
      <c r="M59" s="59"/>
      <c r="N59" s="97"/>
      <c r="O59" s="59"/>
      <c r="P59" s="97"/>
      <c r="Q59" s="59"/>
      <c r="R59" s="97"/>
      <c r="S59" s="59"/>
      <c r="T59" s="96" t="str">
        <f t="shared" si="14"/>
        <v/>
      </c>
      <c r="U59" s="59" t="str">
        <f t="shared" si="15"/>
        <v/>
      </c>
      <c r="V59" s="57" t="s">
        <v>33</v>
      </c>
      <c r="W59" s="108" t="str">
        <f t="shared" si="6"/>
        <v/>
      </c>
      <c r="X59" s="108" t="str">
        <f t="shared" si="7"/>
        <v/>
      </c>
      <c r="Y59" s="108" t="str">
        <f t="shared" si="8"/>
        <v/>
      </c>
      <c r="Z59" s="109">
        <f t="shared" si="9"/>
        <v>0</v>
      </c>
      <c r="AA59" s="108" t="str">
        <f t="shared" si="10"/>
        <v/>
      </c>
      <c r="AB59" s="108" t="str">
        <f t="shared" si="11"/>
        <v/>
      </c>
    </row>
    <row r="60" spans="1:28" ht="16.5" x14ac:dyDescent="0.2">
      <c r="A60" s="50"/>
      <c r="B60" s="94"/>
      <c r="C60" s="95"/>
      <c r="D60" s="97"/>
      <c r="E60" s="59"/>
      <c r="F60" s="97"/>
      <c r="G60" s="59"/>
      <c r="H60" s="97"/>
      <c r="I60" s="59"/>
      <c r="J60" s="97"/>
      <c r="K60" s="59"/>
      <c r="L60" s="97"/>
      <c r="M60" s="59"/>
      <c r="N60" s="97"/>
      <c r="O60" s="59"/>
      <c r="P60" s="97"/>
      <c r="Q60" s="59"/>
      <c r="R60" s="97"/>
      <c r="S60" s="59"/>
      <c r="T60" s="96" t="str">
        <f t="shared" si="14"/>
        <v/>
      </c>
      <c r="U60" s="59" t="str">
        <f t="shared" si="15"/>
        <v/>
      </c>
      <c r="V60" s="57" t="s">
        <v>33</v>
      </c>
      <c r="W60" s="108" t="str">
        <f t="shared" si="6"/>
        <v/>
      </c>
      <c r="X60" s="108" t="str">
        <f t="shared" si="7"/>
        <v/>
      </c>
      <c r="Y60" s="108" t="str">
        <f t="shared" si="8"/>
        <v/>
      </c>
      <c r="Z60" s="109">
        <f t="shared" si="9"/>
        <v>0</v>
      </c>
      <c r="AA60" s="108" t="str">
        <f t="shared" si="10"/>
        <v/>
      </c>
      <c r="AB60" s="108" t="str">
        <f t="shared" si="11"/>
        <v/>
      </c>
    </row>
    <row r="61" spans="1:28" ht="16.5" x14ac:dyDescent="0.2">
      <c r="A61" s="50"/>
      <c r="B61" s="94"/>
      <c r="C61" s="95"/>
      <c r="D61" s="97"/>
      <c r="E61" s="59"/>
      <c r="F61" s="97"/>
      <c r="G61" s="59"/>
      <c r="H61" s="97"/>
      <c r="I61" s="59"/>
      <c r="J61" s="97"/>
      <c r="K61" s="59"/>
      <c r="L61" s="97"/>
      <c r="M61" s="59"/>
      <c r="N61" s="97"/>
      <c r="O61" s="59"/>
      <c r="P61" s="97"/>
      <c r="Q61" s="59"/>
      <c r="R61" s="97"/>
      <c r="S61" s="59"/>
      <c r="T61" s="96" t="str">
        <f t="shared" si="14"/>
        <v/>
      </c>
      <c r="U61" s="59" t="str">
        <f t="shared" si="15"/>
        <v/>
      </c>
      <c r="V61" s="57" t="s">
        <v>33</v>
      </c>
      <c r="W61" s="108" t="str">
        <f t="shared" si="6"/>
        <v/>
      </c>
      <c r="X61" s="108" t="str">
        <f t="shared" si="7"/>
        <v/>
      </c>
      <c r="Y61" s="108" t="str">
        <f t="shared" si="8"/>
        <v/>
      </c>
      <c r="Z61" s="109">
        <f t="shared" si="9"/>
        <v>0</v>
      </c>
      <c r="AA61" s="108" t="str">
        <f t="shared" si="10"/>
        <v/>
      </c>
      <c r="AB61" s="108" t="str">
        <f t="shared" si="11"/>
        <v/>
      </c>
    </row>
    <row r="62" spans="1:28" ht="16.5" x14ac:dyDescent="0.2">
      <c r="A62" s="50"/>
      <c r="B62" s="94"/>
      <c r="C62" s="95"/>
      <c r="D62" s="97"/>
      <c r="E62" s="59"/>
      <c r="F62" s="97"/>
      <c r="G62" s="59"/>
      <c r="H62" s="97"/>
      <c r="I62" s="59"/>
      <c r="J62" s="97"/>
      <c r="K62" s="59"/>
      <c r="L62" s="97"/>
      <c r="M62" s="59"/>
      <c r="N62" s="97"/>
      <c r="O62" s="59"/>
      <c r="P62" s="97"/>
      <c r="Q62" s="59"/>
      <c r="R62" s="97"/>
      <c r="S62" s="59"/>
      <c r="T62" s="96" t="str">
        <f t="shared" si="14"/>
        <v/>
      </c>
      <c r="U62" s="59" t="str">
        <f t="shared" si="15"/>
        <v/>
      </c>
      <c r="V62" s="57" t="s">
        <v>33</v>
      </c>
      <c r="W62" s="108" t="str">
        <f t="shared" si="6"/>
        <v/>
      </c>
      <c r="X62" s="108" t="str">
        <f t="shared" si="7"/>
        <v/>
      </c>
      <c r="Y62" s="108" t="str">
        <f t="shared" si="8"/>
        <v/>
      </c>
      <c r="Z62" s="109">
        <f t="shared" si="9"/>
        <v>0</v>
      </c>
      <c r="AA62" s="108" t="str">
        <f t="shared" si="10"/>
        <v/>
      </c>
      <c r="AB62" s="108" t="str">
        <f t="shared" si="11"/>
        <v/>
      </c>
    </row>
    <row r="63" spans="1:28" ht="16.5" x14ac:dyDescent="0.2">
      <c r="A63" s="50"/>
      <c r="B63" s="94"/>
      <c r="C63" s="95"/>
      <c r="D63" s="97"/>
      <c r="E63" s="59"/>
      <c r="F63" s="97"/>
      <c r="G63" s="59"/>
      <c r="H63" s="97"/>
      <c r="I63" s="59"/>
      <c r="J63" s="97"/>
      <c r="K63" s="59"/>
      <c r="L63" s="97"/>
      <c r="M63" s="59"/>
      <c r="N63" s="97"/>
      <c r="O63" s="59"/>
      <c r="P63" s="97"/>
      <c r="Q63" s="59"/>
      <c r="R63" s="97"/>
      <c r="S63" s="59"/>
      <c r="T63" s="96" t="str">
        <f t="shared" si="14"/>
        <v/>
      </c>
      <c r="U63" s="59" t="str">
        <f t="shared" si="15"/>
        <v/>
      </c>
      <c r="V63" s="57" t="s">
        <v>33</v>
      </c>
      <c r="W63" s="108" t="str">
        <f t="shared" si="6"/>
        <v/>
      </c>
      <c r="X63" s="108" t="str">
        <f t="shared" si="7"/>
        <v/>
      </c>
      <c r="Y63" s="108" t="str">
        <f t="shared" si="8"/>
        <v/>
      </c>
      <c r="Z63" s="109">
        <f t="shared" si="9"/>
        <v>0</v>
      </c>
      <c r="AA63" s="108" t="str">
        <f t="shared" si="10"/>
        <v/>
      </c>
      <c r="AB63" s="108" t="str">
        <f t="shared" si="11"/>
        <v/>
      </c>
    </row>
    <row r="64" spans="1:28" ht="16.5" x14ac:dyDescent="0.2">
      <c r="A64" s="50"/>
      <c r="B64" s="94"/>
      <c r="C64" s="95"/>
      <c r="D64" s="97"/>
      <c r="E64" s="59"/>
      <c r="F64" s="97"/>
      <c r="G64" s="59"/>
      <c r="H64" s="97"/>
      <c r="I64" s="59"/>
      <c r="J64" s="97"/>
      <c r="K64" s="59"/>
      <c r="L64" s="97"/>
      <c r="M64" s="59"/>
      <c r="N64" s="97"/>
      <c r="O64" s="59"/>
      <c r="P64" s="97"/>
      <c r="Q64" s="59"/>
      <c r="R64" s="97"/>
      <c r="S64" s="59"/>
      <c r="T64" s="96" t="str">
        <f t="shared" si="14"/>
        <v/>
      </c>
      <c r="U64" s="59" t="str">
        <f t="shared" si="15"/>
        <v/>
      </c>
      <c r="V64" s="57" t="str">
        <f t="shared" ref="V64:V73" si="16">IF(ISNUMBER(AB64)=TRUE(),AB64,"")</f>
        <v/>
      </c>
      <c r="W64" s="108" t="str">
        <f t="shared" si="6"/>
        <v/>
      </c>
      <c r="X64" s="108" t="str">
        <f t="shared" si="7"/>
        <v/>
      </c>
      <c r="Y64" s="108" t="str">
        <f t="shared" si="8"/>
        <v/>
      </c>
      <c r="Z64" s="109">
        <f t="shared" si="9"/>
        <v>0</v>
      </c>
      <c r="AA64" s="108" t="str">
        <f t="shared" si="10"/>
        <v/>
      </c>
      <c r="AB64" s="108" t="str">
        <f t="shared" si="11"/>
        <v/>
      </c>
    </row>
    <row r="65" spans="1:28" ht="16.5" x14ac:dyDescent="0.2">
      <c r="A65" s="50"/>
      <c r="B65" s="94"/>
      <c r="C65" s="95"/>
      <c r="D65" s="97"/>
      <c r="E65" s="59"/>
      <c r="F65" s="97"/>
      <c r="G65" s="59"/>
      <c r="H65" s="97"/>
      <c r="I65" s="59"/>
      <c r="J65" s="97"/>
      <c r="K65" s="59"/>
      <c r="L65" s="97"/>
      <c r="M65" s="59"/>
      <c r="N65" s="97"/>
      <c r="O65" s="59"/>
      <c r="P65" s="97"/>
      <c r="Q65" s="59"/>
      <c r="R65" s="97"/>
      <c r="S65" s="59"/>
      <c r="T65" s="96" t="str">
        <f t="shared" si="14"/>
        <v/>
      </c>
      <c r="U65" s="59" t="str">
        <f t="shared" si="15"/>
        <v/>
      </c>
      <c r="V65" s="57" t="str">
        <f t="shared" si="16"/>
        <v/>
      </c>
      <c r="W65" s="108" t="str">
        <f t="shared" si="6"/>
        <v/>
      </c>
      <c r="X65" s="108" t="str">
        <f t="shared" si="7"/>
        <v/>
      </c>
      <c r="Y65" s="108" t="str">
        <f t="shared" si="8"/>
        <v/>
      </c>
      <c r="Z65" s="109">
        <f t="shared" si="9"/>
        <v>0</v>
      </c>
      <c r="AA65" s="108" t="str">
        <f t="shared" si="10"/>
        <v/>
      </c>
      <c r="AB65" s="108" t="str">
        <f t="shared" si="11"/>
        <v/>
      </c>
    </row>
    <row r="66" spans="1:28" ht="16.5" x14ac:dyDescent="0.2">
      <c r="A66" s="50"/>
      <c r="B66" s="94"/>
      <c r="C66" s="95"/>
      <c r="D66" s="97"/>
      <c r="E66" s="59"/>
      <c r="F66" s="97"/>
      <c r="G66" s="59"/>
      <c r="H66" s="97"/>
      <c r="I66" s="59"/>
      <c r="J66" s="97"/>
      <c r="K66" s="59"/>
      <c r="L66" s="97"/>
      <c r="M66" s="59"/>
      <c r="N66" s="97"/>
      <c r="O66" s="59"/>
      <c r="P66" s="97"/>
      <c r="Q66" s="59"/>
      <c r="R66" s="97"/>
      <c r="S66" s="59"/>
      <c r="T66" s="96" t="str">
        <f t="shared" si="14"/>
        <v/>
      </c>
      <c r="U66" s="59" t="str">
        <f t="shared" si="15"/>
        <v/>
      </c>
      <c r="V66" s="57" t="str">
        <f t="shared" si="16"/>
        <v/>
      </c>
      <c r="W66" s="108" t="str">
        <f t="shared" si="6"/>
        <v/>
      </c>
      <c r="X66" s="108" t="str">
        <f t="shared" si="7"/>
        <v/>
      </c>
      <c r="Y66" s="108" t="str">
        <f t="shared" si="8"/>
        <v/>
      </c>
      <c r="Z66" s="109">
        <f t="shared" si="9"/>
        <v>0</v>
      </c>
      <c r="AA66" s="108" t="str">
        <f t="shared" si="10"/>
        <v/>
      </c>
      <c r="AB66" s="108" t="str">
        <f t="shared" si="11"/>
        <v/>
      </c>
    </row>
    <row r="67" spans="1:28" ht="16.5" x14ac:dyDescent="0.2">
      <c r="A67" s="50"/>
      <c r="B67" s="94"/>
      <c r="C67" s="95"/>
      <c r="D67" s="97"/>
      <c r="E67" s="59"/>
      <c r="F67" s="97"/>
      <c r="G67" s="59"/>
      <c r="H67" s="97"/>
      <c r="I67" s="59"/>
      <c r="J67" s="97"/>
      <c r="K67" s="59"/>
      <c r="L67" s="97"/>
      <c r="M67" s="59"/>
      <c r="N67" s="97"/>
      <c r="O67" s="59"/>
      <c r="P67" s="97"/>
      <c r="Q67" s="59"/>
      <c r="R67" s="97"/>
      <c r="S67" s="59"/>
      <c r="T67" s="96" t="str">
        <f t="shared" si="14"/>
        <v/>
      </c>
      <c r="U67" s="59" t="str">
        <f t="shared" si="15"/>
        <v/>
      </c>
      <c r="V67" s="57" t="str">
        <f t="shared" si="16"/>
        <v/>
      </c>
      <c r="W67" s="108" t="str">
        <f t="shared" si="6"/>
        <v/>
      </c>
      <c r="X67" s="108" t="str">
        <f t="shared" si="7"/>
        <v/>
      </c>
      <c r="Y67" s="108" t="str">
        <f t="shared" si="8"/>
        <v/>
      </c>
      <c r="Z67" s="109">
        <f t="shared" si="9"/>
        <v>0</v>
      </c>
      <c r="AA67" s="108" t="str">
        <f t="shared" si="10"/>
        <v/>
      </c>
      <c r="AB67" s="108" t="str">
        <f t="shared" si="11"/>
        <v/>
      </c>
    </row>
    <row r="68" spans="1:28" ht="16.5" x14ac:dyDescent="0.2">
      <c r="A68" s="50"/>
      <c r="B68" s="94"/>
      <c r="C68" s="95"/>
      <c r="D68" s="97"/>
      <c r="E68" s="59"/>
      <c r="F68" s="97"/>
      <c r="G68" s="59"/>
      <c r="H68" s="97"/>
      <c r="I68" s="59"/>
      <c r="J68" s="97"/>
      <c r="K68" s="59"/>
      <c r="L68" s="97"/>
      <c r="M68" s="59"/>
      <c r="N68" s="97"/>
      <c r="O68" s="59"/>
      <c r="P68" s="97"/>
      <c r="Q68" s="59"/>
      <c r="R68" s="97"/>
      <c r="S68" s="59"/>
      <c r="T68" s="96" t="str">
        <f t="shared" si="14"/>
        <v/>
      </c>
      <c r="U68" s="59" t="str">
        <f t="shared" si="15"/>
        <v/>
      </c>
      <c r="V68" s="57" t="str">
        <f t="shared" si="16"/>
        <v/>
      </c>
      <c r="W68" s="108" t="str">
        <f t="shared" si="6"/>
        <v/>
      </c>
      <c r="X68" s="108" t="str">
        <f t="shared" si="7"/>
        <v/>
      </c>
      <c r="Y68" s="108" t="str">
        <f t="shared" si="8"/>
        <v/>
      </c>
      <c r="Z68" s="109">
        <f t="shared" si="9"/>
        <v>0</v>
      </c>
      <c r="AA68" s="108" t="str">
        <f t="shared" si="10"/>
        <v/>
      </c>
      <c r="AB68" s="108" t="str">
        <f t="shared" si="11"/>
        <v/>
      </c>
    </row>
    <row r="69" spans="1:28" ht="16.5" x14ac:dyDescent="0.2">
      <c r="A69" s="50"/>
      <c r="B69" s="94"/>
      <c r="C69" s="95"/>
      <c r="D69" s="97"/>
      <c r="E69" s="59"/>
      <c r="F69" s="97"/>
      <c r="G69" s="59"/>
      <c r="H69" s="97"/>
      <c r="I69" s="59"/>
      <c r="J69" s="97"/>
      <c r="K69" s="59"/>
      <c r="L69" s="97"/>
      <c r="M69" s="59"/>
      <c r="N69" s="97"/>
      <c r="O69" s="59"/>
      <c r="P69" s="97"/>
      <c r="Q69" s="59"/>
      <c r="R69" s="97"/>
      <c r="S69" s="59"/>
      <c r="T69" s="96" t="str">
        <f t="shared" si="14"/>
        <v/>
      </c>
      <c r="U69" s="59" t="str">
        <f t="shared" si="15"/>
        <v/>
      </c>
      <c r="V69" s="57" t="str">
        <f t="shared" si="16"/>
        <v/>
      </c>
      <c r="W69" s="108" t="str">
        <f t="shared" ref="W69:W73" si="17">IF(ISNUMBER(V69)=TRUE(),1,"")</f>
        <v/>
      </c>
      <c r="X69" s="108" t="str">
        <f t="shared" si="7"/>
        <v/>
      </c>
      <c r="Y69" s="108" t="str">
        <f t="shared" si="8"/>
        <v/>
      </c>
      <c r="Z69" s="109">
        <f t="shared" si="9"/>
        <v>0</v>
      </c>
      <c r="AA69" s="108" t="str">
        <f t="shared" ref="AA69:AA73" si="18">IF(ISNUMBER(X69)=TRUE(),X69-Y69/100000-Z69/1000000000,"")</f>
        <v/>
      </c>
      <c r="AB69" s="108" t="str">
        <f t="shared" si="11"/>
        <v/>
      </c>
    </row>
    <row r="70" spans="1:28" ht="16.5" x14ac:dyDescent="0.2">
      <c r="A70" s="50"/>
      <c r="B70" s="94"/>
      <c r="C70" s="95"/>
      <c r="D70" s="97"/>
      <c r="E70" s="59"/>
      <c r="F70" s="97"/>
      <c r="G70" s="59"/>
      <c r="H70" s="97"/>
      <c r="I70" s="59"/>
      <c r="J70" s="97"/>
      <c r="K70" s="59"/>
      <c r="L70" s="97"/>
      <c r="M70" s="59"/>
      <c r="N70" s="97"/>
      <c r="O70" s="59"/>
      <c r="P70" s="97"/>
      <c r="Q70" s="59"/>
      <c r="R70" s="97"/>
      <c r="S70" s="59"/>
      <c r="T70" s="96" t="str">
        <f t="shared" si="14"/>
        <v/>
      </c>
      <c r="U70" s="59" t="str">
        <f t="shared" si="15"/>
        <v/>
      </c>
      <c r="V70" s="57" t="str">
        <f t="shared" si="16"/>
        <v/>
      </c>
      <c r="W70" s="108" t="str">
        <f t="shared" si="17"/>
        <v/>
      </c>
      <c r="X70" s="108" t="str">
        <f t="shared" si="7"/>
        <v/>
      </c>
      <c r="Y70" s="108" t="str">
        <f t="shared" si="8"/>
        <v/>
      </c>
      <c r="Z70" s="109">
        <f t="shared" si="9"/>
        <v>0</v>
      </c>
      <c r="AA70" s="108" t="str">
        <f t="shared" si="18"/>
        <v/>
      </c>
      <c r="AB70" s="108" t="str">
        <f t="shared" si="11"/>
        <v/>
      </c>
    </row>
    <row r="71" spans="1:28" ht="16.5" x14ac:dyDescent="0.2">
      <c r="A71" s="50"/>
      <c r="B71" s="94"/>
      <c r="C71" s="95"/>
      <c r="D71" s="97"/>
      <c r="E71" s="59"/>
      <c r="F71" s="97"/>
      <c r="G71" s="59"/>
      <c r="H71" s="97"/>
      <c r="I71" s="59"/>
      <c r="J71" s="97"/>
      <c r="K71" s="59"/>
      <c r="L71" s="97"/>
      <c r="M71" s="59"/>
      <c r="N71" s="97"/>
      <c r="O71" s="59"/>
      <c r="P71" s="97"/>
      <c r="Q71" s="59"/>
      <c r="R71" s="97"/>
      <c r="S71" s="59"/>
      <c r="T71" s="96" t="str">
        <f t="shared" si="14"/>
        <v/>
      </c>
      <c r="U71" s="59" t="str">
        <f t="shared" si="15"/>
        <v/>
      </c>
      <c r="V71" s="57" t="str">
        <f t="shared" si="16"/>
        <v/>
      </c>
      <c r="W71" s="108" t="str">
        <f t="shared" si="17"/>
        <v/>
      </c>
      <c r="X71" s="108" t="str">
        <f t="shared" si="7"/>
        <v/>
      </c>
      <c r="Y71" s="108" t="str">
        <f t="shared" si="8"/>
        <v/>
      </c>
      <c r="Z71" s="109">
        <f t="shared" si="9"/>
        <v>0</v>
      </c>
      <c r="AA71" s="108" t="str">
        <f t="shared" si="18"/>
        <v/>
      </c>
      <c r="AB71" s="108" t="str">
        <f t="shared" si="11"/>
        <v/>
      </c>
    </row>
    <row r="72" spans="1:28" ht="16.5" x14ac:dyDescent="0.2">
      <c r="A72" s="50"/>
      <c r="B72" s="94"/>
      <c r="C72" s="95"/>
      <c r="D72" s="97"/>
      <c r="E72" s="59"/>
      <c r="F72" s="97"/>
      <c r="G72" s="59"/>
      <c r="H72" s="97"/>
      <c r="I72" s="59"/>
      <c r="J72" s="97"/>
      <c r="K72" s="59"/>
      <c r="L72" s="97"/>
      <c r="M72" s="59"/>
      <c r="N72" s="97"/>
      <c r="O72" s="59"/>
      <c r="P72" s="97"/>
      <c r="Q72" s="59"/>
      <c r="R72" s="97"/>
      <c r="S72" s="59"/>
      <c r="T72" s="96" t="str">
        <f t="shared" si="14"/>
        <v/>
      </c>
      <c r="U72" s="59" t="str">
        <f t="shared" si="15"/>
        <v/>
      </c>
      <c r="V72" s="57" t="str">
        <f t="shared" si="16"/>
        <v/>
      </c>
      <c r="W72" s="108" t="str">
        <f t="shared" si="17"/>
        <v/>
      </c>
      <c r="X72" s="108" t="str">
        <f t="shared" si="7"/>
        <v/>
      </c>
      <c r="Y72" s="108" t="str">
        <f t="shared" si="8"/>
        <v/>
      </c>
      <c r="Z72" s="109">
        <f t="shared" si="9"/>
        <v>0</v>
      </c>
      <c r="AA72" s="108" t="str">
        <f t="shared" si="18"/>
        <v/>
      </c>
      <c r="AB72" s="108" t="str">
        <f t="shared" si="11"/>
        <v/>
      </c>
    </row>
    <row r="73" spans="1:28" ht="16.5" x14ac:dyDescent="0.2">
      <c r="A73" s="50"/>
      <c r="B73" s="94"/>
      <c r="C73" s="95"/>
      <c r="D73" s="97"/>
      <c r="E73" s="59"/>
      <c r="F73" s="97"/>
      <c r="G73" s="59"/>
      <c r="H73" s="97"/>
      <c r="I73" s="59"/>
      <c r="J73" s="97"/>
      <c r="K73" s="59"/>
      <c r="L73" s="97"/>
      <c r="M73" s="59"/>
      <c r="N73" s="97"/>
      <c r="O73" s="59"/>
      <c r="P73" s="97"/>
      <c r="Q73" s="59"/>
      <c r="R73" s="97"/>
      <c r="S73" s="59"/>
      <c r="T73" s="96" t="str">
        <f t="shared" si="14"/>
        <v/>
      </c>
      <c r="U73" s="59" t="str">
        <f t="shared" si="15"/>
        <v/>
      </c>
      <c r="V73" s="57" t="str">
        <f t="shared" si="16"/>
        <v/>
      </c>
      <c r="W73" s="108" t="str">
        <f t="shared" si="17"/>
        <v/>
      </c>
      <c r="X73" s="108" t="str">
        <f t="shared" si="7"/>
        <v/>
      </c>
      <c r="Y73" s="108" t="str">
        <f t="shared" si="8"/>
        <v/>
      </c>
      <c r="Z73" s="109">
        <f t="shared" si="9"/>
        <v>0</v>
      </c>
      <c r="AA73" s="108" t="str">
        <f t="shared" si="18"/>
        <v/>
      </c>
      <c r="AB73" s="108" t="str">
        <f t="shared" si="11"/>
        <v/>
      </c>
    </row>
  </sheetData>
  <sortState ref="A10:U47">
    <sortCondition ref="T10:T47"/>
    <sortCondition descending="1" ref="U10:U47"/>
  </sortState>
  <mergeCells count="22">
    <mergeCell ref="L5:M5"/>
    <mergeCell ref="B1:C1"/>
    <mergeCell ref="B2:C2"/>
    <mergeCell ref="A5:A7"/>
    <mergeCell ref="B5:B7"/>
    <mergeCell ref="C5:C7"/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73" xr:uid="{00000000-0002-0000-0500-000000000000}">
      <formula1>IF(ISNUMBER(IZ10)=TRUE(),SUM(IZ10,JB10,JD10,JF10,JH10,JJ10,JL10,JN10),"")</formula1>
      <formula2>0</formula2>
    </dataValidation>
  </dataValidations>
  <printOptions horizontalCentered="1"/>
  <pageMargins left="0.78749999999999998" right="0.78749999999999998" top="2.9131944444444402" bottom="0.39374999999999999" header="2.9131944444444402" footer="0.23611111111111099"/>
  <pageSetup paperSize="9" firstPageNumber="0" fitToHeight="0" orientation="portrait" horizontalDpi="4294967293" verticalDpi="0" r:id="rId1"/>
  <headerFooter>
    <oddFooter>&amp;L&amp;YPojedinačni plasman lige&amp;R&amp;YStranica &amp;P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1">
    <tabColor rgb="FF666699"/>
    <pageSetUpPr fitToPage="1"/>
  </sheetPr>
  <dimension ref="A2:IW24"/>
  <sheetViews>
    <sheetView topLeftCell="A4" zoomScale="98" zoomScaleNormal="98" workbookViewId="0">
      <selection activeCell="V8" sqref="V8"/>
    </sheetView>
  </sheetViews>
  <sheetFormatPr defaultRowHeight="12.75" x14ac:dyDescent="0.2"/>
  <cols>
    <col min="1" max="1" width="4.5703125" style="421"/>
    <col min="2" max="2" width="17.140625" style="422"/>
    <col min="3" max="3" width="5.7109375" style="422"/>
    <col min="4" max="4" width="9.42578125" style="422"/>
    <col min="5" max="5" width="5.7109375" style="422"/>
    <col min="6" max="6" width="9.42578125" style="422"/>
    <col min="7" max="7" width="5.7109375" style="422"/>
    <col min="8" max="8" width="9.42578125" style="422"/>
    <col min="9" max="9" width="5.7109375" style="422"/>
    <col min="10" max="10" width="9.42578125" style="422"/>
    <col min="11" max="11" width="5.7109375" style="422"/>
    <col min="12" max="12" width="9.42578125" style="422"/>
    <col min="13" max="13" width="5.85546875" style="422"/>
    <col min="14" max="14" width="9.42578125" style="422"/>
    <col min="15" max="15" width="5.7109375" style="422"/>
    <col min="16" max="16" width="9.42578125" style="422"/>
    <col min="17" max="17" width="5.7109375" style="422"/>
    <col min="18" max="18" width="9.42578125" style="422"/>
    <col min="19" max="19" width="6.28515625" style="422"/>
    <col min="20" max="20" width="11" style="422"/>
    <col min="21" max="21" width="10" style="422"/>
    <col min="22" max="22" width="9.140625" style="422"/>
    <col min="23" max="27" width="0" style="422" hidden="1"/>
    <col min="28" max="257" width="9.140625" style="422"/>
    <col min="258" max="16384" width="9.140625" style="423"/>
  </cols>
  <sheetData>
    <row r="2" spans="1:27" x14ac:dyDescent="0.2"/>
    <row r="4" spans="1:27" ht="23.25" x14ac:dyDescent="0.35">
      <c r="C4" s="424" t="s">
        <v>0</v>
      </c>
      <c r="D4" s="425"/>
      <c r="K4" s="426" t="s">
        <v>1</v>
      </c>
    </row>
    <row r="5" spans="1:27" ht="23.25" x14ac:dyDescent="0.2">
      <c r="C5" s="427" t="s">
        <v>2</v>
      </c>
      <c r="K5" s="223" t="s">
        <v>405</v>
      </c>
    </row>
    <row r="6" spans="1:27" ht="23.25" x14ac:dyDescent="0.2">
      <c r="K6" s="428" t="s">
        <v>3</v>
      </c>
    </row>
    <row r="7" spans="1:27" ht="13.5" thickBot="1" x14ac:dyDescent="0.25"/>
    <row r="8" spans="1:27" s="422" customFormat="1" ht="20.25" customHeight="1" thickBot="1" x14ac:dyDescent="0.25">
      <c r="A8" s="1726" t="s">
        <v>4</v>
      </c>
      <c r="B8" s="1728" t="s">
        <v>5</v>
      </c>
      <c r="C8" s="1724" t="s">
        <v>6</v>
      </c>
      <c r="D8" s="1724"/>
      <c r="E8" s="1723" t="s">
        <v>7</v>
      </c>
      <c r="F8" s="1723"/>
      <c r="G8" s="1724" t="s">
        <v>8</v>
      </c>
      <c r="H8" s="1724"/>
      <c r="I8" s="1723" t="s">
        <v>9</v>
      </c>
      <c r="J8" s="1723"/>
      <c r="K8" s="1724" t="s">
        <v>10</v>
      </c>
      <c r="L8" s="1724"/>
      <c r="M8" s="1723" t="s">
        <v>11</v>
      </c>
      <c r="N8" s="1723"/>
      <c r="O8" s="1724" t="s">
        <v>12</v>
      </c>
      <c r="P8" s="1724"/>
      <c r="Q8" s="1725" t="s">
        <v>13</v>
      </c>
      <c r="R8" s="1725"/>
      <c r="S8" s="1718" t="s">
        <v>18</v>
      </c>
      <c r="T8" s="1718"/>
      <c r="U8" s="1719"/>
    </row>
    <row r="9" spans="1:27" s="422" customFormat="1" ht="27.75" customHeight="1" thickTop="1" thickBot="1" x14ac:dyDescent="0.25">
      <c r="A9" s="1727"/>
      <c r="B9" s="1729"/>
      <c r="C9" s="1705" t="s">
        <v>403</v>
      </c>
      <c r="D9" s="1722"/>
      <c r="E9" s="1705" t="s">
        <v>404</v>
      </c>
      <c r="F9" s="1722"/>
      <c r="G9" s="1705" t="s">
        <v>406</v>
      </c>
      <c r="H9" s="1722"/>
      <c r="I9" s="1705" t="s">
        <v>411</v>
      </c>
      <c r="J9" s="1722"/>
      <c r="K9" s="1705" t="s">
        <v>407</v>
      </c>
      <c r="L9" s="1722"/>
      <c r="M9" s="1705" t="s">
        <v>410</v>
      </c>
      <c r="N9" s="1722"/>
      <c r="O9" s="1705" t="s">
        <v>409</v>
      </c>
      <c r="P9" s="1722"/>
      <c r="Q9" s="1705" t="s">
        <v>408</v>
      </c>
      <c r="R9" s="1722"/>
      <c r="S9" s="1720"/>
      <c r="T9" s="1720"/>
      <c r="U9" s="1721"/>
    </row>
    <row r="10" spans="1:27" s="422" customFormat="1" ht="13.5" thickTop="1" x14ac:dyDescent="0.2">
      <c r="A10" s="1727"/>
      <c r="B10" s="1729"/>
      <c r="C10" s="569"/>
      <c r="D10" s="570"/>
      <c r="E10" s="571"/>
      <c r="F10" s="572"/>
      <c r="G10" s="573"/>
      <c r="H10" s="574"/>
      <c r="I10" s="571"/>
      <c r="J10" s="572"/>
      <c r="K10" s="573"/>
      <c r="L10" s="574"/>
      <c r="M10" s="571"/>
      <c r="N10" s="572"/>
      <c r="O10" s="573" t="s">
        <v>149</v>
      </c>
      <c r="P10" s="574"/>
      <c r="Q10" s="571"/>
      <c r="R10" s="574"/>
      <c r="S10" s="573"/>
      <c r="T10" s="575"/>
      <c r="U10" s="576"/>
    </row>
    <row r="11" spans="1:27" s="422" customFormat="1" ht="15.75" x14ac:dyDescent="0.2">
      <c r="A11" s="577"/>
      <c r="B11" s="578"/>
      <c r="C11" s="569" t="s">
        <v>19</v>
      </c>
      <c r="D11" s="570" t="s">
        <v>20</v>
      </c>
      <c r="E11" s="579" t="s">
        <v>19</v>
      </c>
      <c r="F11" s="580" t="s">
        <v>20</v>
      </c>
      <c r="G11" s="569" t="s">
        <v>19</v>
      </c>
      <c r="H11" s="570" t="s">
        <v>20</v>
      </c>
      <c r="I11" s="579" t="s">
        <v>19</v>
      </c>
      <c r="J11" s="580" t="s">
        <v>20</v>
      </c>
      <c r="K11" s="569" t="s">
        <v>19</v>
      </c>
      <c r="L11" s="570" t="s">
        <v>20</v>
      </c>
      <c r="M11" s="579" t="s">
        <v>19</v>
      </c>
      <c r="N11" s="580" t="s">
        <v>20</v>
      </c>
      <c r="O11" s="569" t="s">
        <v>19</v>
      </c>
      <c r="P11" s="570" t="s">
        <v>20</v>
      </c>
      <c r="Q11" s="579" t="s">
        <v>19</v>
      </c>
      <c r="R11" s="570" t="s">
        <v>20</v>
      </c>
      <c r="S11" s="569" t="s">
        <v>19</v>
      </c>
      <c r="T11" s="581" t="s">
        <v>21</v>
      </c>
      <c r="U11" s="582" t="s">
        <v>22</v>
      </c>
    </row>
    <row r="12" spans="1:27" s="422" customFormat="1" ht="16.5" thickBot="1" x14ac:dyDescent="0.25">
      <c r="A12" s="583"/>
      <c r="B12" s="584"/>
      <c r="C12" s="585"/>
      <c r="D12" s="586"/>
      <c r="E12" s="585"/>
      <c r="F12" s="587"/>
      <c r="G12" s="585"/>
      <c r="H12" s="586"/>
      <c r="I12" s="585"/>
      <c r="J12" s="587"/>
      <c r="K12" s="585"/>
      <c r="L12" s="586"/>
      <c r="M12" s="585"/>
      <c r="N12" s="587"/>
      <c r="O12" s="585"/>
      <c r="P12" s="586"/>
      <c r="Q12" s="585"/>
      <c r="R12" s="586"/>
      <c r="S12" s="585"/>
      <c r="T12" s="588"/>
      <c r="U12" s="589"/>
    </row>
    <row r="13" spans="1:27" s="434" customFormat="1" ht="42.75" customHeight="1" thickTop="1" x14ac:dyDescent="0.2">
      <c r="A13" s="429">
        <v>1</v>
      </c>
      <c r="B13" s="1084" t="s">
        <v>153</v>
      </c>
      <c r="C13" s="430">
        <v>2</v>
      </c>
      <c r="D13" s="431">
        <v>12614</v>
      </c>
      <c r="E13" s="432">
        <v>5</v>
      </c>
      <c r="F13" s="433">
        <v>11116</v>
      </c>
      <c r="G13" s="430">
        <v>3</v>
      </c>
      <c r="H13" s="431">
        <v>7418</v>
      </c>
      <c r="I13" s="432">
        <v>1</v>
      </c>
      <c r="J13" s="433">
        <v>20425</v>
      </c>
      <c r="K13" s="430">
        <v>1</v>
      </c>
      <c r="L13" s="431">
        <v>16130</v>
      </c>
      <c r="M13" s="432">
        <v>2</v>
      </c>
      <c r="N13" s="433">
        <v>17275</v>
      </c>
      <c r="O13" s="430">
        <v>4</v>
      </c>
      <c r="P13" s="431">
        <v>5910</v>
      </c>
      <c r="Q13" s="432">
        <v>4</v>
      </c>
      <c r="R13" s="433">
        <v>9092</v>
      </c>
      <c r="S13" s="757">
        <f t="shared" ref="S13:T20" si="0">IF(ISNUMBER(C13)=TRUE(),SUM(C13,E13,G13,I13,K13,M13,O13,Q13),"")</f>
        <v>22</v>
      </c>
      <c r="T13" s="758">
        <f t="shared" si="0"/>
        <v>99980</v>
      </c>
      <c r="U13" s="1086">
        <v>1</v>
      </c>
      <c r="W13" s="434">
        <f t="shared" ref="W13:W20" si="1">IF(ISNUMBER(S13)=TRUE(),S13,"")</f>
        <v>22</v>
      </c>
      <c r="X13" s="434">
        <f t="shared" ref="X13:X20" si="2">IF(ISNUMBER(T13)=TRUE(),T13,"")</f>
        <v>99980</v>
      </c>
      <c r="Y13" s="435">
        <f t="shared" ref="Y13:Y20" si="3">MAX(D13,F13,H13,J13,L13,N13,P13,R13)</f>
        <v>20425</v>
      </c>
      <c r="Z13" s="434">
        <f t="shared" ref="Z13:Z20" si="4">IF(ISNUMBER(W13)=TRUE(),W13-X13/100000-Y13/1000000000,"")</f>
        <v>21.000179575000001</v>
      </c>
      <c r="AA13" s="434">
        <f t="shared" ref="AA13:AA20" si="5">IF(ISNUMBER(Z13)=TRUE(),RANK(Z13,$Z$13:$Z$20,1),"")</f>
        <v>1</v>
      </c>
    </row>
    <row r="14" spans="1:27" s="434" customFormat="1" ht="42.75" customHeight="1" x14ac:dyDescent="0.2">
      <c r="A14" s="436">
        <v>2</v>
      </c>
      <c r="B14" s="1084" t="s">
        <v>150</v>
      </c>
      <c r="C14" s="437">
        <v>1</v>
      </c>
      <c r="D14" s="438">
        <v>14441</v>
      </c>
      <c r="E14" s="439">
        <v>2</v>
      </c>
      <c r="F14" s="440">
        <v>8875</v>
      </c>
      <c r="G14" s="437">
        <v>2</v>
      </c>
      <c r="H14" s="438">
        <v>7689</v>
      </c>
      <c r="I14" s="439">
        <v>2</v>
      </c>
      <c r="J14" s="440">
        <v>17878</v>
      </c>
      <c r="K14" s="437">
        <v>6</v>
      </c>
      <c r="L14" s="438">
        <v>12225</v>
      </c>
      <c r="M14" s="439">
        <v>8</v>
      </c>
      <c r="N14" s="440">
        <v>13620</v>
      </c>
      <c r="O14" s="437">
        <v>2</v>
      </c>
      <c r="P14" s="438">
        <v>9780</v>
      </c>
      <c r="Q14" s="439">
        <v>1</v>
      </c>
      <c r="R14" s="440">
        <v>16770</v>
      </c>
      <c r="S14" s="759">
        <f t="shared" si="0"/>
        <v>24</v>
      </c>
      <c r="T14" s="760">
        <f t="shared" si="0"/>
        <v>101278</v>
      </c>
      <c r="U14" s="1087">
        <v>2</v>
      </c>
      <c r="W14" s="434">
        <f t="shared" si="1"/>
        <v>24</v>
      </c>
      <c r="X14" s="434">
        <f t="shared" si="2"/>
        <v>101278</v>
      </c>
      <c r="Y14" s="435">
        <f t="shared" si="3"/>
        <v>17878</v>
      </c>
      <c r="Z14" s="434">
        <f t="shared" si="4"/>
        <v>22.987202121999999</v>
      </c>
      <c r="AA14" s="434">
        <f t="shared" si="5"/>
        <v>2</v>
      </c>
    </row>
    <row r="15" spans="1:27" s="434" customFormat="1" ht="42.75" customHeight="1" x14ac:dyDescent="0.2">
      <c r="A15" s="436">
        <v>3</v>
      </c>
      <c r="B15" s="1084" t="s">
        <v>152</v>
      </c>
      <c r="C15" s="437">
        <v>8</v>
      </c>
      <c r="D15" s="438">
        <v>9130</v>
      </c>
      <c r="E15" s="439">
        <v>3</v>
      </c>
      <c r="F15" s="440">
        <v>9443</v>
      </c>
      <c r="G15" s="437">
        <v>7</v>
      </c>
      <c r="H15" s="438">
        <v>6094</v>
      </c>
      <c r="I15" s="439">
        <v>4</v>
      </c>
      <c r="J15" s="440">
        <v>15006</v>
      </c>
      <c r="K15" s="437">
        <v>2</v>
      </c>
      <c r="L15" s="438">
        <v>15525</v>
      </c>
      <c r="M15" s="439">
        <v>1</v>
      </c>
      <c r="N15" s="440">
        <v>15850</v>
      </c>
      <c r="O15" s="437">
        <v>1</v>
      </c>
      <c r="P15" s="438">
        <v>10515</v>
      </c>
      <c r="Q15" s="439">
        <v>2</v>
      </c>
      <c r="R15" s="440">
        <v>10513</v>
      </c>
      <c r="S15" s="757">
        <f t="shared" si="0"/>
        <v>28</v>
      </c>
      <c r="T15" s="758">
        <f t="shared" si="0"/>
        <v>92076</v>
      </c>
      <c r="U15" s="1087">
        <v>3</v>
      </c>
      <c r="W15" s="434">
        <f t="shared" si="1"/>
        <v>28</v>
      </c>
      <c r="X15" s="434">
        <f t="shared" si="2"/>
        <v>92076</v>
      </c>
      <c r="Y15" s="435">
        <f t="shared" si="3"/>
        <v>15850</v>
      </c>
      <c r="Z15" s="434">
        <f t="shared" si="4"/>
        <v>27.079224149999998</v>
      </c>
      <c r="AA15" s="434">
        <f t="shared" si="5"/>
        <v>3</v>
      </c>
    </row>
    <row r="16" spans="1:27" s="434" customFormat="1" ht="42.75" customHeight="1" x14ac:dyDescent="0.2">
      <c r="A16" s="436">
        <v>4</v>
      </c>
      <c r="B16" s="1084" t="s">
        <v>151</v>
      </c>
      <c r="C16" s="437">
        <v>3</v>
      </c>
      <c r="D16" s="438">
        <v>11831</v>
      </c>
      <c r="E16" s="439">
        <v>4</v>
      </c>
      <c r="F16" s="440">
        <v>8882</v>
      </c>
      <c r="G16" s="437">
        <v>1</v>
      </c>
      <c r="H16" s="438">
        <v>8633</v>
      </c>
      <c r="I16" s="439">
        <v>3</v>
      </c>
      <c r="J16" s="440">
        <v>15434</v>
      </c>
      <c r="K16" s="437">
        <v>3</v>
      </c>
      <c r="L16" s="438">
        <v>13165</v>
      </c>
      <c r="M16" s="439">
        <v>6</v>
      </c>
      <c r="N16" s="440">
        <v>16775</v>
      </c>
      <c r="O16" s="437">
        <v>5</v>
      </c>
      <c r="P16" s="438">
        <v>6620</v>
      </c>
      <c r="Q16" s="439">
        <v>3</v>
      </c>
      <c r="R16" s="440">
        <v>10507</v>
      </c>
      <c r="S16" s="759">
        <f t="shared" si="0"/>
        <v>28</v>
      </c>
      <c r="T16" s="761">
        <f t="shared" si="0"/>
        <v>91847</v>
      </c>
      <c r="U16" s="1087">
        <v>4</v>
      </c>
      <c r="W16" s="434">
        <f t="shared" si="1"/>
        <v>28</v>
      </c>
      <c r="X16" s="434">
        <f t="shared" si="2"/>
        <v>91847</v>
      </c>
      <c r="Y16" s="435">
        <f t="shared" si="3"/>
        <v>16775</v>
      </c>
      <c r="Z16" s="434">
        <f t="shared" si="4"/>
        <v>27.081513225000002</v>
      </c>
      <c r="AA16" s="434">
        <f t="shared" si="5"/>
        <v>4</v>
      </c>
    </row>
    <row r="17" spans="1:31" s="434" customFormat="1" ht="42.75" customHeight="1" x14ac:dyDescent="0.2">
      <c r="A17" s="436">
        <v>5</v>
      </c>
      <c r="B17" s="1084" t="s">
        <v>154</v>
      </c>
      <c r="C17" s="437">
        <v>5</v>
      </c>
      <c r="D17" s="438">
        <v>11040</v>
      </c>
      <c r="E17" s="439">
        <v>7</v>
      </c>
      <c r="F17" s="440">
        <v>6981</v>
      </c>
      <c r="G17" s="437">
        <v>5</v>
      </c>
      <c r="H17" s="438">
        <v>6383</v>
      </c>
      <c r="I17" s="439">
        <v>7</v>
      </c>
      <c r="J17" s="440">
        <v>13884</v>
      </c>
      <c r="K17" s="437">
        <v>7</v>
      </c>
      <c r="L17" s="438">
        <v>9790</v>
      </c>
      <c r="M17" s="439">
        <v>3</v>
      </c>
      <c r="N17" s="440">
        <v>17040</v>
      </c>
      <c r="O17" s="437">
        <v>3</v>
      </c>
      <c r="P17" s="438">
        <v>6913</v>
      </c>
      <c r="Q17" s="439">
        <v>5</v>
      </c>
      <c r="R17" s="440">
        <v>8947</v>
      </c>
      <c r="S17" s="757">
        <f t="shared" si="0"/>
        <v>42</v>
      </c>
      <c r="T17" s="758">
        <f t="shared" si="0"/>
        <v>80978</v>
      </c>
      <c r="U17" s="1087">
        <v>5</v>
      </c>
      <c r="W17" s="434">
        <f t="shared" si="1"/>
        <v>42</v>
      </c>
      <c r="X17" s="434">
        <f t="shared" si="2"/>
        <v>80978</v>
      </c>
      <c r="Y17" s="435">
        <f t="shared" si="3"/>
        <v>17040</v>
      </c>
      <c r="Z17" s="434">
        <f t="shared" si="4"/>
        <v>41.190202959999993</v>
      </c>
      <c r="AA17" s="434">
        <f t="shared" si="5"/>
        <v>5</v>
      </c>
    </row>
    <row r="18" spans="1:31" s="434" customFormat="1" ht="42.75" customHeight="1" x14ac:dyDescent="0.2">
      <c r="A18" s="436">
        <v>6</v>
      </c>
      <c r="B18" s="1078" t="s">
        <v>413</v>
      </c>
      <c r="C18" s="437">
        <v>6</v>
      </c>
      <c r="D18" s="438">
        <v>8818</v>
      </c>
      <c r="E18" s="439">
        <v>1</v>
      </c>
      <c r="F18" s="440">
        <v>9871</v>
      </c>
      <c r="G18" s="437">
        <v>6</v>
      </c>
      <c r="H18" s="438">
        <v>5832</v>
      </c>
      <c r="I18" s="439">
        <v>6</v>
      </c>
      <c r="J18" s="440">
        <v>14250</v>
      </c>
      <c r="K18" s="437">
        <v>8</v>
      </c>
      <c r="L18" s="438">
        <v>8065</v>
      </c>
      <c r="M18" s="439">
        <v>4</v>
      </c>
      <c r="N18" s="440">
        <v>15090</v>
      </c>
      <c r="O18" s="437">
        <v>6</v>
      </c>
      <c r="P18" s="438">
        <v>4635</v>
      </c>
      <c r="Q18" s="439">
        <v>6</v>
      </c>
      <c r="R18" s="440">
        <v>6263</v>
      </c>
      <c r="S18" s="759">
        <f t="shared" si="0"/>
        <v>43</v>
      </c>
      <c r="T18" s="761">
        <f t="shared" si="0"/>
        <v>72824</v>
      </c>
      <c r="U18" s="1087">
        <v>6</v>
      </c>
      <c r="W18" s="434">
        <f t="shared" si="1"/>
        <v>43</v>
      </c>
      <c r="X18" s="434">
        <f t="shared" si="2"/>
        <v>72824</v>
      </c>
      <c r="Y18" s="435">
        <f t="shared" si="3"/>
        <v>15090</v>
      </c>
      <c r="Z18" s="434">
        <f t="shared" si="4"/>
        <v>42.271744910000002</v>
      </c>
      <c r="AA18" s="434">
        <f t="shared" si="5"/>
        <v>6</v>
      </c>
    </row>
    <row r="19" spans="1:31" s="434" customFormat="1" ht="42.75" customHeight="1" x14ac:dyDescent="0.2">
      <c r="A19" s="436">
        <v>7</v>
      </c>
      <c r="B19" s="1078" t="s">
        <v>344</v>
      </c>
      <c r="C19" s="437">
        <v>4</v>
      </c>
      <c r="D19" s="438">
        <v>12435</v>
      </c>
      <c r="E19" s="439">
        <v>6</v>
      </c>
      <c r="F19" s="440">
        <v>7490</v>
      </c>
      <c r="G19" s="437">
        <v>4</v>
      </c>
      <c r="H19" s="438">
        <v>9733</v>
      </c>
      <c r="I19" s="439">
        <v>5</v>
      </c>
      <c r="J19" s="440">
        <v>14670</v>
      </c>
      <c r="K19" s="437">
        <v>5</v>
      </c>
      <c r="L19" s="438">
        <v>13230</v>
      </c>
      <c r="M19" s="439">
        <v>7</v>
      </c>
      <c r="N19" s="440">
        <v>15090</v>
      </c>
      <c r="O19" s="437">
        <v>7</v>
      </c>
      <c r="P19" s="438">
        <v>3040</v>
      </c>
      <c r="Q19" s="439">
        <v>7</v>
      </c>
      <c r="R19" s="440">
        <v>6201</v>
      </c>
      <c r="S19" s="757">
        <f t="shared" si="0"/>
        <v>45</v>
      </c>
      <c r="T19" s="758">
        <f t="shared" si="0"/>
        <v>81889</v>
      </c>
      <c r="U19" s="1087">
        <v>7</v>
      </c>
      <c r="W19" s="434">
        <f t="shared" si="1"/>
        <v>45</v>
      </c>
      <c r="X19" s="434">
        <f t="shared" si="2"/>
        <v>81889</v>
      </c>
      <c r="Y19" s="435">
        <f t="shared" si="3"/>
        <v>15090</v>
      </c>
      <c r="Z19" s="434">
        <f t="shared" si="4"/>
        <v>44.181094909999999</v>
      </c>
      <c r="AA19" s="434">
        <f t="shared" si="5"/>
        <v>7</v>
      </c>
    </row>
    <row r="20" spans="1:31" s="434" customFormat="1" ht="42.75" customHeight="1" thickBot="1" x14ac:dyDescent="0.25">
      <c r="A20" s="441">
        <v>8</v>
      </c>
      <c r="B20" s="1085" t="s">
        <v>155</v>
      </c>
      <c r="C20" s="442">
        <v>7</v>
      </c>
      <c r="D20" s="443">
        <v>8028</v>
      </c>
      <c r="E20" s="444">
        <v>8</v>
      </c>
      <c r="F20" s="443">
        <v>6063</v>
      </c>
      <c r="G20" s="442">
        <v>8</v>
      </c>
      <c r="H20" s="443">
        <v>5849</v>
      </c>
      <c r="I20" s="444">
        <v>8</v>
      </c>
      <c r="J20" s="445">
        <v>9263</v>
      </c>
      <c r="K20" s="442">
        <v>4</v>
      </c>
      <c r="L20" s="443">
        <v>13290</v>
      </c>
      <c r="M20" s="442">
        <v>5</v>
      </c>
      <c r="N20" s="445">
        <v>14705</v>
      </c>
      <c r="O20" s="442">
        <v>8</v>
      </c>
      <c r="P20" s="443">
        <v>2790</v>
      </c>
      <c r="Q20" s="444">
        <v>8</v>
      </c>
      <c r="R20" s="445">
        <v>5678</v>
      </c>
      <c r="S20" s="762">
        <f t="shared" si="0"/>
        <v>56</v>
      </c>
      <c r="T20" s="763">
        <f t="shared" si="0"/>
        <v>65666</v>
      </c>
      <c r="U20" s="1088">
        <v>8</v>
      </c>
      <c r="W20" s="434">
        <f t="shared" si="1"/>
        <v>56</v>
      </c>
      <c r="X20" s="434">
        <f t="shared" si="2"/>
        <v>65666</v>
      </c>
      <c r="Y20" s="435">
        <f t="shared" si="3"/>
        <v>14705</v>
      </c>
      <c r="Z20" s="434">
        <f t="shared" si="4"/>
        <v>55.343325295</v>
      </c>
      <c r="AA20" s="434">
        <f t="shared" si="5"/>
        <v>8</v>
      </c>
    </row>
    <row r="21" spans="1:31" ht="15.75" x14ac:dyDescent="0.25">
      <c r="B21" s="446"/>
      <c r="C21" s="446"/>
      <c r="D21" s="446" t="s">
        <v>33</v>
      </c>
      <c r="E21" s="446"/>
      <c r="AE21" s="422" t="s">
        <v>149</v>
      </c>
    </row>
    <row r="22" spans="1:31" ht="15" x14ac:dyDescent="0.2">
      <c r="A22" s="447"/>
      <c r="B22" s="343" t="s">
        <v>887</v>
      </c>
      <c r="C22" s="448"/>
      <c r="D22" s="448"/>
      <c r="E22" s="448"/>
      <c r="F22" s="448"/>
      <c r="G22" s="448"/>
      <c r="H22" s="448"/>
      <c r="L22" s="343" t="s">
        <v>888</v>
      </c>
      <c r="O22" s="448"/>
    </row>
    <row r="23" spans="1:31" ht="15" x14ac:dyDescent="0.2">
      <c r="A23" s="447"/>
      <c r="B23" s="448"/>
      <c r="C23" s="448"/>
      <c r="D23" s="448"/>
      <c r="E23" s="448"/>
      <c r="F23" s="448"/>
      <c r="G23" s="448"/>
      <c r="H23" s="448"/>
    </row>
    <row r="24" spans="1:31" ht="15" x14ac:dyDescent="0.2">
      <c r="A24" s="447"/>
      <c r="B24" s="448"/>
      <c r="C24" s="448"/>
      <c r="D24" s="448"/>
      <c r="E24" s="448"/>
      <c r="F24" s="448"/>
      <c r="G24" s="448"/>
      <c r="H24" s="448"/>
    </row>
  </sheetData>
  <sortState ref="B13:T20">
    <sortCondition ref="S13:S20"/>
    <sortCondition descending="1" ref="T13:T20"/>
  </sortState>
  <mergeCells count="19">
    <mergeCell ref="A8:A10"/>
    <mergeCell ref="B8:B10"/>
    <mergeCell ref="C8:D8"/>
    <mergeCell ref="E8:F8"/>
    <mergeCell ref="G8:H8"/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</mergeCells>
  <printOptions horizontalCentered="1"/>
  <pageMargins left="0.39374999999999999" right="0.39374999999999999" top="0.39374999999999999" bottom="0.39374999999999999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2">
    <tabColor rgb="FF808080"/>
    <pageSetUpPr fitToPage="1"/>
  </sheetPr>
  <dimension ref="A1:IW54"/>
  <sheetViews>
    <sheetView zoomScale="84" zoomScaleNormal="84" zoomScalePageLayoutView="55" workbookViewId="0">
      <selection activeCell="AC11" sqref="AC11"/>
    </sheetView>
  </sheetViews>
  <sheetFormatPr defaultRowHeight="15" x14ac:dyDescent="0.2"/>
  <cols>
    <col min="1" max="1" width="5.140625" style="308"/>
    <col min="2" max="2" width="21.85546875" style="313"/>
    <col min="3" max="3" width="19.85546875" style="309"/>
    <col min="4" max="4" width="5.7109375" style="309"/>
    <col min="5" max="5" width="9.28515625" style="310"/>
    <col min="6" max="6" width="5.7109375" style="309"/>
    <col min="7" max="7" width="9.28515625" style="310"/>
    <col min="8" max="8" width="5.7109375" style="309"/>
    <col min="9" max="9" width="9.28515625" style="310"/>
    <col min="10" max="10" width="5.7109375" style="309"/>
    <col min="11" max="11" width="9.28515625" style="310"/>
    <col min="12" max="12" width="5.7109375" style="309"/>
    <col min="13" max="13" width="9.28515625" style="310"/>
    <col min="14" max="14" width="5.7109375" style="309"/>
    <col min="15" max="15" width="9.28515625" style="310"/>
    <col min="16" max="16" width="5.7109375" style="309"/>
    <col min="17" max="17" width="9.28515625" style="310"/>
    <col min="18" max="18" width="5.7109375" style="309"/>
    <col min="19" max="19" width="9.28515625" style="310"/>
    <col min="20" max="20" width="6.7109375" style="309"/>
    <col min="21" max="21" width="10" style="310"/>
    <col min="22" max="22" width="10.5703125" style="309"/>
    <col min="23" max="28" width="0" style="309" hidden="1"/>
    <col min="29" max="257" width="9.140625" style="309"/>
    <col min="258" max="16384" width="9.140625" style="312"/>
  </cols>
  <sheetData>
    <row r="1" spans="1:31" ht="23.25" x14ac:dyDescent="0.35">
      <c r="B1" s="1733" t="s">
        <v>0</v>
      </c>
      <c r="C1" s="1733"/>
      <c r="K1" s="311" t="s">
        <v>1</v>
      </c>
      <c r="Q1" s="309"/>
    </row>
    <row r="2" spans="1:31" ht="23.25" x14ac:dyDescent="0.35">
      <c r="B2" s="1734" t="s">
        <v>2</v>
      </c>
      <c r="C2" s="1734"/>
      <c r="K2" s="248" t="s">
        <v>412</v>
      </c>
    </row>
    <row r="3" spans="1:31" ht="23.25" x14ac:dyDescent="0.35">
      <c r="K3" s="311" t="s">
        <v>30</v>
      </c>
    </row>
    <row r="5" spans="1:31" s="309" customFormat="1" ht="20.25" customHeight="1" thickBot="1" x14ac:dyDescent="0.25">
      <c r="A5" s="1735" t="s">
        <v>4</v>
      </c>
      <c r="B5" s="1736" t="s">
        <v>31</v>
      </c>
      <c r="C5" s="1737" t="s">
        <v>5</v>
      </c>
      <c r="D5" s="1731" t="s">
        <v>6</v>
      </c>
      <c r="E5" s="1731"/>
      <c r="F5" s="1730" t="s">
        <v>7</v>
      </c>
      <c r="G5" s="1730"/>
      <c r="H5" s="1731" t="s">
        <v>8</v>
      </c>
      <c r="I5" s="1731"/>
      <c r="J5" s="1730" t="s">
        <v>9</v>
      </c>
      <c r="K5" s="1730"/>
      <c r="L5" s="1731" t="s">
        <v>10</v>
      </c>
      <c r="M5" s="1731"/>
      <c r="N5" s="1730" t="s">
        <v>11</v>
      </c>
      <c r="O5" s="1730"/>
      <c r="P5" s="1731" t="s">
        <v>12</v>
      </c>
      <c r="Q5" s="1731"/>
      <c r="R5" s="1730" t="s">
        <v>13</v>
      </c>
      <c r="S5" s="1730"/>
      <c r="T5" s="1732" t="s">
        <v>18</v>
      </c>
      <c r="U5" s="1732"/>
      <c r="V5" s="1732"/>
    </row>
    <row r="6" spans="1:31" s="309" customFormat="1" ht="27.75" customHeight="1" thickBot="1" x14ac:dyDescent="0.25">
      <c r="A6" s="1735"/>
      <c r="B6" s="1736"/>
      <c r="C6" s="1737"/>
      <c r="D6" s="1705" t="s">
        <v>403</v>
      </c>
      <c r="E6" s="1722"/>
      <c r="F6" s="1705" t="s">
        <v>404</v>
      </c>
      <c r="G6" s="1722"/>
      <c r="H6" s="1705" t="s">
        <v>406</v>
      </c>
      <c r="I6" s="1722"/>
      <c r="J6" s="1705" t="s">
        <v>411</v>
      </c>
      <c r="K6" s="1722"/>
      <c r="L6" s="1705" t="s">
        <v>407</v>
      </c>
      <c r="M6" s="1722"/>
      <c r="N6" s="1705" t="s">
        <v>410</v>
      </c>
      <c r="O6" s="1722"/>
      <c r="P6" s="1705" t="s">
        <v>409</v>
      </c>
      <c r="Q6" s="1722"/>
      <c r="R6" s="1705" t="s">
        <v>408</v>
      </c>
      <c r="S6" s="1722"/>
      <c r="T6" s="1732"/>
      <c r="U6" s="1732"/>
      <c r="V6" s="1732"/>
    </row>
    <row r="7" spans="1:31" s="309" customFormat="1" ht="12.75" customHeight="1" x14ac:dyDescent="0.2">
      <c r="A7" s="1735"/>
      <c r="B7" s="1736"/>
      <c r="C7" s="1737"/>
      <c r="D7" s="590"/>
      <c r="E7" s="591"/>
      <c r="F7" s="590"/>
      <c r="G7" s="592"/>
      <c r="H7" s="593"/>
      <c r="I7" s="591"/>
      <c r="J7" s="590"/>
      <c r="K7" s="592"/>
      <c r="L7" s="593"/>
      <c r="M7" s="591"/>
      <c r="N7" s="590"/>
      <c r="O7" s="594"/>
      <c r="P7" s="593"/>
      <c r="Q7" s="591"/>
      <c r="R7" s="590"/>
      <c r="S7" s="592"/>
      <c r="T7" s="593"/>
      <c r="U7" s="595"/>
      <c r="V7" s="596"/>
      <c r="W7" s="314"/>
      <c r="X7" s="314"/>
      <c r="Y7" s="314"/>
      <c r="Z7" s="314"/>
      <c r="AA7" s="314"/>
    </row>
    <row r="8" spans="1:31" s="309" customFormat="1" ht="12.75" customHeight="1" x14ac:dyDescent="0.2">
      <c r="A8" s="597"/>
      <c r="B8" s="598"/>
      <c r="C8" s="599"/>
      <c r="D8" s="600" t="s">
        <v>19</v>
      </c>
      <c r="E8" s="601" t="s">
        <v>20</v>
      </c>
      <c r="F8" s="600" t="s">
        <v>19</v>
      </c>
      <c r="G8" s="602" t="s">
        <v>20</v>
      </c>
      <c r="H8" s="603" t="s">
        <v>19</v>
      </c>
      <c r="I8" s="601" t="s">
        <v>20</v>
      </c>
      <c r="J8" s="600" t="s">
        <v>19</v>
      </c>
      <c r="K8" s="602" t="s">
        <v>20</v>
      </c>
      <c r="L8" s="603" t="s">
        <v>19</v>
      </c>
      <c r="M8" s="601" t="s">
        <v>20</v>
      </c>
      <c r="N8" s="600" t="s">
        <v>19</v>
      </c>
      <c r="O8" s="604" t="s">
        <v>20</v>
      </c>
      <c r="P8" s="603" t="s">
        <v>19</v>
      </c>
      <c r="Q8" s="601" t="s">
        <v>20</v>
      </c>
      <c r="R8" s="600" t="s">
        <v>19</v>
      </c>
      <c r="S8" s="602" t="s">
        <v>20</v>
      </c>
      <c r="T8" s="603" t="s">
        <v>19</v>
      </c>
      <c r="U8" s="605" t="s">
        <v>21</v>
      </c>
      <c r="V8" s="606" t="s">
        <v>22</v>
      </c>
      <c r="W8" s="314"/>
      <c r="X8" s="314"/>
      <c r="Y8" s="314"/>
      <c r="Z8" s="314"/>
      <c r="AA8" s="314"/>
    </row>
    <row r="9" spans="1:31" s="309" customFormat="1" ht="12.75" customHeight="1" x14ac:dyDescent="0.2">
      <c r="A9" s="607"/>
      <c r="B9" s="608"/>
      <c r="C9" s="609"/>
      <c r="D9" s="610"/>
      <c r="E9" s="611"/>
      <c r="F9" s="610"/>
      <c r="G9" s="612"/>
      <c r="H9" s="613"/>
      <c r="I9" s="611"/>
      <c r="J9" s="610"/>
      <c r="K9" s="612"/>
      <c r="L9" s="613"/>
      <c r="M9" s="611"/>
      <c r="N9" s="610"/>
      <c r="O9" s="612"/>
      <c r="P9" s="613"/>
      <c r="Q9" s="611"/>
      <c r="R9" s="610"/>
      <c r="S9" s="612"/>
      <c r="T9" s="613"/>
      <c r="U9" s="614"/>
      <c r="V9" s="615"/>
      <c r="W9" s="314"/>
      <c r="X9" s="314"/>
      <c r="Y9" s="314"/>
      <c r="Z9" s="314"/>
      <c r="AA9" s="314"/>
    </row>
    <row r="10" spans="1:31" s="309" customFormat="1" ht="12.75" customHeight="1" x14ac:dyDescent="0.2">
      <c r="A10" s="317"/>
      <c r="B10" s="315"/>
      <c r="C10" s="316"/>
      <c r="D10" s="318"/>
      <c r="E10" s="319"/>
      <c r="F10" s="320"/>
      <c r="G10" s="321"/>
      <c r="H10" s="318"/>
      <c r="I10" s="319"/>
      <c r="J10" s="320"/>
      <c r="K10" s="321"/>
      <c r="L10" s="318"/>
      <c r="M10" s="319"/>
      <c r="N10" s="320"/>
      <c r="O10" s="321"/>
      <c r="P10" s="318"/>
      <c r="Q10" s="319"/>
      <c r="R10" s="320"/>
      <c r="S10" s="321"/>
      <c r="T10" s="318"/>
      <c r="U10" s="319"/>
      <c r="V10" s="322"/>
      <c r="W10" s="314"/>
      <c r="X10" s="314"/>
      <c r="Y10" s="314"/>
      <c r="Z10" s="314"/>
      <c r="AA10" s="314"/>
    </row>
    <row r="11" spans="1:31" s="329" customFormat="1" ht="15" customHeight="1" x14ac:dyDescent="0.2">
      <c r="A11" s="740">
        <v>1</v>
      </c>
      <c r="B11" s="335" t="s">
        <v>160</v>
      </c>
      <c r="C11" s="337" t="s">
        <v>161</v>
      </c>
      <c r="D11" s="324">
        <v>1</v>
      </c>
      <c r="E11" s="325">
        <v>3064</v>
      </c>
      <c r="F11" s="326">
        <v>2</v>
      </c>
      <c r="G11" s="327">
        <v>2458</v>
      </c>
      <c r="H11" s="324">
        <v>1</v>
      </c>
      <c r="I11" s="325">
        <v>2401</v>
      </c>
      <c r="J11" s="326">
        <v>1</v>
      </c>
      <c r="K11" s="328">
        <v>4633</v>
      </c>
      <c r="L11" s="324">
        <v>3</v>
      </c>
      <c r="M11" s="325">
        <v>3175</v>
      </c>
      <c r="N11" s="326">
        <v>4</v>
      </c>
      <c r="O11" s="328">
        <v>3840</v>
      </c>
      <c r="P11" s="324">
        <v>3</v>
      </c>
      <c r="Q11" s="325">
        <v>2360</v>
      </c>
      <c r="R11" s="326">
        <v>1</v>
      </c>
      <c r="S11" s="328">
        <v>8870</v>
      </c>
      <c r="T11" s="752">
        <f t="shared" ref="T11:T48" si="0">IF(ISNUMBER(D11)=TRUE(),SUM(D11,F11,H11,J11,L11,N11,P11,R11),"")</f>
        <v>16</v>
      </c>
      <c r="U11" s="753">
        <f>+E11+G11+I11+K11+M11+O11+Q11+S11</f>
        <v>30801</v>
      </c>
      <c r="V11" s="740">
        <v>1</v>
      </c>
      <c r="W11" s="329">
        <f t="shared" ref="W11:W17" si="1">IF(ISNUMBER(V11)=TRUE(),1,"")</f>
        <v>1</v>
      </c>
      <c r="X11" s="329">
        <f t="shared" ref="X11:Y17" si="2">IF(ISNUMBER(T11)=TRUE(),T11,"")</f>
        <v>16</v>
      </c>
      <c r="Y11" s="329">
        <f t="shared" si="2"/>
        <v>30801</v>
      </c>
      <c r="Z11" s="330">
        <f t="shared" ref="Z11:Z33" si="3">MAX(E11,G11,I11,K11,M11,O11,Q11,S11)</f>
        <v>8870</v>
      </c>
      <c r="AA11" s="329">
        <f t="shared" ref="AA11:AA17" si="4">IF(ISNUMBER(X11)=TRUE(),X11-Y11/100000-Z11/1000000000,"")</f>
        <v>15.69198113</v>
      </c>
      <c r="AB11" s="329">
        <f t="shared" ref="AB11:AB17" si="5">IF(ISNUMBER(AA11)=TRUE(),RANK(AA11,$AA$11:$AA$54,1),"")</f>
        <v>1</v>
      </c>
    </row>
    <row r="12" spans="1:31" s="329" customFormat="1" ht="15" customHeight="1" x14ac:dyDescent="0.2">
      <c r="A12" s="741">
        <v>2</v>
      </c>
      <c r="B12" s="282" t="s">
        <v>148</v>
      </c>
      <c r="C12" s="337" t="s">
        <v>166</v>
      </c>
      <c r="D12" s="331">
        <v>2</v>
      </c>
      <c r="E12" s="332">
        <v>4821</v>
      </c>
      <c r="F12" s="333">
        <v>1</v>
      </c>
      <c r="G12" s="334">
        <v>6601</v>
      </c>
      <c r="H12" s="331">
        <v>2</v>
      </c>
      <c r="I12" s="332">
        <v>2286</v>
      </c>
      <c r="J12" s="333">
        <v>1</v>
      </c>
      <c r="K12" s="334">
        <v>6500</v>
      </c>
      <c r="L12" s="331">
        <v>2</v>
      </c>
      <c r="M12" s="332">
        <v>3955</v>
      </c>
      <c r="N12" s="333">
        <v>4</v>
      </c>
      <c r="O12" s="334">
        <v>4555</v>
      </c>
      <c r="P12" s="331">
        <v>2</v>
      </c>
      <c r="Q12" s="332">
        <v>3230</v>
      </c>
      <c r="R12" s="333">
        <v>5</v>
      </c>
      <c r="S12" s="334">
        <v>2605</v>
      </c>
      <c r="T12" s="752">
        <f t="shared" si="0"/>
        <v>19</v>
      </c>
      <c r="U12" s="753">
        <f>+E12+G12+I12+K12+M12+O12+Q12+S12</f>
        <v>34553</v>
      </c>
      <c r="V12" s="741">
        <v>2</v>
      </c>
      <c r="W12" s="329">
        <f t="shared" si="1"/>
        <v>1</v>
      </c>
      <c r="X12" s="329">
        <f t="shared" si="2"/>
        <v>19</v>
      </c>
      <c r="Y12" s="329">
        <f t="shared" si="2"/>
        <v>34553</v>
      </c>
      <c r="Z12" s="330">
        <f t="shared" si="3"/>
        <v>6601</v>
      </c>
      <c r="AA12" s="329">
        <f t="shared" si="4"/>
        <v>18.654463399000001</v>
      </c>
      <c r="AB12" s="329">
        <f t="shared" si="5"/>
        <v>2</v>
      </c>
    </row>
    <row r="13" spans="1:31" s="329" customFormat="1" ht="15" customHeight="1" x14ac:dyDescent="0.2">
      <c r="A13" s="740">
        <v>3</v>
      </c>
      <c r="B13" s="335" t="s">
        <v>164</v>
      </c>
      <c r="C13" s="337" t="s">
        <v>163</v>
      </c>
      <c r="D13" s="331">
        <v>2</v>
      </c>
      <c r="E13" s="332">
        <v>2725</v>
      </c>
      <c r="F13" s="333">
        <v>1</v>
      </c>
      <c r="G13" s="334">
        <v>3030</v>
      </c>
      <c r="H13" s="331">
        <v>2</v>
      </c>
      <c r="I13" s="332">
        <v>1939</v>
      </c>
      <c r="J13" s="333">
        <v>3</v>
      </c>
      <c r="K13" s="334">
        <v>4476</v>
      </c>
      <c r="L13" s="331">
        <v>4</v>
      </c>
      <c r="M13" s="332">
        <v>3445</v>
      </c>
      <c r="N13" s="333">
        <v>2</v>
      </c>
      <c r="O13" s="334">
        <v>5845</v>
      </c>
      <c r="P13" s="331">
        <v>4</v>
      </c>
      <c r="Q13" s="332">
        <v>1570</v>
      </c>
      <c r="R13" s="333">
        <v>4</v>
      </c>
      <c r="S13" s="334">
        <v>2455</v>
      </c>
      <c r="T13" s="752">
        <f t="shared" si="0"/>
        <v>22</v>
      </c>
      <c r="U13" s="753">
        <f>IF(ISNUMBER(E13)=TRUE(),SUM(E13,G13,I13,K13,M13,O13,Q13,S13),"")</f>
        <v>25485</v>
      </c>
      <c r="V13" s="740">
        <v>3</v>
      </c>
      <c r="W13" s="329">
        <f t="shared" si="1"/>
        <v>1</v>
      </c>
      <c r="X13" s="329">
        <f t="shared" si="2"/>
        <v>22</v>
      </c>
      <c r="Y13" s="329">
        <f t="shared" si="2"/>
        <v>25485</v>
      </c>
      <c r="Z13" s="330">
        <f t="shared" si="3"/>
        <v>5845</v>
      </c>
      <c r="AA13" s="329">
        <f t="shared" si="4"/>
        <v>21.745144154999998</v>
      </c>
      <c r="AB13" s="329">
        <f t="shared" si="5"/>
        <v>3</v>
      </c>
      <c r="AE13" s="336"/>
    </row>
    <row r="14" spans="1:31" s="329" customFormat="1" ht="15" customHeight="1" x14ac:dyDescent="0.2">
      <c r="A14" s="741">
        <v>4</v>
      </c>
      <c r="B14" s="335" t="s">
        <v>175</v>
      </c>
      <c r="C14" s="323" t="s">
        <v>152</v>
      </c>
      <c r="D14" s="331">
        <v>4</v>
      </c>
      <c r="E14" s="332">
        <v>1918</v>
      </c>
      <c r="F14" s="333">
        <v>4</v>
      </c>
      <c r="G14" s="334">
        <v>2083</v>
      </c>
      <c r="H14" s="331">
        <v>6</v>
      </c>
      <c r="I14" s="332">
        <v>685</v>
      </c>
      <c r="J14" s="333">
        <v>2</v>
      </c>
      <c r="K14" s="334">
        <v>4393</v>
      </c>
      <c r="L14" s="331">
        <v>2</v>
      </c>
      <c r="M14" s="332">
        <v>4735</v>
      </c>
      <c r="N14" s="333">
        <v>2</v>
      </c>
      <c r="O14" s="334">
        <v>4720</v>
      </c>
      <c r="P14" s="331">
        <v>1</v>
      </c>
      <c r="Q14" s="332">
        <v>3980</v>
      </c>
      <c r="R14" s="333">
        <v>2</v>
      </c>
      <c r="S14" s="334">
        <v>2985</v>
      </c>
      <c r="T14" s="752">
        <f t="shared" si="0"/>
        <v>23</v>
      </c>
      <c r="U14" s="753">
        <f>+E14+G14+I14+K14+M14+O14+Q14+S14</f>
        <v>25499</v>
      </c>
      <c r="V14" s="741">
        <v>4</v>
      </c>
      <c r="W14" s="329">
        <f t="shared" si="1"/>
        <v>1</v>
      </c>
      <c r="X14" s="329">
        <f t="shared" si="2"/>
        <v>23</v>
      </c>
      <c r="Y14" s="329">
        <f t="shared" si="2"/>
        <v>25499</v>
      </c>
      <c r="Z14" s="330">
        <f t="shared" si="3"/>
        <v>4735</v>
      </c>
      <c r="AA14" s="329">
        <f t="shared" si="4"/>
        <v>22.745005265</v>
      </c>
      <c r="AB14" s="329">
        <f t="shared" si="5"/>
        <v>4</v>
      </c>
    </row>
    <row r="15" spans="1:31" s="329" customFormat="1" ht="15" customHeight="1" x14ac:dyDescent="0.2">
      <c r="A15" s="740">
        <v>5</v>
      </c>
      <c r="B15" s="282" t="s">
        <v>416</v>
      </c>
      <c r="C15" s="337" t="s">
        <v>161</v>
      </c>
      <c r="D15" s="331">
        <v>4</v>
      </c>
      <c r="E15" s="332">
        <v>3946</v>
      </c>
      <c r="F15" s="333">
        <v>6</v>
      </c>
      <c r="G15" s="334">
        <v>1011</v>
      </c>
      <c r="H15" s="331">
        <v>5</v>
      </c>
      <c r="I15" s="332">
        <v>1640</v>
      </c>
      <c r="J15" s="333">
        <v>1</v>
      </c>
      <c r="K15" s="334">
        <v>6290</v>
      </c>
      <c r="L15" s="331">
        <v>1</v>
      </c>
      <c r="M15" s="332">
        <v>5150</v>
      </c>
      <c r="N15" s="333">
        <v>6</v>
      </c>
      <c r="O15" s="334">
        <v>4300</v>
      </c>
      <c r="P15" s="331">
        <v>1</v>
      </c>
      <c r="Q15" s="332">
        <v>3385</v>
      </c>
      <c r="R15" s="333">
        <v>1</v>
      </c>
      <c r="S15" s="334">
        <v>3505</v>
      </c>
      <c r="T15" s="752">
        <f t="shared" si="0"/>
        <v>25</v>
      </c>
      <c r="U15" s="753">
        <f>IF(ISNUMBER(E15)=TRUE(),SUM(E15,G15,I15,K15,M15,O15,Q15,S15),"")</f>
        <v>29227</v>
      </c>
      <c r="V15" s="740">
        <v>5</v>
      </c>
      <c r="W15" s="329">
        <f t="shared" si="1"/>
        <v>1</v>
      </c>
      <c r="X15" s="329">
        <f t="shared" si="2"/>
        <v>25</v>
      </c>
      <c r="Y15" s="329">
        <f t="shared" si="2"/>
        <v>29227</v>
      </c>
      <c r="Z15" s="330">
        <f t="shared" si="3"/>
        <v>6290</v>
      </c>
      <c r="AA15" s="329">
        <f t="shared" si="4"/>
        <v>24.70772371</v>
      </c>
      <c r="AB15" s="329">
        <f t="shared" si="5"/>
        <v>5</v>
      </c>
    </row>
    <row r="16" spans="1:31" s="329" customFormat="1" ht="15" customHeight="1" x14ac:dyDescent="0.2">
      <c r="A16" s="740">
        <v>6</v>
      </c>
      <c r="B16" s="335" t="s">
        <v>174</v>
      </c>
      <c r="C16" s="323" t="s">
        <v>152</v>
      </c>
      <c r="D16" s="331">
        <v>8</v>
      </c>
      <c r="E16" s="332">
        <v>2594</v>
      </c>
      <c r="F16" s="333">
        <v>1</v>
      </c>
      <c r="G16" s="334">
        <v>3512</v>
      </c>
      <c r="H16" s="331">
        <v>3</v>
      </c>
      <c r="I16" s="332">
        <v>2216</v>
      </c>
      <c r="J16" s="333">
        <v>5</v>
      </c>
      <c r="K16" s="334">
        <v>4224</v>
      </c>
      <c r="L16" s="331">
        <v>1</v>
      </c>
      <c r="M16" s="332">
        <v>4620</v>
      </c>
      <c r="N16" s="333">
        <v>2</v>
      </c>
      <c r="O16" s="334">
        <v>5875</v>
      </c>
      <c r="P16" s="331">
        <v>2</v>
      </c>
      <c r="Q16" s="332">
        <v>2535</v>
      </c>
      <c r="R16" s="333">
        <v>3</v>
      </c>
      <c r="S16" s="334">
        <v>3203</v>
      </c>
      <c r="T16" s="752">
        <f t="shared" si="0"/>
        <v>25</v>
      </c>
      <c r="U16" s="753">
        <f>+E16+G16+I16+K16+M16+O16+Q16+S16</f>
        <v>28779</v>
      </c>
      <c r="V16" s="740">
        <v>6</v>
      </c>
      <c r="W16" s="329">
        <f t="shared" si="1"/>
        <v>1</v>
      </c>
      <c r="X16" s="329">
        <f t="shared" si="2"/>
        <v>25</v>
      </c>
      <c r="Y16" s="329">
        <f t="shared" si="2"/>
        <v>28779</v>
      </c>
      <c r="Z16" s="330">
        <f t="shared" si="3"/>
        <v>5875</v>
      </c>
      <c r="AA16" s="329">
        <f t="shared" si="4"/>
        <v>24.712204125</v>
      </c>
      <c r="AB16" s="329">
        <f t="shared" si="5"/>
        <v>6</v>
      </c>
    </row>
    <row r="17" spans="1:28" ht="15" customHeight="1" x14ac:dyDescent="0.2">
      <c r="A17" s="741">
        <v>7</v>
      </c>
      <c r="B17" s="335" t="s">
        <v>170</v>
      </c>
      <c r="C17" s="337" t="s">
        <v>151</v>
      </c>
      <c r="D17" s="331">
        <v>3</v>
      </c>
      <c r="E17" s="332">
        <v>3991</v>
      </c>
      <c r="F17" s="333">
        <v>6</v>
      </c>
      <c r="G17" s="334">
        <v>2129</v>
      </c>
      <c r="H17" s="331">
        <v>1</v>
      </c>
      <c r="I17" s="332">
        <v>3046</v>
      </c>
      <c r="J17" s="333">
        <v>7</v>
      </c>
      <c r="K17" s="334">
        <v>2675</v>
      </c>
      <c r="L17" s="331">
        <v>3</v>
      </c>
      <c r="M17" s="332">
        <v>3890</v>
      </c>
      <c r="N17" s="333">
        <v>5</v>
      </c>
      <c r="O17" s="334">
        <v>3365</v>
      </c>
      <c r="P17" s="331">
        <v>1</v>
      </c>
      <c r="Q17" s="332">
        <v>4685</v>
      </c>
      <c r="R17" s="333">
        <v>1</v>
      </c>
      <c r="S17" s="334">
        <v>3285</v>
      </c>
      <c r="T17" s="752">
        <f t="shared" si="0"/>
        <v>27</v>
      </c>
      <c r="U17" s="753">
        <f>+E17+G17+I17+K17+M17+O17+Q17+S17</f>
        <v>27066</v>
      </c>
      <c r="V17" s="741">
        <v>7</v>
      </c>
      <c r="W17" s="329">
        <f t="shared" si="1"/>
        <v>1</v>
      </c>
      <c r="X17" s="329">
        <f t="shared" si="2"/>
        <v>27</v>
      </c>
      <c r="Y17" s="329">
        <f t="shared" si="2"/>
        <v>27066</v>
      </c>
      <c r="Z17" s="330">
        <f t="shared" si="3"/>
        <v>4685</v>
      </c>
      <c r="AA17" s="329">
        <f t="shared" si="4"/>
        <v>26.729335315</v>
      </c>
      <c r="AB17" s="329">
        <f t="shared" si="5"/>
        <v>7</v>
      </c>
    </row>
    <row r="18" spans="1:28" ht="15" customHeight="1" x14ac:dyDescent="0.2">
      <c r="A18" s="740">
        <v>8</v>
      </c>
      <c r="B18" s="282" t="s">
        <v>45</v>
      </c>
      <c r="C18" s="283" t="s">
        <v>344</v>
      </c>
      <c r="D18" s="331">
        <v>3</v>
      </c>
      <c r="E18" s="332">
        <v>2589</v>
      </c>
      <c r="F18" s="333">
        <v>5</v>
      </c>
      <c r="G18" s="334">
        <v>1472</v>
      </c>
      <c r="H18" s="331">
        <v>1</v>
      </c>
      <c r="I18" s="332">
        <v>5682</v>
      </c>
      <c r="J18" s="333">
        <v>2</v>
      </c>
      <c r="K18" s="334">
        <v>6105</v>
      </c>
      <c r="L18" s="331">
        <v>4</v>
      </c>
      <c r="M18" s="332">
        <v>3795</v>
      </c>
      <c r="N18" s="333">
        <v>1</v>
      </c>
      <c r="O18" s="334">
        <v>6100</v>
      </c>
      <c r="P18" s="331">
        <v>6</v>
      </c>
      <c r="Q18" s="332">
        <v>800</v>
      </c>
      <c r="R18" s="333">
        <v>6</v>
      </c>
      <c r="S18" s="334">
        <v>1145</v>
      </c>
      <c r="T18" s="752">
        <f t="shared" si="0"/>
        <v>28</v>
      </c>
      <c r="U18" s="753">
        <f>IF(ISNUMBER(E18)=TRUE(),SUM(E18,G18,I18,K18,M18,O18,Q18,S18),"")</f>
        <v>27688</v>
      </c>
      <c r="V18" s="740">
        <v>8</v>
      </c>
      <c r="W18" s="329"/>
      <c r="X18" s="329">
        <f t="shared" ref="X18:X34" si="6">IF(ISNUMBER(T18)=TRUE(),T18,"")</f>
        <v>28</v>
      </c>
      <c r="Y18" s="329"/>
      <c r="Z18" s="330">
        <f t="shared" si="3"/>
        <v>6105</v>
      </c>
      <c r="AA18" s="329"/>
      <c r="AB18" s="329"/>
    </row>
    <row r="19" spans="1:28" ht="15.75" customHeight="1" x14ac:dyDescent="0.2">
      <c r="A19" s="741">
        <v>9</v>
      </c>
      <c r="B19" s="282" t="s">
        <v>417</v>
      </c>
      <c r="C19" s="337" t="s">
        <v>166</v>
      </c>
      <c r="D19" s="331">
        <v>2</v>
      </c>
      <c r="E19" s="332">
        <v>4545</v>
      </c>
      <c r="F19" s="333">
        <v>3</v>
      </c>
      <c r="G19" s="334">
        <v>2135</v>
      </c>
      <c r="H19" s="331">
        <v>7</v>
      </c>
      <c r="I19" s="332">
        <v>1233</v>
      </c>
      <c r="J19" s="333">
        <v>1</v>
      </c>
      <c r="K19" s="334">
        <v>5640</v>
      </c>
      <c r="L19" s="331">
        <v>5</v>
      </c>
      <c r="M19" s="332">
        <v>2695</v>
      </c>
      <c r="N19" s="333">
        <v>6</v>
      </c>
      <c r="O19" s="334">
        <v>3325</v>
      </c>
      <c r="P19" s="331">
        <v>2</v>
      </c>
      <c r="Q19" s="332">
        <v>2100</v>
      </c>
      <c r="R19" s="333">
        <v>3</v>
      </c>
      <c r="S19" s="334">
        <v>2810</v>
      </c>
      <c r="T19" s="752">
        <f t="shared" si="0"/>
        <v>29</v>
      </c>
      <c r="U19" s="753">
        <f>IF(ISNUMBER(E19)=TRUE(),SUM(E19,G19,I19,K19,M19,O19,Q19,S19),"")</f>
        <v>24483</v>
      </c>
      <c r="V19" s="741">
        <v>9</v>
      </c>
      <c r="W19" s="329">
        <f t="shared" ref="W19:W32" si="7">IF(ISNUMBER(V19)=TRUE(),1,"")</f>
        <v>1</v>
      </c>
      <c r="X19" s="329">
        <f t="shared" si="6"/>
        <v>29</v>
      </c>
      <c r="Y19" s="329">
        <f t="shared" ref="Y19:Y26" si="8">IF(ISNUMBER(U19)=TRUE(),U19,"")</f>
        <v>24483</v>
      </c>
      <c r="Z19" s="330">
        <f t="shared" si="3"/>
        <v>5640</v>
      </c>
      <c r="AA19" s="329">
        <f t="shared" ref="AA19:AA26" si="9">IF(ISNUMBER(X19)=TRUE(),X19-Y19/100000-Z19/1000000000,"")</f>
        <v>28.755164359999998</v>
      </c>
      <c r="AB19" s="329">
        <f t="shared" ref="AB19:AB26" si="10">IF(ISNUMBER(AA19)=TRUE(),RANK(AA19,$AA$11:$AA$54,1),"")</f>
        <v>8</v>
      </c>
    </row>
    <row r="20" spans="1:28" ht="15.75" x14ac:dyDescent="0.2">
      <c r="A20" s="741">
        <v>11</v>
      </c>
      <c r="B20" s="335" t="s">
        <v>177</v>
      </c>
      <c r="C20" s="337" t="s">
        <v>151</v>
      </c>
      <c r="D20" s="331">
        <v>5</v>
      </c>
      <c r="E20" s="332">
        <v>1468</v>
      </c>
      <c r="F20" s="333">
        <v>3</v>
      </c>
      <c r="G20" s="334">
        <v>2487</v>
      </c>
      <c r="H20" s="331">
        <v>5</v>
      </c>
      <c r="I20" s="332">
        <v>884</v>
      </c>
      <c r="J20" s="333">
        <v>3</v>
      </c>
      <c r="K20" s="334">
        <v>5180</v>
      </c>
      <c r="L20" s="331">
        <v>5</v>
      </c>
      <c r="M20" s="332">
        <v>2660</v>
      </c>
      <c r="N20" s="333">
        <v>1</v>
      </c>
      <c r="O20" s="334">
        <v>9025</v>
      </c>
      <c r="P20" s="331">
        <v>8</v>
      </c>
      <c r="Q20" s="332">
        <v>175</v>
      </c>
      <c r="R20" s="333">
        <v>1</v>
      </c>
      <c r="S20" s="334">
        <v>3325</v>
      </c>
      <c r="T20" s="752">
        <f t="shared" si="0"/>
        <v>31</v>
      </c>
      <c r="U20" s="753">
        <f>+E20+G20+I20+K20+M20+O20+Q20+S20</f>
        <v>25204</v>
      </c>
      <c r="V20" s="741">
        <v>11</v>
      </c>
      <c r="W20" s="329">
        <f t="shared" si="7"/>
        <v>1</v>
      </c>
      <c r="X20" s="329">
        <f t="shared" si="6"/>
        <v>31</v>
      </c>
      <c r="Y20" s="329">
        <f t="shared" si="8"/>
        <v>25204</v>
      </c>
      <c r="Z20" s="330">
        <f t="shared" si="3"/>
        <v>9025</v>
      </c>
      <c r="AA20" s="329">
        <f t="shared" si="9"/>
        <v>30.747950974999998</v>
      </c>
      <c r="AB20" s="329">
        <f t="shared" si="10"/>
        <v>9</v>
      </c>
    </row>
    <row r="21" spans="1:28" ht="15.75" x14ac:dyDescent="0.2">
      <c r="A21" s="741">
        <v>12</v>
      </c>
      <c r="B21" s="335" t="s">
        <v>167</v>
      </c>
      <c r="C21" s="337" t="s">
        <v>166</v>
      </c>
      <c r="D21" s="331">
        <v>2</v>
      </c>
      <c r="E21" s="332">
        <v>1933</v>
      </c>
      <c r="F21" s="333">
        <v>8</v>
      </c>
      <c r="G21" s="334">
        <v>946</v>
      </c>
      <c r="H21" s="331">
        <v>3</v>
      </c>
      <c r="I21" s="332">
        <v>2490</v>
      </c>
      <c r="J21" s="333">
        <v>5</v>
      </c>
      <c r="K21" s="334">
        <v>3728</v>
      </c>
      <c r="L21" s="331">
        <v>1</v>
      </c>
      <c r="M21" s="332">
        <v>5740</v>
      </c>
      <c r="N21" s="333">
        <v>3</v>
      </c>
      <c r="O21" s="334">
        <v>4505</v>
      </c>
      <c r="P21" s="331">
        <v>8</v>
      </c>
      <c r="Q21" s="332">
        <v>180</v>
      </c>
      <c r="R21" s="333">
        <v>2</v>
      </c>
      <c r="S21" s="334">
        <v>2030</v>
      </c>
      <c r="T21" s="752">
        <f t="shared" si="0"/>
        <v>32</v>
      </c>
      <c r="U21" s="753">
        <f>+E21+G21+I21+K21+M21+O21+Q21+S21</f>
        <v>21552</v>
      </c>
      <c r="V21" s="741">
        <v>12</v>
      </c>
      <c r="W21" s="329">
        <f t="shared" si="7"/>
        <v>1</v>
      </c>
      <c r="X21" s="329">
        <f t="shared" si="6"/>
        <v>32</v>
      </c>
      <c r="Y21" s="329">
        <f t="shared" si="8"/>
        <v>21552</v>
      </c>
      <c r="Z21" s="330">
        <f t="shared" si="3"/>
        <v>5740</v>
      </c>
      <c r="AA21" s="329">
        <f t="shared" si="9"/>
        <v>31.78447426</v>
      </c>
      <c r="AB21" s="329">
        <f t="shared" si="10"/>
        <v>10</v>
      </c>
    </row>
    <row r="22" spans="1:28" ht="15.75" x14ac:dyDescent="0.2">
      <c r="A22" s="740">
        <v>13</v>
      </c>
      <c r="B22" s="282" t="s">
        <v>414</v>
      </c>
      <c r="C22" s="337" t="s">
        <v>161</v>
      </c>
      <c r="D22" s="331">
        <v>1</v>
      </c>
      <c r="E22" s="332">
        <v>3147</v>
      </c>
      <c r="F22" s="333">
        <v>4</v>
      </c>
      <c r="G22" s="334">
        <v>2203</v>
      </c>
      <c r="H22" s="331">
        <v>4</v>
      </c>
      <c r="I22" s="332">
        <v>2458</v>
      </c>
      <c r="J22" s="333">
        <v>4</v>
      </c>
      <c r="K22" s="334">
        <v>4085</v>
      </c>
      <c r="L22" s="331">
        <v>7</v>
      </c>
      <c r="M22" s="332">
        <v>2170</v>
      </c>
      <c r="N22" s="333">
        <v>5</v>
      </c>
      <c r="O22" s="334">
        <v>3435</v>
      </c>
      <c r="P22" s="331">
        <v>3</v>
      </c>
      <c r="Q22" s="332">
        <v>2235</v>
      </c>
      <c r="R22" s="333">
        <v>5</v>
      </c>
      <c r="S22" s="334">
        <v>1275</v>
      </c>
      <c r="T22" s="752">
        <f t="shared" si="0"/>
        <v>33</v>
      </c>
      <c r="U22" s="753">
        <f>IF(ISNUMBER(E22)=TRUE(),SUM(E22,G22,I22,K22,M22,O22,Q22,S22),"")</f>
        <v>21008</v>
      </c>
      <c r="V22" s="740">
        <v>13</v>
      </c>
      <c r="W22" s="329">
        <f t="shared" si="7"/>
        <v>1</v>
      </c>
      <c r="X22" s="329">
        <f t="shared" si="6"/>
        <v>33</v>
      </c>
      <c r="Y22" s="329">
        <f t="shared" si="8"/>
        <v>21008</v>
      </c>
      <c r="Z22" s="330">
        <f t="shared" si="3"/>
        <v>4085</v>
      </c>
      <c r="AA22" s="329">
        <f t="shared" si="9"/>
        <v>32.789915915000002</v>
      </c>
      <c r="AB22" s="329">
        <f t="shared" si="10"/>
        <v>11</v>
      </c>
    </row>
    <row r="23" spans="1:28" ht="15.75" customHeight="1" x14ac:dyDescent="0.2">
      <c r="A23" s="741">
        <v>14</v>
      </c>
      <c r="B23" s="335" t="s">
        <v>162</v>
      </c>
      <c r="C23" s="337" t="s">
        <v>163</v>
      </c>
      <c r="D23" s="331">
        <v>3</v>
      </c>
      <c r="E23" s="332">
        <v>4489</v>
      </c>
      <c r="F23" s="333">
        <v>7</v>
      </c>
      <c r="G23" s="334">
        <v>1055</v>
      </c>
      <c r="H23" s="331">
        <v>6</v>
      </c>
      <c r="I23" s="332">
        <v>1471</v>
      </c>
      <c r="J23" s="333">
        <v>2</v>
      </c>
      <c r="K23" s="334">
        <v>5390</v>
      </c>
      <c r="L23" s="331">
        <v>5</v>
      </c>
      <c r="M23" s="332">
        <v>3610</v>
      </c>
      <c r="N23" s="333">
        <v>3</v>
      </c>
      <c r="O23" s="334">
        <v>5850</v>
      </c>
      <c r="P23" s="331">
        <v>4</v>
      </c>
      <c r="Q23" s="332">
        <v>1180</v>
      </c>
      <c r="R23" s="333">
        <v>4</v>
      </c>
      <c r="S23" s="334">
        <v>2455</v>
      </c>
      <c r="T23" s="752">
        <f t="shared" si="0"/>
        <v>34</v>
      </c>
      <c r="U23" s="753">
        <f>+E23+G23+I23+K23+M23+O23+Q23+S23</f>
        <v>25500</v>
      </c>
      <c r="V23" s="741">
        <v>14</v>
      </c>
      <c r="W23" s="329">
        <f t="shared" si="7"/>
        <v>1</v>
      </c>
      <c r="X23" s="329">
        <f t="shared" si="6"/>
        <v>34</v>
      </c>
      <c r="Y23" s="329">
        <f t="shared" si="8"/>
        <v>25500</v>
      </c>
      <c r="Z23" s="330">
        <f t="shared" si="3"/>
        <v>5850</v>
      </c>
      <c r="AA23" s="329">
        <f t="shared" si="9"/>
        <v>33.744994149999997</v>
      </c>
      <c r="AB23" s="329">
        <f t="shared" si="10"/>
        <v>12</v>
      </c>
    </row>
    <row r="24" spans="1:28" ht="15.75" x14ac:dyDescent="0.2">
      <c r="A24" s="740">
        <v>15</v>
      </c>
      <c r="B24" s="335" t="s">
        <v>169</v>
      </c>
      <c r="C24" s="337" t="s">
        <v>151</v>
      </c>
      <c r="D24" s="331">
        <v>1</v>
      </c>
      <c r="E24" s="332">
        <v>4975</v>
      </c>
      <c r="F24" s="333">
        <v>1</v>
      </c>
      <c r="G24" s="334">
        <v>3289</v>
      </c>
      <c r="H24" s="331">
        <v>1</v>
      </c>
      <c r="I24" s="332">
        <v>2414</v>
      </c>
      <c r="J24" s="333">
        <v>3</v>
      </c>
      <c r="K24" s="334">
        <v>4366</v>
      </c>
      <c r="L24" s="331">
        <v>9</v>
      </c>
      <c r="M24" s="332"/>
      <c r="N24" s="333">
        <v>9</v>
      </c>
      <c r="O24" s="334"/>
      <c r="P24" s="331">
        <v>5</v>
      </c>
      <c r="Q24" s="332">
        <v>1180</v>
      </c>
      <c r="R24" s="333">
        <v>5</v>
      </c>
      <c r="S24" s="334">
        <v>1210</v>
      </c>
      <c r="T24" s="752">
        <f t="shared" si="0"/>
        <v>34</v>
      </c>
      <c r="U24" s="753">
        <f>+E24+G24+I24+K24+M24+O24+Q24+S24</f>
        <v>17434</v>
      </c>
      <c r="V24" s="740">
        <v>15</v>
      </c>
      <c r="W24" s="329">
        <f t="shared" si="7"/>
        <v>1</v>
      </c>
      <c r="X24" s="329">
        <f t="shared" si="6"/>
        <v>34</v>
      </c>
      <c r="Y24" s="329">
        <f t="shared" si="8"/>
        <v>17434</v>
      </c>
      <c r="Z24" s="330">
        <f t="shared" si="3"/>
        <v>4975</v>
      </c>
      <c r="AA24" s="329">
        <f t="shared" si="9"/>
        <v>33.825655024999996</v>
      </c>
      <c r="AB24" s="329">
        <f t="shared" si="10"/>
        <v>13</v>
      </c>
    </row>
    <row r="25" spans="1:28" ht="15.75" x14ac:dyDescent="0.2">
      <c r="A25" s="741">
        <v>16</v>
      </c>
      <c r="B25" s="282" t="s">
        <v>48</v>
      </c>
      <c r="C25" s="283" t="s">
        <v>344</v>
      </c>
      <c r="D25" s="331">
        <v>3</v>
      </c>
      <c r="E25" s="332">
        <v>1772</v>
      </c>
      <c r="F25" s="333">
        <v>3</v>
      </c>
      <c r="G25" s="334">
        <v>1998</v>
      </c>
      <c r="H25" s="331">
        <v>7</v>
      </c>
      <c r="I25" s="332">
        <v>652</v>
      </c>
      <c r="J25" s="333">
        <v>6</v>
      </c>
      <c r="K25" s="334">
        <v>2854</v>
      </c>
      <c r="L25" s="331">
        <v>4</v>
      </c>
      <c r="M25" s="332">
        <v>3080</v>
      </c>
      <c r="N25" s="333">
        <v>5</v>
      </c>
      <c r="O25" s="334">
        <v>3410</v>
      </c>
      <c r="P25" s="331">
        <v>6</v>
      </c>
      <c r="Q25" s="332">
        <v>1155</v>
      </c>
      <c r="R25" s="333">
        <v>2</v>
      </c>
      <c r="S25" s="334">
        <v>3292</v>
      </c>
      <c r="T25" s="752">
        <f t="shared" si="0"/>
        <v>36</v>
      </c>
      <c r="U25" s="753">
        <f>+E25+G25+I25+K25+M25+O25+Q25+S25</f>
        <v>18213</v>
      </c>
      <c r="V25" s="741">
        <v>16</v>
      </c>
      <c r="W25" s="329">
        <f t="shared" si="7"/>
        <v>1</v>
      </c>
      <c r="X25" s="329">
        <f t="shared" si="6"/>
        <v>36</v>
      </c>
      <c r="Y25" s="329">
        <f t="shared" si="8"/>
        <v>18213</v>
      </c>
      <c r="Z25" s="330">
        <f t="shared" si="3"/>
        <v>3410</v>
      </c>
      <c r="AA25" s="329">
        <f t="shared" si="9"/>
        <v>35.817866590000001</v>
      </c>
      <c r="AB25" s="329">
        <f t="shared" si="10"/>
        <v>14</v>
      </c>
    </row>
    <row r="26" spans="1:28" ht="15.75" x14ac:dyDescent="0.2">
      <c r="A26" s="741">
        <v>17</v>
      </c>
      <c r="B26" s="282" t="s">
        <v>204</v>
      </c>
      <c r="C26" s="283" t="s">
        <v>202</v>
      </c>
      <c r="D26" s="331">
        <v>7</v>
      </c>
      <c r="E26" s="332">
        <v>2149</v>
      </c>
      <c r="F26" s="333">
        <v>2</v>
      </c>
      <c r="G26" s="334">
        <v>2265</v>
      </c>
      <c r="H26" s="331">
        <v>4</v>
      </c>
      <c r="I26" s="332">
        <v>2002</v>
      </c>
      <c r="J26" s="333">
        <v>4</v>
      </c>
      <c r="K26" s="334">
        <v>4395</v>
      </c>
      <c r="L26" s="331">
        <v>6</v>
      </c>
      <c r="M26" s="332">
        <v>2805</v>
      </c>
      <c r="N26" s="333">
        <v>1</v>
      </c>
      <c r="O26" s="334">
        <v>5250</v>
      </c>
      <c r="P26" s="331">
        <v>7</v>
      </c>
      <c r="Q26" s="332">
        <v>420</v>
      </c>
      <c r="R26" s="333">
        <v>6</v>
      </c>
      <c r="S26" s="334">
        <v>1747</v>
      </c>
      <c r="T26" s="752">
        <f t="shared" si="0"/>
        <v>37</v>
      </c>
      <c r="U26" s="753">
        <f>IF(ISNUMBER(E26)=TRUE(),SUM(E26,G26,I26,K26,M26,O26,Q26,S26),"")</f>
        <v>21033</v>
      </c>
      <c r="V26" s="741">
        <v>17</v>
      </c>
      <c r="W26" s="329">
        <f t="shared" si="7"/>
        <v>1</v>
      </c>
      <c r="X26" s="329">
        <f t="shared" si="6"/>
        <v>37</v>
      </c>
      <c r="Y26" s="329">
        <f t="shared" si="8"/>
        <v>21033</v>
      </c>
      <c r="Z26" s="330">
        <f t="shared" si="3"/>
        <v>5250</v>
      </c>
      <c r="AA26" s="329">
        <f t="shared" si="9"/>
        <v>36.78966475</v>
      </c>
      <c r="AB26" s="329">
        <f t="shared" si="10"/>
        <v>15</v>
      </c>
    </row>
    <row r="27" spans="1:28" ht="15.75" x14ac:dyDescent="0.2">
      <c r="A27" s="740">
        <v>18</v>
      </c>
      <c r="B27" s="282" t="s">
        <v>203</v>
      </c>
      <c r="C27" s="283" t="s">
        <v>202</v>
      </c>
      <c r="D27" s="331">
        <v>1</v>
      </c>
      <c r="E27" s="332">
        <v>5019</v>
      </c>
      <c r="F27" s="333">
        <v>2</v>
      </c>
      <c r="G27" s="334">
        <v>3650</v>
      </c>
      <c r="H27" s="331">
        <v>7</v>
      </c>
      <c r="I27" s="332">
        <v>1206</v>
      </c>
      <c r="J27" s="333">
        <v>6</v>
      </c>
      <c r="K27" s="334">
        <v>3115</v>
      </c>
      <c r="L27" s="331">
        <v>4</v>
      </c>
      <c r="M27" s="332">
        <v>2715</v>
      </c>
      <c r="N27" s="333">
        <v>6</v>
      </c>
      <c r="O27" s="334">
        <v>2615</v>
      </c>
      <c r="P27" s="331">
        <v>5</v>
      </c>
      <c r="Q27" s="332">
        <v>1060</v>
      </c>
      <c r="R27" s="333">
        <v>7</v>
      </c>
      <c r="S27" s="334">
        <v>771</v>
      </c>
      <c r="T27" s="752">
        <f t="shared" si="0"/>
        <v>38</v>
      </c>
      <c r="U27" s="753">
        <f>+E27+G27+I27+K27+M27+O27+Q27+S27</f>
        <v>20151</v>
      </c>
      <c r="V27" s="740">
        <v>18</v>
      </c>
      <c r="W27" s="329">
        <f t="shared" si="7"/>
        <v>1</v>
      </c>
      <c r="X27" s="329">
        <f t="shared" si="6"/>
        <v>38</v>
      </c>
      <c r="Y27" s="329"/>
      <c r="Z27" s="330">
        <f t="shared" si="3"/>
        <v>5019</v>
      </c>
      <c r="AA27" s="329"/>
      <c r="AB27" s="329"/>
    </row>
    <row r="28" spans="1:28" ht="15.75" x14ac:dyDescent="0.2">
      <c r="A28" s="741">
        <v>20</v>
      </c>
      <c r="B28" s="282" t="s">
        <v>201</v>
      </c>
      <c r="C28" s="283" t="s">
        <v>202</v>
      </c>
      <c r="D28" s="331">
        <v>7</v>
      </c>
      <c r="E28" s="332">
        <v>629</v>
      </c>
      <c r="F28" s="333">
        <v>2</v>
      </c>
      <c r="G28" s="334">
        <v>2506</v>
      </c>
      <c r="H28" s="331">
        <v>3</v>
      </c>
      <c r="I28" s="332">
        <v>1810</v>
      </c>
      <c r="J28" s="333">
        <v>4</v>
      </c>
      <c r="K28" s="334">
        <v>4058</v>
      </c>
      <c r="L28" s="331">
        <v>7</v>
      </c>
      <c r="M28" s="332">
        <v>1680</v>
      </c>
      <c r="N28" s="333">
        <v>7</v>
      </c>
      <c r="O28" s="334">
        <v>3460</v>
      </c>
      <c r="P28" s="331">
        <v>2</v>
      </c>
      <c r="Q28" s="332">
        <v>2825</v>
      </c>
      <c r="R28" s="333">
        <v>6</v>
      </c>
      <c r="S28" s="334">
        <v>2525</v>
      </c>
      <c r="T28" s="752">
        <f t="shared" si="0"/>
        <v>38</v>
      </c>
      <c r="U28" s="753">
        <f>+E28+G28+I28+K28+M28+O28+Q28+S28</f>
        <v>19493</v>
      </c>
      <c r="V28" s="741">
        <v>20</v>
      </c>
      <c r="W28" s="329">
        <f t="shared" si="7"/>
        <v>1</v>
      </c>
      <c r="X28" s="329">
        <f t="shared" si="6"/>
        <v>38</v>
      </c>
      <c r="Y28" s="329">
        <f t="shared" ref="Y28:Y32" si="11">IF(ISNUMBER(U28)=TRUE(),U28,"")</f>
        <v>19493</v>
      </c>
      <c r="Z28" s="330">
        <f t="shared" si="3"/>
        <v>4058</v>
      </c>
      <c r="AA28" s="329">
        <f t="shared" ref="AA28:AA32" si="12">IF(ISNUMBER(X28)=TRUE(),X28-Y28/100000-Z28/1000000000,"")</f>
        <v>37.805065941999999</v>
      </c>
      <c r="AB28" s="329">
        <f>IF(ISNUMBER(AA28)=TRUE(),RANK(AA28,$AA$11:$AA$54,1),"")</f>
        <v>16</v>
      </c>
    </row>
    <row r="29" spans="1:28" ht="15.75" customHeight="1" x14ac:dyDescent="0.2">
      <c r="A29" s="741">
        <v>21</v>
      </c>
      <c r="B29" s="335" t="s">
        <v>168</v>
      </c>
      <c r="C29" s="337" t="s">
        <v>166</v>
      </c>
      <c r="D29" s="331">
        <v>7</v>
      </c>
      <c r="E29" s="332">
        <v>1315</v>
      </c>
      <c r="F29" s="333">
        <v>6</v>
      </c>
      <c r="G29" s="334">
        <v>1434</v>
      </c>
      <c r="H29" s="331">
        <v>4</v>
      </c>
      <c r="I29" s="332">
        <v>1409</v>
      </c>
      <c r="J29" s="333">
        <v>2</v>
      </c>
      <c r="K29" s="334">
        <v>4557</v>
      </c>
      <c r="L29" s="331">
        <v>2</v>
      </c>
      <c r="M29" s="332">
        <v>3740</v>
      </c>
      <c r="N29" s="333">
        <v>3</v>
      </c>
      <c r="O29" s="334">
        <v>4890</v>
      </c>
      <c r="P29" s="331">
        <v>6</v>
      </c>
      <c r="Q29" s="332">
        <v>400</v>
      </c>
      <c r="R29" s="333">
        <v>8</v>
      </c>
      <c r="S29" s="334">
        <v>1647</v>
      </c>
      <c r="T29" s="752">
        <f t="shared" si="0"/>
        <v>38</v>
      </c>
      <c r="U29" s="753">
        <f>+E29+G29+I29+K29+M29+O29+Q29+S29</f>
        <v>19392</v>
      </c>
      <c r="V29" s="741">
        <v>21</v>
      </c>
      <c r="W29" s="329">
        <f t="shared" si="7"/>
        <v>1</v>
      </c>
      <c r="X29" s="329">
        <f t="shared" si="6"/>
        <v>38</v>
      </c>
      <c r="Y29" s="329">
        <f t="shared" si="11"/>
        <v>19392</v>
      </c>
      <c r="Z29" s="330">
        <f t="shared" si="3"/>
        <v>4890</v>
      </c>
      <c r="AA29" s="329">
        <f t="shared" si="12"/>
        <v>37.806075110000002</v>
      </c>
      <c r="AB29" s="329">
        <f>IF(ISNUMBER(AA29)=TRUE(),RANK(AA29,$AA$11:$AA$54,1),"")</f>
        <v>17</v>
      </c>
    </row>
    <row r="30" spans="1:28" ht="15.75" customHeight="1" x14ac:dyDescent="0.2">
      <c r="A30" s="740">
        <v>22</v>
      </c>
      <c r="B30" s="282" t="s">
        <v>47</v>
      </c>
      <c r="C30" s="283" t="s">
        <v>344</v>
      </c>
      <c r="D30" s="331">
        <v>4</v>
      </c>
      <c r="E30" s="332">
        <v>4289</v>
      </c>
      <c r="F30" s="333">
        <v>5</v>
      </c>
      <c r="G30" s="334">
        <v>3100</v>
      </c>
      <c r="H30" s="331">
        <v>3</v>
      </c>
      <c r="I30" s="332">
        <v>1980</v>
      </c>
      <c r="J30" s="333">
        <v>4</v>
      </c>
      <c r="K30" s="334">
        <v>2791</v>
      </c>
      <c r="L30" s="331">
        <v>7</v>
      </c>
      <c r="M30" s="332">
        <v>2760</v>
      </c>
      <c r="N30" s="333">
        <v>7</v>
      </c>
      <c r="O30" s="334">
        <v>3180</v>
      </c>
      <c r="P30" s="331">
        <v>5</v>
      </c>
      <c r="Q30" s="332">
        <v>705</v>
      </c>
      <c r="R30" s="333">
        <v>8</v>
      </c>
      <c r="S30" s="334">
        <v>589</v>
      </c>
      <c r="T30" s="752">
        <f t="shared" si="0"/>
        <v>43</v>
      </c>
      <c r="U30" s="753">
        <f>+E30+G30+I30+K30+M30+O30+Q30+S30</f>
        <v>19394</v>
      </c>
      <c r="V30" s="740">
        <v>22</v>
      </c>
      <c r="W30" s="329">
        <f t="shared" si="7"/>
        <v>1</v>
      </c>
      <c r="X30" s="329">
        <f t="shared" si="6"/>
        <v>43</v>
      </c>
      <c r="Y30" s="329">
        <f t="shared" si="11"/>
        <v>19394</v>
      </c>
      <c r="Z30" s="330">
        <f t="shared" si="3"/>
        <v>4289</v>
      </c>
      <c r="AA30" s="329">
        <f t="shared" si="12"/>
        <v>42.806055710999999</v>
      </c>
      <c r="AB30" s="329">
        <f>IF(ISNUMBER(AA30)=TRUE(),RANK(AA30,$AA$11:$AA$54,1),"")</f>
        <v>18</v>
      </c>
    </row>
    <row r="31" spans="1:28" ht="15.75" x14ac:dyDescent="0.2">
      <c r="A31" s="741">
        <v>23</v>
      </c>
      <c r="B31" s="335" t="s">
        <v>173</v>
      </c>
      <c r="C31" s="323" t="s">
        <v>152</v>
      </c>
      <c r="D31" s="331">
        <v>6</v>
      </c>
      <c r="E31" s="332">
        <v>4034</v>
      </c>
      <c r="F31" s="333">
        <v>8</v>
      </c>
      <c r="G31" s="334">
        <v>1908</v>
      </c>
      <c r="H31" s="331">
        <v>8</v>
      </c>
      <c r="I31" s="332">
        <v>762</v>
      </c>
      <c r="J31" s="333">
        <v>5</v>
      </c>
      <c r="K31" s="334">
        <v>3625</v>
      </c>
      <c r="L31" s="331">
        <v>6</v>
      </c>
      <c r="M31" s="332">
        <v>3025</v>
      </c>
      <c r="N31" s="333">
        <v>8</v>
      </c>
      <c r="O31" s="334">
        <v>805</v>
      </c>
      <c r="P31" s="331">
        <v>1</v>
      </c>
      <c r="Q31" s="332">
        <v>2930</v>
      </c>
      <c r="R31" s="333">
        <v>3</v>
      </c>
      <c r="S31" s="334">
        <v>2740</v>
      </c>
      <c r="T31" s="752">
        <f t="shared" si="0"/>
        <v>45</v>
      </c>
      <c r="U31" s="753">
        <f>+E31+G31+I31+K31+M31+O31+Q31+S31</f>
        <v>19829</v>
      </c>
      <c r="V31" s="741">
        <v>23</v>
      </c>
      <c r="W31" s="329">
        <f t="shared" si="7"/>
        <v>1</v>
      </c>
      <c r="X31" s="329">
        <f t="shared" si="6"/>
        <v>45</v>
      </c>
      <c r="Y31" s="329">
        <f t="shared" si="11"/>
        <v>19829</v>
      </c>
      <c r="Z31" s="330">
        <f t="shared" si="3"/>
        <v>4034</v>
      </c>
      <c r="AA31" s="329">
        <f t="shared" si="12"/>
        <v>44.801705966</v>
      </c>
      <c r="AB31" s="329">
        <f>IF(ISNUMBER(AA31)=TRUE(),RANK(AA31,$AA$11:$AA$54,1),"")</f>
        <v>19</v>
      </c>
    </row>
    <row r="32" spans="1:28" ht="15.75" x14ac:dyDescent="0.2">
      <c r="A32" s="740">
        <v>26</v>
      </c>
      <c r="B32" s="280" t="s">
        <v>415</v>
      </c>
      <c r="C32" s="339" t="s">
        <v>161</v>
      </c>
      <c r="D32" s="331">
        <v>5</v>
      </c>
      <c r="E32" s="332">
        <v>4284</v>
      </c>
      <c r="F32" s="333">
        <v>3</v>
      </c>
      <c r="G32" s="334">
        <v>3203</v>
      </c>
      <c r="H32" s="331">
        <v>9</v>
      </c>
      <c r="I32" s="332"/>
      <c r="J32" s="333">
        <v>8</v>
      </c>
      <c r="K32" s="334">
        <v>2870</v>
      </c>
      <c r="L32" s="331">
        <v>8</v>
      </c>
      <c r="M32" s="332">
        <v>1730</v>
      </c>
      <c r="N32" s="333">
        <v>7</v>
      </c>
      <c r="O32" s="334">
        <v>2045</v>
      </c>
      <c r="P32" s="331">
        <v>3</v>
      </c>
      <c r="Q32" s="332">
        <v>1800</v>
      </c>
      <c r="R32" s="333">
        <v>2</v>
      </c>
      <c r="S32" s="334">
        <v>3120</v>
      </c>
      <c r="T32" s="752">
        <f t="shared" si="0"/>
        <v>45</v>
      </c>
      <c r="U32" s="753">
        <f>IF(ISNUMBER(E32)=TRUE(),SUM(E32,G32,I32,K32,M32,O32,Q32,S32),"")</f>
        <v>19052</v>
      </c>
      <c r="V32" s="740">
        <v>26</v>
      </c>
      <c r="W32" s="329">
        <f t="shared" si="7"/>
        <v>1</v>
      </c>
      <c r="X32" s="329">
        <f t="shared" si="6"/>
        <v>45</v>
      </c>
      <c r="Y32" s="329">
        <f t="shared" si="11"/>
        <v>19052</v>
      </c>
      <c r="Z32" s="330">
        <f t="shared" si="3"/>
        <v>4284</v>
      </c>
      <c r="AA32" s="329">
        <f t="shared" si="12"/>
        <v>44.809475716000001</v>
      </c>
      <c r="AB32" s="329">
        <f>IF(ISNUMBER(AA32)=TRUE(),RANK(AA32,$AA$11:$AA$54,1),"")</f>
        <v>20</v>
      </c>
    </row>
    <row r="33" spans="1:28" ht="15.75" x14ac:dyDescent="0.2">
      <c r="A33" s="740">
        <v>27</v>
      </c>
      <c r="B33" s="338" t="s">
        <v>165</v>
      </c>
      <c r="C33" s="339" t="s">
        <v>163</v>
      </c>
      <c r="D33" s="331">
        <v>7</v>
      </c>
      <c r="E33" s="332">
        <v>2795</v>
      </c>
      <c r="F33" s="333">
        <v>7</v>
      </c>
      <c r="G33" s="334">
        <v>2089</v>
      </c>
      <c r="H33" s="331">
        <v>4</v>
      </c>
      <c r="I33" s="332">
        <v>1868</v>
      </c>
      <c r="J33" s="333">
        <v>8</v>
      </c>
      <c r="K33" s="334">
        <v>1869</v>
      </c>
      <c r="L33" s="331">
        <v>8</v>
      </c>
      <c r="M33" s="332">
        <v>925</v>
      </c>
      <c r="N33" s="333">
        <v>3</v>
      </c>
      <c r="O33" s="334">
        <v>3590</v>
      </c>
      <c r="P33" s="331">
        <v>4</v>
      </c>
      <c r="Q33" s="332">
        <v>1765</v>
      </c>
      <c r="R33" s="333">
        <v>4</v>
      </c>
      <c r="S33" s="334">
        <v>2945</v>
      </c>
      <c r="T33" s="752">
        <f t="shared" si="0"/>
        <v>45</v>
      </c>
      <c r="U33" s="753">
        <f>IF(ISNUMBER(E33)=TRUE(),SUM(E33,G33,I33,K33,M33,O33,Q33,S33),"")</f>
        <v>17846</v>
      </c>
      <c r="V33" s="740">
        <v>27</v>
      </c>
      <c r="W33" s="329"/>
      <c r="X33" s="329">
        <f t="shared" si="6"/>
        <v>45</v>
      </c>
      <c r="Y33" s="329"/>
      <c r="Z33" s="330">
        <f t="shared" si="3"/>
        <v>3590</v>
      </c>
      <c r="AA33" s="329"/>
      <c r="AB33" s="329"/>
    </row>
    <row r="34" spans="1:28" ht="15.75" x14ac:dyDescent="0.2">
      <c r="A34" s="741">
        <v>28</v>
      </c>
      <c r="B34" s="338" t="s">
        <v>158</v>
      </c>
      <c r="C34" s="341" t="s">
        <v>155</v>
      </c>
      <c r="D34" s="331">
        <v>9</v>
      </c>
      <c r="E34" s="332"/>
      <c r="F34" s="333">
        <v>9</v>
      </c>
      <c r="G34" s="332"/>
      <c r="H34" s="333">
        <v>2</v>
      </c>
      <c r="I34" s="332">
        <v>3024</v>
      </c>
      <c r="J34" s="333">
        <v>7</v>
      </c>
      <c r="K34" s="340">
        <v>2875</v>
      </c>
      <c r="L34" s="331">
        <v>2</v>
      </c>
      <c r="M34" s="332">
        <v>4720</v>
      </c>
      <c r="N34" s="333">
        <v>4</v>
      </c>
      <c r="O34" s="334">
        <v>3530</v>
      </c>
      <c r="P34" s="331">
        <v>7</v>
      </c>
      <c r="Q34" s="332">
        <v>380</v>
      </c>
      <c r="R34" s="333">
        <v>7</v>
      </c>
      <c r="S34" s="334">
        <v>1780</v>
      </c>
      <c r="T34" s="752">
        <f t="shared" si="0"/>
        <v>47</v>
      </c>
      <c r="U34" s="753">
        <f>+E34+G34+I34+K34+M34+O34+Q34+S34</f>
        <v>16309</v>
      </c>
      <c r="V34" s="741">
        <v>28</v>
      </c>
      <c r="W34" s="329"/>
      <c r="X34" s="329">
        <f t="shared" si="6"/>
        <v>47</v>
      </c>
      <c r="Y34" s="329"/>
      <c r="Z34" s="330"/>
      <c r="AA34" s="329"/>
      <c r="AB34" s="329"/>
    </row>
    <row r="35" spans="1:28" ht="15.75" customHeight="1" x14ac:dyDescent="0.2">
      <c r="A35" s="741">
        <v>29</v>
      </c>
      <c r="B35" s="338" t="s">
        <v>156</v>
      </c>
      <c r="C35" s="341" t="s">
        <v>155</v>
      </c>
      <c r="D35" s="331">
        <v>6</v>
      </c>
      <c r="E35" s="332">
        <v>3457</v>
      </c>
      <c r="F35" s="333">
        <v>4</v>
      </c>
      <c r="G35" s="334">
        <v>3185</v>
      </c>
      <c r="H35" s="331">
        <v>8</v>
      </c>
      <c r="I35" s="332">
        <v>770</v>
      </c>
      <c r="J35" s="333">
        <v>8</v>
      </c>
      <c r="K35" s="328">
        <v>1875</v>
      </c>
      <c r="L35" s="331">
        <v>1</v>
      </c>
      <c r="M35" s="332">
        <v>5085</v>
      </c>
      <c r="N35" s="333">
        <v>6</v>
      </c>
      <c r="O35" s="334">
        <v>2770</v>
      </c>
      <c r="P35" s="331">
        <v>9</v>
      </c>
      <c r="Q35" s="332"/>
      <c r="R35" s="333">
        <v>6</v>
      </c>
      <c r="S35" s="334">
        <v>1205</v>
      </c>
      <c r="T35" s="752">
        <f t="shared" si="0"/>
        <v>48</v>
      </c>
      <c r="U35" s="753">
        <f>+E35+G35+I35+K35+M35+O35+Q35+S35</f>
        <v>18347</v>
      </c>
      <c r="V35" s="741">
        <v>29</v>
      </c>
      <c r="W35" s="329"/>
      <c r="X35" s="329"/>
      <c r="Y35" s="329"/>
      <c r="Z35" s="330"/>
      <c r="AA35" s="329"/>
      <c r="AB35" s="329"/>
    </row>
    <row r="36" spans="1:28" ht="15.75" x14ac:dyDescent="0.2">
      <c r="A36" s="740">
        <v>30</v>
      </c>
      <c r="B36" s="280" t="s">
        <v>46</v>
      </c>
      <c r="C36" s="281" t="s">
        <v>344</v>
      </c>
      <c r="D36" s="331">
        <v>5</v>
      </c>
      <c r="E36" s="332">
        <v>3785</v>
      </c>
      <c r="F36" s="333">
        <v>7</v>
      </c>
      <c r="G36" s="334">
        <v>920</v>
      </c>
      <c r="H36" s="331">
        <v>6</v>
      </c>
      <c r="I36" s="332">
        <v>1419</v>
      </c>
      <c r="J36" s="333">
        <v>6</v>
      </c>
      <c r="K36" s="334">
        <v>2920</v>
      </c>
      <c r="L36" s="331">
        <v>3</v>
      </c>
      <c r="M36" s="332">
        <v>3595</v>
      </c>
      <c r="N36" s="333">
        <v>7</v>
      </c>
      <c r="O36" s="334">
        <v>2400</v>
      </c>
      <c r="P36" s="331">
        <v>7</v>
      </c>
      <c r="Q36" s="332">
        <v>380</v>
      </c>
      <c r="R36" s="333">
        <v>8</v>
      </c>
      <c r="S36" s="334">
        <v>1175</v>
      </c>
      <c r="T36" s="752">
        <f t="shared" si="0"/>
        <v>49</v>
      </c>
      <c r="U36" s="753">
        <f>IF(ISNUMBER(E36)=TRUE(),SUM(E36,G36,I36,K36,M36,O36,Q36,S36),"")</f>
        <v>16594</v>
      </c>
      <c r="V36" s="740">
        <v>30</v>
      </c>
      <c r="W36" s="329"/>
      <c r="X36" s="329"/>
      <c r="Y36" s="329"/>
      <c r="Z36" s="330"/>
      <c r="AA36" s="329"/>
      <c r="AB36" s="329"/>
    </row>
    <row r="37" spans="1:28" ht="15.75" customHeight="1" x14ac:dyDescent="0.2">
      <c r="A37" s="741">
        <v>31</v>
      </c>
      <c r="B37" s="1064" t="s">
        <v>172</v>
      </c>
      <c r="C37" s="339" t="s">
        <v>151</v>
      </c>
      <c r="D37" s="331">
        <v>9</v>
      </c>
      <c r="E37" s="332"/>
      <c r="F37" s="333">
        <v>9</v>
      </c>
      <c r="G37" s="334"/>
      <c r="H37" s="331">
        <v>2</v>
      </c>
      <c r="I37" s="332">
        <v>2289</v>
      </c>
      <c r="J37" s="333">
        <v>3</v>
      </c>
      <c r="K37" s="334">
        <v>3213</v>
      </c>
      <c r="L37" s="331">
        <v>6</v>
      </c>
      <c r="M37" s="332">
        <v>2095</v>
      </c>
      <c r="N37" s="333">
        <v>9</v>
      </c>
      <c r="O37" s="334"/>
      <c r="P37" s="331">
        <v>6</v>
      </c>
      <c r="Q37" s="332">
        <v>580</v>
      </c>
      <c r="R37" s="333">
        <v>5</v>
      </c>
      <c r="S37" s="334">
        <v>2687</v>
      </c>
      <c r="T37" s="752">
        <f t="shared" si="0"/>
        <v>49</v>
      </c>
      <c r="U37" s="754">
        <v>8177</v>
      </c>
      <c r="V37" s="741">
        <v>31</v>
      </c>
      <c r="W37" s="329"/>
      <c r="X37" s="329"/>
      <c r="Y37" s="329"/>
      <c r="Z37" s="330"/>
      <c r="AA37" s="329"/>
      <c r="AB37" s="329"/>
    </row>
    <row r="38" spans="1:28" ht="15.75" customHeight="1" x14ac:dyDescent="0.25">
      <c r="A38" s="741">
        <v>32</v>
      </c>
      <c r="B38" s="1290" t="s">
        <v>212</v>
      </c>
      <c r="C38" s="281" t="s">
        <v>202</v>
      </c>
      <c r="D38" s="331">
        <v>8</v>
      </c>
      <c r="E38" s="332">
        <v>1021</v>
      </c>
      <c r="F38" s="333">
        <v>5</v>
      </c>
      <c r="G38" s="334">
        <v>1450</v>
      </c>
      <c r="H38" s="331">
        <v>7</v>
      </c>
      <c r="I38" s="332">
        <v>814</v>
      </c>
      <c r="J38" s="333">
        <v>6</v>
      </c>
      <c r="K38" s="334">
        <v>2682</v>
      </c>
      <c r="L38" s="331">
        <v>8</v>
      </c>
      <c r="M38" s="332">
        <v>865</v>
      </c>
      <c r="N38" s="333">
        <v>4</v>
      </c>
      <c r="O38" s="334">
        <v>3765</v>
      </c>
      <c r="P38" s="331">
        <v>8</v>
      </c>
      <c r="Q38" s="332">
        <v>330</v>
      </c>
      <c r="R38" s="333">
        <v>4</v>
      </c>
      <c r="S38" s="334">
        <v>1220</v>
      </c>
      <c r="T38" s="752">
        <f t="shared" si="0"/>
        <v>50</v>
      </c>
      <c r="U38" s="753">
        <f>+E38+G38+I38+K38+M38+O38+Q38+S38</f>
        <v>12147</v>
      </c>
      <c r="V38" s="741">
        <v>32</v>
      </c>
      <c r="W38" s="329"/>
      <c r="X38" s="329"/>
      <c r="Y38" s="329"/>
      <c r="Z38" s="330"/>
      <c r="AA38" s="329"/>
      <c r="AB38" s="329"/>
    </row>
    <row r="39" spans="1:28" ht="15.75" x14ac:dyDescent="0.2">
      <c r="A39" s="741">
        <v>33</v>
      </c>
      <c r="B39" s="335" t="s">
        <v>157</v>
      </c>
      <c r="C39" s="323" t="s">
        <v>155</v>
      </c>
      <c r="D39" s="331">
        <v>5</v>
      </c>
      <c r="E39" s="332">
        <v>1056</v>
      </c>
      <c r="F39" s="333">
        <v>8</v>
      </c>
      <c r="G39" s="334">
        <v>952</v>
      </c>
      <c r="H39" s="331">
        <v>5</v>
      </c>
      <c r="I39" s="332">
        <v>1622</v>
      </c>
      <c r="J39" s="333">
        <v>7</v>
      </c>
      <c r="K39" s="334">
        <v>2206</v>
      </c>
      <c r="L39" s="331">
        <v>8</v>
      </c>
      <c r="M39" s="332">
        <v>1500</v>
      </c>
      <c r="N39" s="333">
        <v>8</v>
      </c>
      <c r="O39" s="334">
        <v>3300</v>
      </c>
      <c r="P39" s="331">
        <v>4</v>
      </c>
      <c r="Q39" s="332">
        <v>1180</v>
      </c>
      <c r="R39" s="333">
        <v>7</v>
      </c>
      <c r="S39" s="334">
        <v>1035</v>
      </c>
      <c r="T39" s="752">
        <f t="shared" si="0"/>
        <v>52</v>
      </c>
      <c r="U39" s="753">
        <f>IF(ISNUMBER(E39)=TRUE(),SUM(E39,G39,I39,K39,M39,O39,Q39,S39),"")</f>
        <v>12851</v>
      </c>
      <c r="V39" s="741">
        <v>33</v>
      </c>
      <c r="W39" s="329"/>
      <c r="X39" s="329"/>
      <c r="Y39" s="329"/>
      <c r="Z39" s="330"/>
      <c r="AA39" s="329"/>
      <c r="AB39" s="329"/>
    </row>
    <row r="40" spans="1:28" ht="15.75" customHeight="1" x14ac:dyDescent="0.25">
      <c r="A40" s="740">
        <v>34</v>
      </c>
      <c r="B40" s="803" t="s">
        <v>179</v>
      </c>
      <c r="C40" s="323" t="s">
        <v>152</v>
      </c>
      <c r="D40" s="331">
        <v>9</v>
      </c>
      <c r="E40" s="332"/>
      <c r="F40" s="333">
        <v>4</v>
      </c>
      <c r="G40" s="334">
        <v>1940</v>
      </c>
      <c r="H40" s="331">
        <v>9</v>
      </c>
      <c r="I40" s="332"/>
      <c r="J40" s="333">
        <v>9</v>
      </c>
      <c r="K40" s="334"/>
      <c r="L40" s="331">
        <v>5</v>
      </c>
      <c r="M40" s="332">
        <v>3145</v>
      </c>
      <c r="N40" s="333">
        <v>2</v>
      </c>
      <c r="O40" s="334">
        <v>4450</v>
      </c>
      <c r="P40" s="331">
        <v>5</v>
      </c>
      <c r="Q40" s="332">
        <v>1070</v>
      </c>
      <c r="R40" s="333">
        <v>9</v>
      </c>
      <c r="S40" s="334"/>
      <c r="T40" s="752">
        <f t="shared" si="0"/>
        <v>52</v>
      </c>
      <c r="U40" s="755">
        <f>+E40+G40+I40+K40+M40+O40+Q40+S40</f>
        <v>10605</v>
      </c>
      <c r="V40" s="740">
        <v>34</v>
      </c>
      <c r="W40" s="329"/>
      <c r="X40" s="329"/>
      <c r="Y40" s="329"/>
      <c r="Z40" s="330"/>
      <c r="AA40" s="329"/>
      <c r="AB40" s="329"/>
    </row>
    <row r="41" spans="1:28" ht="15.75" customHeight="1" x14ac:dyDescent="0.2">
      <c r="A41" s="741">
        <v>35</v>
      </c>
      <c r="B41" s="802" t="s">
        <v>418</v>
      </c>
      <c r="C41" s="339" t="s">
        <v>163</v>
      </c>
      <c r="D41" s="331">
        <v>6</v>
      </c>
      <c r="E41" s="332">
        <v>1031</v>
      </c>
      <c r="F41" s="333">
        <v>8</v>
      </c>
      <c r="G41" s="334">
        <v>807</v>
      </c>
      <c r="H41" s="331">
        <v>8</v>
      </c>
      <c r="I41" s="332">
        <v>1105</v>
      </c>
      <c r="J41" s="333">
        <v>8</v>
      </c>
      <c r="K41" s="334">
        <v>2149</v>
      </c>
      <c r="L41" s="331">
        <v>6</v>
      </c>
      <c r="M41" s="332">
        <v>1810</v>
      </c>
      <c r="N41" s="333">
        <v>8</v>
      </c>
      <c r="O41" s="334">
        <v>1755</v>
      </c>
      <c r="P41" s="331">
        <v>3</v>
      </c>
      <c r="Q41" s="332">
        <v>2398</v>
      </c>
      <c r="R41" s="333">
        <v>8</v>
      </c>
      <c r="S41" s="334">
        <v>872</v>
      </c>
      <c r="T41" s="752">
        <f t="shared" si="0"/>
        <v>55</v>
      </c>
      <c r="U41" s="756">
        <f>IF(ISNUMBER(E41)=TRUE(),SUM(E41,G41,I41,K41,M41,O41,Q41,S41),"")</f>
        <v>11927</v>
      </c>
      <c r="V41" s="741">
        <v>35</v>
      </c>
      <c r="W41" s="329"/>
      <c r="X41" s="329"/>
      <c r="Y41" s="329"/>
      <c r="Z41" s="330"/>
      <c r="AA41" s="329"/>
      <c r="AB41" s="329"/>
    </row>
    <row r="42" spans="1:28" ht="15.75" x14ac:dyDescent="0.2">
      <c r="A42" s="741">
        <v>36</v>
      </c>
      <c r="B42" s="348" t="s">
        <v>171</v>
      </c>
      <c r="C42" s="337" t="s">
        <v>151</v>
      </c>
      <c r="D42" s="331">
        <v>4</v>
      </c>
      <c r="E42" s="332">
        <v>1397</v>
      </c>
      <c r="F42" s="333">
        <v>7</v>
      </c>
      <c r="G42" s="334">
        <v>977</v>
      </c>
      <c r="H42" s="331">
        <v>9</v>
      </c>
      <c r="I42" s="332"/>
      <c r="J42" s="333">
        <v>9</v>
      </c>
      <c r="K42" s="334"/>
      <c r="L42" s="331">
        <v>3</v>
      </c>
      <c r="M42" s="332">
        <v>4520</v>
      </c>
      <c r="N42" s="333">
        <v>5</v>
      </c>
      <c r="O42" s="334">
        <v>4385</v>
      </c>
      <c r="P42" s="331">
        <v>9</v>
      </c>
      <c r="Q42" s="332"/>
      <c r="R42" s="333">
        <v>9</v>
      </c>
      <c r="S42" s="334"/>
      <c r="T42" s="752">
        <f t="shared" si="0"/>
        <v>55</v>
      </c>
      <c r="U42" s="756">
        <f t="shared" ref="U42:U48" si="13">+E42+G42+I42+K42+M42+O42+Q42+S42</f>
        <v>11279</v>
      </c>
      <c r="V42" s="741">
        <v>36</v>
      </c>
      <c r="W42" s="329"/>
      <c r="X42" s="329"/>
      <c r="Y42" s="329"/>
      <c r="Z42" s="330"/>
      <c r="AA42" s="329"/>
      <c r="AB42" s="329"/>
    </row>
    <row r="43" spans="1:28" ht="15.75" x14ac:dyDescent="0.2">
      <c r="A43" s="740">
        <v>37</v>
      </c>
      <c r="B43" s="348" t="s">
        <v>176</v>
      </c>
      <c r="C43" s="341" t="s">
        <v>152</v>
      </c>
      <c r="D43" s="331">
        <v>8</v>
      </c>
      <c r="E43" s="332">
        <v>584</v>
      </c>
      <c r="F43" s="333">
        <v>9</v>
      </c>
      <c r="G43" s="334"/>
      <c r="H43" s="331">
        <v>5</v>
      </c>
      <c r="I43" s="332">
        <v>2431</v>
      </c>
      <c r="J43" s="333">
        <v>5</v>
      </c>
      <c r="K43" s="334">
        <v>2764</v>
      </c>
      <c r="L43" s="331">
        <v>9</v>
      </c>
      <c r="M43" s="332"/>
      <c r="N43" s="333">
        <v>9</v>
      </c>
      <c r="O43" s="334"/>
      <c r="P43" s="331">
        <v>9</v>
      </c>
      <c r="Q43" s="332"/>
      <c r="R43" s="333">
        <v>3</v>
      </c>
      <c r="S43" s="334">
        <v>1585</v>
      </c>
      <c r="T43" s="752">
        <f t="shared" si="0"/>
        <v>57</v>
      </c>
      <c r="U43" s="756">
        <f t="shared" si="13"/>
        <v>7364</v>
      </c>
      <c r="V43" s="740">
        <v>37</v>
      </c>
      <c r="W43" s="329"/>
      <c r="X43" s="329"/>
      <c r="Y43" s="329"/>
      <c r="Z43" s="330"/>
      <c r="AA43" s="329"/>
      <c r="AB43" s="329"/>
    </row>
    <row r="44" spans="1:28" ht="15.75" customHeight="1" x14ac:dyDescent="0.2">
      <c r="A44" s="741">
        <v>38</v>
      </c>
      <c r="B44" s="348" t="s">
        <v>159</v>
      </c>
      <c r="C44" s="323" t="s">
        <v>155</v>
      </c>
      <c r="D44" s="331">
        <v>8</v>
      </c>
      <c r="E44" s="332">
        <v>2147</v>
      </c>
      <c r="F44" s="333">
        <v>8</v>
      </c>
      <c r="G44" s="334">
        <v>909</v>
      </c>
      <c r="H44" s="331">
        <v>9</v>
      </c>
      <c r="I44" s="332"/>
      <c r="J44" s="333">
        <v>9</v>
      </c>
      <c r="K44" s="334"/>
      <c r="L44" s="331">
        <v>7</v>
      </c>
      <c r="M44" s="332">
        <v>1985</v>
      </c>
      <c r="N44" s="333">
        <v>1</v>
      </c>
      <c r="O44" s="334">
        <v>5105</v>
      </c>
      <c r="P44" s="331">
        <v>8</v>
      </c>
      <c r="Q44" s="332">
        <v>145</v>
      </c>
      <c r="R44" s="333">
        <v>9</v>
      </c>
      <c r="S44" s="334"/>
      <c r="T44" s="752">
        <f t="shared" si="0"/>
        <v>59</v>
      </c>
      <c r="U44" s="756">
        <f t="shared" si="13"/>
        <v>10291</v>
      </c>
      <c r="V44" s="741">
        <v>38</v>
      </c>
      <c r="W44" s="329"/>
      <c r="X44" s="329"/>
      <c r="Y44" s="329"/>
      <c r="Z44" s="330"/>
      <c r="AA44" s="329"/>
      <c r="AB44" s="329"/>
    </row>
    <row r="45" spans="1:28" ht="15.75" customHeight="1" x14ac:dyDescent="0.25">
      <c r="A45" s="741">
        <v>39</v>
      </c>
      <c r="B45" s="801" t="s">
        <v>419</v>
      </c>
      <c r="C45" s="323" t="s">
        <v>155</v>
      </c>
      <c r="D45" s="331">
        <v>6</v>
      </c>
      <c r="E45" s="332">
        <v>1368</v>
      </c>
      <c r="F45" s="333">
        <v>5</v>
      </c>
      <c r="G45" s="334">
        <v>1017</v>
      </c>
      <c r="H45" s="331">
        <v>9</v>
      </c>
      <c r="I45" s="332"/>
      <c r="J45" s="333">
        <v>9</v>
      </c>
      <c r="K45" s="334"/>
      <c r="L45" s="331">
        <v>9</v>
      </c>
      <c r="M45" s="332"/>
      <c r="N45" s="333">
        <v>9</v>
      </c>
      <c r="O45" s="334"/>
      <c r="P45" s="331">
        <v>9</v>
      </c>
      <c r="Q45" s="332"/>
      <c r="R45" s="333">
        <v>7</v>
      </c>
      <c r="S45" s="334">
        <v>1658</v>
      </c>
      <c r="T45" s="752">
        <f t="shared" si="0"/>
        <v>63</v>
      </c>
      <c r="U45" s="756">
        <f t="shared" si="13"/>
        <v>4043</v>
      </c>
      <c r="V45" s="741">
        <v>39</v>
      </c>
      <c r="W45" s="329"/>
      <c r="X45" s="329"/>
      <c r="Y45" s="329"/>
      <c r="Z45" s="330"/>
      <c r="AA45" s="329"/>
      <c r="AB45" s="329"/>
    </row>
    <row r="46" spans="1:28" ht="15.75" customHeight="1" x14ac:dyDescent="0.2">
      <c r="A46" s="740">
        <v>40</v>
      </c>
      <c r="B46" s="802" t="s">
        <v>570</v>
      </c>
      <c r="C46" s="323" t="s">
        <v>155</v>
      </c>
      <c r="D46" s="331">
        <v>9</v>
      </c>
      <c r="E46" s="332"/>
      <c r="F46" s="333">
        <v>9</v>
      </c>
      <c r="G46" s="334"/>
      <c r="H46" s="331">
        <v>8</v>
      </c>
      <c r="I46" s="332">
        <v>433</v>
      </c>
      <c r="J46" s="333">
        <v>7</v>
      </c>
      <c r="K46" s="334">
        <v>2307</v>
      </c>
      <c r="L46" s="331">
        <v>9</v>
      </c>
      <c r="M46" s="332"/>
      <c r="N46" s="333">
        <v>9</v>
      </c>
      <c r="O46" s="334"/>
      <c r="P46" s="331">
        <v>9</v>
      </c>
      <c r="Q46" s="332"/>
      <c r="R46" s="333">
        <v>9</v>
      </c>
      <c r="S46" s="334"/>
      <c r="T46" s="752">
        <f t="shared" si="0"/>
        <v>69</v>
      </c>
      <c r="U46" s="756">
        <f t="shared" si="13"/>
        <v>2740</v>
      </c>
      <c r="V46" s="740">
        <v>40</v>
      </c>
      <c r="W46" s="329"/>
      <c r="X46" s="329"/>
      <c r="Y46" s="329"/>
      <c r="Z46" s="330"/>
      <c r="AA46" s="329"/>
      <c r="AB46" s="329"/>
    </row>
    <row r="47" spans="1:28" ht="16.5" x14ac:dyDescent="0.2">
      <c r="A47" s="741">
        <v>41</v>
      </c>
      <c r="B47" s="282" t="s">
        <v>569</v>
      </c>
      <c r="C47" s="337" t="s">
        <v>161</v>
      </c>
      <c r="D47" s="331">
        <v>9</v>
      </c>
      <c r="E47" s="332"/>
      <c r="F47" s="333">
        <v>9</v>
      </c>
      <c r="G47" s="334"/>
      <c r="H47" s="331">
        <v>6</v>
      </c>
      <c r="I47" s="332">
        <v>1190</v>
      </c>
      <c r="J47" s="333">
        <v>9</v>
      </c>
      <c r="K47" s="334"/>
      <c r="L47" s="331">
        <v>9</v>
      </c>
      <c r="M47" s="332"/>
      <c r="N47" s="333">
        <v>9</v>
      </c>
      <c r="O47" s="334"/>
      <c r="P47" s="331">
        <v>9</v>
      </c>
      <c r="Q47" s="332"/>
      <c r="R47" s="333">
        <v>9</v>
      </c>
      <c r="S47" s="334"/>
      <c r="T47" s="752">
        <f t="shared" si="0"/>
        <v>69</v>
      </c>
      <c r="U47" s="753">
        <f t="shared" si="13"/>
        <v>1190</v>
      </c>
      <c r="V47" s="497">
        <v>41</v>
      </c>
      <c r="W47" s="329"/>
      <c r="X47" s="329"/>
      <c r="Y47" s="329"/>
      <c r="Z47" s="330"/>
      <c r="AA47" s="329"/>
      <c r="AB47" s="329"/>
    </row>
    <row r="48" spans="1:28" ht="16.5" customHeight="1" thickBot="1" x14ac:dyDescent="0.3">
      <c r="A48" s="1415">
        <v>42</v>
      </c>
      <c r="B48" s="1313" t="s">
        <v>178</v>
      </c>
      <c r="C48" s="1314" t="s">
        <v>155</v>
      </c>
      <c r="D48" s="1315">
        <v>9</v>
      </c>
      <c r="E48" s="1316"/>
      <c r="F48" s="1317">
        <v>9</v>
      </c>
      <c r="G48" s="1318"/>
      <c r="H48" s="1315">
        <v>9</v>
      </c>
      <c r="I48" s="1316"/>
      <c r="J48" s="1317">
        <v>9</v>
      </c>
      <c r="K48" s="1318"/>
      <c r="L48" s="1315">
        <v>9</v>
      </c>
      <c r="M48" s="1316"/>
      <c r="N48" s="1317">
        <v>9</v>
      </c>
      <c r="O48" s="1318"/>
      <c r="P48" s="1315">
        <v>9</v>
      </c>
      <c r="Q48" s="1316"/>
      <c r="R48" s="1317">
        <v>9</v>
      </c>
      <c r="S48" s="1318"/>
      <c r="T48" s="1319">
        <f t="shared" si="0"/>
        <v>72</v>
      </c>
      <c r="U48" s="1320">
        <f t="shared" si="13"/>
        <v>0</v>
      </c>
      <c r="V48" s="1321">
        <v>42</v>
      </c>
      <c r="W48" s="329"/>
      <c r="X48" s="329"/>
      <c r="Y48" s="329"/>
      <c r="Z48" s="330"/>
      <c r="AA48" s="329"/>
      <c r="AB48" s="329"/>
    </row>
    <row r="49" spans="1:28" ht="16.5" x14ac:dyDescent="0.2">
      <c r="A49" s="1322"/>
      <c r="B49" s="1064"/>
      <c r="C49" s="1323"/>
      <c r="D49" s="1324"/>
      <c r="E49" s="1325"/>
      <c r="F49" s="1324"/>
      <c r="G49" s="1325"/>
      <c r="H49" s="1324"/>
      <c r="I49" s="1325"/>
      <c r="J49" s="1324"/>
      <c r="K49" s="1325"/>
      <c r="L49" s="1324"/>
      <c r="M49" s="1325"/>
      <c r="N49" s="1324"/>
      <c r="O49" s="1325"/>
      <c r="P49" s="1324"/>
      <c r="Q49" s="1325"/>
      <c r="R49" s="1324"/>
      <c r="S49" s="1325"/>
      <c r="T49" s="1326"/>
      <c r="U49" s="1325"/>
      <c r="V49" s="1327"/>
      <c r="W49" s="329"/>
      <c r="X49" s="329"/>
      <c r="Y49" s="329"/>
      <c r="Z49" s="330"/>
      <c r="AA49" s="329"/>
      <c r="AB49" s="329"/>
    </row>
    <row r="50" spans="1:28" ht="16.5" x14ac:dyDescent="0.2">
      <c r="A50" s="1322"/>
      <c r="B50" s="1064"/>
      <c r="C50" s="1323"/>
      <c r="D50" s="1324"/>
      <c r="E50" s="1325"/>
      <c r="F50" s="1324"/>
      <c r="G50" s="1325"/>
      <c r="H50" s="1324"/>
      <c r="I50" s="1325"/>
      <c r="J50" s="1324"/>
      <c r="K50" s="1325"/>
      <c r="L50" s="1324"/>
      <c r="M50" s="1325"/>
      <c r="N50" s="1324"/>
      <c r="O50" s="1325"/>
      <c r="P50" s="1324"/>
      <c r="Q50" s="1325"/>
      <c r="R50" s="1324"/>
      <c r="S50" s="1325"/>
      <c r="T50" s="1326"/>
      <c r="U50" s="1325"/>
      <c r="V50" s="1327"/>
      <c r="W50" s="329"/>
      <c r="X50" s="329"/>
      <c r="Y50" s="329"/>
      <c r="Z50" s="330"/>
      <c r="AA50" s="329"/>
      <c r="AB50" s="329"/>
    </row>
    <row r="51" spans="1:28" ht="16.5" x14ac:dyDescent="0.2">
      <c r="A51" s="1322"/>
      <c r="B51" s="1064"/>
      <c r="C51" s="1323"/>
      <c r="D51" s="1324"/>
      <c r="E51" s="1325"/>
      <c r="F51" s="1324"/>
      <c r="G51" s="1325"/>
      <c r="H51" s="1324"/>
      <c r="I51" s="1325"/>
      <c r="J51" s="1324"/>
      <c r="K51" s="1325"/>
      <c r="L51" s="1324"/>
      <c r="M51" s="1325"/>
      <c r="N51" s="1324"/>
      <c r="O51" s="1325"/>
      <c r="P51" s="1324"/>
      <c r="Q51" s="1325"/>
      <c r="R51" s="1324"/>
      <c r="S51" s="1325"/>
      <c r="T51" s="1326"/>
      <c r="U51" s="1325"/>
      <c r="V51" s="1327"/>
      <c r="W51" s="329"/>
      <c r="X51" s="329"/>
      <c r="Y51" s="329"/>
      <c r="Z51" s="330"/>
      <c r="AA51" s="329"/>
      <c r="AB51" s="329"/>
    </row>
    <row r="52" spans="1:28" ht="16.5" x14ac:dyDescent="0.2">
      <c r="A52" s="1322"/>
      <c r="B52" s="1064"/>
      <c r="C52" s="1323"/>
      <c r="D52" s="1324"/>
      <c r="E52" s="1325"/>
      <c r="F52" s="1324"/>
      <c r="G52" s="1325"/>
      <c r="H52" s="1324"/>
      <c r="I52" s="1325"/>
      <c r="J52" s="1324"/>
      <c r="K52" s="1325"/>
      <c r="L52" s="1324"/>
      <c r="M52" s="1325"/>
      <c r="N52" s="1324"/>
      <c r="O52" s="1325"/>
      <c r="P52" s="1324"/>
      <c r="Q52" s="1325"/>
      <c r="R52" s="1324"/>
      <c r="S52" s="1325"/>
      <c r="T52" s="1326"/>
      <c r="U52" s="1325"/>
      <c r="V52" s="1327"/>
      <c r="W52" s="329"/>
      <c r="X52" s="329"/>
      <c r="Y52" s="329"/>
      <c r="Z52" s="330"/>
      <c r="AA52" s="329"/>
      <c r="AB52" s="329"/>
    </row>
    <row r="53" spans="1:28" ht="16.5" x14ac:dyDescent="0.2">
      <c r="A53" s="1322"/>
      <c r="B53" s="1064"/>
      <c r="C53" s="1323"/>
      <c r="D53" s="1324"/>
      <c r="E53" s="1325"/>
      <c r="F53" s="1324"/>
      <c r="G53" s="1325"/>
      <c r="H53" s="1324"/>
      <c r="I53" s="1325"/>
      <c r="J53" s="1324"/>
      <c r="K53" s="1325"/>
      <c r="L53" s="1324"/>
      <c r="M53" s="1325"/>
      <c r="N53" s="1324"/>
      <c r="O53" s="1325"/>
      <c r="P53" s="1324"/>
      <c r="Q53" s="1325"/>
      <c r="R53" s="1324"/>
      <c r="S53" s="1325"/>
      <c r="T53" s="1326"/>
      <c r="U53" s="1325"/>
      <c r="V53" s="1327"/>
      <c r="W53" s="329"/>
      <c r="X53" s="329"/>
      <c r="Y53" s="329"/>
      <c r="Z53" s="330"/>
      <c r="AA53" s="329"/>
      <c r="AB53" s="329"/>
    </row>
    <row r="54" spans="1:28" ht="16.5" x14ac:dyDescent="0.2">
      <c r="A54" s="1322"/>
      <c r="B54" s="1064"/>
      <c r="C54" s="1323"/>
      <c r="D54" s="1324"/>
      <c r="E54" s="1325"/>
      <c r="F54" s="1324"/>
      <c r="G54" s="1325"/>
      <c r="H54" s="1324"/>
      <c r="I54" s="1325"/>
      <c r="J54" s="1324"/>
      <c r="K54" s="1325"/>
      <c r="L54" s="1324"/>
      <c r="M54" s="1325"/>
      <c r="N54" s="1324"/>
      <c r="O54" s="1325"/>
      <c r="P54" s="1324"/>
      <c r="Q54" s="1325"/>
      <c r="R54" s="1324"/>
      <c r="S54" s="1325"/>
      <c r="T54" s="1326"/>
      <c r="U54" s="1325"/>
      <c r="V54" s="1327"/>
      <c r="W54" s="329"/>
      <c r="X54" s="329"/>
      <c r="Y54" s="329"/>
      <c r="Z54" s="330"/>
      <c r="AA54" s="329"/>
      <c r="AB54" s="329"/>
    </row>
  </sheetData>
  <sortState ref="B11:U48">
    <sortCondition ref="T11:T48"/>
    <sortCondition descending="1" ref="U11:U48"/>
  </sortState>
  <mergeCells count="22">
    <mergeCell ref="L5:M5"/>
    <mergeCell ref="B1:C1"/>
    <mergeCell ref="B2:C2"/>
    <mergeCell ref="A5:A7"/>
    <mergeCell ref="B5:B7"/>
    <mergeCell ref="C5:C7"/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1:T54" xr:uid="{00000000-0002-0000-0700-000000000000}">
      <formula1>IF(ISNUMBER(IZ11)=TRUE(),SUM(IZ11,JB11,JD11,JF11,JH11,JJ11,JL11,JN11),"")</formula1>
      <formula2>0</formula2>
    </dataValidation>
  </dataValidations>
  <printOptions horizontalCentered="1"/>
  <pageMargins left="0.39374999999999999" right="0.39374999999999999" top="0.39374999999999999" bottom="0.39374999999999999" header="0.51180555555555496" footer="0.23611111111111099"/>
  <pageSetup paperSize="9" scale="50" firstPageNumber="0" orientation="portrait" horizontalDpi="4294967293" verticalDpi="4294967293" r:id="rId1"/>
  <headerFooter>
    <oddFooter>&amp;L&amp;YPojedinačni plasman lige&amp;R&amp;YStranica &amp;P</oddFooter>
  </headerFooter>
  <rowBreaks count="1" manualBreakCount="1">
    <brk id="34" max="16383" man="1"/>
  </row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3">
    <tabColor rgb="FFFF99CC"/>
  </sheetPr>
  <dimension ref="A1:IW24"/>
  <sheetViews>
    <sheetView zoomScaleNormal="100" workbookViewId="0">
      <selection activeCell="V8" sqref="V8"/>
    </sheetView>
  </sheetViews>
  <sheetFormatPr defaultRowHeight="12.75" x14ac:dyDescent="0.2"/>
  <cols>
    <col min="1" max="1" width="5.140625" style="145"/>
    <col min="2" max="2" width="19.42578125" style="145"/>
    <col min="3" max="3" width="4.140625" style="145"/>
    <col min="4" max="4" width="7.140625" style="145"/>
    <col min="5" max="5" width="3.5703125" style="145"/>
    <col min="6" max="6" width="7.85546875" style="145"/>
    <col min="7" max="7" width="3.5703125" style="145"/>
    <col min="8" max="8" width="6.7109375" style="145"/>
    <col min="9" max="9" width="3.5703125" style="145"/>
    <col min="10" max="10" width="7.28515625" style="145"/>
    <col min="11" max="11" width="4" style="145"/>
    <col min="12" max="12" width="8" style="145"/>
    <col min="13" max="13" width="3.7109375" style="145"/>
    <col min="14" max="14" width="7.42578125" style="145"/>
    <col min="15" max="15" width="3.85546875" style="145"/>
    <col min="16" max="16" width="7" style="145"/>
    <col min="17" max="17" width="3.7109375" style="145"/>
    <col min="18" max="18" width="8.140625" style="145"/>
    <col min="19" max="19" width="6" style="145"/>
    <col min="20" max="20" width="6.85546875" style="145"/>
    <col min="21" max="21" width="7.28515625" style="145"/>
    <col min="22" max="257" width="9.140625" style="145"/>
  </cols>
  <sheetData>
    <row r="1" spans="1:21" x14ac:dyDescent="0.2">
      <c r="A1" s="146"/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</row>
    <row r="2" spans="1:21" x14ac:dyDescent="0.2">
      <c r="A2" s="147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21" x14ac:dyDescent="0.2">
      <c r="A3" s="147"/>
      <c r="B3" s="148"/>
      <c r="C3" s="148"/>
      <c r="D3" s="148"/>
      <c r="E3" s="148"/>
      <c r="F3" s="148"/>
      <c r="G3" s="148"/>
      <c r="H3" s="148"/>
      <c r="I3" s="148"/>
      <c r="J3" s="148" t="s">
        <v>33</v>
      </c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</row>
    <row r="4" spans="1:21" ht="23.25" x14ac:dyDescent="0.35">
      <c r="A4" s="147"/>
      <c r="B4" s="148" t="s">
        <v>0</v>
      </c>
      <c r="D4" s="149"/>
      <c r="E4" s="148"/>
      <c r="F4" s="148"/>
      <c r="G4" s="148"/>
      <c r="H4" s="148"/>
      <c r="I4" s="148"/>
      <c r="J4" s="148"/>
      <c r="K4" s="150" t="s">
        <v>1</v>
      </c>
      <c r="L4" s="148"/>
      <c r="M4" s="148"/>
      <c r="N4" s="148"/>
      <c r="O4" s="148"/>
      <c r="P4" s="148"/>
      <c r="Q4" s="148"/>
      <c r="R4" s="148"/>
      <c r="S4" s="148"/>
      <c r="T4" s="148"/>
      <c r="U4" s="148"/>
    </row>
    <row r="5" spans="1:21" ht="23.25" x14ac:dyDescent="0.2">
      <c r="A5" s="147"/>
      <c r="B5" s="148" t="s">
        <v>2</v>
      </c>
      <c r="D5" s="148"/>
      <c r="E5" s="148"/>
      <c r="F5" s="148"/>
      <c r="G5" s="148"/>
      <c r="H5" s="148"/>
      <c r="I5" s="148"/>
      <c r="J5" s="148"/>
      <c r="K5" s="151" t="s">
        <v>451</v>
      </c>
      <c r="L5" s="148"/>
      <c r="M5" s="148"/>
      <c r="N5" s="148"/>
      <c r="O5" s="148"/>
      <c r="P5" s="148"/>
      <c r="Q5" s="148"/>
      <c r="R5" s="148"/>
      <c r="S5" s="148"/>
      <c r="T5" s="148"/>
      <c r="U5" s="148"/>
    </row>
    <row r="6" spans="1:21" ht="23.25" x14ac:dyDescent="0.2">
      <c r="A6" s="147"/>
      <c r="B6" s="148"/>
      <c r="C6" s="148"/>
      <c r="D6" s="148"/>
      <c r="E6" s="148"/>
      <c r="F6" s="148"/>
      <c r="G6" s="148"/>
      <c r="H6" s="148"/>
      <c r="I6" s="148"/>
      <c r="J6" s="148"/>
      <c r="K6" s="152" t="s">
        <v>3</v>
      </c>
      <c r="L6" s="148"/>
      <c r="M6" s="148"/>
      <c r="N6" s="148"/>
      <c r="O6" s="148"/>
      <c r="P6" s="148"/>
      <c r="Q6" s="148"/>
      <c r="R6" s="148"/>
      <c r="S6" s="148"/>
      <c r="T6" s="148"/>
      <c r="U6" s="148"/>
    </row>
    <row r="7" spans="1:21" x14ac:dyDescent="0.2">
      <c r="A7" s="146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</row>
    <row r="8" spans="1:21" ht="19.5" customHeight="1" x14ac:dyDescent="0.2">
      <c r="A8" s="1715" t="s">
        <v>4</v>
      </c>
      <c r="B8" s="1740" t="s">
        <v>5</v>
      </c>
      <c r="C8" s="1712" t="s">
        <v>6</v>
      </c>
      <c r="D8" s="1712"/>
      <c r="E8" s="1713" t="s">
        <v>7</v>
      </c>
      <c r="F8" s="1713"/>
      <c r="G8" s="1712" t="s">
        <v>8</v>
      </c>
      <c r="H8" s="1712"/>
      <c r="I8" s="1713" t="s">
        <v>9</v>
      </c>
      <c r="J8" s="1713"/>
      <c r="K8" s="1712" t="s">
        <v>10</v>
      </c>
      <c r="L8" s="1712"/>
      <c r="M8" s="1713" t="s">
        <v>11</v>
      </c>
      <c r="N8" s="1713"/>
      <c r="O8" s="1712" t="s">
        <v>12</v>
      </c>
      <c r="P8" s="1712"/>
      <c r="Q8" s="1739" t="s">
        <v>13</v>
      </c>
      <c r="R8" s="1739"/>
      <c r="S8" s="1714" t="s">
        <v>18</v>
      </c>
      <c r="T8" s="1714"/>
      <c r="U8" s="1714"/>
    </row>
    <row r="9" spans="1:21" ht="24.75" customHeight="1" x14ac:dyDescent="0.2">
      <c r="A9" s="1715"/>
      <c r="B9" s="1740"/>
      <c r="C9" s="1738" t="s">
        <v>512</v>
      </c>
      <c r="D9" s="1738"/>
      <c r="E9" s="1738" t="s">
        <v>513</v>
      </c>
      <c r="F9" s="1738"/>
      <c r="G9" s="1738" t="s">
        <v>574</v>
      </c>
      <c r="H9" s="1738"/>
      <c r="I9" s="1738" t="s">
        <v>514</v>
      </c>
      <c r="J9" s="1738"/>
      <c r="K9" s="1738" t="s">
        <v>515</v>
      </c>
      <c r="L9" s="1738"/>
      <c r="M9" s="1738" t="s">
        <v>563</v>
      </c>
      <c r="N9" s="1738"/>
      <c r="O9" s="1738" t="s">
        <v>516</v>
      </c>
      <c r="P9" s="1738"/>
      <c r="Q9" s="1738" t="s">
        <v>517</v>
      </c>
      <c r="R9" s="1738"/>
      <c r="S9" s="1714"/>
      <c r="T9" s="1714"/>
      <c r="U9" s="1714"/>
    </row>
    <row r="10" spans="1:21" ht="1.5" customHeight="1" x14ac:dyDescent="0.2">
      <c r="A10" s="1715"/>
      <c r="B10" s="1740"/>
      <c r="C10" s="616"/>
      <c r="D10" s="616"/>
      <c r="E10" s="617"/>
      <c r="F10" s="618"/>
      <c r="G10" s="619"/>
      <c r="H10" s="620"/>
      <c r="I10" s="617"/>
      <c r="J10" s="618"/>
      <c r="K10" s="619"/>
      <c r="L10" s="620"/>
      <c r="M10" s="617"/>
      <c r="N10" s="618"/>
      <c r="O10" s="619"/>
      <c r="P10" s="620"/>
      <c r="Q10" s="617"/>
      <c r="R10" s="620"/>
      <c r="S10" s="619"/>
      <c r="T10" s="621"/>
      <c r="U10" s="622"/>
    </row>
    <row r="11" spans="1:21" ht="20.25" customHeight="1" x14ac:dyDescent="0.2">
      <c r="A11" s="623"/>
      <c r="B11" s="624"/>
      <c r="C11" s="625" t="s">
        <v>19</v>
      </c>
      <c r="D11" s="626" t="s">
        <v>20</v>
      </c>
      <c r="E11" s="627" t="s">
        <v>19</v>
      </c>
      <c r="F11" s="628" t="s">
        <v>20</v>
      </c>
      <c r="G11" s="625" t="s">
        <v>19</v>
      </c>
      <c r="H11" s="626" t="s">
        <v>20</v>
      </c>
      <c r="I11" s="627" t="s">
        <v>19</v>
      </c>
      <c r="J11" s="628" t="s">
        <v>20</v>
      </c>
      <c r="K11" s="625" t="s">
        <v>19</v>
      </c>
      <c r="L11" s="626" t="s">
        <v>20</v>
      </c>
      <c r="M11" s="627" t="s">
        <v>19</v>
      </c>
      <c r="N11" s="628" t="s">
        <v>20</v>
      </c>
      <c r="O11" s="625" t="s">
        <v>19</v>
      </c>
      <c r="P11" s="626" t="s">
        <v>20</v>
      </c>
      <c r="Q11" s="627" t="s">
        <v>19</v>
      </c>
      <c r="R11" s="626" t="s">
        <v>20</v>
      </c>
      <c r="S11" s="625" t="s">
        <v>19</v>
      </c>
      <c r="T11" s="629" t="s">
        <v>20</v>
      </c>
      <c r="U11" s="630" t="s">
        <v>180</v>
      </c>
    </row>
    <row r="12" spans="1:21" ht="1.5" customHeight="1" x14ac:dyDescent="0.2">
      <c r="A12" s="153"/>
      <c r="B12" s="154"/>
      <c r="C12" s="155"/>
      <c r="D12" s="158"/>
      <c r="E12" s="155"/>
      <c r="F12" s="159"/>
      <c r="G12" s="155"/>
      <c r="H12" s="158"/>
      <c r="I12" s="155"/>
      <c r="J12" s="159"/>
      <c r="K12" s="155"/>
      <c r="L12" s="158"/>
      <c r="M12" s="155"/>
      <c r="N12" s="159"/>
      <c r="O12" s="155"/>
      <c r="P12" s="158"/>
      <c r="Q12" s="155"/>
      <c r="R12" s="158"/>
      <c r="S12" s="156"/>
      <c r="T12" s="157"/>
      <c r="U12" s="160"/>
    </row>
    <row r="13" spans="1:21" ht="33" customHeight="1" thickBot="1" x14ac:dyDescent="0.25">
      <c r="A13" s="161">
        <v>1</v>
      </c>
      <c r="B13" s="1089" t="s">
        <v>183</v>
      </c>
      <c r="C13" s="162">
        <v>2</v>
      </c>
      <c r="D13" s="163">
        <v>8320</v>
      </c>
      <c r="E13" s="164">
        <v>3</v>
      </c>
      <c r="F13" s="165">
        <v>13438</v>
      </c>
      <c r="G13" s="162">
        <v>5</v>
      </c>
      <c r="H13" s="163">
        <v>9595</v>
      </c>
      <c r="I13" s="164">
        <v>1</v>
      </c>
      <c r="J13" s="165">
        <v>20730</v>
      </c>
      <c r="K13" s="162">
        <v>2</v>
      </c>
      <c r="L13" s="163">
        <v>10385</v>
      </c>
      <c r="M13" s="162">
        <v>8</v>
      </c>
      <c r="N13" s="163">
        <v>3026</v>
      </c>
      <c r="O13" s="162">
        <v>1</v>
      </c>
      <c r="P13" s="163">
        <v>38015</v>
      </c>
      <c r="Q13" s="164">
        <v>1</v>
      </c>
      <c r="R13" s="165">
        <v>35760</v>
      </c>
      <c r="S13" s="166">
        <f t="shared" ref="S13:T20" si="0">C13+E13+G13+I13+K13+M13+O13+Q13</f>
        <v>23</v>
      </c>
      <c r="T13" s="167">
        <f t="shared" si="0"/>
        <v>139269</v>
      </c>
      <c r="U13" s="1094">
        <v>1</v>
      </c>
    </row>
    <row r="14" spans="1:21" ht="29.25" customHeight="1" thickBot="1" x14ac:dyDescent="0.25">
      <c r="A14" s="168">
        <v>2</v>
      </c>
      <c r="B14" s="1090" t="s">
        <v>573</v>
      </c>
      <c r="C14" s="300">
        <v>1</v>
      </c>
      <c r="D14" s="288">
        <v>7865</v>
      </c>
      <c r="E14" s="301">
        <v>4</v>
      </c>
      <c r="F14" s="289">
        <v>13120</v>
      </c>
      <c r="G14" s="300">
        <v>2</v>
      </c>
      <c r="H14" s="288">
        <v>10265</v>
      </c>
      <c r="I14" s="301">
        <v>3</v>
      </c>
      <c r="J14" s="289">
        <v>10030</v>
      </c>
      <c r="K14" s="300">
        <v>3</v>
      </c>
      <c r="L14" s="288">
        <v>11235</v>
      </c>
      <c r="M14" s="300">
        <v>6</v>
      </c>
      <c r="N14" s="288">
        <v>5000</v>
      </c>
      <c r="O14" s="300">
        <v>4</v>
      </c>
      <c r="P14" s="288">
        <v>24025</v>
      </c>
      <c r="Q14" s="301">
        <v>2</v>
      </c>
      <c r="R14" s="289">
        <v>21985</v>
      </c>
      <c r="S14" s="166">
        <f t="shared" si="0"/>
        <v>25</v>
      </c>
      <c r="T14" s="167">
        <f t="shared" si="0"/>
        <v>103525</v>
      </c>
      <c r="U14" s="1094">
        <v>2</v>
      </c>
    </row>
    <row r="15" spans="1:21" ht="29.25" customHeight="1" thickBot="1" x14ac:dyDescent="0.25">
      <c r="A15" s="168">
        <v>3</v>
      </c>
      <c r="B15" s="1091" t="s">
        <v>184</v>
      </c>
      <c r="C15" s="300">
        <v>4</v>
      </c>
      <c r="D15" s="288">
        <v>7705</v>
      </c>
      <c r="E15" s="301">
        <v>1</v>
      </c>
      <c r="F15" s="289">
        <v>14829</v>
      </c>
      <c r="G15" s="300">
        <v>3</v>
      </c>
      <c r="H15" s="288">
        <v>9875</v>
      </c>
      <c r="I15" s="301">
        <v>5</v>
      </c>
      <c r="J15" s="173">
        <v>3970</v>
      </c>
      <c r="K15" s="300">
        <v>8</v>
      </c>
      <c r="L15" s="288">
        <v>3985</v>
      </c>
      <c r="M15" s="300">
        <v>3</v>
      </c>
      <c r="N15" s="288">
        <v>11001</v>
      </c>
      <c r="O15" s="300">
        <v>3</v>
      </c>
      <c r="P15" s="288">
        <v>23040</v>
      </c>
      <c r="Q15" s="301">
        <v>3</v>
      </c>
      <c r="R15" s="289">
        <v>20850</v>
      </c>
      <c r="S15" s="166">
        <f t="shared" si="0"/>
        <v>30</v>
      </c>
      <c r="T15" s="167">
        <f t="shared" si="0"/>
        <v>95255</v>
      </c>
      <c r="U15" s="1095">
        <v>3</v>
      </c>
    </row>
    <row r="16" spans="1:21" ht="29.25" customHeight="1" x14ac:dyDescent="0.2">
      <c r="A16" s="168">
        <v>4</v>
      </c>
      <c r="B16" s="1092" t="s">
        <v>572</v>
      </c>
      <c r="C16" s="300">
        <v>3</v>
      </c>
      <c r="D16" s="288">
        <v>8485</v>
      </c>
      <c r="E16" s="301">
        <v>2</v>
      </c>
      <c r="F16" s="289">
        <v>15438</v>
      </c>
      <c r="G16" s="300">
        <v>4</v>
      </c>
      <c r="H16" s="288">
        <v>9740</v>
      </c>
      <c r="I16" s="301">
        <v>8</v>
      </c>
      <c r="J16" s="289">
        <v>2365</v>
      </c>
      <c r="K16" s="300">
        <v>4</v>
      </c>
      <c r="L16" s="288">
        <v>9060</v>
      </c>
      <c r="M16" s="300">
        <v>4</v>
      </c>
      <c r="N16" s="288">
        <v>6610</v>
      </c>
      <c r="O16" s="300">
        <v>5</v>
      </c>
      <c r="P16" s="288">
        <v>19000</v>
      </c>
      <c r="Q16" s="301">
        <v>5</v>
      </c>
      <c r="R16" s="289">
        <v>19540</v>
      </c>
      <c r="S16" s="166">
        <f t="shared" si="0"/>
        <v>35</v>
      </c>
      <c r="T16" s="167">
        <f t="shared" si="0"/>
        <v>90238</v>
      </c>
      <c r="U16" s="1094">
        <v>4</v>
      </c>
    </row>
    <row r="17" spans="1:257" ht="28.5" customHeight="1" x14ac:dyDescent="0.2">
      <c r="A17" s="168">
        <v>5</v>
      </c>
      <c r="B17" s="1090" t="s">
        <v>181</v>
      </c>
      <c r="C17" s="300">
        <v>8</v>
      </c>
      <c r="D17" s="288">
        <v>4615</v>
      </c>
      <c r="E17" s="301">
        <v>7</v>
      </c>
      <c r="F17" s="289">
        <v>12255</v>
      </c>
      <c r="G17" s="300">
        <v>8</v>
      </c>
      <c r="H17" s="288">
        <v>6415</v>
      </c>
      <c r="I17" s="301">
        <v>4</v>
      </c>
      <c r="J17" s="289">
        <v>8135</v>
      </c>
      <c r="K17" s="300">
        <v>1</v>
      </c>
      <c r="L17" s="288">
        <v>15065</v>
      </c>
      <c r="M17" s="300">
        <v>5</v>
      </c>
      <c r="N17" s="288">
        <v>6379</v>
      </c>
      <c r="O17" s="300">
        <v>2</v>
      </c>
      <c r="P17" s="288">
        <v>37890</v>
      </c>
      <c r="Q17" s="301">
        <v>4</v>
      </c>
      <c r="R17" s="289">
        <v>20845</v>
      </c>
      <c r="S17" s="166">
        <f t="shared" si="0"/>
        <v>39</v>
      </c>
      <c r="T17" s="167">
        <f t="shared" si="0"/>
        <v>111599</v>
      </c>
      <c r="U17" s="1095">
        <v>5</v>
      </c>
    </row>
    <row r="18" spans="1:257" ht="28.5" customHeight="1" x14ac:dyDescent="0.2">
      <c r="A18" s="168">
        <v>6</v>
      </c>
      <c r="B18" s="1090" t="s">
        <v>186</v>
      </c>
      <c r="C18" s="300">
        <v>5</v>
      </c>
      <c r="D18" s="288">
        <v>8235</v>
      </c>
      <c r="E18" s="301">
        <v>8</v>
      </c>
      <c r="F18" s="289">
        <v>11113</v>
      </c>
      <c r="G18" s="300">
        <v>1</v>
      </c>
      <c r="H18" s="288">
        <v>11075</v>
      </c>
      <c r="I18" s="301">
        <v>7</v>
      </c>
      <c r="J18" s="289">
        <v>5005</v>
      </c>
      <c r="K18" s="300">
        <v>6</v>
      </c>
      <c r="L18" s="288">
        <v>3480</v>
      </c>
      <c r="M18" s="300">
        <v>1</v>
      </c>
      <c r="N18" s="288">
        <v>9046</v>
      </c>
      <c r="O18" s="300">
        <v>7</v>
      </c>
      <c r="P18" s="288">
        <v>19280</v>
      </c>
      <c r="Q18" s="301">
        <v>8</v>
      </c>
      <c r="R18" s="289">
        <v>13655</v>
      </c>
      <c r="S18" s="166">
        <f t="shared" si="0"/>
        <v>43</v>
      </c>
      <c r="T18" s="167">
        <f t="shared" si="0"/>
        <v>80889</v>
      </c>
      <c r="U18" s="1096">
        <v>6</v>
      </c>
    </row>
    <row r="19" spans="1:257" ht="29.25" customHeight="1" x14ac:dyDescent="0.2">
      <c r="A19" s="168">
        <v>7</v>
      </c>
      <c r="B19" s="1090" t="s">
        <v>185</v>
      </c>
      <c r="C19" s="169">
        <v>7</v>
      </c>
      <c r="D19" s="170">
        <v>5315</v>
      </c>
      <c r="E19" s="171">
        <v>5</v>
      </c>
      <c r="F19" s="172">
        <v>13212</v>
      </c>
      <c r="G19" s="169">
        <v>6</v>
      </c>
      <c r="H19" s="170">
        <v>9225</v>
      </c>
      <c r="I19" s="171">
        <v>6</v>
      </c>
      <c r="J19" s="172">
        <v>5415</v>
      </c>
      <c r="K19" s="169">
        <v>5</v>
      </c>
      <c r="L19" s="170">
        <v>5565</v>
      </c>
      <c r="M19" s="169">
        <v>2</v>
      </c>
      <c r="N19" s="170">
        <v>7623</v>
      </c>
      <c r="O19" s="169">
        <v>6</v>
      </c>
      <c r="P19" s="170">
        <v>17495</v>
      </c>
      <c r="Q19" s="171">
        <v>7</v>
      </c>
      <c r="R19" s="288">
        <v>17795</v>
      </c>
      <c r="S19" s="166">
        <f t="shared" si="0"/>
        <v>44</v>
      </c>
      <c r="T19" s="167">
        <f t="shared" si="0"/>
        <v>81645</v>
      </c>
      <c r="U19" s="1094">
        <v>7</v>
      </c>
    </row>
    <row r="20" spans="1:257" ht="29.25" customHeight="1" x14ac:dyDescent="0.2">
      <c r="A20" s="174">
        <v>8</v>
      </c>
      <c r="B20" s="1093" t="s">
        <v>182</v>
      </c>
      <c r="C20" s="175">
        <v>6</v>
      </c>
      <c r="D20" s="176">
        <v>6285</v>
      </c>
      <c r="E20" s="177">
        <v>6</v>
      </c>
      <c r="F20" s="178">
        <v>11286</v>
      </c>
      <c r="G20" s="175">
        <v>7</v>
      </c>
      <c r="H20" s="176">
        <v>7805</v>
      </c>
      <c r="I20" s="177">
        <v>2</v>
      </c>
      <c r="J20" s="178">
        <v>19055</v>
      </c>
      <c r="K20" s="175">
        <v>7</v>
      </c>
      <c r="L20" s="176">
        <v>5700</v>
      </c>
      <c r="M20" s="175">
        <v>7</v>
      </c>
      <c r="N20" s="176">
        <v>4962</v>
      </c>
      <c r="O20" s="175">
        <v>8</v>
      </c>
      <c r="P20" s="176">
        <v>15075</v>
      </c>
      <c r="Q20" s="177">
        <v>6</v>
      </c>
      <c r="R20" s="178">
        <v>20230</v>
      </c>
      <c r="S20" s="179">
        <f t="shared" si="0"/>
        <v>49</v>
      </c>
      <c r="T20" s="180">
        <f t="shared" si="0"/>
        <v>90398</v>
      </c>
      <c r="U20" s="1097">
        <v>8</v>
      </c>
    </row>
    <row r="23" spans="1:257" x14ac:dyDescent="0.2">
      <c r="B23" s="349"/>
    </row>
    <row r="24" spans="1:257" s="345" customFormat="1" ht="15" x14ac:dyDescent="0.2">
      <c r="A24" s="343"/>
      <c r="B24" s="343" t="s">
        <v>889</v>
      </c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  <c r="R24" s="343"/>
      <c r="S24" s="343"/>
      <c r="T24" s="343"/>
      <c r="U24" s="343"/>
      <c r="V24" s="343"/>
      <c r="W24" s="343"/>
      <c r="X24" s="343"/>
      <c r="Y24" s="343"/>
      <c r="Z24" s="343"/>
      <c r="AA24" s="343"/>
      <c r="AB24" s="343"/>
      <c r="AC24" s="343"/>
      <c r="AD24" s="343"/>
      <c r="AE24" s="343"/>
      <c r="AF24" s="343"/>
      <c r="AG24" s="343"/>
      <c r="AH24" s="343"/>
      <c r="AI24" s="343"/>
      <c r="AJ24" s="343"/>
      <c r="AK24" s="343"/>
      <c r="AL24" s="343"/>
      <c r="AM24" s="343"/>
      <c r="AN24" s="343"/>
      <c r="AO24" s="343"/>
      <c r="AP24" s="343"/>
      <c r="AQ24" s="343"/>
      <c r="AR24" s="343"/>
      <c r="AS24" s="343"/>
      <c r="AT24" s="343"/>
      <c r="AU24" s="343"/>
      <c r="AV24" s="343"/>
      <c r="AW24" s="343"/>
      <c r="AX24" s="343"/>
      <c r="AY24" s="343"/>
      <c r="AZ24" s="343"/>
      <c r="BA24" s="343"/>
      <c r="BB24" s="343"/>
      <c r="BC24" s="343"/>
      <c r="BD24" s="343"/>
      <c r="BE24" s="343"/>
      <c r="BF24" s="343"/>
      <c r="BG24" s="343"/>
      <c r="BH24" s="343"/>
      <c r="BI24" s="343"/>
      <c r="BJ24" s="343"/>
      <c r="BK24" s="343"/>
      <c r="BL24" s="343"/>
      <c r="BM24" s="343"/>
      <c r="BN24" s="343"/>
      <c r="BO24" s="343"/>
      <c r="BP24" s="343"/>
      <c r="BQ24" s="343"/>
      <c r="BR24" s="343"/>
      <c r="BS24" s="343"/>
      <c r="BT24" s="343"/>
      <c r="BU24" s="343"/>
      <c r="BV24" s="343"/>
      <c r="BW24" s="343"/>
      <c r="BX24" s="343"/>
      <c r="BY24" s="343"/>
      <c r="BZ24" s="343"/>
      <c r="CA24" s="343"/>
      <c r="CB24" s="343"/>
      <c r="CC24" s="343"/>
      <c r="CD24" s="343"/>
      <c r="CE24" s="343"/>
      <c r="CF24" s="343"/>
      <c r="CG24" s="343"/>
      <c r="CH24" s="343"/>
      <c r="CI24" s="343"/>
      <c r="CJ24" s="343"/>
      <c r="CK24" s="343"/>
      <c r="CL24" s="343"/>
      <c r="CM24" s="343"/>
      <c r="CN24" s="343"/>
      <c r="CO24" s="343"/>
      <c r="CP24" s="343"/>
      <c r="CQ24" s="343"/>
      <c r="CR24" s="343"/>
      <c r="CS24" s="343"/>
      <c r="CT24" s="343"/>
      <c r="CU24" s="343"/>
      <c r="CV24" s="343"/>
      <c r="CW24" s="343"/>
      <c r="CX24" s="343"/>
      <c r="CY24" s="343"/>
      <c r="CZ24" s="343"/>
      <c r="DA24" s="343"/>
      <c r="DB24" s="343"/>
      <c r="DC24" s="343"/>
      <c r="DD24" s="343"/>
      <c r="DE24" s="343"/>
      <c r="DF24" s="343"/>
      <c r="DG24" s="343"/>
      <c r="DH24" s="343"/>
      <c r="DI24" s="343"/>
      <c r="DJ24" s="343"/>
      <c r="DK24" s="343"/>
      <c r="DL24" s="343"/>
      <c r="DM24" s="343"/>
      <c r="DN24" s="343"/>
      <c r="DO24" s="343"/>
      <c r="DP24" s="343"/>
      <c r="DQ24" s="343"/>
      <c r="DR24" s="343"/>
      <c r="DS24" s="343"/>
      <c r="DT24" s="343"/>
      <c r="DU24" s="343"/>
      <c r="DV24" s="343"/>
      <c r="DW24" s="343"/>
      <c r="DX24" s="343"/>
      <c r="DY24" s="343"/>
      <c r="DZ24" s="343"/>
      <c r="EA24" s="343"/>
      <c r="EB24" s="343"/>
      <c r="EC24" s="343"/>
      <c r="ED24" s="343"/>
      <c r="EE24" s="343"/>
      <c r="EF24" s="343"/>
      <c r="EG24" s="343"/>
      <c r="EH24" s="343"/>
      <c r="EI24" s="343"/>
      <c r="EJ24" s="343"/>
      <c r="EK24" s="343"/>
      <c r="EL24" s="343"/>
      <c r="EM24" s="343"/>
      <c r="EN24" s="343"/>
      <c r="EO24" s="343"/>
      <c r="EP24" s="343"/>
      <c r="EQ24" s="343"/>
      <c r="ER24" s="343"/>
      <c r="ES24" s="343"/>
      <c r="ET24" s="343"/>
      <c r="EU24" s="343"/>
      <c r="EV24" s="343"/>
      <c r="EW24" s="343"/>
      <c r="EX24" s="343"/>
      <c r="EY24" s="343"/>
      <c r="EZ24" s="343"/>
      <c r="FA24" s="343"/>
      <c r="FB24" s="343"/>
      <c r="FC24" s="343"/>
      <c r="FD24" s="343"/>
      <c r="FE24" s="343"/>
      <c r="FF24" s="343"/>
      <c r="FG24" s="343"/>
      <c r="FH24" s="343"/>
      <c r="FI24" s="343"/>
      <c r="FJ24" s="343"/>
      <c r="FK24" s="343"/>
      <c r="FL24" s="343"/>
      <c r="FM24" s="343"/>
      <c r="FN24" s="343"/>
      <c r="FO24" s="343"/>
      <c r="FP24" s="343"/>
      <c r="FQ24" s="343"/>
      <c r="FR24" s="343"/>
      <c r="FS24" s="343"/>
      <c r="FT24" s="343"/>
      <c r="FU24" s="343"/>
      <c r="FV24" s="343"/>
      <c r="FW24" s="343"/>
      <c r="FX24" s="343"/>
      <c r="FY24" s="343"/>
      <c r="FZ24" s="343"/>
      <c r="GA24" s="343"/>
      <c r="GB24" s="343"/>
      <c r="GC24" s="343"/>
      <c r="GD24" s="343"/>
      <c r="GE24" s="343"/>
      <c r="GF24" s="343"/>
      <c r="GG24" s="343"/>
      <c r="GH24" s="343"/>
      <c r="GI24" s="343"/>
      <c r="GJ24" s="343"/>
      <c r="GK24" s="343"/>
      <c r="GL24" s="343"/>
      <c r="GM24" s="343"/>
      <c r="GN24" s="343"/>
      <c r="GO24" s="343"/>
      <c r="GP24" s="343"/>
      <c r="GQ24" s="343"/>
      <c r="GR24" s="343"/>
      <c r="GS24" s="343"/>
      <c r="GT24" s="343"/>
      <c r="GU24" s="343"/>
      <c r="GV24" s="343"/>
      <c r="GW24" s="343"/>
      <c r="GX24" s="343"/>
      <c r="GY24" s="343"/>
      <c r="GZ24" s="343"/>
      <c r="HA24" s="343"/>
      <c r="HB24" s="343"/>
      <c r="HC24" s="343"/>
      <c r="HD24" s="343"/>
      <c r="HE24" s="343"/>
      <c r="HF24" s="343"/>
      <c r="HG24" s="343"/>
      <c r="HH24" s="343"/>
      <c r="HI24" s="343"/>
      <c r="HJ24" s="343"/>
      <c r="HK24" s="343"/>
      <c r="HL24" s="343"/>
      <c r="HM24" s="343"/>
      <c r="HN24" s="343"/>
      <c r="HO24" s="343"/>
      <c r="HP24" s="343"/>
      <c r="HQ24" s="343"/>
      <c r="HR24" s="343"/>
      <c r="HS24" s="343"/>
      <c r="HT24" s="343"/>
      <c r="HU24" s="343"/>
      <c r="HV24" s="343"/>
      <c r="HW24" s="343"/>
      <c r="HX24" s="343"/>
      <c r="HY24" s="343"/>
      <c r="HZ24" s="343"/>
      <c r="IA24" s="343"/>
      <c r="IB24" s="343"/>
      <c r="IC24" s="343"/>
      <c r="ID24" s="343"/>
      <c r="IE24" s="343"/>
      <c r="IF24" s="343"/>
      <c r="IG24" s="343"/>
      <c r="IH24" s="343"/>
      <c r="II24" s="343"/>
      <c r="IJ24" s="343"/>
      <c r="IK24" s="343"/>
      <c r="IL24" s="343"/>
      <c r="IM24" s="343"/>
      <c r="IN24" s="343"/>
      <c r="IO24" s="343"/>
      <c r="IP24" s="343"/>
      <c r="IQ24" s="343"/>
      <c r="IR24" s="343"/>
      <c r="IS24" s="343"/>
      <c r="IT24" s="343"/>
      <c r="IU24" s="343"/>
      <c r="IV24" s="343"/>
      <c r="IW24" s="343"/>
    </row>
  </sheetData>
  <sortState ref="B13:T20">
    <sortCondition ref="S13:S20"/>
    <sortCondition descending="1" ref="T13:T20"/>
  </sortState>
  <mergeCells count="19">
    <mergeCell ref="A8:A10"/>
    <mergeCell ref="B8:B10"/>
    <mergeCell ref="C8:D8"/>
    <mergeCell ref="E8:F8"/>
    <mergeCell ref="G8:H8"/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</mergeCells>
  <pageMargins left="0.42013888888888901" right="0.75" top="0.47013888888888899" bottom="0.2" header="0.51180555555555496" footer="0.51180555555555496"/>
  <pageSetup paperSize="0" scale="0" firstPageNumber="0" orientation="portrait" usePrinterDefaults="0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33</vt:i4>
      </vt:variant>
      <vt:variant>
        <vt:lpstr>Imenovani rasponi</vt:lpstr>
      </vt:variant>
      <vt:variant>
        <vt:i4>19</vt:i4>
      </vt:variant>
    </vt:vector>
  </HeadingPairs>
  <TitlesOfParts>
    <vt:vector size="52" baseType="lpstr">
      <vt:lpstr>1. Ekipno</vt:lpstr>
      <vt:lpstr>1. pojedin</vt:lpstr>
      <vt:lpstr>2. Z - Ekipno</vt:lpstr>
      <vt:lpstr>2. Z - Pojedin</vt:lpstr>
      <vt:lpstr>2. S - Ekipno</vt:lpstr>
      <vt:lpstr>2. S - Pojedin</vt:lpstr>
      <vt:lpstr>2. I - Ekipno</vt:lpstr>
      <vt:lpstr>2. I - Pojedin</vt:lpstr>
      <vt:lpstr>3. I - Ekipno</vt:lpstr>
      <vt:lpstr>3. I - Pojedin</vt:lpstr>
      <vt:lpstr>3. S - ekipno</vt:lpstr>
      <vt:lpstr>3. S - pojedin</vt:lpstr>
      <vt:lpstr>3. Z - ekipno</vt:lpstr>
      <vt:lpstr>3. Z - Pojedin</vt:lpstr>
      <vt:lpstr>Seniorke Ekipno</vt:lpstr>
      <vt:lpstr>Seniorke Pojedin</vt:lpstr>
      <vt:lpstr>Invalidi</vt:lpstr>
      <vt:lpstr>Veterani</vt:lpstr>
      <vt:lpstr>Pojedin U 15</vt:lpstr>
      <vt:lpstr>Pojedin U 20</vt:lpstr>
      <vt:lpstr>Pojedin U 25</vt:lpstr>
      <vt:lpstr>Lov pastrva na jezeru</vt:lpstr>
      <vt:lpstr>Šarani</vt:lpstr>
      <vt:lpstr>Prirodni mamci</vt:lpstr>
      <vt:lpstr>Varalice</vt:lpstr>
      <vt:lpstr>MUHA Ekipno</vt:lpstr>
      <vt:lpstr>MUHA Pojedinačno</vt:lpstr>
      <vt:lpstr>Feeder POJEDIN</vt:lpstr>
      <vt:lpstr>Feeder EKIPNI</vt:lpstr>
      <vt:lpstr>Bass</vt:lpstr>
      <vt:lpstr>grabežljivci čamac</vt:lpstr>
      <vt:lpstr>Casting</vt:lpstr>
      <vt:lpstr>Međunarodna </vt:lpstr>
      <vt:lpstr>'1. Ekipno'!Excel_BuiltIn__FilterDatabase</vt:lpstr>
      <vt:lpstr>'2. I - Ekipno'!Podrucje_ispisa</vt:lpstr>
      <vt:lpstr>'2. I - Pojedin'!Podrucje_ispisa</vt:lpstr>
      <vt:lpstr>'2. S - Ekipno'!Podrucje_ispisa</vt:lpstr>
      <vt:lpstr>'2. Z - Ekipno'!Podrucje_ispisa</vt:lpstr>
      <vt:lpstr>'2. Z - Pojedin'!Podrucje_ispisa</vt:lpstr>
      <vt:lpstr>'3. S - ekipno'!Podrucje_ispisa</vt:lpstr>
      <vt:lpstr>'3. S - pojedin'!Podrucje_ispisa</vt:lpstr>
      <vt:lpstr>'3. Z - ekipno'!Podrucje_ispisa</vt:lpstr>
      <vt:lpstr>'3. Z - Pojedin'!Podrucje_ispisa</vt:lpstr>
      <vt:lpstr>Invalidi!Podrucje_ispisa</vt:lpstr>
      <vt:lpstr>'Međunarodna '!Podrucje_ispisa</vt:lpstr>
      <vt:lpstr>'Pojedin U 15'!Podrucje_ispisa</vt:lpstr>
      <vt:lpstr>'Pojedin U 20'!Podrucje_ispisa</vt:lpstr>
      <vt:lpstr>'Pojedin U 25'!Podrucje_ispisa</vt:lpstr>
      <vt:lpstr>'Seniorke Ekipno'!Podrucje_ispisa</vt:lpstr>
      <vt:lpstr>'Seniorke Pojedin'!Podrucje_ispisa</vt:lpstr>
      <vt:lpstr>Varalice!Podrucje_ispisa</vt:lpstr>
      <vt:lpstr>Veterani!Podrucje_ispisa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Tomica Feldhofer</dc:creator>
  <cp:lastModifiedBy>Domagoj</cp:lastModifiedBy>
  <cp:revision>0</cp:revision>
  <cp:lastPrinted>2018-10-24T07:46:29Z</cp:lastPrinted>
  <dcterms:created xsi:type="dcterms:W3CDTF">2013-04-24T09:15:26Z</dcterms:created>
  <dcterms:modified xsi:type="dcterms:W3CDTF">2019-03-04T09:53:54Z</dcterms:modified>
  <dc:language>hr-HR</dc:language>
</cp:coreProperties>
</file>