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drawings/drawing14.xml" ContentType="application/vnd.openxmlformats-officedocument.drawing+xml"/>
  <Override PartName="/xl/comments10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omments11.xml" ContentType="application/vnd.openxmlformats-officedocument.spreadsheetml.comments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SRS dokumenti\LIGE 2021. SVE DISCIPLINE\Za stranice 22.10.2021\"/>
    </mc:Choice>
  </mc:AlternateContent>
  <xr:revisionPtr revIDLastSave="0" documentId="13_ncr:1_{55CBAB1E-21B7-4A6E-A5CC-DC701972F85F}" xr6:coauthVersionLast="47" xr6:coauthVersionMax="47" xr10:uidLastSave="{00000000-0000-0000-0000-000000000000}"/>
  <bookViews>
    <workbookView xWindow="-120" yWindow="-120" windowWidth="29040" windowHeight="15840" tabRatio="947" firstSheet="13" activeTab="28" xr2:uid="{00000000-000D-0000-FFFF-FFFF00000000}"/>
  </bookViews>
  <sheets>
    <sheet name="1. Ekipno" sheetId="1" r:id="rId1"/>
    <sheet name="1. pojedin" sheetId="2" r:id="rId2"/>
    <sheet name="2. S - Ekipno" sheetId="5" r:id="rId3"/>
    <sheet name="2. S - Pojedin" sheetId="6" r:id="rId4"/>
    <sheet name="2. I - Ekipno" sheetId="7" r:id="rId5"/>
    <sheet name="2. I - Pojedin" sheetId="8" r:id="rId6"/>
    <sheet name="2. Z - Ekipno" sheetId="51" r:id="rId7"/>
    <sheet name="2. Z - Pojedin" sheetId="52" r:id="rId8"/>
    <sheet name="3. S - Ekipno" sheetId="53" r:id="rId9"/>
    <sheet name="3. S - Pojedin" sheetId="54" r:id="rId10"/>
    <sheet name="3. I - Ekipno" sheetId="9" r:id="rId11"/>
    <sheet name="3. I - Pojedin" sheetId="10" r:id="rId12"/>
    <sheet name="3. Z - Ekipno" sheetId="55" r:id="rId13"/>
    <sheet name="3. Z - Pojedin" sheetId="56" r:id="rId14"/>
    <sheet name="U 15" sheetId="45" r:id="rId15"/>
    <sheet name="U 20" sheetId="46" r:id="rId16"/>
    <sheet name="U 25" sheetId="48" r:id="rId17"/>
    <sheet name="Seniorke" sheetId="58" r:id="rId18"/>
    <sheet name="Seniorke pojedin" sheetId="59" r:id="rId19"/>
    <sheet name="Veterani" sheetId="43" r:id="rId20"/>
    <sheet name="Mastersi" sheetId="44" r:id="rId21"/>
    <sheet name="Osobe s invaliditetom" sheetId="49" r:id="rId22"/>
    <sheet name="Lov šarana" sheetId="50" r:id="rId23"/>
    <sheet name="Prirodni mamci" sheetId="24" r:id="rId24"/>
    <sheet name="Feeder EKIPNI" sheetId="32" r:id="rId25"/>
    <sheet name="Feeder POJEDIN" sheetId="31" r:id="rId26"/>
    <sheet name="Muha" sheetId="41" r:id="rId27"/>
    <sheet name="Spin" sheetId="42" r:id="rId28"/>
    <sheet name="Čamac" sheetId="61" r:id="rId29"/>
    <sheet name="Bass" sheetId="60" r:id="rId30"/>
    <sheet name="CASTING" sheetId="57" r:id="rId31"/>
    <sheet name="Međunarodna " sheetId="36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ANTONIJO_VIDMAR">#REF!</definedName>
    <definedName name="Excel_BuiltIn__FilterDatabase" localSheetId="0">'1. Ekipno'!$B$11:$AB$22</definedName>
    <definedName name="GORAN_OVČAR">#REF!</definedName>
    <definedName name="_xlnm.Print_Area" localSheetId="4">'2. I - Ekipno'!$A$1:$U$20</definedName>
    <definedName name="_xlnm.Print_Area" localSheetId="5">'2. I - Pojedin'!$A$1:$V$33</definedName>
    <definedName name="_xlnm.Print_Area" localSheetId="2">'2. S - Ekipno'!$A$1:$U$21</definedName>
    <definedName name="_xlnm.Print_Area" localSheetId="31">'Međunarodna '!$B$1:$K$4</definedName>
    <definedName name="ŽELJKO_NOVAK">#REF!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61" l="1"/>
  <c r="D8" i="61"/>
  <c r="E8" i="61"/>
  <c r="F8" i="61"/>
  <c r="K8" i="61"/>
  <c r="L8" i="61"/>
  <c r="M8" i="61"/>
  <c r="R8" i="61"/>
  <c r="AL8" i="61" s="1"/>
  <c r="S8" i="61"/>
  <c r="T8" i="61"/>
  <c r="Y8" i="61"/>
  <c r="Z8" i="61"/>
  <c r="AM8" i="61" s="1"/>
  <c r="AA8" i="61"/>
  <c r="AN8" i="61" s="1"/>
  <c r="AF8" i="61"/>
  <c r="AG8" i="61"/>
  <c r="AH8" i="61"/>
  <c r="AO8" i="61"/>
  <c r="B9" i="61"/>
  <c r="D9" i="61"/>
  <c r="E9" i="61"/>
  <c r="F9" i="61"/>
  <c r="K9" i="61"/>
  <c r="L9" i="61"/>
  <c r="M9" i="61"/>
  <c r="R9" i="61"/>
  <c r="AL9" i="61" s="1"/>
  <c r="S9" i="61"/>
  <c r="T9" i="61"/>
  <c r="Y9" i="61"/>
  <c r="Z9" i="61"/>
  <c r="AM9" i="61" s="1"/>
  <c r="AA9" i="61"/>
  <c r="AN9" i="61" s="1"/>
  <c r="AF9" i="61"/>
  <c r="AG9" i="61"/>
  <c r="AH9" i="61"/>
  <c r="AO9" i="61"/>
  <c r="B10" i="61"/>
  <c r="D10" i="61"/>
  <c r="E10" i="61"/>
  <c r="F10" i="61"/>
  <c r="K10" i="61"/>
  <c r="L10" i="61"/>
  <c r="M10" i="61"/>
  <c r="R10" i="61"/>
  <c r="AL10" i="61" s="1"/>
  <c r="S10" i="61"/>
  <c r="T10" i="61"/>
  <c r="Y10" i="61"/>
  <c r="Z10" i="61"/>
  <c r="AM10" i="61" s="1"/>
  <c r="AA10" i="61"/>
  <c r="AN10" i="61" s="1"/>
  <c r="AF10" i="61"/>
  <c r="AG10" i="61"/>
  <c r="AH10" i="61"/>
  <c r="AO10" i="61"/>
  <c r="B11" i="61"/>
  <c r="D11" i="61"/>
  <c r="E11" i="61"/>
  <c r="F11" i="61"/>
  <c r="K11" i="61"/>
  <c r="L11" i="61"/>
  <c r="M11" i="61"/>
  <c r="R11" i="61"/>
  <c r="AL11" i="61" s="1"/>
  <c r="S11" i="61"/>
  <c r="T11" i="61"/>
  <c r="Y11" i="61"/>
  <c r="Z11" i="61"/>
  <c r="AM11" i="61" s="1"/>
  <c r="AA11" i="61"/>
  <c r="AN11" i="61" s="1"/>
  <c r="AF11" i="61"/>
  <c r="AG11" i="61"/>
  <c r="AH11" i="61"/>
  <c r="AO11" i="61"/>
  <c r="B12" i="61"/>
  <c r="D12" i="61"/>
  <c r="E12" i="61"/>
  <c r="F12" i="61"/>
  <c r="K12" i="61"/>
  <c r="L12" i="61"/>
  <c r="M12" i="61"/>
  <c r="R12" i="61"/>
  <c r="AL12" i="61" s="1"/>
  <c r="S12" i="61"/>
  <c r="T12" i="61"/>
  <c r="Y12" i="61"/>
  <c r="Z12" i="61"/>
  <c r="AM12" i="61" s="1"/>
  <c r="AA12" i="61"/>
  <c r="AN12" i="61" s="1"/>
  <c r="AF12" i="61"/>
  <c r="AG12" i="61"/>
  <c r="AH12" i="61"/>
  <c r="AO12" i="61"/>
  <c r="B13" i="61"/>
  <c r="D13" i="61"/>
  <c r="E13" i="61"/>
  <c r="F13" i="61"/>
  <c r="K13" i="61"/>
  <c r="L13" i="61"/>
  <c r="M13" i="61"/>
  <c r="R13" i="61"/>
  <c r="AL13" i="61" s="1"/>
  <c r="S13" i="61"/>
  <c r="T13" i="61"/>
  <c r="Y13" i="61"/>
  <c r="Z13" i="61"/>
  <c r="AM13" i="61" s="1"/>
  <c r="AA13" i="61"/>
  <c r="AN13" i="61" s="1"/>
  <c r="AF13" i="61"/>
  <c r="AG13" i="61"/>
  <c r="AH13" i="61"/>
  <c r="AO13" i="61"/>
  <c r="B14" i="61"/>
  <c r="D14" i="61"/>
  <c r="E14" i="61"/>
  <c r="F14" i="61"/>
  <c r="K14" i="61"/>
  <c r="L14" i="61"/>
  <c r="M14" i="61"/>
  <c r="R14" i="61"/>
  <c r="AL14" i="61" s="1"/>
  <c r="S14" i="61"/>
  <c r="T14" i="61"/>
  <c r="Y14" i="61"/>
  <c r="Z14" i="61"/>
  <c r="AM14" i="61" s="1"/>
  <c r="AA14" i="61"/>
  <c r="AN14" i="61" s="1"/>
  <c r="AF14" i="61"/>
  <c r="AG14" i="61"/>
  <c r="AH14" i="61"/>
  <c r="AO14" i="61"/>
  <c r="B15" i="61"/>
  <c r="D15" i="61"/>
  <c r="E15" i="61"/>
  <c r="F15" i="61"/>
  <c r="K15" i="61"/>
  <c r="L15" i="61"/>
  <c r="M15" i="61"/>
  <c r="R15" i="61"/>
  <c r="AL15" i="61" s="1"/>
  <c r="S15" i="61"/>
  <c r="T15" i="61"/>
  <c r="Y15" i="61"/>
  <c r="Z15" i="61"/>
  <c r="AM15" i="61" s="1"/>
  <c r="AA15" i="61"/>
  <c r="AN15" i="61" s="1"/>
  <c r="AF15" i="61"/>
  <c r="AG15" i="61"/>
  <c r="AH15" i="61"/>
  <c r="AO15" i="61"/>
  <c r="B16" i="61"/>
  <c r="D16" i="61"/>
  <c r="E16" i="61"/>
  <c r="F16" i="61"/>
  <c r="K16" i="61"/>
  <c r="L16" i="61"/>
  <c r="M16" i="61"/>
  <c r="R16" i="61"/>
  <c r="AL16" i="61" s="1"/>
  <c r="S16" i="61"/>
  <c r="T16" i="61"/>
  <c r="Y16" i="61"/>
  <c r="Z16" i="61"/>
  <c r="AM16" i="61" s="1"/>
  <c r="AA16" i="61"/>
  <c r="AN16" i="61" s="1"/>
  <c r="AF16" i="61"/>
  <c r="AG16" i="61"/>
  <c r="AH16" i="61"/>
  <c r="AO16" i="61"/>
  <c r="B17" i="61"/>
  <c r="D17" i="61"/>
  <c r="E17" i="61"/>
  <c r="F17" i="61"/>
  <c r="K17" i="61"/>
  <c r="L17" i="61"/>
  <c r="M17" i="61"/>
  <c r="R17" i="61"/>
  <c r="AL17" i="61" s="1"/>
  <c r="S17" i="61"/>
  <c r="T17" i="61"/>
  <c r="Y17" i="61"/>
  <c r="Z17" i="61"/>
  <c r="AM17" i="61" s="1"/>
  <c r="AA17" i="61"/>
  <c r="AN17" i="61" s="1"/>
  <c r="AF17" i="61"/>
  <c r="AG17" i="61"/>
  <c r="AH17" i="61"/>
  <c r="AO17" i="61"/>
  <c r="B18" i="61"/>
  <c r="D18" i="61"/>
  <c r="E18" i="61"/>
  <c r="F18" i="61"/>
  <c r="K18" i="61"/>
  <c r="L18" i="61"/>
  <c r="M18" i="61"/>
  <c r="R18" i="61"/>
  <c r="AL18" i="61" s="1"/>
  <c r="S18" i="61"/>
  <c r="T18" i="61"/>
  <c r="Y18" i="61"/>
  <c r="Z18" i="61"/>
  <c r="AM18" i="61" s="1"/>
  <c r="AA18" i="61"/>
  <c r="AN18" i="61" s="1"/>
  <c r="AF18" i="61"/>
  <c r="AG18" i="61"/>
  <c r="AH18" i="61"/>
  <c r="AO18" i="61"/>
  <c r="B19" i="61"/>
  <c r="D19" i="61"/>
  <c r="E19" i="61"/>
  <c r="F19" i="61"/>
  <c r="K19" i="61"/>
  <c r="L19" i="61"/>
  <c r="M19" i="61"/>
  <c r="R19" i="61"/>
  <c r="AL19" i="61" s="1"/>
  <c r="S19" i="61"/>
  <c r="T19" i="61"/>
  <c r="Y19" i="61"/>
  <c r="Z19" i="61"/>
  <c r="AM19" i="61" s="1"/>
  <c r="AA19" i="61"/>
  <c r="AN19" i="61" s="1"/>
  <c r="AF19" i="61"/>
  <c r="AG19" i="61"/>
  <c r="AH19" i="61"/>
  <c r="AO19" i="61"/>
  <c r="U37" i="10"/>
  <c r="T37" i="10"/>
  <c r="Z52" i="31"/>
  <c r="AA52" i="31"/>
  <c r="Z51" i="31"/>
  <c r="AA51" i="31"/>
  <c r="T46" i="56"/>
  <c r="U46" i="56"/>
  <c r="U59" i="52"/>
  <c r="T59" i="52"/>
  <c r="U52" i="52"/>
  <c r="T52" i="52"/>
  <c r="T26" i="10"/>
  <c r="U26" i="10"/>
  <c r="T33" i="10"/>
  <c r="U33" i="10"/>
  <c r="T36" i="10"/>
  <c r="U36" i="10"/>
  <c r="T11" i="10"/>
  <c r="U11" i="10"/>
  <c r="T27" i="10"/>
  <c r="U27" i="10"/>
  <c r="T30" i="10"/>
  <c r="U30" i="10"/>
  <c r="T29" i="10"/>
  <c r="U29" i="10"/>
  <c r="T35" i="10"/>
  <c r="U35" i="10"/>
  <c r="T14" i="10"/>
  <c r="U14" i="10"/>
  <c r="T24" i="10"/>
  <c r="U24" i="10"/>
  <c r="T20" i="10"/>
  <c r="U20" i="10"/>
  <c r="T21" i="10"/>
  <c r="U21" i="10"/>
  <c r="T15" i="10"/>
  <c r="U15" i="10"/>
  <c r="T25" i="10"/>
  <c r="U25" i="10"/>
  <c r="T32" i="10"/>
  <c r="U32" i="10"/>
  <c r="T34" i="10"/>
  <c r="U34" i="10"/>
  <c r="T10" i="10"/>
  <c r="U10" i="10"/>
  <c r="T12" i="10"/>
  <c r="U12" i="10"/>
  <c r="T19" i="10"/>
  <c r="U19" i="10"/>
  <c r="T13" i="10"/>
  <c r="U13" i="10"/>
  <c r="T17" i="10"/>
  <c r="U17" i="10"/>
  <c r="T22" i="10"/>
  <c r="U22" i="10"/>
  <c r="T23" i="10"/>
  <c r="U23" i="10"/>
  <c r="T18" i="10"/>
  <c r="U18" i="10"/>
  <c r="T16" i="10"/>
  <c r="U16" i="10"/>
  <c r="T31" i="10"/>
  <c r="U31" i="10"/>
  <c r="U28" i="10"/>
  <c r="T28" i="10"/>
  <c r="T27" i="59"/>
  <c r="U27" i="59"/>
  <c r="T28" i="59"/>
  <c r="U28" i="59"/>
  <c r="T24" i="59"/>
  <c r="U24" i="59"/>
  <c r="T25" i="59"/>
  <c r="U25" i="59"/>
  <c r="T32" i="59"/>
  <c r="U32" i="59"/>
  <c r="T29" i="59"/>
  <c r="U29" i="59"/>
  <c r="T30" i="59"/>
  <c r="U30" i="59"/>
  <c r="T31" i="59"/>
  <c r="U31" i="59"/>
  <c r="T12" i="59"/>
  <c r="U12" i="59"/>
  <c r="T14" i="59"/>
  <c r="U14" i="59"/>
  <c r="T19" i="59"/>
  <c r="U19" i="59"/>
  <c r="T13" i="59"/>
  <c r="U13" i="59"/>
  <c r="T16" i="59"/>
  <c r="U16" i="59"/>
  <c r="T21" i="59"/>
  <c r="U21" i="59"/>
  <c r="T20" i="59"/>
  <c r="U20" i="59"/>
  <c r="T15" i="59"/>
  <c r="U15" i="59"/>
  <c r="T22" i="59"/>
  <c r="U22" i="59"/>
  <c r="T18" i="59"/>
  <c r="U18" i="59"/>
  <c r="T17" i="59"/>
  <c r="U17" i="59"/>
  <c r="T23" i="59"/>
  <c r="U23" i="59"/>
  <c r="T34" i="59"/>
  <c r="U34" i="59"/>
  <c r="T33" i="59"/>
  <c r="U33" i="59"/>
  <c r="AA10" i="31"/>
  <c r="AA11" i="31"/>
  <c r="AA18" i="31"/>
  <c r="AA20" i="31"/>
  <c r="AA14" i="31"/>
  <c r="AA16" i="31"/>
  <c r="AA22" i="31"/>
  <c r="AA12" i="31"/>
  <c r="AA17" i="31"/>
  <c r="AA26" i="31"/>
  <c r="AA23" i="31"/>
  <c r="AA19" i="31"/>
  <c r="AA15" i="31"/>
  <c r="AA24" i="31"/>
  <c r="AA25" i="31"/>
  <c r="AA21" i="31"/>
  <c r="AA29" i="31"/>
  <c r="AA30" i="31"/>
  <c r="AA31" i="31"/>
  <c r="AA28" i="31"/>
  <c r="AA32" i="31"/>
  <c r="AA27" i="31"/>
  <c r="AA36" i="31"/>
  <c r="AA34" i="31"/>
  <c r="AA35" i="31"/>
  <c r="AA33" i="31"/>
  <c r="AA41" i="31"/>
  <c r="AA38" i="31"/>
  <c r="AA39" i="31"/>
  <c r="AA37" i="31"/>
  <c r="AA40" i="31"/>
  <c r="AA44" i="31"/>
  <c r="AA43" i="31"/>
  <c r="AA42" i="31"/>
  <c r="AA46" i="31"/>
  <c r="AA45" i="31"/>
  <c r="AA48" i="31"/>
  <c r="AA49" i="31"/>
  <c r="AA50" i="31"/>
  <c r="AA47" i="31"/>
  <c r="AA13" i="31"/>
  <c r="Z10" i="31"/>
  <c r="Z11" i="31"/>
  <c r="Z18" i="31"/>
  <c r="Z20" i="31"/>
  <c r="Z14" i="31"/>
  <c r="Z16" i="31"/>
  <c r="Z22" i="31"/>
  <c r="Z12" i="31"/>
  <c r="Z17" i="31"/>
  <c r="Z26" i="31"/>
  <c r="Z23" i="31"/>
  <c r="Z19" i="31"/>
  <c r="Z15" i="31"/>
  <c r="Z24" i="31"/>
  <c r="Z25" i="31"/>
  <c r="Z21" i="31"/>
  <c r="Z29" i="31"/>
  <c r="Z30" i="31"/>
  <c r="Z31" i="31"/>
  <c r="Z28" i="31"/>
  <c r="Z32" i="31"/>
  <c r="Z27" i="31"/>
  <c r="Z36" i="31"/>
  <c r="Z34" i="31"/>
  <c r="Z35" i="31"/>
  <c r="Z33" i="31"/>
  <c r="Z41" i="31"/>
  <c r="Z38" i="31"/>
  <c r="Z39" i="31"/>
  <c r="Z37" i="31"/>
  <c r="Z40" i="31"/>
  <c r="Z44" i="31"/>
  <c r="Z43" i="31"/>
  <c r="Z42" i="31"/>
  <c r="Z46" i="31"/>
  <c r="Z45" i="31"/>
  <c r="Z48" i="31"/>
  <c r="Z49" i="31"/>
  <c r="Z50" i="31"/>
  <c r="Z47" i="31"/>
  <c r="Z13" i="31"/>
  <c r="AA12" i="32"/>
  <c r="AA13" i="32"/>
  <c r="AA14" i="32"/>
  <c r="AA15" i="32"/>
  <c r="AA16" i="32"/>
  <c r="AA17" i="32"/>
  <c r="AA18" i="32"/>
  <c r="AA19" i="32"/>
  <c r="AA21" i="32"/>
  <c r="AA20" i="32"/>
  <c r="AA11" i="32"/>
  <c r="Z20" i="32"/>
  <c r="Z12" i="32"/>
  <c r="Z13" i="32"/>
  <c r="Z14" i="32"/>
  <c r="Z15" i="32"/>
  <c r="Z16" i="32"/>
  <c r="Z17" i="32"/>
  <c r="Z18" i="32"/>
  <c r="Z19" i="32"/>
  <c r="Z21" i="32"/>
  <c r="Z11" i="32"/>
  <c r="T61" i="52"/>
  <c r="T45" i="52"/>
  <c r="T60" i="52"/>
  <c r="T58" i="52"/>
  <c r="U58" i="52"/>
  <c r="T54" i="52"/>
  <c r="U54" i="52"/>
  <c r="U46" i="52"/>
  <c r="T46" i="52"/>
  <c r="T49" i="52"/>
  <c r="U49" i="52"/>
  <c r="T47" i="52"/>
  <c r="U47" i="52"/>
  <c r="T56" i="52"/>
  <c r="U56" i="52"/>
  <c r="T42" i="52"/>
  <c r="U42" i="52"/>
  <c r="T57" i="52"/>
  <c r="U57" i="52"/>
  <c r="U61" i="52"/>
  <c r="T41" i="52"/>
  <c r="U41" i="52"/>
  <c r="T44" i="52"/>
  <c r="U44" i="52"/>
  <c r="T62" i="52"/>
  <c r="U62" i="52"/>
  <c r="U53" i="56"/>
  <c r="T53" i="56"/>
  <c r="U38" i="56"/>
  <c r="T38" i="56"/>
  <c r="U52" i="56"/>
  <c r="T52" i="56"/>
  <c r="U45" i="56"/>
  <c r="T45" i="56"/>
  <c r="T13" i="49"/>
  <c r="T11" i="49"/>
  <c r="T14" i="49"/>
  <c r="T16" i="49"/>
  <c r="T12" i="49"/>
  <c r="T17" i="49"/>
  <c r="T15" i="49"/>
  <c r="T18" i="49"/>
  <c r="T19" i="49"/>
  <c r="T10" i="49"/>
  <c r="U13" i="49"/>
  <c r="U11" i="49"/>
  <c r="U14" i="49"/>
  <c r="U16" i="49"/>
  <c r="U12" i="49"/>
  <c r="U17" i="49"/>
  <c r="U15" i="49"/>
  <c r="U18" i="49"/>
  <c r="U19" i="49"/>
  <c r="U10" i="49"/>
  <c r="P21" i="60"/>
  <c r="Q21" i="60"/>
  <c r="P15" i="60"/>
  <c r="Q15" i="60"/>
  <c r="P13" i="60"/>
  <c r="Q13" i="60"/>
  <c r="P22" i="60"/>
  <c r="Q22" i="60"/>
  <c r="P16" i="60"/>
  <c r="Q16" i="60"/>
  <c r="P20" i="60"/>
  <c r="Q20" i="60"/>
  <c r="P19" i="60"/>
  <c r="Q19" i="60"/>
  <c r="P17" i="60"/>
  <c r="Q17" i="60"/>
  <c r="P14" i="60"/>
  <c r="Q14" i="60"/>
  <c r="Q18" i="60"/>
  <c r="P18" i="60"/>
  <c r="T42" i="56"/>
  <c r="T39" i="56"/>
  <c r="T51" i="56"/>
  <c r="T50" i="56"/>
  <c r="U55" i="56"/>
  <c r="U42" i="56"/>
  <c r="U39" i="56"/>
  <c r="U51" i="56"/>
  <c r="U50" i="56"/>
  <c r="U33" i="56"/>
  <c r="T26" i="56"/>
  <c r="T37" i="56"/>
  <c r="T38" i="59"/>
  <c r="T26" i="59"/>
  <c r="U26" i="59"/>
  <c r="U37" i="59"/>
  <c r="T37" i="59"/>
  <c r="U36" i="59"/>
  <c r="T36" i="59"/>
  <c r="U35" i="59"/>
  <c r="T35" i="59"/>
  <c r="T16" i="58"/>
  <c r="S16" i="58"/>
  <c r="T15" i="58"/>
  <c r="S15" i="58"/>
  <c r="T14" i="58"/>
  <c r="S14" i="58"/>
  <c r="T17" i="58"/>
  <c r="S17" i="58"/>
  <c r="T11" i="58"/>
  <c r="S11" i="58"/>
  <c r="T12" i="58"/>
  <c r="S12" i="58"/>
  <c r="T13" i="58"/>
  <c r="S13" i="58"/>
  <c r="U29" i="52" l="1"/>
  <c r="U45" i="52"/>
  <c r="U40" i="52"/>
  <c r="T40" i="52"/>
  <c r="T29" i="52"/>
  <c r="U35" i="52"/>
  <c r="T35" i="52"/>
  <c r="U51" i="52"/>
  <c r="T51" i="52"/>
  <c r="U25" i="52"/>
  <c r="T25" i="52"/>
  <c r="U27" i="52"/>
  <c r="T27" i="52"/>
  <c r="U16" i="52"/>
  <c r="T16" i="52"/>
  <c r="U23" i="52"/>
  <c r="T23" i="52"/>
  <c r="U24" i="52"/>
  <c r="T24" i="52"/>
  <c r="U26" i="52"/>
  <c r="T26" i="52"/>
  <c r="U55" i="52"/>
  <c r="T55" i="52"/>
  <c r="U18" i="52"/>
  <c r="T18" i="52"/>
  <c r="U20" i="52"/>
  <c r="T20" i="52"/>
  <c r="U14" i="52"/>
  <c r="T14" i="52"/>
  <c r="U36" i="52"/>
  <c r="T36" i="52"/>
  <c r="U39" i="52"/>
  <c r="T39" i="52"/>
  <c r="U43" i="52"/>
  <c r="T43" i="52"/>
  <c r="U15" i="52"/>
  <c r="T15" i="52"/>
  <c r="U37" i="52"/>
  <c r="T37" i="52"/>
  <c r="U30" i="52"/>
  <c r="T30" i="52"/>
  <c r="U33" i="52"/>
  <c r="T33" i="52"/>
  <c r="U22" i="52"/>
  <c r="T22" i="52"/>
  <c r="U21" i="52"/>
  <c r="T21" i="52"/>
  <c r="U19" i="52"/>
  <c r="T19" i="52"/>
  <c r="U34" i="52"/>
  <c r="T34" i="52"/>
  <c r="U48" i="52"/>
  <c r="T48" i="52"/>
  <c r="U53" i="52"/>
  <c r="T53" i="52"/>
  <c r="U13" i="52"/>
  <c r="T13" i="52"/>
  <c r="U17" i="52"/>
  <c r="T17" i="52"/>
  <c r="U32" i="52"/>
  <c r="T32" i="52"/>
  <c r="U50" i="52"/>
  <c r="T50" i="52"/>
  <c r="U38" i="52"/>
  <c r="T38" i="52"/>
  <c r="U31" i="52"/>
  <c r="T31" i="52"/>
  <c r="U28" i="52"/>
  <c r="T28" i="52"/>
  <c r="T18" i="51"/>
  <c r="S18" i="51"/>
  <c r="T15" i="51"/>
  <c r="S15" i="51"/>
  <c r="T14" i="51"/>
  <c r="S14" i="51"/>
  <c r="T21" i="51"/>
  <c r="S21" i="51"/>
  <c r="T16" i="51"/>
  <c r="S16" i="51"/>
  <c r="T19" i="51"/>
  <c r="S19" i="51"/>
  <c r="T17" i="51"/>
  <c r="S17" i="51"/>
  <c r="T20" i="51"/>
  <c r="S20" i="51"/>
  <c r="T47" i="56"/>
  <c r="U47" i="56"/>
  <c r="T54" i="56"/>
  <c r="U54" i="56"/>
  <c r="T33" i="56"/>
  <c r="T40" i="56"/>
  <c r="U40" i="56"/>
  <c r="T48" i="56"/>
  <c r="U48" i="56"/>
  <c r="U26" i="56"/>
  <c r="T18" i="56"/>
  <c r="U18" i="56"/>
  <c r="T36" i="56"/>
  <c r="U36" i="56"/>
  <c r="T13" i="56"/>
  <c r="U13" i="56"/>
  <c r="T44" i="56"/>
  <c r="U44" i="56"/>
  <c r="T22" i="56"/>
  <c r="U22" i="56"/>
  <c r="T43" i="56"/>
  <c r="U43" i="56"/>
  <c r="U37" i="56"/>
  <c r="T55" i="56"/>
  <c r="T49" i="56"/>
  <c r="U49" i="56"/>
  <c r="T41" i="56"/>
  <c r="U41" i="56"/>
  <c r="T20" i="56"/>
  <c r="U20" i="56"/>
  <c r="T28" i="56"/>
  <c r="U28" i="56"/>
  <c r="T16" i="56"/>
  <c r="U16" i="56"/>
  <c r="T15" i="56"/>
  <c r="U15" i="56"/>
  <c r="T14" i="56"/>
  <c r="U14" i="56"/>
  <c r="T27" i="56"/>
  <c r="U27" i="56"/>
  <c r="T25" i="56"/>
  <c r="U25" i="56"/>
  <c r="U31" i="56"/>
  <c r="T31" i="56"/>
  <c r="U19" i="56"/>
  <c r="T19" i="56"/>
  <c r="U17" i="56"/>
  <c r="T17" i="56"/>
  <c r="U30" i="56"/>
  <c r="T30" i="56"/>
  <c r="U32" i="56"/>
  <c r="T32" i="56"/>
  <c r="U34" i="56"/>
  <c r="T34" i="56"/>
  <c r="U21" i="56"/>
  <c r="T21" i="56"/>
  <c r="U12" i="56"/>
  <c r="T12" i="56"/>
  <c r="U35" i="56"/>
  <c r="T35" i="56"/>
  <c r="U29" i="56"/>
  <c r="T29" i="56"/>
  <c r="U23" i="56"/>
  <c r="T23" i="56"/>
  <c r="U24" i="56"/>
  <c r="T24" i="56"/>
  <c r="S18" i="55"/>
  <c r="T18" i="55"/>
  <c r="S20" i="55"/>
  <c r="T20" i="55"/>
  <c r="S17" i="55"/>
  <c r="T17" i="55"/>
  <c r="S21" i="55"/>
  <c r="T21" i="55"/>
  <c r="S22" i="55"/>
  <c r="T22" i="55"/>
  <c r="S14" i="55"/>
  <c r="T14" i="55"/>
  <c r="S13" i="55"/>
  <c r="T13" i="55"/>
  <c r="S16" i="55"/>
  <c r="T16" i="55"/>
  <c r="S15" i="55"/>
  <c r="T15" i="55"/>
  <c r="T19" i="55"/>
  <c r="S19" i="55"/>
  <c r="P11" i="50"/>
  <c r="O19" i="50"/>
  <c r="O13" i="50"/>
  <c r="O20" i="50"/>
  <c r="O17" i="50"/>
  <c r="O15" i="50"/>
  <c r="O26" i="50"/>
  <c r="O14" i="50"/>
  <c r="O12" i="50"/>
  <c r="O16" i="50"/>
  <c r="O21" i="50"/>
  <c r="O18" i="50"/>
  <c r="O10" i="50"/>
  <c r="O24" i="50"/>
  <c r="O23" i="50"/>
  <c r="O25" i="50"/>
  <c r="O22" i="50"/>
  <c r="O11" i="50"/>
  <c r="P25" i="50"/>
  <c r="P23" i="50"/>
  <c r="P24" i="50"/>
  <c r="P10" i="50"/>
  <c r="P18" i="50"/>
  <c r="P21" i="50"/>
  <c r="P16" i="50"/>
  <c r="P12" i="50"/>
  <c r="P22" i="50"/>
  <c r="P14" i="50"/>
  <c r="P26" i="50"/>
  <c r="P15" i="50"/>
  <c r="P17" i="50"/>
  <c r="P20" i="50"/>
  <c r="P13" i="50"/>
  <c r="P19" i="50"/>
  <c r="V21" i="49"/>
  <c r="U21" i="49"/>
  <c r="T21" i="49"/>
  <c r="V20" i="49"/>
  <c r="U20" i="49"/>
  <c r="T20" i="49"/>
  <c r="W25" i="48"/>
  <c r="V25" i="48"/>
  <c r="U25" i="48"/>
  <c r="T25" i="48"/>
  <c r="W24" i="48"/>
  <c r="V24" i="48"/>
  <c r="U24" i="48"/>
  <c r="T24" i="48"/>
  <c r="W30" i="46"/>
  <c r="V30" i="46"/>
  <c r="U30" i="46"/>
  <c r="T30" i="46"/>
  <c r="W29" i="46"/>
  <c r="V29" i="46"/>
  <c r="U29" i="46"/>
  <c r="T29" i="46"/>
  <c r="W21" i="45"/>
  <c r="V21" i="45"/>
  <c r="U21" i="45"/>
  <c r="T21" i="45"/>
  <c r="W20" i="45"/>
  <c r="V20" i="45"/>
  <c r="U20" i="45"/>
  <c r="T20" i="45"/>
  <c r="W25" i="43"/>
  <c r="V25" i="43"/>
  <c r="U25" i="43"/>
  <c r="T25" i="43"/>
  <c r="W24" i="43"/>
  <c r="V24" i="43"/>
  <c r="U24" i="43"/>
  <c r="T24" i="43"/>
  <c r="W37" i="44"/>
  <c r="V37" i="44"/>
  <c r="U37" i="44"/>
  <c r="T37" i="44"/>
  <c r="W36" i="44"/>
  <c r="V36" i="44"/>
  <c r="U36" i="44"/>
  <c r="T36" i="44"/>
  <c r="W35" i="44"/>
  <c r="V35" i="44"/>
  <c r="U35" i="44"/>
  <c r="T35" i="44"/>
  <c r="S30" i="42"/>
  <c r="Q30" i="42"/>
  <c r="O30" i="42"/>
  <c r="M30" i="42"/>
  <c r="K30" i="42"/>
  <c r="I30" i="42"/>
  <c r="G30" i="42"/>
  <c r="E30" i="42"/>
  <c r="V29" i="42"/>
  <c r="U29" i="42"/>
  <c r="T29" i="42"/>
  <c r="V28" i="42"/>
  <c r="U28" i="42"/>
  <c r="T28" i="42"/>
  <c r="V27" i="42"/>
  <c r="U27" i="42"/>
  <c r="T27" i="42"/>
  <c r="S15" i="9"/>
  <c r="T15" i="9"/>
  <c r="T46" i="6"/>
  <c r="U46" i="6"/>
  <c r="T47" i="6"/>
  <c r="U47" i="6"/>
  <c r="T49" i="6"/>
  <c r="U49" i="6"/>
  <c r="T50" i="6"/>
  <c r="U50" i="6"/>
  <c r="T51" i="6"/>
  <c r="U51" i="6"/>
  <c r="T52" i="6"/>
  <c r="U52" i="6"/>
  <c r="T53" i="6"/>
  <c r="U53" i="6"/>
  <c r="T54" i="6"/>
  <c r="U54" i="6"/>
  <c r="T55" i="6"/>
  <c r="U55" i="6"/>
  <c r="T56" i="6"/>
  <c r="U56" i="6"/>
  <c r="T57" i="6"/>
  <c r="U57" i="6"/>
  <c r="T58" i="6"/>
  <c r="U58" i="6"/>
  <c r="T59" i="6"/>
  <c r="U59" i="6"/>
  <c r="T60" i="6"/>
  <c r="U60" i="6"/>
  <c r="T61" i="6"/>
  <c r="U61" i="6"/>
  <c r="T62" i="6"/>
  <c r="U62" i="6"/>
  <c r="T63" i="6"/>
  <c r="U63" i="6"/>
  <c r="T14" i="7"/>
  <c r="T13" i="7"/>
  <c r="U30" i="42" l="1"/>
  <c r="Z34" i="8" l="1"/>
  <c r="Z33" i="8"/>
  <c r="T14" i="9" l="1"/>
  <c r="S14" i="9"/>
  <c r="T16" i="9"/>
  <c r="S16" i="9"/>
  <c r="T12" i="9"/>
  <c r="S12" i="9"/>
  <c r="T17" i="9"/>
  <c r="S17" i="9"/>
  <c r="T13" i="9"/>
  <c r="S13" i="9"/>
  <c r="T11" i="9"/>
  <c r="S11" i="9"/>
  <c r="Z32" i="8"/>
  <c r="Z31" i="8"/>
  <c r="W31" i="8"/>
  <c r="Z30" i="8"/>
  <c r="W30" i="8"/>
  <c r="Z29" i="8"/>
  <c r="W29" i="8"/>
  <c r="Z28" i="8"/>
  <c r="W28" i="8"/>
  <c r="Z27" i="8"/>
  <c r="W27" i="8"/>
  <c r="Z26" i="8"/>
  <c r="W26" i="8"/>
  <c r="Z25" i="8"/>
  <c r="W25" i="8"/>
  <c r="Z24" i="8"/>
  <c r="W24" i="8"/>
  <c r="Z23" i="8"/>
  <c r="W23" i="8"/>
  <c r="Z22" i="8"/>
  <c r="W22" i="8"/>
  <c r="Z21" i="8"/>
  <c r="W21" i="8"/>
  <c r="Z20" i="8"/>
  <c r="W20" i="8"/>
  <c r="Z19" i="8"/>
  <c r="W19" i="8"/>
  <c r="Z18" i="8"/>
  <c r="W18" i="8"/>
  <c r="Z17" i="8"/>
  <c r="Z16" i="8"/>
  <c r="W16" i="8"/>
  <c r="Z15" i="8"/>
  <c r="W15" i="8"/>
  <c r="Z14" i="8"/>
  <c r="W14" i="8"/>
  <c r="Z13" i="8"/>
  <c r="W13" i="8"/>
  <c r="Z12" i="8"/>
  <c r="W12" i="8"/>
  <c r="Z11" i="8"/>
  <c r="W11" i="8"/>
  <c r="Z10" i="8"/>
  <c r="W10" i="8"/>
  <c r="Y20" i="7"/>
  <c r="T20" i="7"/>
  <c r="S20" i="7"/>
  <c r="Y19" i="7"/>
  <c r="T17" i="7"/>
  <c r="S17" i="7"/>
  <c r="Y18" i="7"/>
  <c r="T16" i="7"/>
  <c r="S16" i="7"/>
  <c r="Y17" i="7"/>
  <c r="S13" i="7"/>
  <c r="Y16" i="7"/>
  <c r="S14" i="7"/>
  <c r="Y15" i="7"/>
  <c r="T19" i="7"/>
  <c r="S19" i="7"/>
  <c r="Y14" i="7"/>
  <c r="T18" i="7"/>
  <c r="S18" i="7"/>
  <c r="Y13" i="7"/>
  <c r="T15" i="7"/>
  <c r="S15" i="7"/>
  <c r="Z77" i="6"/>
  <c r="X77" i="6"/>
  <c r="AA77" i="6" s="1"/>
  <c r="Z76" i="6"/>
  <c r="X76" i="6"/>
  <c r="AA76" i="6" s="1"/>
  <c r="Z75" i="6"/>
  <c r="X75" i="6"/>
  <c r="AA75" i="6" s="1"/>
  <c r="Z74" i="6"/>
  <c r="X74" i="6"/>
  <c r="AA74" i="6" s="1"/>
  <c r="Z73" i="6"/>
  <c r="X73" i="6"/>
  <c r="AA73" i="6" s="1"/>
  <c r="Z72" i="6"/>
  <c r="X72" i="6"/>
  <c r="AA72" i="6" s="1"/>
  <c r="Z71" i="6"/>
  <c r="X71" i="6"/>
  <c r="AA71" i="6" s="1"/>
  <c r="Z70" i="6"/>
  <c r="X70" i="6"/>
  <c r="AA70" i="6" s="1"/>
  <c r="Z69" i="6"/>
  <c r="X69" i="6"/>
  <c r="AA69" i="6" s="1"/>
  <c r="Z68" i="6"/>
  <c r="Z67" i="6"/>
  <c r="W67" i="6"/>
  <c r="Z66" i="6"/>
  <c r="W66" i="6"/>
  <c r="Z65" i="6"/>
  <c r="W65" i="6"/>
  <c r="Z64" i="6"/>
  <c r="W64" i="6"/>
  <c r="Z63" i="6"/>
  <c r="W63" i="6"/>
  <c r="Z62" i="6"/>
  <c r="W62" i="6"/>
  <c r="Z61" i="6"/>
  <c r="W61" i="6"/>
  <c r="Z60" i="6"/>
  <c r="W60" i="6"/>
  <c r="Z59" i="6"/>
  <c r="W59" i="6"/>
  <c r="Z58" i="6"/>
  <c r="W58" i="6"/>
  <c r="Z57" i="6"/>
  <c r="W57" i="6"/>
  <c r="Z56" i="6"/>
  <c r="W56" i="6"/>
  <c r="Z55" i="6"/>
  <c r="W55" i="6"/>
  <c r="Z54" i="6"/>
  <c r="W54" i="6"/>
  <c r="Z53" i="6"/>
  <c r="W53" i="6"/>
  <c r="Z52" i="6"/>
  <c r="W52" i="6"/>
  <c r="Z51" i="6"/>
  <c r="W51" i="6"/>
  <c r="Y51" i="6"/>
  <c r="X51" i="6"/>
  <c r="Z50" i="6"/>
  <c r="W50" i="6"/>
  <c r="Y50" i="6"/>
  <c r="X50" i="6"/>
  <c r="Z49" i="6"/>
  <c r="W49" i="6"/>
  <c r="Z48" i="6"/>
  <c r="W48" i="6"/>
  <c r="Z47" i="6"/>
  <c r="W47" i="6"/>
  <c r="Z46" i="6"/>
  <c r="W46" i="6"/>
  <c r="Z45" i="6"/>
  <c r="W45" i="6"/>
  <c r="Z40" i="6"/>
  <c r="W40" i="6"/>
  <c r="Z39" i="6"/>
  <c r="W39" i="6"/>
  <c r="Z38" i="6"/>
  <c r="W38" i="6"/>
  <c r="Z37" i="6"/>
  <c r="W37" i="6"/>
  <c r="Z36" i="6"/>
  <c r="W36" i="6"/>
  <c r="Z35" i="6"/>
  <c r="W35" i="6"/>
  <c r="Z34" i="6"/>
  <c r="W34" i="6"/>
  <c r="Z33" i="6"/>
  <c r="W33" i="6"/>
  <c r="Z32" i="6"/>
  <c r="W32" i="6"/>
  <c r="Z31" i="6"/>
  <c r="W31" i="6"/>
  <c r="Z30" i="6"/>
  <c r="W30" i="6"/>
  <c r="Z29" i="6"/>
  <c r="W29" i="6"/>
  <c r="Z28" i="6"/>
  <c r="W28" i="6"/>
  <c r="Z27" i="6"/>
  <c r="W27" i="6"/>
  <c r="Z26" i="6"/>
  <c r="W26" i="6"/>
  <c r="Y19" i="6"/>
  <c r="Z25" i="6"/>
  <c r="W25" i="6"/>
  <c r="Z24" i="6"/>
  <c r="W24" i="6"/>
  <c r="Z23" i="6"/>
  <c r="W23" i="6"/>
  <c r="Z22" i="6"/>
  <c r="W22" i="6"/>
  <c r="Z21" i="6"/>
  <c r="W21" i="6"/>
  <c r="Z20" i="6"/>
  <c r="W20" i="6"/>
  <c r="Z19" i="6"/>
  <c r="W19" i="6"/>
  <c r="Z18" i="6"/>
  <c r="W18" i="6"/>
  <c r="Z17" i="6"/>
  <c r="W17" i="6"/>
  <c r="Z16" i="6"/>
  <c r="W16" i="6"/>
  <c r="Z15" i="6"/>
  <c r="W15" i="6"/>
  <c r="Z14" i="6"/>
  <c r="W14" i="6"/>
  <c r="Z13" i="6"/>
  <c r="W13" i="6"/>
  <c r="Z12" i="6"/>
  <c r="W12" i="6"/>
  <c r="Z11" i="6"/>
  <c r="W11" i="6"/>
  <c r="Z10" i="6"/>
  <c r="W10" i="6"/>
  <c r="Y21" i="5"/>
  <c r="T21" i="5"/>
  <c r="X21" i="5" s="1"/>
  <c r="S21" i="5"/>
  <c r="W21" i="5" s="1"/>
  <c r="Z21" i="5" s="1"/>
  <c r="AA21" i="5" s="1"/>
  <c r="U21" i="5" s="1"/>
  <c r="Y20" i="5"/>
  <c r="Y19" i="5"/>
  <c r="Y18" i="5"/>
  <c r="Y17" i="5"/>
  <c r="Y16" i="5"/>
  <c r="Y15" i="5"/>
  <c r="Y14" i="5"/>
  <c r="Y13" i="5"/>
  <c r="AB74" i="6" l="1"/>
  <c r="V60" i="6" s="1"/>
  <c r="W74" i="6" s="1"/>
  <c r="AB69" i="6"/>
  <c r="V55" i="6" s="1"/>
  <c r="W69" i="6" s="1"/>
  <c r="AB73" i="6"/>
  <c r="V59" i="6" s="1"/>
  <c r="W73" i="6" s="1"/>
  <c r="AB77" i="6"/>
  <c r="V63" i="6" s="1"/>
  <c r="W77" i="6" s="1"/>
  <c r="AB71" i="6"/>
  <c r="V57" i="6" s="1"/>
  <c r="W71" i="6" s="1"/>
  <c r="AB75" i="6"/>
  <c r="V61" i="6" s="1"/>
  <c r="W75" i="6" s="1"/>
  <c r="AB70" i="6"/>
  <c r="V56" i="6" s="1"/>
  <c r="W70" i="6" s="1"/>
  <c r="AB72" i="6"/>
  <c r="V58" i="6" s="1"/>
  <c r="W72" i="6" s="1"/>
  <c r="AB76" i="6"/>
  <c r="V62" i="6" s="1"/>
  <c r="W76" i="6" s="1"/>
  <c r="X67" i="6"/>
  <c r="AA67" i="6" s="1"/>
  <c r="X66" i="6"/>
  <c r="X68" i="6"/>
  <c r="AA68" i="6" s="1"/>
  <c r="X49" i="6"/>
  <c r="X65" i="6"/>
  <c r="Y65" i="6"/>
  <c r="Y17" i="6"/>
  <c r="X14" i="5"/>
  <c r="W19" i="5"/>
  <c r="X19" i="7"/>
  <c r="X60" i="6"/>
  <c r="X61" i="6"/>
  <c r="X62" i="6"/>
  <c r="X63" i="6"/>
  <c r="X64" i="6"/>
  <c r="Y64" i="6"/>
  <c r="X52" i="6"/>
  <c r="X54" i="6"/>
  <c r="X20" i="5"/>
  <c r="W20" i="5"/>
  <c r="W13" i="5"/>
  <c r="W17" i="5"/>
  <c r="X18" i="5"/>
  <c r="X53" i="6"/>
  <c r="X16" i="7"/>
  <c r="W19" i="7"/>
  <c r="Y29" i="6"/>
  <c r="Y59" i="6"/>
  <c r="Y11" i="8"/>
  <c r="Y25" i="8"/>
  <c r="Y23" i="8"/>
  <c r="Y27" i="8"/>
  <c r="X20" i="8"/>
  <c r="W13" i="7"/>
  <c r="X13" i="7"/>
  <c r="W16" i="7"/>
  <c r="W20" i="7"/>
  <c r="X20" i="7"/>
  <c r="X55" i="6"/>
  <c r="X56" i="6"/>
  <c r="X57" i="6"/>
  <c r="X58" i="6"/>
  <c r="X59" i="6"/>
  <c r="W14" i="5"/>
  <c r="W18" i="5"/>
  <c r="X19" i="5"/>
  <c r="X13" i="5"/>
  <c r="X17" i="5"/>
  <c r="AA51" i="6"/>
  <c r="AB51" i="6" s="1"/>
  <c r="Y33" i="6"/>
  <c r="Y37" i="6"/>
  <c r="Y38" i="6"/>
  <c r="Y16" i="6"/>
  <c r="Y25" i="6"/>
  <c r="Y16" i="8"/>
  <c r="Y31" i="6"/>
  <c r="Y24" i="8"/>
  <c r="Y22" i="8"/>
  <c r="X39" i="6"/>
  <c r="X37" i="6"/>
  <c r="X10" i="6"/>
  <c r="X19" i="6"/>
  <c r="AA19" i="6" s="1"/>
  <c r="X15" i="6"/>
  <c r="X17" i="6"/>
  <c r="X16" i="6"/>
  <c r="X14" i="6"/>
  <c r="X31" i="6"/>
  <c r="Y35" i="6"/>
  <c r="X27" i="8"/>
  <c r="X35" i="6"/>
  <c r="X22" i="6"/>
  <c r="Y23" i="6"/>
  <c r="X11" i="6"/>
  <c r="X12" i="6"/>
  <c r="X23" i="6"/>
  <c r="AA23" i="6" s="1"/>
  <c r="X28" i="8"/>
  <c r="X25" i="8"/>
  <c r="X13" i="6"/>
  <c r="X38" i="6"/>
  <c r="X18" i="6"/>
  <c r="X33" i="6"/>
  <c r="X29" i="6"/>
  <c r="X25" i="6"/>
  <c r="Y22" i="6"/>
  <c r="X15" i="5"/>
  <c r="W16" i="5"/>
  <c r="X18" i="8"/>
  <c r="X19" i="8"/>
  <c r="X21" i="6"/>
  <c r="X36" i="6"/>
  <c r="X46" i="6"/>
  <c r="X20" i="6"/>
  <c r="X27" i="6"/>
  <c r="X34" i="6"/>
  <c r="X40" i="6"/>
  <c r="X47" i="6"/>
  <c r="Y20" i="6"/>
  <c r="Y21" i="6"/>
  <c r="Y32" i="6"/>
  <c r="Y34" i="6"/>
  <c r="Y36" i="6"/>
  <c r="Y45" i="6"/>
  <c r="Y48" i="6"/>
  <c r="X24" i="6"/>
  <c r="X26" i="6"/>
  <c r="X28" i="6"/>
  <c r="X30" i="6"/>
  <c r="X32" i="6"/>
  <c r="AA32" i="6" s="1"/>
  <c r="X45" i="6"/>
  <c r="X48" i="6"/>
  <c r="Y24" i="6"/>
  <c r="Y26" i="6"/>
  <c r="Y27" i="6"/>
  <c r="Y30" i="6"/>
  <c r="W15" i="5"/>
  <c r="X16" i="5"/>
  <c r="AA50" i="6"/>
  <c r="AB50" i="6" s="1"/>
  <c r="Y12" i="8"/>
  <c r="Y13" i="8"/>
  <c r="Y14" i="8"/>
  <c r="Y15" i="8"/>
  <c r="X15" i="7"/>
  <c r="W18" i="7"/>
  <c r="X21" i="8"/>
  <c r="X26" i="8"/>
  <c r="X29" i="8"/>
  <c r="X30" i="8"/>
  <c r="X32" i="8"/>
  <c r="Y29" i="8"/>
  <c r="X31" i="8"/>
  <c r="Y21" i="8"/>
  <c r="Y28" i="8"/>
  <c r="Y30" i="8"/>
  <c r="Y31" i="8"/>
  <c r="X10" i="8"/>
  <c r="X11" i="8"/>
  <c r="Y10" i="8"/>
  <c r="X12" i="8"/>
  <c r="X13" i="8"/>
  <c r="X14" i="8"/>
  <c r="X15" i="8"/>
  <c r="X16" i="8"/>
  <c r="X17" i="8"/>
  <c r="Y18" i="8"/>
  <c r="Y19" i="8"/>
  <c r="Y20" i="8"/>
  <c r="X22" i="8"/>
  <c r="X23" i="8"/>
  <c r="X24" i="8"/>
  <c r="X33" i="8"/>
  <c r="W15" i="7"/>
  <c r="X18" i="7"/>
  <c r="X17" i="7"/>
  <c r="W14" i="7"/>
  <c r="X14" i="7"/>
  <c r="W17" i="7"/>
  <c r="AA17" i="6" l="1"/>
  <c r="Y18" i="6" s="1"/>
  <c r="AA18" i="6" s="1"/>
  <c r="Y28" i="6" s="1"/>
  <c r="AA28" i="6" s="1"/>
  <c r="Y39" i="6" s="1"/>
  <c r="AA39" i="6" s="1"/>
  <c r="Y57" i="6" s="1"/>
  <c r="AA57" i="6" s="1"/>
  <c r="Y71" i="6" s="1"/>
  <c r="AA66" i="6"/>
  <c r="AA65" i="6"/>
  <c r="Z14" i="5"/>
  <c r="Z20" i="5"/>
  <c r="Z19" i="5"/>
  <c r="Z19" i="7"/>
  <c r="AA64" i="6"/>
  <c r="AA60" i="6"/>
  <c r="Y74" i="6" s="1"/>
  <c r="Z18" i="5"/>
  <c r="Z17" i="5"/>
  <c r="Z13" i="5"/>
  <c r="Z16" i="7"/>
  <c r="AA25" i="8"/>
  <c r="Z13" i="7"/>
  <c r="Z20" i="7"/>
  <c r="AA61" i="6"/>
  <c r="Y75" i="6" s="1"/>
  <c r="AA63" i="6"/>
  <c r="Y77" i="6" s="1"/>
  <c r="AA29" i="6"/>
  <c r="Y40" i="6" s="1"/>
  <c r="AA40" i="6" s="1"/>
  <c r="Y58" i="6" s="1"/>
  <c r="AA58" i="6" s="1"/>
  <c r="Y72" i="6" s="1"/>
  <c r="AA59" i="6"/>
  <c r="Y73" i="6" s="1"/>
  <c r="AA11" i="8"/>
  <c r="AA20" i="8"/>
  <c r="AA23" i="8"/>
  <c r="AA27" i="8"/>
  <c r="AA25" i="6"/>
  <c r="Z15" i="5"/>
  <c r="AA33" i="6"/>
  <c r="Y49" i="6" s="1"/>
  <c r="AA49" i="6" s="1"/>
  <c r="Y63" i="6" s="1"/>
  <c r="AA37" i="6"/>
  <c r="Y55" i="6" s="1"/>
  <c r="AA55" i="6" s="1"/>
  <c r="Y69" i="6" s="1"/>
  <c r="AA16" i="8"/>
  <c r="AA12" i="8"/>
  <c r="AA38" i="6"/>
  <c r="Y56" i="6" s="1"/>
  <c r="AA56" i="6" s="1"/>
  <c r="Y70" i="6" s="1"/>
  <c r="AA16" i="6"/>
  <c r="AB16" i="6" s="1"/>
  <c r="AA31" i="6"/>
  <c r="Y47" i="6" s="1"/>
  <c r="AA47" i="6" s="1"/>
  <c r="Y61" i="6" s="1"/>
  <c r="AA24" i="8"/>
  <c r="AA22" i="8"/>
  <c r="AA35" i="6"/>
  <c r="Y53" i="6" s="1"/>
  <c r="AA53" i="6" s="1"/>
  <c r="Y67" i="6" s="1"/>
  <c r="AA18" i="8"/>
  <c r="AA28" i="8"/>
  <c r="Z18" i="7"/>
  <c r="AA45" i="6"/>
  <c r="AA48" i="6"/>
  <c r="Y62" i="6" s="1"/>
  <c r="AA62" i="6" s="1"/>
  <c r="Y76" i="6" s="1"/>
  <c r="AA22" i="6"/>
  <c r="AA20" i="6"/>
  <c r="Z16" i="5"/>
  <c r="AA21" i="8"/>
  <c r="AA19" i="8"/>
  <c r="AA13" i="8"/>
  <c r="AA14" i="8"/>
  <c r="Z15" i="7"/>
  <c r="AA24" i="6"/>
  <c r="AA36" i="6"/>
  <c r="Y54" i="6" s="1"/>
  <c r="AA54" i="6" s="1"/>
  <c r="Y68" i="6" s="1"/>
  <c r="AA27" i="6"/>
  <c r="AA26" i="6"/>
  <c r="Z17" i="7"/>
  <c r="AA30" i="8"/>
  <c r="AA34" i="6"/>
  <c r="Y52" i="6" s="1"/>
  <c r="AA52" i="6" s="1"/>
  <c r="Y66" i="6" s="1"/>
  <c r="AA21" i="6"/>
  <c r="AA30" i="6"/>
  <c r="Y46" i="6" s="1"/>
  <c r="AA46" i="6" s="1"/>
  <c r="Y60" i="6" s="1"/>
  <c r="AA15" i="8"/>
  <c r="AA29" i="8"/>
  <c r="AA10" i="8"/>
  <c r="AA31" i="8"/>
  <c r="Z14" i="7"/>
  <c r="AB68" i="6" l="1"/>
  <c r="W68" i="6" s="1"/>
  <c r="AB67" i="6"/>
  <c r="AB66" i="6"/>
  <c r="AA14" i="5"/>
  <c r="U14" i="5" s="1"/>
  <c r="AB65" i="6"/>
  <c r="AB64" i="6"/>
  <c r="AB63" i="6"/>
  <c r="AB61" i="6"/>
  <c r="AB60" i="6"/>
  <c r="AA18" i="5"/>
  <c r="U18" i="5" s="1"/>
  <c r="AA20" i="5"/>
  <c r="U20" i="5" s="1"/>
  <c r="AA13" i="5"/>
  <c r="U13" i="5" s="1"/>
  <c r="AA15" i="5"/>
  <c r="U15" i="5" s="1"/>
  <c r="AA16" i="5"/>
  <c r="U16" i="5" s="1"/>
  <c r="AA19" i="5"/>
  <c r="U19" i="5" s="1"/>
  <c r="AA17" i="5"/>
  <c r="U17" i="5" s="1"/>
  <c r="AA16" i="7"/>
  <c r="AB19" i="6"/>
  <c r="AB45" i="6"/>
  <c r="AB27" i="6"/>
  <c r="AB10" i="8"/>
  <c r="AB18" i="8"/>
  <c r="AB16" i="8"/>
  <c r="AA20" i="7"/>
  <c r="AA19" i="7"/>
  <c r="AA15" i="7"/>
  <c r="AB22" i="6"/>
  <c r="AB20" i="6"/>
  <c r="AB24" i="6"/>
  <c r="AB25" i="6"/>
  <c r="AB26" i="6"/>
  <c r="AB23" i="6"/>
  <c r="AB21" i="6"/>
  <c r="AB32" i="6"/>
  <c r="AB19" i="8"/>
  <c r="AA17" i="7"/>
  <c r="AB22" i="8"/>
  <c r="AB15" i="8"/>
  <c r="AA18" i="7"/>
  <c r="AA13" i="7"/>
  <c r="AA14" i="7"/>
  <c r="AB14" i="8"/>
  <c r="AB29" i="8"/>
  <c r="AB30" i="8"/>
  <c r="AB25" i="8"/>
  <c r="AB28" i="8"/>
  <c r="AB31" i="8"/>
  <c r="AB11" i="8"/>
  <c r="AB20" i="8"/>
  <c r="AB23" i="8"/>
  <c r="AB21" i="8"/>
  <c r="AB24" i="8"/>
  <c r="AB12" i="8"/>
  <c r="AB13" i="8"/>
  <c r="AB27" i="8"/>
  <c r="Y13" i="6"/>
  <c r="AA13" i="6" s="1"/>
  <c r="Y14" i="6"/>
  <c r="AA14" i="6" s="1"/>
  <c r="Y12" i="6"/>
  <c r="AA12" i="6" s="1"/>
  <c r="Y10" i="6"/>
  <c r="AA10" i="6" s="1"/>
  <c r="Y11" i="6"/>
  <c r="AA11" i="6" s="1"/>
  <c r="Y15" i="6"/>
  <c r="AA15" i="6" s="1"/>
  <c r="AB62" i="6" l="1"/>
  <c r="AB15" i="6"/>
  <c r="AB12" i="6"/>
  <c r="AB11" i="6"/>
  <c r="AB58" i="6"/>
  <c r="AB40" i="6"/>
  <c r="AB55" i="6"/>
  <c r="AB17" i="6"/>
  <c r="AB36" i="6"/>
  <c r="AB39" i="6"/>
  <c r="AB10" i="6"/>
  <c r="AB14" i="6"/>
  <c r="AB57" i="6"/>
  <c r="AB33" i="6"/>
  <c r="AB31" i="6"/>
  <c r="AB56" i="6"/>
  <c r="AB49" i="6"/>
  <c r="AB29" i="6"/>
  <c r="AB34" i="6"/>
  <c r="AB47" i="6"/>
  <c r="AB37" i="6"/>
  <c r="AB52" i="6"/>
  <c r="AB59" i="6"/>
  <c r="AB13" i="6"/>
  <c r="AB28" i="6"/>
  <c r="AB48" i="6"/>
  <c r="AB35" i="6"/>
  <c r="AB54" i="6"/>
  <c r="AB18" i="6"/>
  <c r="AB30" i="6"/>
  <c r="AB38" i="6"/>
  <c r="AB46" i="6"/>
  <c r="AB53" i="6"/>
  <c r="U60" i="5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2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BEA07934-8189-4250-A52C-097170027E98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 Čačić</author>
  </authors>
  <commentList>
    <comment ref="P4" authorId="0" shapeId="0" xr:uid="{4F255EEB-87B0-47F9-A730-3EC14390A132}">
      <text>
        <r>
          <rPr>
            <b/>
            <sz val="8"/>
            <color indexed="81"/>
            <rFont val="Tahoma"/>
            <family val="2"/>
            <charset val="238"/>
          </rPr>
          <t>Mladen Čačić:</t>
        </r>
        <r>
          <rPr>
            <sz val="8"/>
            <color indexed="81"/>
            <rFont val="Tahoma"/>
            <family val="2"/>
            <charset val="238"/>
          </rPr>
          <t xml:space="preserve">
Ovdje je potrebno samo sortirati klikom na grb HSL i na prvom kolu upisati mjesto i datum održavanja pojedinog kola lige.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3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sz val="8"/>
            <color rgb="FF000000"/>
            <rFont val="Tahoma"/>
            <family val="2"/>
            <charset val="238"/>
          </rPr>
          <t>qq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6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7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49773981-D5D2-428F-9A2D-C6C79222F3BA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A1161734-0CCF-49B6-8F04-FB060450AA01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C91C65E-27EF-49AB-A822-8602D8A6BB82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20DB8658-1023-44E8-9FB4-D40B6376954E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1" authorId="0" shapeId="0" xr:uid="{34AFDCF2-ADEE-4D52-8CB2-5EB7894B05D9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sharedStrings.xml><?xml version="1.0" encoding="utf-8"?>
<sst xmlns="http://schemas.openxmlformats.org/spreadsheetml/2006/main" count="3695" uniqueCount="1028">
  <si>
    <t>HRVATSKI ŠPORTSKO</t>
  </si>
  <si>
    <t>"LOV RIBE UDICOM NA PLOVAK"</t>
  </si>
  <si>
    <t>RIBOLOVNI SAVEZ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</si>
  <si>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</si>
  <si>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</si>
  <si>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</si>
  <si>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</si>
  <si>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</si>
  <si>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</si>
  <si>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</si>
  <si>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</si>
  <si>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</si>
  <si>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</si>
  <si>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</si>
  <si>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IX. kolo</t>
  </si>
  <si>
    <t>X. kolo</t>
  </si>
  <si>
    <t>XI. kolo</t>
  </si>
  <si>
    <t>XII. kolo</t>
  </si>
  <si>
    <t>UKUPNO</t>
  </si>
  <si>
    <t>bod</t>
  </si>
  <si>
    <t>grama</t>
  </si>
  <si>
    <t>težina</t>
  </si>
  <si>
    <t>PLASMAN</t>
  </si>
  <si>
    <t>Som Kotoriba</t>
  </si>
  <si>
    <t>Sava Županja</t>
  </si>
  <si>
    <t>Rak Rakitje</t>
  </si>
  <si>
    <t>POJEDINAČNI PLASMAN</t>
  </si>
  <si>
    <t>IME I PREZIME</t>
  </si>
  <si>
    <t>Danijel Picer</t>
  </si>
  <si>
    <t xml:space="preserve"> </t>
  </si>
  <si>
    <t>Goran Matijašić</t>
  </si>
  <si>
    <t>Goran Štargl</t>
  </si>
  <si>
    <t>Dejan Vondrak</t>
  </si>
  <si>
    <t>Dino Hrenar</t>
  </si>
  <si>
    <t>Domagoj Ceković</t>
  </si>
  <si>
    <t>Alan Perko</t>
  </si>
  <si>
    <t>Željko Raženj</t>
  </si>
  <si>
    <t>Stjepan Meseš</t>
  </si>
  <si>
    <t>Damir Dević</t>
  </si>
  <si>
    <t>Igor Mihalac</t>
  </si>
  <si>
    <t>Mihael Pongrac</t>
  </si>
  <si>
    <t>Mario Lončar</t>
  </si>
  <si>
    <t>Martin Vrčković</t>
  </si>
  <si>
    <t>Željko Vrankić</t>
  </si>
  <si>
    <t>Ante Klanac</t>
  </si>
  <si>
    <t>Mladen Dogan</t>
  </si>
  <si>
    <t>Ivica Jakupak</t>
  </si>
  <si>
    <t>Ivica Horvat</t>
  </si>
  <si>
    <t>Josip Kutlić</t>
  </si>
  <si>
    <t>Dejan Sofić</t>
  </si>
  <si>
    <t>Dražen Štajduhar</t>
  </si>
  <si>
    <t>Matija Kraševac</t>
  </si>
  <si>
    <t>Željko Baltić</t>
  </si>
  <si>
    <t>Kristijan Kosmačin</t>
  </si>
  <si>
    <t>Ivica Bonino Hasan</t>
  </si>
  <si>
    <t>Matija Lisjak</t>
  </si>
  <si>
    <t>Darko Orehovec</t>
  </si>
  <si>
    <t>Oliver Pogorelec</t>
  </si>
  <si>
    <t>Željko Kljajić</t>
  </si>
  <si>
    <t>Darko Pažulić</t>
  </si>
  <si>
    <t>Zlatko Poparić</t>
  </si>
  <si>
    <t>Anđelo Orač</t>
  </si>
  <si>
    <t>Damir Habunek</t>
  </si>
  <si>
    <t>Mura Mursko Središće</t>
  </si>
  <si>
    <t>Damir Horvat</t>
  </si>
  <si>
    <t>Renato Hynek</t>
  </si>
  <si>
    <t>Ilova Garešnica</t>
  </si>
  <si>
    <t>Dražen Bengez</t>
  </si>
  <si>
    <t>Nenad Jurinić</t>
  </si>
  <si>
    <t>Ostriž Novakovec</t>
  </si>
  <si>
    <t>Mladen Mesarek</t>
  </si>
  <si>
    <t>Miljenko Brezovec</t>
  </si>
  <si>
    <t>Josip Fink</t>
  </si>
  <si>
    <t>Zoran Posavec</t>
  </si>
  <si>
    <t>Pero Kerhač</t>
  </si>
  <si>
    <t>.</t>
  </si>
  <si>
    <t>Belišće   Belišće</t>
  </si>
  <si>
    <t>Udica D. Miholjac</t>
  </si>
  <si>
    <t>Matija Vidaković</t>
  </si>
  <si>
    <t>Belišće Belišće</t>
  </si>
  <si>
    <t>Siniša Vereš</t>
  </si>
  <si>
    <t>Miroslav Molnar</t>
  </si>
  <si>
    <t>Tihomir Ronta</t>
  </si>
  <si>
    <t>Novica Hostić</t>
  </si>
  <si>
    <t>PLASM</t>
  </si>
  <si>
    <t>Esseker Osijek</t>
  </si>
  <si>
    <t>Željko Matanović</t>
  </si>
  <si>
    <t>Karas Šag</t>
  </si>
  <si>
    <t>Zoran Pepić</t>
  </si>
  <si>
    <t>Dominik Zemljak</t>
  </si>
  <si>
    <t>Mario Matić</t>
  </si>
  <si>
    <t>Dejan Bojčić</t>
  </si>
  <si>
    <t>Šaran Bicko Selo</t>
  </si>
  <si>
    <t>Tomislav Božić</t>
  </si>
  <si>
    <t>Leon Funes</t>
  </si>
  <si>
    <t>Branko Karlović</t>
  </si>
  <si>
    <t>Karas Kuzminec</t>
  </si>
  <si>
    <t>Goran Gašpir</t>
  </si>
  <si>
    <t>Korana Karlovac</t>
  </si>
  <si>
    <t>Ivanec Ivanec</t>
  </si>
  <si>
    <t>UKUPNI PLASMAN LIGE</t>
  </si>
  <si>
    <t>Red.br.</t>
  </si>
  <si>
    <t>Prezime i ime</t>
  </si>
  <si>
    <t xml:space="preserve"> ŠRD, Ekipa, Mjesto</t>
  </si>
  <si>
    <t>Ukupno</t>
  </si>
  <si>
    <t>Bodovi</t>
  </si>
  <si>
    <t>Br.riba</t>
  </si>
  <si>
    <t>Plasman</t>
  </si>
  <si>
    <t>Boris Grubić</t>
  </si>
  <si>
    <t>Siniša Slavinić</t>
  </si>
  <si>
    <t>Ekipa</t>
  </si>
  <si>
    <t>Bednja</t>
  </si>
  <si>
    <t>Saša Borošić</t>
  </si>
  <si>
    <t>Darko Jurešić</t>
  </si>
  <si>
    <t>Marko Minanov</t>
  </si>
  <si>
    <t/>
  </si>
  <si>
    <t xml:space="preserve">Iz  I  lige seniora ispadaju: </t>
  </si>
  <si>
    <t>Bačica Elda Cernik</t>
  </si>
  <si>
    <t xml:space="preserve">                    Plasmani ekipa i pojedinaca na međunarodnim natjecanjima:</t>
  </si>
  <si>
    <t>Dorijan Gavez</t>
  </si>
  <si>
    <t>Šaran          Bicko Selo</t>
  </si>
  <si>
    <t>Dejan Mostina</t>
  </si>
  <si>
    <t>Zlatko Papišta</t>
  </si>
  <si>
    <t>Smuđ Draškovec</t>
  </si>
  <si>
    <t>Amur Ladimirevci</t>
  </si>
  <si>
    <t>Željezničar Vinkovci</t>
  </si>
  <si>
    <t>Antun Butorac</t>
  </si>
  <si>
    <t>Stanko Butorac</t>
  </si>
  <si>
    <t>Ivica Bičanić</t>
  </si>
  <si>
    <t>Antun Šimon</t>
  </si>
  <si>
    <t>Dražen Osrečki</t>
  </si>
  <si>
    <t>Zagreb Topfishing Garbolino Zagreb</t>
  </si>
  <si>
    <t>Varaždin Interland VDE Varaždin</t>
  </si>
  <si>
    <t>Štuka Colmic Torčec</t>
  </si>
  <si>
    <t>Klen Colmic Sveta Marija</t>
  </si>
  <si>
    <t>TSH Sensas MatchFishing Čakovec</t>
  </si>
  <si>
    <t>Mario Pejaković</t>
  </si>
  <si>
    <t>Krunoslav Lešić</t>
  </si>
  <si>
    <t>Dragutin Peter</t>
  </si>
  <si>
    <t>Alan Petrušanec</t>
  </si>
  <si>
    <t>Darko Sedlar</t>
  </si>
  <si>
    <t>Ivanec</t>
  </si>
  <si>
    <t>Miro Mesarić</t>
  </si>
  <si>
    <t>Filip Halić</t>
  </si>
  <si>
    <t>Ljubomir Žuljić</t>
  </si>
  <si>
    <t>Nikola Geček</t>
  </si>
  <si>
    <t>Luka Hrupek</t>
  </si>
  <si>
    <t>Klen Slatina</t>
  </si>
  <si>
    <t>Mario Tančak</t>
  </si>
  <si>
    <t>Tihomir Ištvanović</t>
  </si>
  <si>
    <t>Jovica Beneš</t>
  </si>
  <si>
    <t>Adriano Idek</t>
  </si>
  <si>
    <t>Robert Keller</t>
  </si>
  <si>
    <t>ORŠK Osijek</t>
  </si>
  <si>
    <t>Slavija Severin</t>
  </si>
  <si>
    <t>Franjo Balentović</t>
  </si>
  <si>
    <t>Josip Nagy</t>
  </si>
  <si>
    <t>Željko Krpan</t>
  </si>
  <si>
    <t>Kristijan Komar</t>
  </si>
  <si>
    <t>Bruno Lovrak</t>
  </si>
  <si>
    <t>Lovro Zovko</t>
  </si>
  <si>
    <t>Vedran Crnković</t>
  </si>
  <si>
    <t xml:space="preserve"> TPK Zagreb</t>
  </si>
  <si>
    <t>Smuđ Sisak</t>
  </si>
  <si>
    <t>Pešćenica Zagreb</t>
  </si>
  <si>
    <t>Česma Bjelovar</t>
  </si>
  <si>
    <t>Delegat HŠRS - S. Meister</t>
  </si>
  <si>
    <t>Vrhovni sudac - Z. Rakarić</t>
  </si>
  <si>
    <t>Šaran Zaprešić Petar Šport</t>
  </si>
  <si>
    <t>Varaždin Interland Van den Eynde</t>
  </si>
  <si>
    <t>Zagreb Topfishing Garbolino FFT</t>
  </si>
  <si>
    <t>Jastrebarsko</t>
  </si>
  <si>
    <t>Odra Velika Gorica</t>
  </si>
  <si>
    <t>TSH Matchfishing Čakovec</t>
  </si>
  <si>
    <t>LOV RIBE HRANILICOM NA DNU - FEEDER</t>
  </si>
  <si>
    <t>Davor Florjanić</t>
  </si>
  <si>
    <t>Nenad Lovrinčević</t>
  </si>
  <si>
    <t>Marko Sraga</t>
  </si>
  <si>
    <t>Dalibor Markotić</t>
  </si>
  <si>
    <t>Marijan Bakula</t>
  </si>
  <si>
    <t>Marin Sraga</t>
  </si>
  <si>
    <t>Marijan Sraga</t>
  </si>
  <si>
    <t>Varaždin Interland VDE</t>
  </si>
  <si>
    <t>Antonio Horvatić</t>
  </si>
  <si>
    <t>Davor Kolmanić</t>
  </si>
  <si>
    <t>TSH Sensas Matchfishing Čakovec</t>
  </si>
  <si>
    <t>Akoš Pinkert</t>
  </si>
  <si>
    <t>Davor Merda</t>
  </si>
  <si>
    <t>Dario Janus</t>
  </si>
  <si>
    <t>Dejan Janković</t>
  </si>
  <si>
    <t>Miro Kos</t>
  </si>
  <si>
    <t>Tomislav Bičanić</t>
  </si>
  <si>
    <t>Kristijan Fresl</t>
  </si>
  <si>
    <t>Petar Novosel</t>
  </si>
  <si>
    <t>Robert Novosel</t>
  </si>
  <si>
    <t>Dušan Petrina</t>
  </si>
  <si>
    <t>Braslav Sever</t>
  </si>
  <si>
    <t>Redni Broj</t>
  </si>
  <si>
    <t>Ime i Prezime</t>
  </si>
  <si>
    <t>Plasman 1.Kolo</t>
  </si>
  <si>
    <t>Plasman 2.Kolo</t>
  </si>
  <si>
    <t>Plasman 3.Kolo</t>
  </si>
  <si>
    <t>Plasman 4.Kolo</t>
  </si>
  <si>
    <t>Plasman 5.Kolo</t>
  </si>
  <si>
    <t>Plasman 7.Kolo</t>
  </si>
  <si>
    <t>N.Bod. ukupno</t>
  </si>
  <si>
    <t>Ukupni Plasman</t>
  </si>
  <si>
    <t xml:space="preserve">ŠRD Cetina - Sinj </t>
  </si>
  <si>
    <t xml:space="preserve">    RIBOLOVNI SAVEZ</t>
  </si>
  <si>
    <t xml:space="preserve">"LOV RIBE UDICOM NA PLOVAK" </t>
  </si>
  <si>
    <t>Mitja Kmetec</t>
  </si>
  <si>
    <t>Darko Kolarić</t>
  </si>
  <si>
    <t>Zoran Lipić</t>
  </si>
  <si>
    <t>Matija Lončar</t>
  </si>
  <si>
    <t>Željko Guliš</t>
  </si>
  <si>
    <t>Sesvete Sesvete</t>
  </si>
  <si>
    <t>Sandi Matijašević</t>
  </si>
  <si>
    <t>Klen Majur</t>
  </si>
  <si>
    <t>Marijan Vujčić</t>
  </si>
  <si>
    <t>Dinko Herkov</t>
  </si>
  <si>
    <t>Ivan Risek</t>
  </si>
  <si>
    <t>Mario Pokupec</t>
  </si>
  <si>
    <t>Vedran Jakupak</t>
  </si>
  <si>
    <t>Vanja Čale</t>
  </si>
  <si>
    <t>Damir Tretinjak</t>
  </si>
  <si>
    <t>Atila Nađ</t>
  </si>
  <si>
    <t>Igor Kovačević</t>
  </si>
  <si>
    <t>Dražen Čokrlić</t>
  </si>
  <si>
    <t>Igor Habek</t>
  </si>
  <si>
    <t>Željko Trčak</t>
  </si>
  <si>
    <t>Kristijan Vašarević</t>
  </si>
  <si>
    <t xml:space="preserve">U I ligu ulaze: </t>
  </si>
  <si>
    <t xml:space="preserve">Iz  II  lige ispada: </t>
  </si>
  <si>
    <t>I  ligu ulazi:</t>
  </si>
  <si>
    <t>U</t>
  </si>
  <si>
    <t>Plasman6.Kolo</t>
  </si>
  <si>
    <t>Plasman8.Kolo</t>
  </si>
  <si>
    <t>I  ligu seniora ulazi:</t>
  </si>
  <si>
    <t>Iz  II  lige ispada:</t>
  </si>
  <si>
    <t>U  II ligu ulazi:</t>
  </si>
  <si>
    <t>Garešnica       24.04.2021</t>
  </si>
  <si>
    <t>Garešnica       25.04.2021</t>
  </si>
  <si>
    <t>Vinkovci         29.05.2021</t>
  </si>
  <si>
    <t>Vinkovci         30.05.2021</t>
  </si>
  <si>
    <t>Vinkovci         12.06.2021</t>
  </si>
  <si>
    <t>Vinkovci         13.06.2021</t>
  </si>
  <si>
    <t>Sv. Marija      24.07.2021</t>
  </si>
  <si>
    <t>Sv. Marija      25.07.2021</t>
  </si>
  <si>
    <t>Sv. Marija      28.08.2021</t>
  </si>
  <si>
    <t>Sv. Marija      29.08.2021</t>
  </si>
  <si>
    <t>Banova Jaruga       25.09.2021</t>
  </si>
  <si>
    <t>Banova Jaruga       26.09.2021</t>
  </si>
  <si>
    <t>Bjelka GME Garbolino Sunja</t>
  </si>
  <si>
    <t>Linjak MatchFishing Palovec</t>
  </si>
  <si>
    <t>Amur Interland Darda</t>
  </si>
  <si>
    <t>Vito Frinčić</t>
  </si>
  <si>
    <t>Muris Đug</t>
  </si>
  <si>
    <t>13.03.2021.</t>
  </si>
  <si>
    <t>14.03.2021.</t>
  </si>
  <si>
    <t>20.03.2021.</t>
  </si>
  <si>
    <t>21.03.2021.</t>
  </si>
  <si>
    <t>27.03.2021.</t>
  </si>
  <si>
    <t>28.03.2021.</t>
  </si>
  <si>
    <t>Bačica Cernik</t>
  </si>
  <si>
    <t>Jošava Đakovo 13.06.2021.</t>
  </si>
  <si>
    <t>Bosut 25.07.2021.</t>
  </si>
  <si>
    <t>Ludbreg</t>
  </si>
  <si>
    <t xml:space="preserve"> Ivanec   24.04.2021.</t>
  </si>
  <si>
    <t xml:space="preserve"> Ivanec   25.04.2021.</t>
  </si>
  <si>
    <t>Stara Mura Žabnik 29.05.2021.</t>
  </si>
  <si>
    <t>Selnica 30.05.2021.</t>
  </si>
  <si>
    <t>Kanal Orehovica 28.08.2021.</t>
  </si>
  <si>
    <t>Podturen 25.09.2021.</t>
  </si>
  <si>
    <t>Jezero Jegeniš 26.09.2021.</t>
  </si>
  <si>
    <t>Repnjak   25.04.2021.</t>
  </si>
  <si>
    <t>Banova Jaruga 30.05.2021.</t>
  </si>
  <si>
    <t>Drava Osijek   28.08.2021.</t>
  </si>
  <si>
    <t>Drava Osijek   29.08.2021.</t>
  </si>
  <si>
    <t>Sava Mačkovac   25.09.2021.</t>
  </si>
  <si>
    <t>Sava Mačkovac   26.09.2021.</t>
  </si>
  <si>
    <t>PRVENSTVO HRVATSKE - II. LIGA 2021. - ISTOK - SENIORI</t>
  </si>
  <si>
    <t>PRVENSTVO HRVATSKE - II. LIGA 2021. - SJEVER - SENIORI</t>
  </si>
  <si>
    <t>PRVENSTVO HRVATSKE - II. LIGA - SJEVER 2021. - SENIORI</t>
  </si>
  <si>
    <t>PRVENSTVO HRVATSKE - II. LIGA - ISTOK 2021 - SENIORI</t>
  </si>
  <si>
    <t xml:space="preserve">                  PRVENSTVO HRVATSKE - III. LIGA 2021. - ISTOK - SENIORI</t>
  </si>
  <si>
    <t>Gakovac Novi Bezdan</t>
  </si>
  <si>
    <t>Smuđ Križnica</t>
  </si>
  <si>
    <t>Ribnjak Selište 24.04.2021.</t>
  </si>
  <si>
    <t>Ribnjak Selište 25.04.2021.</t>
  </si>
  <si>
    <t>Repnjak   28.08.2021.</t>
  </si>
  <si>
    <t>Repnjak   29.08.2021.</t>
  </si>
  <si>
    <t>Bosut Rokovci Andrijaševci 25.09.2021.</t>
  </si>
  <si>
    <t>Bosut Rokovci Andrijaševci 26.09.2021.</t>
  </si>
  <si>
    <t>Aleksandar Glamoč</t>
  </si>
  <si>
    <t>Mišo Minanov</t>
  </si>
  <si>
    <t>Tomislav Šorman</t>
  </si>
  <si>
    <t>Marko Cenić</t>
  </si>
  <si>
    <t>Siniša Lipnicki</t>
  </si>
  <si>
    <t>Goran Kuzmić</t>
  </si>
  <si>
    <t>Skresovi Garešnica 17.04.2021.</t>
  </si>
  <si>
    <t>Skresovi Garešnica 18.04.2021.</t>
  </si>
  <si>
    <t>Topoljski Dunavac 15.05.2021.</t>
  </si>
  <si>
    <t>Topoljski Dunavac 16.05.2021.</t>
  </si>
  <si>
    <t>Kupa Karlovac 12.06.2021.</t>
  </si>
  <si>
    <t>Kanal Sveta Marija 21.08.2021.</t>
  </si>
  <si>
    <t>Kanal Sveta Marija 22.08.2021.</t>
  </si>
  <si>
    <t>Ontario 28.08.2021.</t>
  </si>
  <si>
    <t>Ontario 29.08.2021.</t>
  </si>
  <si>
    <t>Rakitje Juš 02.10.2021.</t>
  </si>
  <si>
    <t>Rakitje Juš 03.10.2021.</t>
  </si>
  <si>
    <t>POJEDINAČNI PLASMAN 2021.</t>
  </si>
  <si>
    <t>Linjak Topolje Timarmix</t>
  </si>
  <si>
    <t>Smuđ Beli Manastir</t>
  </si>
  <si>
    <t>Luka Florjanić</t>
  </si>
  <si>
    <t>Krešimir Latin</t>
  </si>
  <si>
    <t>Stjepan Štadler</t>
  </si>
  <si>
    <t>Šandor Anđal</t>
  </si>
  <si>
    <t>Igor Bošnjak</t>
  </si>
  <si>
    <t>Mislav Toth</t>
  </si>
  <si>
    <t>Mato Orešković</t>
  </si>
  <si>
    <t>Vladimir Vražić</t>
  </si>
  <si>
    <t>IX. Kolo</t>
  </si>
  <si>
    <t>Puškarić Marinko</t>
  </si>
  <si>
    <t>Puškarić Marko</t>
  </si>
  <si>
    <t>Marković Nenad</t>
  </si>
  <si>
    <t>Šuća Jure</t>
  </si>
  <si>
    <t>Poljak Ante</t>
  </si>
  <si>
    <t>Žuro Rino</t>
  </si>
  <si>
    <t>Bazo Ante</t>
  </si>
  <si>
    <t>Vugdelija Šimun</t>
  </si>
  <si>
    <t>Jenjić Josip</t>
  </si>
  <si>
    <t>ŠRD Žrnovnica Split</t>
  </si>
  <si>
    <t>Milun Jakov</t>
  </si>
  <si>
    <t>Ludbreg Ludbreg</t>
  </si>
  <si>
    <t>Zvjezdan Mađarić</t>
  </si>
  <si>
    <t>Goran Lipić</t>
  </si>
  <si>
    <t>Rajmond Pokrivač</t>
  </si>
  <si>
    <t>Leo Međimurec</t>
  </si>
  <si>
    <t>Srećko Sieber</t>
  </si>
  <si>
    <t>Mensur Rošić</t>
  </si>
  <si>
    <t>Marjan Mutak</t>
  </si>
  <si>
    <t>Dragutin Vadlja</t>
  </si>
  <si>
    <t>Branko Matijević</t>
  </si>
  <si>
    <t>Leo Begović</t>
  </si>
  <si>
    <t>Željko Slaviček</t>
  </si>
  <si>
    <t>Damir Lazar</t>
  </si>
  <si>
    <t>Dražen Filipović</t>
  </si>
  <si>
    <t>Krunoslav Marić</t>
  </si>
  <si>
    <t>Danijel Balent</t>
  </si>
  <si>
    <t>Damir Zrinski</t>
  </si>
  <si>
    <t>Sebastijan Uranić</t>
  </si>
  <si>
    <t>Đuro Jančić</t>
  </si>
  <si>
    <t>Željko Kutnjak</t>
  </si>
  <si>
    <t>Zlatko Ivanović</t>
  </si>
  <si>
    <t>Karas Rokovci Andrijaševci</t>
  </si>
  <si>
    <t>Atila Živić</t>
  </si>
  <si>
    <t>Antun Šestanj</t>
  </si>
  <si>
    <t>Luka Crlenjak</t>
  </si>
  <si>
    <t>Vladimir Šovagović</t>
  </si>
  <si>
    <t>Tibor Živić</t>
  </si>
  <si>
    <t>Igor Terzić</t>
  </si>
  <si>
    <t>Alen Begović</t>
  </si>
  <si>
    <t>Zlatko Stanimirović</t>
  </si>
  <si>
    <t xml:space="preserve">Mladen Rakarić </t>
  </si>
  <si>
    <t xml:space="preserve">     HRVATSKI ŠPORTSKO</t>
  </si>
  <si>
    <t>PRVENSTVO HRVATSKE - I. LIGA 2021.  SENIORI</t>
  </si>
  <si>
    <t xml:space="preserve">    PRVENSTVO HRVATSKE - III. LIGA - ISTOK 2021. - SENIORI</t>
  </si>
  <si>
    <t>LOV PASTRVA PRIRODNIM MAMCEM</t>
  </si>
  <si>
    <t>PRVENSTVO HRVATSKE  2021. - SENIORI</t>
  </si>
  <si>
    <t>PRVENSTVO HRVATSKE 2021. - SENIORI</t>
  </si>
  <si>
    <t xml:space="preserve">           LOV RIBE HRANILICOM NA DNU - FEEDER</t>
  </si>
  <si>
    <t xml:space="preserve">                      EKIPNI PLASMAN </t>
  </si>
  <si>
    <t>RIBOLOV PREDATORA S OBALE UMJETNIM MAMCIMA</t>
  </si>
  <si>
    <t>Rječina Jelenje</t>
  </si>
  <si>
    <t>Dobra Ogulin</t>
  </si>
  <si>
    <t>Krka Knin</t>
  </si>
  <si>
    <t>Šiljeg Boris</t>
  </si>
  <si>
    <t>Matijašić Mario</t>
  </si>
  <si>
    <t>Ogulin Ogulin</t>
  </si>
  <si>
    <t>Kuk Željko</t>
  </si>
  <si>
    <t>UŠRIDRRH</t>
  </si>
  <si>
    <t>Subašić Jasmin</t>
  </si>
  <si>
    <t>Pastrva Sirač</t>
  </si>
  <si>
    <t>Boras Mijo</t>
  </si>
  <si>
    <t>Kuzmić Hrvoje</t>
  </si>
  <si>
    <t>Šoderica Koprivnica</t>
  </si>
  <si>
    <t>Hunjadi Mihael</t>
  </si>
  <si>
    <t>Štuka D.Dubrava</t>
  </si>
  <si>
    <t>Jaković Dominik</t>
  </si>
  <si>
    <t>Hanžeković Mirko</t>
  </si>
  <si>
    <t>Špoljar Nikola</t>
  </si>
  <si>
    <t>Piškor N.Zagreb</t>
  </si>
  <si>
    <t>Rostaš Karlo</t>
  </si>
  <si>
    <t>Lukač Leo</t>
  </si>
  <si>
    <t>Šugić Mateo</t>
  </si>
  <si>
    <t>Martinec Željko</t>
  </si>
  <si>
    <t>Varaždin Interland</t>
  </si>
  <si>
    <t>PRVENSTVO HRVATSKE ZA 2021. GODINU</t>
  </si>
  <si>
    <t>najslabiji rezultat</t>
  </si>
  <si>
    <t>08.05.2021   Garešnica</t>
  </si>
  <si>
    <t>09.05.2021   Garešnica</t>
  </si>
  <si>
    <t>15.05.2021       Sv.Martin Na Muri</t>
  </si>
  <si>
    <t>16.05.2021       Sv.Martin Na Muri</t>
  </si>
  <si>
    <t xml:space="preserve">Glavaš Siniša </t>
  </si>
  <si>
    <t>ŠRK Varaždin Interland Varaždin</t>
  </si>
  <si>
    <t xml:space="preserve">Škorić Damir </t>
  </si>
  <si>
    <t xml:space="preserve">Pokrivač Rajmond </t>
  </si>
  <si>
    <t xml:space="preserve">ŠRD  Glavatica Prelog </t>
  </si>
  <si>
    <t xml:space="preserve">Matijević Branko </t>
  </si>
  <si>
    <t>ŠRD Ivanec</t>
  </si>
  <si>
    <t xml:space="preserve">Magdić Božidar </t>
  </si>
  <si>
    <t>ŠRK Sveti Petar Zagreb</t>
  </si>
  <si>
    <t xml:space="preserve">Vrabec Ivica </t>
  </si>
  <si>
    <t>ŠRK Peski Đurđevac</t>
  </si>
  <si>
    <t xml:space="preserve">Klobučarić Stjepan </t>
  </si>
  <si>
    <t xml:space="preserve">Jurić Marijan </t>
  </si>
  <si>
    <t>ŠRU Bjelka GME GARBOLINO Sunja</t>
  </si>
  <si>
    <t xml:space="preserve">Međimorec Ivan </t>
  </si>
  <si>
    <t>TSH Čakovec</t>
  </si>
  <si>
    <t xml:space="preserve">Horvat Srećko </t>
  </si>
  <si>
    <t>ŠRU Odra Lekenik</t>
  </si>
  <si>
    <t xml:space="preserve">Petreković Ivica </t>
  </si>
  <si>
    <t>ŠRD Šaran Zaprešić</t>
  </si>
  <si>
    <t xml:space="preserve">Prpoš Branko </t>
  </si>
  <si>
    <t xml:space="preserve">Karlović Branko </t>
  </si>
  <si>
    <t>ŠRU Šaran Bicko Selo</t>
  </si>
  <si>
    <t xml:space="preserve">Haršić Pero </t>
  </si>
  <si>
    <t>ŠRU Mrena Nova Gradiška</t>
  </si>
  <si>
    <t xml:space="preserve">Horvat Damir </t>
  </si>
  <si>
    <t>ŠRD Ostriž Novakovec</t>
  </si>
  <si>
    <t xml:space="preserve">Ruklin Dubravko </t>
  </si>
  <si>
    <t>ŠRU Amur Vrbovec</t>
  </si>
  <si>
    <t xml:space="preserve">Kišanić Milan </t>
  </si>
  <si>
    <t>BDRT Jura Jarunski Zagreb</t>
  </si>
  <si>
    <t xml:space="preserve">Žganec Vladimir </t>
  </si>
  <si>
    <t>ŠRU Zlatna Udica Krištanovec</t>
  </si>
  <si>
    <t xml:space="preserve">Filipašić Drago </t>
  </si>
  <si>
    <t xml:space="preserve">Šimunek Franjo </t>
  </si>
  <si>
    <t>ŠRD Amur Vrbovec</t>
  </si>
  <si>
    <t xml:space="preserve">Dugorepec Renato </t>
  </si>
  <si>
    <t>ŠRD Stubaki</t>
  </si>
  <si>
    <t xml:space="preserve">Božić Tomislav </t>
  </si>
  <si>
    <t xml:space="preserve">Kutica Stjepan </t>
  </si>
  <si>
    <t xml:space="preserve">Dražetić Marko </t>
  </si>
  <si>
    <t xml:space="preserve">Kuzmić Goran </t>
  </si>
  <si>
    <t>LOV RIBE UDICOM NA PLOVAK</t>
  </si>
  <si>
    <t xml:space="preserve">    POJEDINAČNI PLASMAN</t>
  </si>
  <si>
    <t xml:space="preserve">Kutlić Marko </t>
  </si>
  <si>
    <t>ŠRD Ilova Garešnica</t>
  </si>
  <si>
    <t xml:space="preserve">Minanov Mišo </t>
  </si>
  <si>
    <t>ŠRU Klen Majur</t>
  </si>
  <si>
    <t xml:space="preserve">Petek Ivan </t>
  </si>
  <si>
    <t>ŠRD Stubaki Stubičke Toplice</t>
  </si>
  <si>
    <t xml:space="preserve">Breški Mladen </t>
  </si>
  <si>
    <t>ŠRD Žabec Lug Zabočki</t>
  </si>
  <si>
    <t xml:space="preserve">Orač Anđelo </t>
  </si>
  <si>
    <t>ŠRK TPK Zagreb</t>
  </si>
  <si>
    <t xml:space="preserve">Lisjak Marijan </t>
  </si>
  <si>
    <t xml:space="preserve">Krešić Tvrtko </t>
  </si>
  <si>
    <t>Hunjak Tihomir</t>
  </si>
  <si>
    <t xml:space="preserve">Meseš Stjepan </t>
  </si>
  <si>
    <t xml:space="preserve">Bačica Elda Cernik </t>
  </si>
  <si>
    <t xml:space="preserve">Bašić Petar </t>
  </si>
  <si>
    <t>ŠRD Piškor Zagreb</t>
  </si>
  <si>
    <t xml:space="preserve">Hartek Vladimir </t>
  </si>
  <si>
    <t xml:space="preserve">Dolenec Željko </t>
  </si>
  <si>
    <t>ŠRU Som Kotoriba</t>
  </si>
  <si>
    <t xml:space="preserve">Ivčević Zdravko </t>
  </si>
  <si>
    <t xml:space="preserve">Abrić Slavko </t>
  </si>
  <si>
    <t xml:space="preserve">ŠRU Bačica Cernik </t>
  </si>
  <si>
    <t xml:space="preserve">      LIGA VETERANA 2021.</t>
  </si>
  <si>
    <t xml:space="preserve">          LOV RIBE UDICOM NA PLOVAK</t>
  </si>
  <si>
    <t xml:space="preserve">              POJEDINAČNI PLASMAN</t>
  </si>
  <si>
    <t xml:space="preserve">                  LIGA MASTERA 2021.</t>
  </si>
  <si>
    <t>PRVENSTVO HRVATSKE  2021 - MLADEŽ U 15</t>
  </si>
  <si>
    <t xml:space="preserve">         LOV RIBE UDICOM NA PLOVAK</t>
  </si>
  <si>
    <t>Žabnik 8.5.2021.</t>
  </si>
  <si>
    <t>Žabnik 9.5.2021.</t>
  </si>
  <si>
    <t>Karlovac 19.6.2021.</t>
  </si>
  <si>
    <t>Karlovac 20.6.2021.</t>
  </si>
  <si>
    <t>Mačkovac 10.7.2021.</t>
  </si>
  <si>
    <t>Mačkovac 11.7.2021.</t>
  </si>
  <si>
    <t>Kovač Patrik</t>
  </si>
  <si>
    <t>Tančak Tomislav</t>
  </si>
  <si>
    <t>Mrena N.Gradiška</t>
  </si>
  <si>
    <t>Pozderec Ivana</t>
  </si>
  <si>
    <t>Klen Sveta Marija</t>
  </si>
  <si>
    <t>Radiković Šimun</t>
  </si>
  <si>
    <t>Štuka Poljanski Lug</t>
  </si>
  <si>
    <t>Žili Franko</t>
  </si>
  <si>
    <t>Slavonac Lipik</t>
  </si>
  <si>
    <t>Šipek Laura</t>
  </si>
  <si>
    <t>Slaviček Dino</t>
  </si>
  <si>
    <t>Rodek Lovro</t>
  </si>
  <si>
    <t>Kolmanić Dora</t>
  </si>
  <si>
    <t>Pokrivač Sara</t>
  </si>
  <si>
    <t>Glavatica Prelog</t>
  </si>
  <si>
    <t>PRVENSTVO HRVATSKE  2021 - MLADEŽ U 25</t>
  </si>
  <si>
    <t>PRVENSTVO HRVATSKE  2021 - MLADEŽ U 20</t>
  </si>
  <si>
    <t>Pozderec Luka</t>
  </si>
  <si>
    <t>Horvat Marko</t>
  </si>
  <si>
    <t>Som kotoriba</t>
  </si>
  <si>
    <t>Ištvanek Fabricio</t>
  </si>
  <si>
    <t>Ribomanija Turopolje</t>
  </si>
  <si>
    <t>Komorski Adriana</t>
  </si>
  <si>
    <t>Drava D.Mihaljevec</t>
  </si>
  <si>
    <t>Čatak David</t>
  </si>
  <si>
    <t>Pakrac Pakrac</t>
  </si>
  <si>
    <t>Gredičak Oliver</t>
  </si>
  <si>
    <t>Klen Oroslavlje</t>
  </si>
  <si>
    <t>Betlehem Iva</t>
  </si>
  <si>
    <t>Podravka Koprivnica</t>
  </si>
  <si>
    <t>Juras David</t>
  </si>
  <si>
    <t>Smuđ Črnkovci</t>
  </si>
  <si>
    <t>Varga Jan</t>
  </si>
  <si>
    <t>Picer Lana</t>
  </si>
  <si>
    <t>Štuka Torčec</t>
  </si>
  <si>
    <t>Mulc Filip</t>
  </si>
  <si>
    <t>Rojko Katarina</t>
  </si>
  <si>
    <t>Strbad Marta</t>
  </si>
  <si>
    <t>Linjak V.Bukovec</t>
  </si>
  <si>
    <t>Belina Jurica</t>
  </si>
  <si>
    <t>Jezera Bedekovčina</t>
  </si>
  <si>
    <t>Živković Karlo</t>
  </si>
  <si>
    <t>Ulovi i pusti,Sibinj</t>
  </si>
  <si>
    <t>Szabo Luka</t>
  </si>
  <si>
    <t>Klen N.Gradiška</t>
  </si>
  <si>
    <t>Puzak Leon</t>
  </si>
  <si>
    <t>Stančin Antonija</t>
  </si>
  <si>
    <t>Smuđ Goričan</t>
  </si>
  <si>
    <t>Halužan Matija</t>
  </si>
  <si>
    <t>Kristić Luka</t>
  </si>
  <si>
    <t>Međimurec Leon</t>
  </si>
  <si>
    <t>Štajduhar Marko</t>
  </si>
  <si>
    <t>Šalković Matej</t>
  </si>
  <si>
    <t>Nagy Josip</t>
  </si>
  <si>
    <t>Strbad Sara</t>
  </si>
  <si>
    <t>Mutak Marijana</t>
  </si>
  <si>
    <t>Trčak Karlo</t>
  </si>
  <si>
    <t>TPK Zagreb</t>
  </si>
  <si>
    <t>Frinčić Vito</t>
  </si>
  <si>
    <t>Zagreb zagreb</t>
  </si>
  <si>
    <t>Pejaković Mario</t>
  </si>
  <si>
    <t>Truščec Mihael</t>
  </si>
  <si>
    <t>Gornji Vukšinac</t>
  </si>
  <si>
    <t>Dražić Matko</t>
  </si>
  <si>
    <t>Vinković Marko</t>
  </si>
  <si>
    <t>Piškor Novi Zagreb</t>
  </si>
  <si>
    <t>Matić Mario</t>
  </si>
  <si>
    <t xml:space="preserve">    LIGA OSOBA SA INVALIDITETOM 2021.</t>
  </si>
  <si>
    <t>Rošić Mensur</t>
  </si>
  <si>
    <t>Filipović Dražen</t>
  </si>
  <si>
    <t>ŠRD Ludbreg</t>
  </si>
  <si>
    <t>ŠRD TPK-Zagreb</t>
  </si>
  <si>
    <t>ŠRD Ilova-Garešnica</t>
  </si>
  <si>
    <t>Geček Nikola</t>
  </si>
  <si>
    <t>Bonino-Hasan Ivica</t>
  </si>
  <si>
    <t>ŠRD Štuka Čazma</t>
  </si>
  <si>
    <t>Ivezić Vladimir</t>
  </si>
  <si>
    <t>Petrović Drago</t>
  </si>
  <si>
    <t>Oreški Darko</t>
  </si>
  <si>
    <t>09.05.2021. Garešnica</t>
  </si>
  <si>
    <t>08.05.2021. Garešnica</t>
  </si>
  <si>
    <t>10.07.2021. Ontario</t>
  </si>
  <si>
    <t>11.07.2021. Ontario</t>
  </si>
  <si>
    <t xml:space="preserve">                             LOV ŠARANA</t>
  </si>
  <si>
    <t>Težina</t>
  </si>
  <si>
    <t>Najteža riba</t>
  </si>
  <si>
    <t>Crveni karton</t>
  </si>
  <si>
    <t>TRIBALJ 07.-09.05.2021.</t>
  </si>
  <si>
    <t>ONTARIO 28.-30.05.2021.</t>
  </si>
  <si>
    <t>LAPOVAC 11.-13.06.2021.</t>
  </si>
  <si>
    <t>FINZULA 02.-04.07.2021.</t>
  </si>
  <si>
    <t>UZPŠR Ulovi i pusti - Sibinj</t>
  </si>
  <si>
    <t>ŠRD Piškor 2 - Novi Zagreb</t>
  </si>
  <si>
    <t>ŠRU Odra - Velika Gorica</t>
  </si>
  <si>
    <t>ŠRD Slavonac - Lipik 1</t>
  </si>
  <si>
    <t>ŠRK Amur Petrokemija Kutina</t>
  </si>
  <si>
    <t>ŠRD Piškor - Novi Zagreb</t>
  </si>
  <si>
    <t>Bjelka CT Pro Man Domašinec</t>
  </si>
  <si>
    <t>ŠRD Pešćenica Zagreb</t>
  </si>
  <si>
    <t>UŠRIDRRH Zagreb</t>
  </si>
  <si>
    <t>ŠRD Šaran Zaprešić 2 Prowess</t>
  </si>
  <si>
    <t>ŠUD Šaran Našice 2</t>
  </si>
  <si>
    <t>ŠRD Karas Novska MF</t>
  </si>
  <si>
    <t>ŠRD Slavonac Lipik 2</t>
  </si>
  <si>
    <t>ŠRD Rak Rakitje</t>
  </si>
  <si>
    <t>ŠRD Šaran Zaprešić 1 Zagreb</t>
  </si>
  <si>
    <t>ŠUD Šaran Našice Pecka</t>
  </si>
  <si>
    <t>IV. Kolo</t>
  </si>
  <si>
    <t>ŠRD Mura,Mursko Središće</t>
  </si>
  <si>
    <t>Kljajić Željko</t>
  </si>
  <si>
    <t xml:space="preserve">Poparić Zlatko </t>
  </si>
  <si>
    <t>ŠRD Varaždin-Interland</t>
  </si>
  <si>
    <t>ŠRD Karas Peklenica</t>
  </si>
  <si>
    <t>Horvatinović Darko</t>
  </si>
  <si>
    <t>Peter Selinger</t>
  </si>
  <si>
    <t>Luka Pavlaković</t>
  </si>
  <si>
    <t>Krešimir Nikšić</t>
  </si>
  <si>
    <t>Stevica Pratnemer</t>
  </si>
  <si>
    <t>10.07.2021   Ontario</t>
  </si>
  <si>
    <t>11.07.2021   Ontario</t>
  </si>
  <si>
    <t>16.10.2021    Banova Jaruga</t>
  </si>
  <si>
    <t>17.10.2021    Banova Jaruga</t>
  </si>
  <si>
    <t>16.10.2021. Ivanec</t>
  </si>
  <si>
    <t>17.10.2021. Ivanec</t>
  </si>
  <si>
    <t>Kristijan Dubravac</t>
  </si>
  <si>
    <t>Želimir Pavlic</t>
  </si>
  <si>
    <t>Kruno Milić</t>
  </si>
  <si>
    <t>Dubravko Špoljarić</t>
  </si>
  <si>
    <t>Vanja Radmanić</t>
  </si>
  <si>
    <t>Tomislav Studen</t>
  </si>
  <si>
    <t xml:space="preserve">                 HRVATSKI ŠPORTSKO</t>
  </si>
  <si>
    <t xml:space="preserve">                RIBOLOVNI SAVEZ</t>
  </si>
  <si>
    <t>PRVENSTVO HRVATSKE - II. LIGA 2021. - ZAPAD - SENIORI</t>
  </si>
  <si>
    <r>
      <t xml:space="preserve">  </t>
    </r>
    <r>
      <rPr>
        <b/>
        <sz val="10"/>
        <rFont val="Arial"/>
        <family val="2"/>
        <charset val="238"/>
      </rPr>
      <t xml:space="preserve">               HRVATSKI ŠPORTSKO</t>
    </r>
  </si>
  <si>
    <r>
      <t xml:space="preserve">          </t>
    </r>
    <r>
      <rPr>
        <b/>
        <sz val="10"/>
        <rFont val="Arial"/>
        <family val="2"/>
        <charset val="238"/>
      </rPr>
      <t xml:space="preserve">         RIBOLOVNI SAVEZ</t>
    </r>
  </si>
  <si>
    <t xml:space="preserve"> HRVATSKI ŠPORTSKO</t>
  </si>
  <si>
    <t xml:space="preserve">   RIBOLOVNI SAVEZ</t>
  </si>
  <si>
    <t>PRVENSTVO HRVATSKE - III. LIGA 2021. - SJEVER - SENIORI</t>
  </si>
  <si>
    <t>PRVENSTVO HRVATSKE - III. LIGA 2021. - ZAPAD - SENIORI</t>
  </si>
  <si>
    <t>petoboj juniori - pojedinačno</t>
  </si>
  <si>
    <t>Čabar</t>
  </si>
  <si>
    <t xml:space="preserve">   Ogulin</t>
  </si>
  <si>
    <t xml:space="preserve">   Čabar</t>
  </si>
  <si>
    <t>D.Miholjac</t>
  </si>
  <si>
    <t xml:space="preserve">JUNIORI </t>
  </si>
  <si>
    <t>23.05.2021.</t>
  </si>
  <si>
    <t>30.05.2021.</t>
  </si>
  <si>
    <t>22.08.2021.</t>
  </si>
  <si>
    <t>26.09.2021.</t>
  </si>
  <si>
    <t>Bodova</t>
  </si>
  <si>
    <t>Plas</t>
  </si>
  <si>
    <t>Plas.</t>
  </si>
  <si>
    <t xml:space="preserve">Bodova </t>
  </si>
  <si>
    <t>BODOVA</t>
  </si>
  <si>
    <t>Luka Majetić</t>
  </si>
  <si>
    <t>ŠRD Ogulin Ogulin</t>
  </si>
  <si>
    <t>PRVENSTVO HRVATSKE 2019.U CASTINGU</t>
  </si>
  <si>
    <t>petoboj juniorke - pojedinačno</t>
  </si>
  <si>
    <t>D. Miholjac</t>
  </si>
  <si>
    <t>JUNIORKE</t>
  </si>
  <si>
    <t xml:space="preserve">  EKIPA</t>
  </si>
  <si>
    <t>Nina Sudarić</t>
  </si>
  <si>
    <t>petoboj seniori - pojedinačno</t>
  </si>
  <si>
    <t>SENIORI</t>
  </si>
  <si>
    <t>Goran Ožbolt</t>
  </si>
  <si>
    <t>Čabranka - Čabar</t>
  </si>
  <si>
    <t>Marko Popović</t>
  </si>
  <si>
    <t>Marino Turk</t>
  </si>
  <si>
    <t>Grgur Lutz</t>
  </si>
  <si>
    <t>Ogulin - Ogulin</t>
  </si>
  <si>
    <t>Srećko Lutz</t>
  </si>
  <si>
    <t>Josip Zubčić</t>
  </si>
  <si>
    <t>petoboj seniorke - pojedinačno</t>
  </si>
  <si>
    <t>SENIORKE</t>
  </si>
  <si>
    <t>troboj kadetkinje - pojedinačno</t>
  </si>
  <si>
    <t>KADETKINJE</t>
  </si>
  <si>
    <t>Ena Sudarić</t>
  </si>
  <si>
    <t>troboj kadeti - pojedinačno</t>
  </si>
  <si>
    <t>KADETI</t>
  </si>
  <si>
    <t>Teo Kostelić</t>
  </si>
  <si>
    <t>Jakov Špehar</t>
  </si>
  <si>
    <t>HRVATSKE 2021 U CASTINGU</t>
  </si>
  <si>
    <t>PRVENSTVO</t>
  </si>
  <si>
    <t>ŠRD Ogulin - Ogulin 1</t>
  </si>
  <si>
    <t>Udica D.Miholjac</t>
  </si>
  <si>
    <t>Mia Sudarić</t>
  </si>
  <si>
    <t>Ena Guba</t>
  </si>
  <si>
    <t>Ivan Kinjerovac</t>
  </si>
  <si>
    <t>Josip Slačanac</t>
  </si>
  <si>
    <t>Dragan Gužvić</t>
  </si>
  <si>
    <t>Željko Vilk</t>
  </si>
  <si>
    <t>Marin Radman</t>
  </si>
  <si>
    <t xml:space="preserve">           HRVATSKI ŠPORTSKO</t>
  </si>
  <si>
    <t xml:space="preserve">      RIBOLOVNI SAVEZ</t>
  </si>
  <si>
    <t>Bajer Fužine</t>
  </si>
  <si>
    <t>Istra Buje</t>
  </si>
  <si>
    <t>Đurmanec</t>
  </si>
  <si>
    <t>Stubaki Stubičke Toplice</t>
  </si>
  <si>
    <t>Mrežnica Duga Resa</t>
  </si>
  <si>
    <t>Poljanski Lug 29.05.2021.</t>
  </si>
  <si>
    <t>Poljanski Lug 30.05.2021.</t>
  </si>
  <si>
    <t>Ontario        12.06.2021.</t>
  </si>
  <si>
    <t>Ontario        13.06.2021.</t>
  </si>
  <si>
    <t>Fužine         24.07.2021.</t>
  </si>
  <si>
    <t>Fužine         25.07.2021.</t>
  </si>
  <si>
    <t>Stubaki St. Toplice    09.10.2021.</t>
  </si>
  <si>
    <t>Stubaki St. Toplice    10.10.2021.</t>
  </si>
  <si>
    <t>Zoran Štefanić</t>
  </si>
  <si>
    <t>Željko Kljaić</t>
  </si>
  <si>
    <t>Anton Muhar</t>
  </si>
  <si>
    <t>Nino Grudić</t>
  </si>
  <si>
    <t>Marijo Muhar</t>
  </si>
  <si>
    <t>Anđelko Jakunić</t>
  </si>
  <si>
    <t>Mario Noršić</t>
  </si>
  <si>
    <t>Zdenko Fabric</t>
  </si>
  <si>
    <t>Klemen Blažević</t>
  </si>
  <si>
    <t>Kristijan Stolnik</t>
  </si>
  <si>
    <t>Kristijan Lušetić</t>
  </si>
  <si>
    <t>Mihael Truščec</t>
  </si>
  <si>
    <t>Branko Remenarić</t>
  </si>
  <si>
    <t>Roman Jelen</t>
  </si>
  <si>
    <t>Miljenko Mihaljević</t>
  </si>
  <si>
    <t>Stjepan Pintarić</t>
  </si>
  <si>
    <t>Slavko Fuček</t>
  </si>
  <si>
    <t>Marko Vinković</t>
  </si>
  <si>
    <t>Dejan Majsec</t>
  </si>
  <si>
    <t>Damir Ruklić</t>
  </si>
  <si>
    <t>Alan Mojiško</t>
  </si>
  <si>
    <t>Nevenko Munjić</t>
  </si>
  <si>
    <t>Alen Grabušić</t>
  </si>
  <si>
    <t>Krešo Breber</t>
  </si>
  <si>
    <t>Stubaki St. Toplice</t>
  </si>
  <si>
    <t>Renato Dugorepec</t>
  </si>
  <si>
    <t>Ivan Petek</t>
  </si>
  <si>
    <t>Vlastimir Vežnaver</t>
  </si>
  <si>
    <t>Mateo Cvitković</t>
  </si>
  <si>
    <t>Valentino Pušić</t>
  </si>
  <si>
    <t>Dražen Cik</t>
  </si>
  <si>
    <t>Branko Bokulić</t>
  </si>
  <si>
    <t>Zdravko Jurinec</t>
  </si>
  <si>
    <t>Mario Sabolić</t>
  </si>
  <si>
    <t>Zlatko Polić</t>
  </si>
  <si>
    <t xml:space="preserve">                                        HRVATSKI ŠPORTSKO</t>
  </si>
  <si>
    <t xml:space="preserve">         RIBOLOVNI SAVEZ</t>
  </si>
  <si>
    <t>Zajarki Zaprešić   29.05.2021.</t>
  </si>
  <si>
    <t>Zajarki Zaprešić   30.05.2021.</t>
  </si>
  <si>
    <t>Kupa karlovac 24.07.2021.</t>
  </si>
  <si>
    <t>Veleševac 25.07.2021.</t>
  </si>
  <si>
    <t>Poljanski Lug   28.08.2021.</t>
  </si>
  <si>
    <t>Poljanski Lug   29.08.2021.</t>
  </si>
  <si>
    <t>Jarun staza sjever   25.09.2021.</t>
  </si>
  <si>
    <t>Jarun staza sjever   26.09.2021.</t>
  </si>
  <si>
    <t>Amur Vrbovec</t>
  </si>
  <si>
    <t>Sveti Petar</t>
  </si>
  <si>
    <t>Štuka Čazma</t>
  </si>
  <si>
    <t>Šaran Zaprešić Peter Šport</t>
  </si>
  <si>
    <t>Trnje Zagreb</t>
  </si>
  <si>
    <t>Krešimir Bogati</t>
  </si>
  <si>
    <t>Franjo Šimunek</t>
  </si>
  <si>
    <t>Vladimir Ivezić</t>
  </si>
  <si>
    <t>Boris Jelen</t>
  </si>
  <si>
    <t>Božidar Sambol</t>
  </si>
  <si>
    <t>Matej Šalković</t>
  </si>
  <si>
    <t>Željko Puljar</t>
  </si>
  <si>
    <t>Alen Vuksan</t>
  </si>
  <si>
    <t>Jadranko Ceković</t>
  </si>
  <si>
    <t>Nikola Španić</t>
  </si>
  <si>
    <t>Bariša Gogić</t>
  </si>
  <si>
    <t>Ivica Čumpek</t>
  </si>
  <si>
    <t>Božidar Magdić</t>
  </si>
  <si>
    <t>Tomislav Berković</t>
  </si>
  <si>
    <t>Vladimir Hartek</t>
  </si>
  <si>
    <t>Zvonko Antolić</t>
  </si>
  <si>
    <t>Saša Majić</t>
  </si>
  <si>
    <t>Mario Volarić</t>
  </si>
  <si>
    <t>Vanja Ugrinović</t>
  </si>
  <si>
    <t>Antonio Fleković</t>
  </si>
  <si>
    <t>Dalibor Agbaba</t>
  </si>
  <si>
    <t>Krunoslav Vojković</t>
  </si>
  <si>
    <t>Dalibor Novoselac</t>
  </si>
  <si>
    <t>Darko Šenkeš</t>
  </si>
  <si>
    <t>Zlatko Kraljević</t>
  </si>
  <si>
    <t>Karlo Trčak</t>
  </si>
  <si>
    <t>Tihomir Vukić</t>
  </si>
  <si>
    <t>Željko Bročilović</t>
  </si>
  <si>
    <t>Marin Jakelić</t>
  </si>
  <si>
    <t>Anđelko Suša</t>
  </si>
  <si>
    <t>Luka Puklin</t>
  </si>
  <si>
    <t>Dubravko Ruklin</t>
  </si>
  <si>
    <t>Mirko Gostović</t>
  </si>
  <si>
    <t xml:space="preserve">   HRVATSKI ŠPORTSKO</t>
  </si>
  <si>
    <t xml:space="preserve">     RIBOLOVNI SAVEZ</t>
  </si>
  <si>
    <t>Rukavac Bednje 29.05.2021.</t>
  </si>
  <si>
    <t>Rukavac Bednje 30.05.2021.</t>
  </si>
  <si>
    <t>Repaški kanal        12.06.2021.</t>
  </si>
  <si>
    <t>Repaški kanal        13.06.2021.</t>
  </si>
  <si>
    <t>Kanal HE Dubrava   28.08.2021.</t>
  </si>
  <si>
    <t>Kanal HE Dubrava   29.08.2021.</t>
  </si>
  <si>
    <t>Kanal HE Dubrava   25.09.2021.</t>
  </si>
  <si>
    <t>Peski Đurđevac</t>
  </si>
  <si>
    <t>Smuđ Legrad</t>
  </si>
  <si>
    <t>Bistra Repaš</t>
  </si>
  <si>
    <t>Tvrtko Krešić</t>
  </si>
  <si>
    <t>Dino Jeftimov</t>
  </si>
  <si>
    <t>Saša Vrabec</t>
  </si>
  <si>
    <t>Tihomir Blatarić</t>
  </si>
  <si>
    <t>Kristijan Matas</t>
  </si>
  <si>
    <t>Stjepan Strbad</t>
  </si>
  <si>
    <t>Mladen Gres</t>
  </si>
  <si>
    <t>Miroslav Galešić</t>
  </si>
  <si>
    <t>Vlado Stubičar</t>
  </si>
  <si>
    <t>Petar Pregiban</t>
  </si>
  <si>
    <t>Miljenko Maltar</t>
  </si>
  <si>
    <t>Goran Bukal</t>
  </si>
  <si>
    <t>Mario Češi</t>
  </si>
  <si>
    <t xml:space="preserve">                      HRVATSKI ŠPORTSKO</t>
  </si>
  <si>
    <t xml:space="preserve">                        RIBOLOVNI SAVEZ</t>
  </si>
  <si>
    <t>Koprivnica Koprivnica</t>
  </si>
  <si>
    <t>Ribomanija Garbolino Turopolje</t>
  </si>
  <si>
    <t>Drava Donji Mihaljevec</t>
  </si>
  <si>
    <t>Poljanski Lug 05.06.2021.</t>
  </si>
  <si>
    <t>Poljanski Lug 06.06.2021.</t>
  </si>
  <si>
    <t>Ivanec                 Ivanec</t>
  </si>
  <si>
    <t xml:space="preserve"> Piškor                 Zagreb</t>
  </si>
  <si>
    <t>Štuka             Poljanski Lug</t>
  </si>
  <si>
    <t>Smuđ                    Sisak</t>
  </si>
  <si>
    <t xml:space="preserve">     LOV RIBE UDICOM NA PLOVAK</t>
  </si>
  <si>
    <t>PRVENSTVO HRVATSKE 2021. - SENIORKE</t>
  </si>
  <si>
    <t xml:space="preserve">                   LOV RIBE UDICOM NA PLOVAK</t>
  </si>
  <si>
    <t xml:space="preserve">               PRVENSTVO HRVATSKE 2021. - SENIORKE</t>
  </si>
  <si>
    <t xml:space="preserve">                    POJEDINAČNI PLASMAN</t>
  </si>
  <si>
    <t xml:space="preserve">                             HRVATSKI ŠPORTSKO</t>
  </si>
  <si>
    <t xml:space="preserve">  </t>
  </si>
  <si>
    <t xml:space="preserve">                              RIBOLOVNI SAVEZ</t>
  </si>
  <si>
    <t>Ivanec   26.06.2021.</t>
  </si>
  <si>
    <t>Ivanec   27.06.2021.</t>
  </si>
  <si>
    <t>Žabnik    04.09.2021.</t>
  </si>
  <si>
    <t>Žabnik    05.09.2021.</t>
  </si>
  <si>
    <t>Ontario      18.09.2021.</t>
  </si>
  <si>
    <t>Ivanka Škoda</t>
  </si>
  <si>
    <t>Matea Minanov</t>
  </si>
  <si>
    <t>Natalija Žganec</t>
  </si>
  <si>
    <t>Vanda Kos</t>
  </si>
  <si>
    <t>Renata Ivezić</t>
  </si>
  <si>
    <t>Sanja Oreški</t>
  </si>
  <si>
    <t xml:space="preserve">Martina Mišar </t>
  </si>
  <si>
    <t>Vesna Radanović</t>
  </si>
  <si>
    <t>Tatjana Štajduhar</t>
  </si>
  <si>
    <t>Ivona Majsec</t>
  </si>
  <si>
    <t>Sara Strbad</t>
  </si>
  <si>
    <t>Marija Remenarić</t>
  </si>
  <si>
    <t>Lea Kramar</t>
  </si>
  <si>
    <t>Marija Turković</t>
  </si>
  <si>
    <t>Slavica Futivić</t>
  </si>
  <si>
    <t>Ljiljana Knezović</t>
  </si>
  <si>
    <t>Petra Tomić</t>
  </si>
  <si>
    <t>Maja Ogrizek</t>
  </si>
  <si>
    <t>Ivana Ljubešić</t>
  </si>
  <si>
    <t>Matea Sabolić</t>
  </si>
  <si>
    <t>Adriana Komorski</t>
  </si>
  <si>
    <t>Darko Kobijak</t>
  </si>
  <si>
    <t>Daniel Perković</t>
  </si>
  <si>
    <t>Drago Filipašić</t>
  </si>
  <si>
    <t>SMUĐ LEGRAD</t>
  </si>
  <si>
    <t>BISTRA REPAŠ</t>
  </si>
  <si>
    <t>PESKI ĐURĐEVAC</t>
  </si>
  <si>
    <t>NOVI MAROF N.MAROF</t>
  </si>
  <si>
    <t>LINJAK V.BUKOVEC</t>
  </si>
  <si>
    <t>Novi Marof N.Marof</t>
  </si>
  <si>
    <t>Linjak V. Bukovec</t>
  </si>
  <si>
    <t>Darijan Patačko</t>
  </si>
  <si>
    <t xml:space="preserve">          RIBOLOV PASTRVSKOG GRGEČA - BASSA</t>
  </si>
  <si>
    <t>Dominik Žužić</t>
  </si>
  <si>
    <t>Ivan Cenić</t>
  </si>
  <si>
    <t>Neven Ferenčina</t>
  </si>
  <si>
    <t>Ivan Cindrić</t>
  </si>
  <si>
    <t>Andrija Podhraški</t>
  </si>
  <si>
    <t>Antun Derniković</t>
  </si>
  <si>
    <t>plasman</t>
  </si>
  <si>
    <t>PIŠKOR Novi Zagreb - Topfishing</t>
  </si>
  <si>
    <t xml:space="preserve">Josip Pecigoš      Marijan Krmpotić    Filip Pecigoš  </t>
  </si>
  <si>
    <t>Sloga  Orešje – Savage Gear</t>
  </si>
  <si>
    <t xml:space="preserve">HES SISAK    </t>
  </si>
  <si>
    <t>UŠR Petnja Sibinj</t>
  </si>
  <si>
    <t>Šaran Zaprešić</t>
  </si>
  <si>
    <t>Odra V. Gorica</t>
  </si>
  <si>
    <t>Danijel Vignjević        Ivo Grgurić         Zlatko Ranogajec            Siniša pavlinić</t>
  </si>
  <si>
    <t>Anđelko Jazvić   Tomislav Šimunović   Ivica Koprivnjak</t>
  </si>
  <si>
    <t>Boris Leskovar        Branko Lončarević         Robert Berger</t>
  </si>
  <si>
    <t>Vedran Pavlov    Dalibor Vranić         Ivan Pleš</t>
  </si>
  <si>
    <t>Križevci</t>
  </si>
  <si>
    <t>Stjepan Vučković      Mladen Martinić</t>
  </si>
  <si>
    <t xml:space="preserve">Jezera Bedekovčina </t>
  </si>
  <si>
    <t>Predrag Maslić   Marijan Bojčuk         Ivan Maslić</t>
  </si>
  <si>
    <t>Branimir Bikić     Goran Abramović      Zlatko Petrek</t>
  </si>
  <si>
    <t>Krešimir Šmit            Ivan Čenan            Ivan Galić</t>
  </si>
  <si>
    <t>Sven Jurkić          Boris Jurkić        Željko Bortek</t>
  </si>
  <si>
    <t>Bjelka GME Sunja</t>
  </si>
  <si>
    <t>05.06.2021. Opuzen</t>
  </si>
  <si>
    <t>06.06.2021. Opuzen</t>
  </si>
  <si>
    <t>11.09.2021. Crkveni Bok</t>
  </si>
  <si>
    <t>12.09.2021. Crkveni Bok</t>
  </si>
  <si>
    <t>25.09.2021. Topoljski dunavac</t>
  </si>
  <si>
    <t>26.09.2021. Topoljski dunavac</t>
  </si>
  <si>
    <t>Marijana Mutak</t>
  </si>
  <si>
    <t>Matej Imprić</t>
  </si>
  <si>
    <t>Zijad Pezerović</t>
  </si>
  <si>
    <t>Ivan Kovač</t>
  </si>
  <si>
    <t>Drago Petrović</t>
  </si>
  <si>
    <t>Ivan Pavić</t>
  </si>
  <si>
    <t>Juraj Graho</t>
  </si>
  <si>
    <t>Bernard Horvatić</t>
  </si>
  <si>
    <t>Marijan Ivezić</t>
  </si>
  <si>
    <t>Darko Bedeniš</t>
  </si>
  <si>
    <t>Vinko Vusić</t>
  </si>
  <si>
    <t>Mladen Luščić</t>
  </si>
  <si>
    <t>Vesna Derniković</t>
  </si>
  <si>
    <t>Mladen Blažeković</t>
  </si>
  <si>
    <t>Mario Celizić</t>
  </si>
  <si>
    <t>Bruno Vojnović</t>
  </si>
  <si>
    <t>Marko Joskić</t>
  </si>
  <si>
    <t>Ivan Mužar</t>
  </si>
  <si>
    <t>Martin Tisaj</t>
  </si>
  <si>
    <t>Kanal Orehovica 29.08.2021.</t>
  </si>
  <si>
    <t>Boris Vuksan</t>
  </si>
  <si>
    <t>Zoran Haladi</t>
  </si>
  <si>
    <t>Domagoj Brunčić</t>
  </si>
  <si>
    <t>Darko Horvatinović</t>
  </si>
  <si>
    <t>Zdravko Mađarević</t>
  </si>
  <si>
    <t>Rakitje Juš           03.10.2021.</t>
  </si>
  <si>
    <t>Ontario             28.08.2021.</t>
  </si>
  <si>
    <t>Ontario            29.08.2021.</t>
  </si>
  <si>
    <t>Miroslav Kramar</t>
  </si>
  <si>
    <t>Čonkaš Goran</t>
  </si>
  <si>
    <t>Grabarić Goroslav</t>
  </si>
  <si>
    <t>Balent Ivan</t>
  </si>
  <si>
    <t>Ivica Vrabec</t>
  </si>
  <si>
    <t>Nikola Antolović</t>
  </si>
  <si>
    <t>Zoran Pejašinović</t>
  </si>
  <si>
    <t>Stjepan Kolar</t>
  </si>
  <si>
    <t>Zdravko Kovač</t>
  </si>
  <si>
    <t>Goran Funes</t>
  </si>
  <si>
    <t>Ivan Tipurić</t>
  </si>
  <si>
    <t>Miroslav Gagro</t>
  </si>
  <si>
    <t>Marijan Lozić</t>
  </si>
  <si>
    <t>KUP Ogulin</t>
  </si>
  <si>
    <t>Liga</t>
  </si>
  <si>
    <t>Sandi Zbašnik</t>
  </si>
  <si>
    <t>Sanja Macanić</t>
  </si>
  <si>
    <t>Lana Magdić</t>
  </si>
  <si>
    <t>Vito Magdić</t>
  </si>
  <si>
    <t>Kanal HE Dubrava   26.09.2021.</t>
  </si>
  <si>
    <t>Banova Jaruga 02.10.2021.</t>
  </si>
  <si>
    <t>Banova Jaruga 03.10.2021.</t>
  </si>
  <si>
    <t>Mirjana Jakunić</t>
  </si>
  <si>
    <t>Šuća Joško</t>
  </si>
  <si>
    <t>ŠRD Amur Interland Darda</t>
  </si>
  <si>
    <t>SRD Linjak MatchFishing Palovec</t>
  </si>
  <si>
    <t>Zdravko Slavićek</t>
  </si>
  <si>
    <t>Drava Osijek        25.09.2021.</t>
  </si>
  <si>
    <t>Drava Osijek        26.09.2021.</t>
  </si>
  <si>
    <t>Mateo Vichta</t>
  </si>
  <si>
    <t>Ivan Špoljarić</t>
  </si>
  <si>
    <t>Stjepan Kutica</t>
  </si>
  <si>
    <t>Kristijan Lesinger</t>
  </si>
  <si>
    <t xml:space="preserve">Slavko Meister </t>
  </si>
  <si>
    <t>Bajer Tamaracom Fužine</t>
  </si>
  <si>
    <t>Krešimir Vedriš</t>
  </si>
  <si>
    <t>SRD Mura Mursko Središće</t>
  </si>
  <si>
    <t>ŠRD Ludbreg Ludbreg</t>
  </si>
  <si>
    <t>NRRK Esseker Osijek</t>
  </si>
  <si>
    <t>ŠRD Šaran Zaprešić Peter Šport</t>
  </si>
  <si>
    <t>ŠRK Bistra Repaš</t>
  </si>
  <si>
    <t>SD Đurmanec</t>
  </si>
  <si>
    <t>Dragutin Beganović</t>
  </si>
  <si>
    <t>111.06</t>
  </si>
  <si>
    <t>Patrik Drašković</t>
  </si>
  <si>
    <t>Dino Babok</t>
  </si>
  <si>
    <t xml:space="preserve">    Kapetan 1. – Ivan Petek, Kapetan 2.- Vladimir Hartek , Team menager – Zoran Pfeifer </t>
  </si>
  <si>
    <t xml:space="preserve">    Kapetan 1. - Željko Geček, kapetan 2. – Dražen Filipović, Team menager – Zoran Pfeifer </t>
  </si>
  <si>
    <t xml:space="preserve">    Reprezentacija je zauzela 4. mjesto (od 7). U pojedinačnoj konkurenciji natjecatelji</t>
  </si>
  <si>
    <t xml:space="preserve">    su izborili sljedeće plasmane: 12. Tančak Tomislav, 13. Jan Varga, 19. Fabricio Ištvanek</t>
  </si>
  <si>
    <t xml:space="preserve">    27. Kovač Patrik, 31. Picer Lana</t>
  </si>
  <si>
    <t xml:space="preserve">    Kapetan 1. -  Zlatko Paučnik, Kapetan 2. - Ivica Bonino - Hasan</t>
  </si>
  <si>
    <t>a) Svjetsko prvenstvo u lovu ribe udicom na plovak U15 - Szolnok  (Mađarska) od 02.08. - 07.08.2021.</t>
  </si>
  <si>
    <t xml:space="preserve">    Reprezentacija je zauzela 6. mjesto (od 7). U pojedinačnoj konkurenciji natjecatelji</t>
  </si>
  <si>
    <t xml:space="preserve">    su izborili sljedeće plasmane: 13. Šalković Matej, 17. Sara Strbad, 22. Vito Frinčić, </t>
  </si>
  <si>
    <t xml:space="preserve">    27.  Živković Karlo, 30. Vinković Marko</t>
  </si>
  <si>
    <t xml:space="preserve">    Kapetan 1. -  Ivica Jakupak, Kapetan 2. - Željko Sabolić</t>
  </si>
  <si>
    <t>b) Svjetsko prvenstvo u lovu ribe udicom na plovak U20 - Szolnok  (Mađarska) od 02.08. - 07.08.2021.</t>
  </si>
  <si>
    <t>c)  Svjetsko prvenstvo u lovu ribe udicom na plovak U25 - Szolnok  (Mađarska) od 02.08. - 07.08.2021.</t>
  </si>
  <si>
    <t xml:space="preserve">    Reprezentacija je zauzela 1. mjesto (od 8). U pojedinačnoj konkurenciji natjecatelji</t>
  </si>
  <si>
    <t xml:space="preserve">    su izborili sljedeće plasmane: 4. Mario Pejaković, 7. Leon Međimurec, 8. Hrenar Dino</t>
  </si>
  <si>
    <t xml:space="preserve">    9. Leon Funes</t>
  </si>
  <si>
    <t xml:space="preserve">    Kapetan 1. - Miroslav Molnar, Kapetan 2. - Željko Vrankić</t>
  </si>
  <si>
    <t>d) Svjetsko prvenstvo u lovu ribe udicom na plovak seniorke -  Lage Vaart Canal (Nizozemska) od 16.08. - 22.08.2021.</t>
  </si>
  <si>
    <t xml:space="preserve">    Reprezentacija je zauzela 8. mjesto (od 8). U pojedinačnoj konkurenciji natjecateljke</t>
  </si>
  <si>
    <t xml:space="preserve">    su izborile sljedeće plasmane: 12. Natalija Žganec, 27. Sara Strbad, 32. Renata Ivezić,</t>
  </si>
  <si>
    <t xml:space="preserve">    Kapetan 1. - Dražen Štajduhar, Kapetan 2. - Dejan Majsec</t>
  </si>
  <si>
    <t xml:space="preserve">    34. Ivona Majsec, 44. Marijana Mutak, 46. Tatjana Štajduhar</t>
  </si>
  <si>
    <t xml:space="preserve">e) Svjetsko prvenstvo u lovu ribe udicom na plovak seniori - Mincio (Italija) od 05.- 12.09.2021.  </t>
  </si>
  <si>
    <t xml:space="preserve">    Reprezentacija je zauzela 9. mjesto (od 23). U pojedinačnoj konkurenciji natjecatelji</t>
  </si>
  <si>
    <t xml:space="preserve">    su izborili sljedeće plasmane: 22. Alan Perko, 24. Dejan Vondrak, 32. Matija Lisjak,</t>
  </si>
  <si>
    <t xml:space="preserve">    63. Kristijan Kosmačin, 112. Martin Vrčković, 125. Domagoj Ceković</t>
  </si>
  <si>
    <t xml:space="preserve">    Kapetan 1. - Damir Škorić, Kapetan 2. - Goran Matijašić</t>
  </si>
  <si>
    <t xml:space="preserve">    Reprezentacija je zauzela 5. mjesto (od 15). U pojedinačnoj konkurenciji natjecatelji</t>
  </si>
  <si>
    <t xml:space="preserve">    su izborili sljedeće plasmane: 9. Mario Matijašić, 20. Željko Kuk, 29. Mijo Boras</t>
  </si>
  <si>
    <t xml:space="preserve">    53. Boris Šiljeg, 59. Jasmin Subašić</t>
  </si>
  <si>
    <t>f) Svjetsko prvenstvo u lovu grabežljivca umjetnim mamcem s obale Devin (Bugarska) od 24. - 29.08.2021.</t>
  </si>
  <si>
    <t xml:space="preserve">    Kapetan 1. - Hrvoje Kuzmić, Kapetan 2. - Mihael Hunjadi</t>
  </si>
  <si>
    <t>g) Svjetsko prvenstvo u lovu ribe udicom na plovak za klubove - Novi Sad (Srbija) od 11.10.-17.10.2021.</t>
  </si>
  <si>
    <t xml:space="preserve">d) Svjetsko prvenstvo za veterane  - Radeče Slovenija) od 06.-09.10.2021. godine </t>
  </si>
  <si>
    <t xml:space="preserve">    Reprezentacija je zauzela 9. mjesto (od 10). U pojedinačnoj konkurenciji natjecatelji</t>
  </si>
  <si>
    <t xml:space="preserve">    su izborili sljedeće plasmane: 19. Mišo Minanov, 26. Tihomir Hunjak</t>
  </si>
  <si>
    <t xml:space="preserve">    29. Marko Kutlić, 38. Anđelo Orač, 45. Mladen Breški</t>
  </si>
  <si>
    <t xml:space="preserve">d) Svjetsko prvenstvo za masterse  - Radeče Slovenija) od 06.-09.10.2021. godine </t>
  </si>
  <si>
    <t xml:space="preserve">    Reprezentacija je zauzela 16. mjesto (od 16). U pojedinačnoj konkurenciji natjecatelji</t>
  </si>
  <si>
    <t xml:space="preserve">    su izborili sljedeće plasmane: 43. Branko Prpoš, 46. Tvrtko krešić</t>
  </si>
  <si>
    <t xml:space="preserve">    57. Ivica Vrabec, 66. Dragutin Filipašić, 68. Pokrivač Rajmond</t>
  </si>
  <si>
    <t xml:space="preserve">e) Svjetsko prvenstvo za invalide  - Radeče Slovenija) od 06.-09.10.2021. godine </t>
  </si>
  <si>
    <t xml:space="preserve">    Kapetan 1. – Božidar Magdić, Kapetan 2.- Krešo Breber, Team menager – Zoran Pfeifer </t>
  </si>
  <si>
    <t xml:space="preserve">    Reprezentacija je zauzela 5. mjesto (od 9). U pojedinačnoj konkurenciji natjecatelji</t>
  </si>
  <si>
    <t xml:space="preserve">    su izborili sljedeće plasmane: 7. Ivica Bonino Hasan, 16. Zlatko Poparić</t>
  </si>
  <si>
    <t xml:space="preserve">    18. Željko Kljajić, 37. Nikola Geček, 39. Mensur Rošić</t>
  </si>
  <si>
    <t xml:space="preserve">    Hrvatsku je predstavljala ekipa ŠRU Bjelka GME GARBOLINO Sunja  te ostvarila 4. mjesto (od 23 ekipe).</t>
  </si>
  <si>
    <t>ŠRD Karas Rokovci Andrijaševci</t>
  </si>
  <si>
    <t>HRVATSKA LIGA - RIBOLOV GRABEŽLJIVACA IZ ČAMCA (HSLČ)</t>
  </si>
  <si>
    <t>2021.g.</t>
  </si>
  <si>
    <t>1. kolo</t>
  </si>
  <si>
    <t>2. kolo</t>
  </si>
  <si>
    <t>3. kolo</t>
  </si>
  <si>
    <t>4. kolo</t>
  </si>
  <si>
    <t>5. kolo</t>
  </si>
  <si>
    <t>FINALNI POREDAK</t>
  </si>
  <si>
    <t>br.</t>
  </si>
  <si>
    <t>Naziv Ekipe</t>
  </si>
  <si>
    <t>br. Čamca</t>
  </si>
  <si>
    <t>najveća riba</t>
  </si>
  <si>
    <t>uk. broj riba</t>
  </si>
  <si>
    <t>uk. bodova</t>
  </si>
  <si>
    <t>plasm. bodovi</t>
  </si>
  <si>
    <t>kazna</t>
  </si>
  <si>
    <t>uk. Broj riba</t>
  </si>
  <si>
    <t>uk. Bodova</t>
  </si>
  <si>
    <t>Ukupni zboj PLASMANA</t>
  </si>
  <si>
    <t>FINALNI PLASMAN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</si>
</sst>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;@"/>
    <numFmt numFmtId="165" formatCode="#,##0.000"/>
    <numFmt numFmtId="166" formatCode="0.000"/>
    <numFmt numFmtId="167" formatCode="0.0"/>
  </numFmts>
  <fonts count="93" x14ac:knownFonts="1"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1"/>
      <color rgb="FFFF0000"/>
      <name val="Calibri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8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00"/>
      <name val="Tahoma"/>
      <family val="2"/>
      <charset val="238"/>
    </font>
    <font>
      <sz val="12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color rgb="FFCC99FF"/>
      <name val="Arial"/>
      <family val="2"/>
      <charset val="238"/>
    </font>
    <font>
      <sz val="14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20"/>
      <name val="Castellar"/>
      <family val="1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26"/>
      <name val="Arial"/>
      <family val="2"/>
      <charset val="238"/>
    </font>
    <font>
      <sz val="28"/>
      <name val="Arial"/>
      <family val="2"/>
      <charset val="238"/>
    </font>
    <font>
      <sz val="36"/>
      <name val="Arial"/>
      <family val="2"/>
      <charset val="238"/>
    </font>
    <font>
      <b/>
      <sz val="36"/>
      <name val="Arial"/>
      <family val="2"/>
      <charset val="238"/>
    </font>
    <font>
      <b/>
      <sz val="28"/>
      <name val="Arial"/>
      <family val="2"/>
      <charset val="238"/>
    </font>
    <font>
      <b/>
      <i/>
      <sz val="12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 tint="4.9989318521683403E-2"/>
      <name val="Calibri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b/>
      <sz val="28"/>
      <name val="Times New Roman"/>
      <family val="1"/>
      <charset val="238"/>
    </font>
    <font>
      <sz val="28"/>
      <name val="Times New Roman"/>
      <family val="1"/>
      <charset val="238"/>
    </font>
    <font>
      <sz val="14"/>
      <name val="Arial"/>
      <family val="2"/>
    </font>
    <font>
      <sz val="12"/>
      <name val="Arial"/>
      <family val="2"/>
    </font>
    <font>
      <b/>
      <sz val="9"/>
      <name val="Arial"/>
      <family val="2"/>
      <charset val="238"/>
    </font>
    <font>
      <b/>
      <sz val="6"/>
      <name val="Arial"/>
      <family val="2"/>
      <charset val="238"/>
    </font>
    <font>
      <b/>
      <sz val="7"/>
      <name val="Arial"/>
      <family val="2"/>
      <charset val="238"/>
    </font>
    <font>
      <b/>
      <sz val="11"/>
      <name val="Arial"/>
      <family val="2"/>
      <charset val="238"/>
    </font>
    <font>
      <sz val="24"/>
      <name val="Arial"/>
      <family val="2"/>
      <charset val="238"/>
    </font>
    <font>
      <sz val="7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Arial"/>
      <family val="2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6" tint="0.39997558519241921"/>
        <bgColor rgb="FFFFFFCC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rgb="FF993300"/>
      </patternFill>
    </fill>
    <fill>
      <patternFill patternType="solid">
        <fgColor rgb="FFFF0000"/>
        <bgColor rgb="FF993300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41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indexed="64"/>
      </top>
      <bottom/>
      <diagonal/>
    </border>
    <border>
      <left/>
      <right style="double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double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double">
        <color auto="1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double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thin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auto="1"/>
      </bottom>
      <diagonal/>
    </border>
    <border>
      <left/>
      <right style="hair">
        <color auto="1"/>
      </right>
      <top style="thin">
        <color indexed="64"/>
      </top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double">
        <color auto="1"/>
      </right>
      <top/>
      <bottom style="hair">
        <color indexed="64"/>
      </bottom>
      <diagonal/>
    </border>
    <border>
      <left style="thin">
        <color auto="1"/>
      </left>
      <right style="double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 applyBorder="0" applyAlignment="0" applyProtection="0"/>
    <xf numFmtId="0" fontId="35" fillId="0" borderId="0"/>
    <xf numFmtId="0" fontId="1" fillId="0" borderId="0">
      <alignment horizontal="center" vertical="center" wrapText="1"/>
    </xf>
    <xf numFmtId="0" fontId="25" fillId="0" borderId="0"/>
    <xf numFmtId="0" fontId="39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66" fillId="0" borderId="0"/>
    <xf numFmtId="0" fontId="25" fillId="0" borderId="0"/>
    <xf numFmtId="0" fontId="25" fillId="0" borderId="0"/>
  </cellStyleXfs>
  <cellXfs count="1813">
    <xf numFmtId="0" fontId="0" fillId="0" borderId="0" xfId="0"/>
    <xf numFmtId="0" fontId="25" fillId="0" borderId="0" xfId="1" applyNumberFormat="1" applyFont="1" applyFill="1" applyBorder="1" applyAlignment="1">
      <alignment horizontal="center"/>
    </xf>
    <xf numFmtId="0" fontId="25" fillId="0" borderId="0" xfId="1" applyNumberFormat="1" applyFont="1" applyFill="1" applyBorder="1"/>
    <xf numFmtId="0" fontId="25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 vertical="top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top"/>
    </xf>
    <xf numFmtId="0" fontId="25" fillId="0" borderId="0" xfId="1" applyNumberFormat="1" applyFont="1" applyFill="1" applyBorder="1"/>
    <xf numFmtId="0" fontId="25" fillId="0" borderId="0" xfId="1" applyNumberFormat="1" applyFont="1" applyFill="1" applyBorder="1" applyAlignment="1">
      <alignment vertical="center"/>
    </xf>
    <xf numFmtId="0" fontId="25" fillId="0" borderId="0" xfId="1" applyNumberFormat="1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/>
    <xf numFmtId="3" fontId="0" fillId="0" borderId="0" xfId="1" applyNumberFormat="1" applyFont="1" applyFill="1" applyBorder="1"/>
    <xf numFmtId="3" fontId="4" fillId="0" borderId="0" xfId="1" applyNumberFormat="1" applyFont="1" applyFill="1" applyBorder="1" applyAlignment="1">
      <alignment horizontal="center"/>
    </xf>
    <xf numFmtId="0" fontId="8" fillId="0" borderId="34" xfId="1" applyNumberFormat="1" applyFont="1" applyFill="1" applyBorder="1" applyAlignment="1">
      <alignment horizontal="center"/>
    </xf>
    <xf numFmtId="0" fontId="0" fillId="0" borderId="34" xfId="1" applyNumberFormat="1" applyFont="1" applyFill="1" applyBorder="1"/>
    <xf numFmtId="3" fontId="0" fillId="0" borderId="34" xfId="1" applyNumberFormat="1" applyFont="1" applyFill="1" applyBorder="1"/>
    <xf numFmtId="0" fontId="3" fillId="0" borderId="41" xfId="1" applyNumberFormat="1" applyFont="1" applyFill="1" applyBorder="1" applyAlignment="1" applyProtection="1">
      <alignment horizontal="left" vertical="center" shrinkToFit="1"/>
      <protection hidden="1"/>
    </xf>
    <xf numFmtId="0" fontId="25" fillId="0" borderId="0" xfId="1" applyNumberFormat="1" applyFont="1" applyFill="1" applyBorder="1"/>
    <xf numFmtId="0" fontId="13" fillId="0" borderId="0" xfId="1" applyNumberFormat="1" applyFont="1" applyFill="1" applyBorder="1"/>
    <xf numFmtId="0" fontId="3" fillId="0" borderId="38" xfId="1" applyNumberFormat="1" applyFont="1" applyFill="1" applyBorder="1" applyAlignment="1" applyProtection="1">
      <alignment horizontal="center" vertical="center"/>
      <protection hidden="1"/>
    </xf>
    <xf numFmtId="0" fontId="3" fillId="0" borderId="27" xfId="1" applyNumberFormat="1" applyFont="1" applyFill="1" applyBorder="1" applyAlignment="1" applyProtection="1">
      <alignment horizontal="center" vertical="center"/>
      <protection hidden="1"/>
    </xf>
    <xf numFmtId="0" fontId="25" fillId="0" borderId="0" xfId="1" applyNumberFormat="1" applyFont="1" applyFill="1" applyBorder="1" applyAlignment="1">
      <alignment horizontal="center"/>
    </xf>
    <xf numFmtId="0" fontId="25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/>
    <xf numFmtId="0" fontId="3" fillId="0" borderId="0" xfId="1" applyNumberFormat="1" applyFont="1" applyFill="1" applyBorder="1" applyAlignment="1">
      <alignment horizontal="center" vertical="top"/>
    </xf>
    <xf numFmtId="0" fontId="25" fillId="0" borderId="0" xfId="1" applyNumberFormat="1" applyFont="1" applyFill="1" applyBorder="1"/>
    <xf numFmtId="0" fontId="9" fillId="0" borderId="38" xfId="1" applyNumberFormat="1" applyFont="1" applyFill="1" applyBorder="1" applyAlignment="1" applyProtection="1">
      <alignment horizontal="center" vertical="center"/>
      <protection hidden="1"/>
    </xf>
    <xf numFmtId="3" fontId="9" fillId="0" borderId="24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39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39" xfId="1" applyNumberFormat="1" applyFont="1" applyFill="1" applyBorder="1" applyAlignment="1" applyProtection="1">
      <alignment horizontal="right" vertical="center" shrinkToFit="1"/>
      <protection hidden="1"/>
    </xf>
    <xf numFmtId="0" fontId="25" fillId="0" borderId="0" xfId="1" applyNumberFormat="1" applyFont="1" applyFill="1" applyBorder="1" applyAlignment="1">
      <alignment vertical="center"/>
    </xf>
    <xf numFmtId="3" fontId="25" fillId="0" borderId="0" xfId="1" applyNumberFormat="1" applyFont="1" applyFill="1" applyBorder="1" applyAlignment="1">
      <alignment vertical="center"/>
    </xf>
    <xf numFmtId="0" fontId="9" fillId="0" borderId="27" xfId="1" applyNumberFormat="1" applyFont="1" applyFill="1" applyBorder="1" applyAlignment="1" applyProtection="1">
      <alignment horizontal="center" vertical="center"/>
      <protection hidden="1"/>
    </xf>
    <xf numFmtId="3" fontId="9" fillId="0" borderId="26" xfId="1" applyNumberFormat="1" applyFont="1" applyFill="1" applyBorder="1" applyAlignment="1" applyProtection="1">
      <alignment horizontal="right" vertical="center" shrinkToFit="1"/>
      <protection hidden="1"/>
    </xf>
    <xf numFmtId="3" fontId="9" fillId="0" borderId="58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28" xfId="1" applyNumberFormat="1" applyFont="1" applyFill="1" applyBorder="1" applyAlignment="1" applyProtection="1">
      <alignment horizontal="center" vertical="center"/>
      <protection hidden="1"/>
    </xf>
    <xf numFmtId="3" fontId="9" fillId="0" borderId="45" xfId="1" applyNumberFormat="1" applyFont="1" applyFill="1" applyBorder="1" applyAlignment="1" applyProtection="1">
      <alignment horizontal="right" vertical="center" shrinkToFit="1"/>
      <protection hidden="1"/>
    </xf>
    <xf numFmtId="3" fontId="9" fillId="0" borderId="60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66" xfId="1" applyNumberFormat="1" applyFont="1" applyFill="1" applyBorder="1" applyAlignment="1" applyProtection="1">
      <alignment horizontal="center" vertical="center"/>
      <protection hidden="1"/>
    </xf>
    <xf numFmtId="0" fontId="25" fillId="0" borderId="67" xfId="1" applyNumberFormat="1" applyFont="1" applyFill="1" applyBorder="1" applyAlignment="1">
      <alignment vertical="center"/>
    </xf>
    <xf numFmtId="0" fontId="3" fillId="0" borderId="42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42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39" xfId="1" applyNumberFormat="1" applyFont="1" applyFill="1" applyBorder="1" applyAlignment="1" applyProtection="1">
      <alignment horizontal="center" vertical="center" shrinkToFit="1"/>
      <protection hidden="1"/>
    </xf>
    <xf numFmtId="0" fontId="10" fillId="0" borderId="42" xfId="1" applyNumberFormat="1" applyFont="1" applyFill="1" applyBorder="1" applyAlignment="1" applyProtection="1">
      <alignment horizontal="center" vertical="center" shrinkToFit="1"/>
      <protection hidden="1"/>
    </xf>
    <xf numFmtId="0" fontId="12" fillId="0" borderId="0" xfId="1" applyNumberFormat="1" applyFont="1" applyFill="1" applyBorder="1"/>
    <xf numFmtId="0" fontId="9" fillId="0" borderId="0" xfId="1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/>
    </xf>
    <xf numFmtId="3" fontId="25" fillId="0" borderId="0" xfId="1" applyNumberFormat="1" applyFont="1" applyFill="1" applyBorder="1"/>
    <xf numFmtId="0" fontId="25" fillId="0" borderId="0" xfId="1" applyNumberFormat="1" applyFont="1" applyFill="1" applyBorder="1"/>
    <xf numFmtId="0" fontId="8" fillId="0" borderId="34" xfId="1" applyNumberFormat="1" applyFont="1" applyFill="1" applyBorder="1" applyAlignment="1">
      <alignment horizontal="center"/>
    </xf>
    <xf numFmtId="0" fontId="25" fillId="0" borderId="34" xfId="1" applyNumberFormat="1" applyFont="1" applyFill="1" applyBorder="1"/>
    <xf numFmtId="3" fontId="25" fillId="0" borderId="34" xfId="1" applyNumberFormat="1" applyFont="1" applyFill="1" applyBorder="1"/>
    <xf numFmtId="0" fontId="25" fillId="0" borderId="64" xfId="1" applyNumberFormat="1" applyFont="1" applyFill="1" applyBorder="1" applyAlignment="1"/>
    <xf numFmtId="0" fontId="25" fillId="0" borderId="0" xfId="1" applyNumberFormat="1" applyFont="1" applyFill="1" applyBorder="1" applyAlignment="1"/>
    <xf numFmtId="0" fontId="25" fillId="0" borderId="0" xfId="1" applyNumberFormat="1" applyFont="1" applyFill="1" applyBorder="1" applyAlignment="1"/>
    <xf numFmtId="0" fontId="3" fillId="0" borderId="41" xfId="1" applyNumberFormat="1" applyFont="1" applyFill="1" applyBorder="1" applyAlignment="1" applyProtection="1">
      <alignment horizontal="left" vertical="center" shrinkToFit="1"/>
      <protection hidden="1"/>
    </xf>
    <xf numFmtId="0" fontId="17" fillId="0" borderId="20" xfId="1" applyNumberFormat="1" applyFont="1" applyFill="1" applyBorder="1" applyAlignment="1" applyProtection="1">
      <alignment horizontal="center" vertical="center" shrinkToFit="1"/>
      <protection hidden="1"/>
    </xf>
    <xf numFmtId="3" fontId="18" fillId="0" borderId="15" xfId="1" applyNumberFormat="1" applyFont="1" applyFill="1" applyBorder="1" applyAlignment="1" applyProtection="1">
      <alignment horizontal="right" vertical="center" shrinkToFit="1"/>
      <protection hidden="1"/>
    </xf>
    <xf numFmtId="0" fontId="17" fillId="0" borderId="39" xfId="1" applyNumberFormat="1" applyFont="1" applyFill="1" applyBorder="1" applyAlignment="1" applyProtection="1">
      <alignment horizontal="center" vertical="center" shrinkToFit="1"/>
      <protection hidden="1"/>
    </xf>
    <xf numFmtId="3" fontId="18" fillId="0" borderId="40" xfId="1" applyNumberFormat="1" applyFont="1" applyFill="1" applyBorder="1" applyAlignment="1" applyProtection="1">
      <alignment horizontal="right" vertical="center" shrinkToFit="1"/>
      <protection hidden="1"/>
    </xf>
    <xf numFmtId="3" fontId="18" fillId="0" borderId="24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39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23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22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27" xfId="1" applyNumberFormat="1" applyFont="1" applyFill="1" applyBorder="1" applyAlignment="1" applyProtection="1">
      <alignment horizontal="left" vertical="center" shrinkToFit="1"/>
      <protection hidden="1"/>
    </xf>
    <xf numFmtId="0" fontId="10" fillId="0" borderId="15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65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28" xfId="1" applyNumberFormat="1" applyFont="1" applyFill="1" applyBorder="1" applyAlignment="1" applyProtection="1">
      <alignment horizontal="left" vertical="center" shrinkToFit="1"/>
      <protection hidden="1"/>
    </xf>
    <xf numFmtId="0" fontId="3" fillId="0" borderId="44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31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31" xfId="1" applyNumberFormat="1" applyFont="1" applyFill="1" applyBorder="1" applyAlignment="1" applyProtection="1">
      <alignment horizontal="center" vertical="center" shrinkToFit="1"/>
      <protection hidden="1"/>
    </xf>
    <xf numFmtId="0" fontId="10" fillId="0" borderId="32" xfId="1" applyNumberFormat="1" applyFont="1" applyFill="1" applyBorder="1" applyAlignment="1" applyProtection="1">
      <alignment horizontal="center" vertical="center" shrinkToFit="1"/>
      <protection hidden="1"/>
    </xf>
    <xf numFmtId="0" fontId="19" fillId="0" borderId="37" xfId="1" applyNumberFormat="1" applyFont="1" applyFill="1" applyBorder="1" applyAlignment="1" applyProtection="1">
      <alignment horizontal="left" vertical="center" shrinkToFit="1"/>
      <protection hidden="1"/>
    </xf>
    <xf numFmtId="0" fontId="0" fillId="0" borderId="0" xfId="1" applyNumberFormat="1" applyFont="1" applyFill="1" applyBorder="1"/>
    <xf numFmtId="0" fontId="0" fillId="0" borderId="0" xfId="1" applyNumberFormat="1" applyFont="1" applyFill="1" applyBorder="1"/>
    <xf numFmtId="0" fontId="0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/>
    <xf numFmtId="0" fontId="3" fillId="0" borderId="0" xfId="1" applyNumberFormat="1" applyFont="1" applyFill="1" applyBorder="1" applyAlignment="1"/>
    <xf numFmtId="0" fontId="5" fillId="3" borderId="19" xfId="1" applyNumberFormat="1" applyFont="1" applyFill="1" applyBorder="1" applyAlignment="1">
      <alignment horizontal="center" vertical="center" wrapText="1"/>
    </xf>
    <xf numFmtId="0" fontId="3" fillId="3" borderId="52" xfId="1" applyNumberFormat="1" applyFont="1" applyFill="1" applyBorder="1" applyAlignment="1">
      <alignment horizontal="center" vertical="center"/>
    </xf>
    <xf numFmtId="0" fontId="0" fillId="3" borderId="48" xfId="1" applyNumberFormat="1" applyFont="1" applyFill="1" applyBorder="1" applyAlignment="1">
      <alignment horizontal="center" vertical="center"/>
    </xf>
    <xf numFmtId="0" fontId="0" fillId="2" borderId="48" xfId="1" applyNumberFormat="1" applyFont="1" applyFill="1" applyBorder="1" applyAlignment="1">
      <alignment horizontal="center" vertical="center"/>
    </xf>
    <xf numFmtId="0" fontId="0" fillId="2" borderId="55" xfId="1" applyNumberFormat="1" applyFont="1" applyFill="1" applyBorder="1" applyAlignment="1">
      <alignment horizontal="center" vertical="center"/>
    </xf>
    <xf numFmtId="0" fontId="0" fillId="3" borderId="52" xfId="1" applyNumberFormat="1" applyFont="1" applyFill="1" applyBorder="1" applyAlignment="1">
      <alignment horizontal="center" vertical="center"/>
    </xf>
    <xf numFmtId="0" fontId="0" fillId="3" borderId="0" xfId="1" applyNumberFormat="1" applyFont="1" applyFill="1" applyBorder="1" applyAlignment="1">
      <alignment horizontal="center" vertical="center"/>
    </xf>
    <xf numFmtId="0" fontId="8" fillId="2" borderId="52" xfId="1" applyNumberFormat="1" applyFont="1" applyFill="1" applyBorder="1" applyAlignment="1">
      <alignment horizontal="center" vertical="center"/>
    </xf>
    <xf numFmtId="0" fontId="25" fillId="0" borderId="0" xfId="1" applyNumberFormat="1" applyFont="1" applyFill="1" applyBorder="1"/>
    <xf numFmtId="0" fontId="22" fillId="0" borderId="0" xfId="1" applyNumberFormat="1" applyFont="1" applyFill="1" applyBorder="1"/>
    <xf numFmtId="3" fontId="22" fillId="0" borderId="0" xfId="1" applyNumberFormat="1" applyFont="1" applyFill="1" applyBorder="1"/>
    <xf numFmtId="0" fontId="21" fillId="0" borderId="0" xfId="1" applyNumberFormat="1" applyFont="1" applyFill="1" applyBorder="1" applyAlignment="1">
      <alignment horizontal="center"/>
    </xf>
    <xf numFmtId="0" fontId="8" fillId="0" borderId="34" xfId="1" applyNumberFormat="1" applyFont="1" applyFill="1" applyBorder="1" applyAlignment="1">
      <alignment horizontal="center"/>
    </xf>
    <xf numFmtId="0" fontId="25" fillId="0" borderId="0" xfId="1" applyNumberFormat="1" applyFont="1" applyFill="1" applyBorder="1"/>
    <xf numFmtId="0" fontId="25" fillId="0" borderId="34" xfId="1" applyNumberFormat="1" applyFont="1" applyFill="1" applyBorder="1"/>
    <xf numFmtId="3" fontId="25" fillId="0" borderId="34" xfId="1" applyNumberFormat="1" applyFont="1" applyFill="1" applyBorder="1"/>
    <xf numFmtId="3" fontId="25" fillId="0" borderId="0" xfId="1" applyNumberFormat="1" applyFont="1" applyFill="1" applyBorder="1"/>
    <xf numFmtId="0" fontId="19" fillId="3" borderId="19" xfId="1" applyNumberFormat="1" applyFont="1" applyFill="1" applyBorder="1" applyAlignment="1">
      <alignment horizontal="center" vertical="center" wrapText="1"/>
    </xf>
    <xf numFmtId="0" fontId="19" fillId="3" borderId="0" xfId="1" applyNumberFormat="1" applyFont="1" applyFill="1" applyBorder="1" applyAlignment="1">
      <alignment horizontal="center" vertical="center"/>
    </xf>
    <xf numFmtId="0" fontId="22" fillId="3" borderId="48" xfId="1" applyNumberFormat="1" applyFont="1" applyFill="1" applyBorder="1" applyAlignment="1">
      <alignment horizontal="center" vertical="center"/>
    </xf>
    <xf numFmtId="3" fontId="22" fillId="3" borderId="52" xfId="1" applyNumberFormat="1" applyFont="1" applyFill="1" applyBorder="1" applyAlignment="1">
      <alignment horizontal="center" vertical="center"/>
    </xf>
    <xf numFmtId="0" fontId="22" fillId="3" borderId="53" xfId="1" applyNumberFormat="1" applyFont="1" applyFill="1" applyBorder="1" applyAlignment="1">
      <alignment horizontal="center" vertical="center"/>
    </xf>
    <xf numFmtId="3" fontId="22" fillId="3" borderId="0" xfId="1" applyNumberFormat="1" applyFont="1" applyFill="1" applyBorder="1" applyAlignment="1">
      <alignment horizontal="center" vertical="center"/>
    </xf>
    <xf numFmtId="0" fontId="22" fillId="2" borderId="48" xfId="1" applyNumberFormat="1" applyFont="1" applyFill="1" applyBorder="1" applyAlignment="1">
      <alignment horizontal="center" vertical="center"/>
    </xf>
    <xf numFmtId="3" fontId="22" fillId="2" borderId="54" xfId="1" applyNumberFormat="1" applyFont="1" applyFill="1" applyBorder="1" applyAlignment="1">
      <alignment horizontal="center" vertical="center"/>
    </xf>
    <xf numFmtId="0" fontId="22" fillId="2" borderId="49" xfId="1" applyNumberFormat="1" applyFont="1" applyFill="1" applyBorder="1" applyAlignment="1">
      <alignment horizontal="center" vertical="center"/>
    </xf>
    <xf numFmtId="0" fontId="23" fillId="0" borderId="20" xfId="1" applyNumberFormat="1" applyFont="1" applyFill="1" applyBorder="1" applyAlignment="1" applyProtection="1">
      <alignment horizontal="center" vertical="center" shrinkToFit="1"/>
      <protection hidden="1"/>
    </xf>
    <xf numFmtId="3" fontId="23" fillId="0" borderId="24" xfId="1" applyNumberFormat="1" applyFont="1" applyFill="1" applyBorder="1" applyAlignment="1" applyProtection="1">
      <alignment horizontal="right" vertical="center" shrinkToFit="1"/>
      <protection hidden="1"/>
    </xf>
    <xf numFmtId="0" fontId="23" fillId="0" borderId="39" xfId="1" applyNumberFormat="1" applyFont="1" applyFill="1" applyBorder="1" applyAlignment="1" applyProtection="1">
      <alignment horizontal="center" vertical="center" shrinkToFit="1"/>
      <protection hidden="1"/>
    </xf>
    <xf numFmtId="3" fontId="23" fillId="0" borderId="40" xfId="1" applyNumberFormat="1" applyFont="1" applyFill="1" applyBorder="1" applyAlignment="1" applyProtection="1">
      <alignment horizontal="right" vertical="center" shrinkToFit="1"/>
      <protection hidden="1"/>
    </xf>
    <xf numFmtId="0" fontId="25" fillId="0" borderId="0" xfId="1" applyNumberFormat="1" applyFont="1" applyFill="1" applyBorder="1"/>
    <xf numFmtId="0" fontId="11" fillId="0" borderId="0" xfId="1" applyNumberFormat="1" applyFont="1" applyFill="1" applyBorder="1"/>
    <xf numFmtId="0" fontId="26" fillId="0" borderId="0" xfId="1" applyNumberFormat="1" applyFont="1" applyFill="1" applyBorder="1" applyAlignment="1">
      <alignment horizontal="center"/>
    </xf>
    <xf numFmtId="0" fontId="28" fillId="0" borderId="0" xfId="1" applyNumberFormat="1" applyFont="1" applyFill="1" applyBorder="1"/>
    <xf numFmtId="3" fontId="28" fillId="0" borderId="0" xfId="1" applyNumberFormat="1" applyFont="1" applyFill="1" applyBorder="1"/>
    <xf numFmtId="0" fontId="28" fillId="0" borderId="0" xfId="0" applyFont="1"/>
    <xf numFmtId="0" fontId="29" fillId="0" borderId="0" xfId="1" applyNumberFormat="1" applyFont="1" applyFill="1" applyBorder="1" applyAlignment="1">
      <alignment horizontal="center"/>
    </xf>
    <xf numFmtId="0" fontId="28" fillId="0" borderId="0" xfId="1" applyNumberFormat="1" applyFont="1" applyFill="1" applyBorder="1" applyAlignment="1"/>
    <xf numFmtId="0" fontId="27" fillId="0" borderId="39" xfId="1" applyNumberFormat="1" applyFont="1" applyFill="1" applyBorder="1" applyAlignment="1" applyProtection="1">
      <alignment horizontal="center" vertical="center" shrinkToFit="1"/>
      <protection hidden="1"/>
    </xf>
    <xf numFmtId="3" fontId="26" fillId="0" borderId="40" xfId="1" applyNumberFormat="1" applyFont="1" applyFill="1" applyBorder="1" applyAlignment="1" applyProtection="1">
      <alignment horizontal="right" vertical="center" shrinkToFit="1"/>
      <protection hidden="1"/>
    </xf>
    <xf numFmtId="0" fontId="27" fillId="0" borderId="20" xfId="1" applyNumberFormat="1" applyFont="1" applyFill="1" applyBorder="1" applyAlignment="1" applyProtection="1">
      <alignment horizontal="center" vertical="center" shrinkToFit="1"/>
      <protection hidden="1"/>
    </xf>
    <xf numFmtId="3" fontId="26" fillId="0" borderId="15" xfId="1" applyNumberFormat="1" applyFont="1" applyFill="1" applyBorder="1" applyAlignment="1" applyProtection="1">
      <alignment horizontal="right" vertical="center" shrinkToFit="1"/>
      <protection hidden="1"/>
    </xf>
    <xf numFmtId="3" fontId="26" fillId="0" borderId="24" xfId="1" applyNumberFormat="1" applyFont="1" applyFill="1" applyBorder="1" applyAlignment="1" applyProtection="1">
      <alignment horizontal="right" vertical="center" shrinkToFit="1"/>
      <protection hidden="1"/>
    </xf>
    <xf numFmtId="0" fontId="28" fillId="0" borderId="0" xfId="1" applyNumberFormat="1" applyFont="1" applyFill="1" applyBorder="1" applyAlignment="1">
      <alignment vertical="center"/>
    </xf>
    <xf numFmtId="3" fontId="28" fillId="0" borderId="0" xfId="1" applyNumberFormat="1" applyFont="1" applyFill="1" applyBorder="1" applyAlignment="1">
      <alignment vertical="center"/>
    </xf>
    <xf numFmtId="0" fontId="32" fillId="0" borderId="0" xfId="1" applyNumberFormat="1" applyFont="1" applyFill="1" applyBorder="1" applyAlignment="1">
      <alignment vertical="center"/>
    </xf>
    <xf numFmtId="0" fontId="26" fillId="0" borderId="28" xfId="1" applyNumberFormat="1" applyFont="1" applyFill="1" applyBorder="1" applyAlignment="1" applyProtection="1">
      <alignment horizontal="center" vertical="center"/>
      <protection hidden="1"/>
    </xf>
    <xf numFmtId="0" fontId="27" fillId="0" borderId="65" xfId="1" applyNumberFormat="1" applyFont="1" applyFill="1" applyBorder="1" applyAlignment="1" applyProtection="1">
      <alignment horizontal="left" vertical="center" shrinkToFit="1"/>
      <protection hidden="1"/>
    </xf>
    <xf numFmtId="0" fontId="26" fillId="0" borderId="28" xfId="1" applyNumberFormat="1" applyFont="1" applyFill="1" applyBorder="1" applyAlignment="1" applyProtection="1">
      <alignment horizontal="left" vertical="center" shrinkToFit="1"/>
      <protection hidden="1"/>
    </xf>
    <xf numFmtId="0" fontId="27" fillId="0" borderId="44" xfId="1" applyNumberFormat="1" applyFont="1" applyFill="1" applyBorder="1" applyAlignment="1" applyProtection="1">
      <alignment horizontal="center" vertical="center" shrinkToFit="1"/>
      <protection hidden="1"/>
    </xf>
    <xf numFmtId="3" fontId="26" fillId="0" borderId="60" xfId="1" applyNumberFormat="1" applyFont="1" applyFill="1" applyBorder="1" applyAlignment="1" applyProtection="1">
      <alignment horizontal="right" vertical="center" shrinkToFit="1"/>
      <protection hidden="1"/>
    </xf>
    <xf numFmtId="0" fontId="27" fillId="0" borderId="31" xfId="1" applyNumberFormat="1" applyFont="1" applyFill="1" applyBorder="1" applyAlignment="1" applyProtection="1">
      <alignment horizontal="center" vertical="center" shrinkToFit="1"/>
      <protection hidden="1"/>
    </xf>
    <xf numFmtId="3" fontId="26" fillId="0" borderId="45" xfId="1" applyNumberFormat="1" applyFont="1" applyFill="1" applyBorder="1" applyAlignment="1" applyProtection="1">
      <alignment horizontal="right" vertical="center" shrinkToFit="1"/>
      <protection hidden="1"/>
    </xf>
    <xf numFmtId="0" fontId="33" fillId="0" borderId="0" xfId="1" applyNumberFormat="1" applyFont="1" applyFill="1" applyBorder="1"/>
    <xf numFmtId="0" fontId="9" fillId="0" borderId="0" xfId="1" applyNumberFormat="1" applyFont="1" applyFill="1" applyBorder="1"/>
    <xf numFmtId="0" fontId="9" fillId="0" borderId="0" xfId="0" applyFont="1"/>
    <xf numFmtId="0" fontId="19" fillId="0" borderId="120" xfId="1" applyNumberFormat="1" applyFont="1" applyFill="1" applyBorder="1" applyAlignment="1" applyProtection="1">
      <alignment horizontal="left" vertical="center" shrinkToFit="1"/>
      <protection hidden="1"/>
    </xf>
    <xf numFmtId="0" fontId="23" fillId="0" borderId="89" xfId="1" applyNumberFormat="1" applyFont="1" applyFill="1" applyBorder="1" applyAlignment="1" applyProtection="1">
      <alignment horizontal="center" vertical="center" shrinkToFit="1"/>
      <protection hidden="1"/>
    </xf>
    <xf numFmtId="3" fontId="23" fillId="0" borderId="90" xfId="1" applyNumberFormat="1" applyFont="1" applyFill="1" applyBorder="1" applyAlignment="1" applyProtection="1">
      <alignment horizontal="right" vertical="center" shrinkToFit="1"/>
      <protection hidden="1"/>
    </xf>
    <xf numFmtId="0" fontId="23" fillId="0" borderId="91" xfId="1" applyNumberFormat="1" applyFont="1" applyFill="1" applyBorder="1" applyAlignment="1" applyProtection="1">
      <alignment horizontal="center" vertical="center" shrinkToFit="1"/>
      <protection hidden="1"/>
    </xf>
    <xf numFmtId="3" fontId="23" fillId="0" borderId="92" xfId="1" applyNumberFormat="1" applyFont="1" applyFill="1" applyBorder="1" applyAlignment="1" applyProtection="1">
      <alignment horizontal="right" vertical="center" shrinkToFit="1"/>
      <protection hidden="1"/>
    </xf>
    <xf numFmtId="0" fontId="35" fillId="0" borderId="0" xfId="2"/>
    <xf numFmtId="0" fontId="35" fillId="0" borderId="0" xfId="2" applyFont="1"/>
    <xf numFmtId="0" fontId="36" fillId="0" borderId="0" xfId="2" applyFont="1"/>
    <xf numFmtId="0" fontId="37" fillId="0" borderId="0" xfId="1" applyNumberFormat="1" applyFont="1" applyFill="1" applyBorder="1"/>
    <xf numFmtId="3" fontId="37" fillId="0" borderId="67" xfId="1" applyNumberFormat="1" applyFont="1" applyFill="1" applyBorder="1" applyAlignment="1" applyProtection="1">
      <alignment horizontal="right" vertical="center" shrinkToFit="1"/>
      <protection hidden="1"/>
    </xf>
    <xf numFmtId="0" fontId="40" fillId="0" borderId="0" xfId="1" applyNumberFormat="1" applyFont="1" applyFill="1" applyBorder="1" applyAlignment="1">
      <alignment horizontal="center"/>
    </xf>
    <xf numFmtId="0" fontId="40" fillId="0" borderId="0" xfId="1" applyNumberFormat="1" applyFont="1" applyFill="1" applyBorder="1"/>
    <xf numFmtId="0" fontId="40" fillId="0" borderId="0" xfId="0" applyFont="1"/>
    <xf numFmtId="0" fontId="41" fillId="0" borderId="0" xfId="1" applyNumberFormat="1" applyFont="1" applyFill="1" applyBorder="1" applyAlignment="1">
      <alignment horizontal="center"/>
    </xf>
    <xf numFmtId="0" fontId="41" fillId="0" borderId="0" xfId="1" applyNumberFormat="1" applyFont="1" applyFill="1" applyBorder="1" applyAlignment="1"/>
    <xf numFmtId="0" fontId="41" fillId="0" borderId="0" xfId="1" applyNumberFormat="1" applyFont="1" applyFill="1" applyBorder="1" applyAlignment="1">
      <alignment horizontal="center" vertical="top"/>
    </xf>
    <xf numFmtId="0" fontId="45" fillId="0" borderId="110" xfId="1" applyNumberFormat="1" applyFont="1" applyFill="1" applyBorder="1" applyAlignment="1" applyProtection="1">
      <alignment horizontal="center" vertical="center"/>
      <protection hidden="1"/>
    </xf>
    <xf numFmtId="0" fontId="41" fillId="0" borderId="20" xfId="1" applyNumberFormat="1" applyFont="1" applyFill="1" applyBorder="1" applyAlignment="1" applyProtection="1">
      <alignment horizontal="center" vertical="center" shrinkToFit="1"/>
      <protection hidden="1"/>
    </xf>
    <xf numFmtId="0" fontId="41" fillId="0" borderId="39" xfId="1" applyNumberFormat="1" applyFont="1" applyFill="1" applyBorder="1" applyAlignment="1" applyProtection="1">
      <alignment horizontal="center" vertical="center" shrinkToFit="1"/>
      <protection hidden="1"/>
    </xf>
    <xf numFmtId="0" fontId="40" fillId="0" borderId="0" xfId="1" applyNumberFormat="1" applyFont="1" applyFill="1" applyBorder="1" applyAlignment="1">
      <alignment vertical="center"/>
    </xf>
    <xf numFmtId="3" fontId="40" fillId="0" borderId="0" xfId="1" applyNumberFormat="1" applyFont="1" applyFill="1" applyBorder="1" applyAlignment="1">
      <alignment vertical="center"/>
    </xf>
    <xf numFmtId="0" fontId="45" fillId="0" borderId="93" xfId="1" applyNumberFormat="1" applyFont="1" applyFill="1" applyBorder="1" applyAlignment="1" applyProtection="1">
      <alignment horizontal="center" vertical="center"/>
      <protection hidden="1"/>
    </xf>
    <xf numFmtId="0" fontId="45" fillId="0" borderId="113" xfId="1" applyNumberFormat="1" applyFont="1" applyFill="1" applyBorder="1" applyAlignment="1" applyProtection="1">
      <alignment horizontal="center" vertical="center"/>
      <protection hidden="1"/>
    </xf>
    <xf numFmtId="0" fontId="46" fillId="0" borderId="0" xfId="1" applyNumberFormat="1" applyFont="1" applyFill="1" applyBorder="1"/>
    <xf numFmtId="0" fontId="45" fillId="0" borderId="0" xfId="1" applyNumberFormat="1" applyFont="1" applyFill="1" applyBorder="1" applyAlignment="1">
      <alignment horizontal="center"/>
    </xf>
    <xf numFmtId="0" fontId="45" fillId="0" borderId="0" xfId="1" applyNumberFormat="1" applyFont="1" applyFill="1" applyBorder="1"/>
    <xf numFmtId="0" fontId="47" fillId="0" borderId="0" xfId="1" applyNumberFormat="1" applyFont="1" applyFill="1" applyBorder="1" applyAlignment="1">
      <alignment vertical="center"/>
    </xf>
    <xf numFmtId="0" fontId="9" fillId="5" borderId="38" xfId="1" applyNumberFormat="1" applyFont="1" applyFill="1" applyBorder="1" applyAlignment="1" applyProtection="1">
      <alignment horizontal="center" vertical="center"/>
      <protection hidden="1"/>
    </xf>
    <xf numFmtId="0" fontId="9" fillId="5" borderId="27" xfId="1" applyNumberFormat="1" applyFont="1" applyFill="1" applyBorder="1" applyAlignment="1" applyProtection="1">
      <alignment horizontal="center" vertical="center"/>
      <protection hidden="1"/>
    </xf>
    <xf numFmtId="0" fontId="8" fillId="7" borderId="13" xfId="1" applyNumberFormat="1" applyFont="1" applyFill="1" applyBorder="1" applyAlignment="1">
      <alignment horizontal="center" vertical="center"/>
    </xf>
    <xf numFmtId="0" fontId="0" fillId="9" borderId="51" xfId="1" applyNumberFormat="1" applyFont="1" applyFill="1" applyBorder="1" applyAlignment="1">
      <alignment horizontal="center"/>
    </xf>
    <xf numFmtId="3" fontId="0" fillId="9" borderId="50" xfId="1" applyNumberFormat="1" applyFont="1" applyFill="1" applyBorder="1" applyAlignment="1">
      <alignment horizontal="center"/>
    </xf>
    <xf numFmtId="3" fontId="0" fillId="9" borderId="63" xfId="1" applyNumberFormat="1" applyFont="1" applyFill="1" applyBorder="1" applyAlignment="1">
      <alignment horizontal="center"/>
    </xf>
    <xf numFmtId="0" fontId="0" fillId="9" borderId="11" xfId="1" applyNumberFormat="1" applyFont="1" applyFill="1" applyBorder="1" applyAlignment="1">
      <alignment horizontal="center"/>
    </xf>
    <xf numFmtId="3" fontId="0" fillId="9" borderId="13" xfId="1" applyNumberFormat="1" applyFont="1" applyFill="1" applyBorder="1" applyAlignment="1">
      <alignment horizontal="center"/>
    </xf>
    <xf numFmtId="3" fontId="0" fillId="9" borderId="12" xfId="1" applyNumberFormat="1" applyFont="1" applyFill="1" applyBorder="1" applyAlignment="1">
      <alignment horizontal="center"/>
    </xf>
    <xf numFmtId="0" fontId="8" fillId="9" borderId="13" xfId="1" applyNumberFormat="1" applyFont="1" applyFill="1" applyBorder="1" applyAlignment="1">
      <alignment horizontal="center"/>
    </xf>
    <xf numFmtId="0" fontId="5" fillId="9" borderId="19" xfId="1" applyNumberFormat="1" applyFont="1" applyFill="1" applyBorder="1" applyAlignment="1">
      <alignment horizontal="center" vertical="center" wrapText="1"/>
    </xf>
    <xf numFmtId="0" fontId="3" fillId="9" borderId="0" xfId="1" applyNumberFormat="1" applyFont="1" applyFill="1" applyBorder="1" applyAlignment="1">
      <alignment horizontal="center" vertical="center" wrapText="1"/>
    </xf>
    <xf numFmtId="0" fontId="3" fillId="9" borderId="19" xfId="1" applyNumberFormat="1" applyFont="1" applyFill="1" applyBorder="1" applyAlignment="1">
      <alignment horizontal="center" vertical="center"/>
    </xf>
    <xf numFmtId="0" fontId="0" fillId="9" borderId="48" xfId="1" applyNumberFormat="1" applyFont="1" applyFill="1" applyBorder="1" applyAlignment="1">
      <alignment horizontal="center"/>
    </xf>
    <xf numFmtId="3" fontId="0" fillId="9" borderId="54" xfId="1" applyNumberFormat="1" applyFont="1" applyFill="1" applyBorder="1" applyAlignment="1">
      <alignment horizontal="center"/>
    </xf>
    <xf numFmtId="3" fontId="0" fillId="9" borderId="52" xfId="1" applyNumberFormat="1" applyFont="1" applyFill="1" applyBorder="1" applyAlignment="1">
      <alignment horizontal="center"/>
    </xf>
    <xf numFmtId="0" fontId="0" fillId="9" borderId="53" xfId="1" applyNumberFormat="1" applyFont="1" applyFill="1" applyBorder="1" applyAlignment="1">
      <alignment horizontal="center"/>
    </xf>
    <xf numFmtId="3" fontId="0" fillId="9" borderId="49" xfId="1" applyNumberFormat="1" applyFont="1" applyFill="1" applyBorder="1" applyAlignment="1">
      <alignment horizontal="center"/>
    </xf>
    <xf numFmtId="3" fontId="0" fillId="9" borderId="55" xfId="1" applyNumberFormat="1" applyFont="1" applyFill="1" applyBorder="1" applyAlignment="1">
      <alignment horizontal="center"/>
    </xf>
    <xf numFmtId="0" fontId="8" fillId="9" borderId="49" xfId="1" applyNumberFormat="1" applyFont="1" applyFill="1" applyBorder="1" applyAlignment="1">
      <alignment horizontal="center"/>
    </xf>
    <xf numFmtId="0" fontId="5" fillId="9" borderId="56" xfId="1" applyNumberFormat="1" applyFont="1" applyFill="1" applyBorder="1" applyAlignment="1">
      <alignment horizontal="center" vertical="center" wrapText="1"/>
    </xf>
    <xf numFmtId="0" fontId="3" fillId="9" borderId="34" xfId="1" applyNumberFormat="1" applyFont="1" applyFill="1" applyBorder="1" applyAlignment="1">
      <alignment horizontal="center" vertical="center" wrapText="1"/>
    </xf>
    <xf numFmtId="0" fontId="3" fillId="9" borderId="56" xfId="1" applyNumberFormat="1" applyFont="1" applyFill="1" applyBorder="1" applyAlignment="1">
      <alignment horizontal="center" vertical="center"/>
    </xf>
    <xf numFmtId="0" fontId="0" fillId="9" borderId="5" xfId="1" applyNumberFormat="1" applyFont="1" applyFill="1" applyBorder="1" applyAlignment="1">
      <alignment horizontal="center" vertical="center"/>
    </xf>
    <xf numFmtId="3" fontId="0" fillId="9" borderId="34" xfId="1" applyNumberFormat="1" applyFont="1" applyFill="1" applyBorder="1" applyAlignment="1">
      <alignment horizontal="center" vertical="center"/>
    </xf>
    <xf numFmtId="3" fontId="0" fillId="9" borderId="29" xfId="1" applyNumberFormat="1" applyFont="1" applyFill="1" applyBorder="1" applyAlignment="1">
      <alignment horizontal="center" vertical="center"/>
    </xf>
    <xf numFmtId="3" fontId="0" fillId="9" borderId="57" xfId="1" applyNumberFormat="1" applyFont="1" applyFill="1" applyBorder="1" applyAlignment="1">
      <alignment horizontal="center" vertical="center"/>
    </xf>
    <xf numFmtId="0" fontId="8" fillId="9" borderId="29" xfId="1" applyNumberFormat="1" applyFont="1" applyFill="1" applyBorder="1" applyAlignment="1">
      <alignment horizontal="center" vertical="center"/>
    </xf>
    <xf numFmtId="0" fontId="40" fillId="7" borderId="48" xfId="1" applyNumberFormat="1" applyFont="1" applyFill="1" applyBorder="1" applyAlignment="1">
      <alignment horizontal="center" vertical="center"/>
    </xf>
    <xf numFmtId="0" fontId="40" fillId="7" borderId="49" xfId="1" applyNumberFormat="1" applyFont="1" applyFill="1" applyBorder="1" applyAlignment="1">
      <alignment horizontal="center" vertical="center"/>
    </xf>
    <xf numFmtId="0" fontId="40" fillId="7" borderId="11" xfId="1" applyNumberFormat="1" applyFont="1" applyFill="1" applyBorder="1" applyAlignment="1">
      <alignment horizontal="center" vertical="center"/>
    </xf>
    <xf numFmtId="0" fontId="40" fillId="7" borderId="50" xfId="1" applyNumberFormat="1" applyFont="1" applyFill="1" applyBorder="1" applyAlignment="1">
      <alignment horizontal="center" vertical="center"/>
    </xf>
    <xf numFmtId="0" fontId="40" fillId="7" borderId="51" xfId="1" applyNumberFormat="1" applyFont="1" applyFill="1" applyBorder="1" applyAlignment="1">
      <alignment horizontal="center" vertical="center"/>
    </xf>
    <xf numFmtId="0" fontId="40" fillId="7" borderId="13" xfId="1" applyNumberFormat="1" applyFont="1" applyFill="1" applyBorder="1" applyAlignment="1">
      <alignment horizontal="center" vertical="center"/>
    </xf>
    <xf numFmtId="0" fontId="40" fillId="7" borderId="12" xfId="1" applyNumberFormat="1" applyFont="1" applyFill="1" applyBorder="1" applyAlignment="1">
      <alignment horizontal="center" vertical="center"/>
    </xf>
    <xf numFmtId="0" fontId="44" fillId="7" borderId="76" xfId="1" applyNumberFormat="1" applyFont="1" applyFill="1" applyBorder="1" applyAlignment="1">
      <alignment horizontal="center" vertical="center"/>
    </xf>
    <xf numFmtId="0" fontId="42" fillId="7" borderId="77" xfId="1" applyNumberFormat="1" applyFont="1" applyFill="1" applyBorder="1" applyAlignment="1">
      <alignment horizontal="center" vertical="center" wrapText="1"/>
    </xf>
    <xf numFmtId="0" fontId="41" fillId="7" borderId="52" xfId="1" applyNumberFormat="1" applyFont="1" applyFill="1" applyBorder="1" applyAlignment="1">
      <alignment horizontal="center" vertical="center"/>
    </xf>
    <xf numFmtId="0" fontId="40" fillId="7" borderId="53" xfId="1" applyNumberFormat="1" applyFont="1" applyFill="1" applyBorder="1" applyAlignment="1">
      <alignment horizontal="center" vertical="center"/>
    </xf>
    <xf numFmtId="0" fontId="40" fillId="7" borderId="54" xfId="1" applyNumberFormat="1" applyFont="1" applyFill="1" applyBorder="1" applyAlignment="1">
      <alignment horizontal="center" vertical="center"/>
    </xf>
    <xf numFmtId="0" fontId="40" fillId="7" borderId="55" xfId="1" applyNumberFormat="1" applyFont="1" applyFill="1" applyBorder="1" applyAlignment="1">
      <alignment horizontal="center" vertical="center"/>
    </xf>
    <xf numFmtId="0" fontId="44" fillId="7" borderId="78" xfId="1" applyNumberFormat="1" applyFont="1" applyFill="1" applyBorder="1" applyAlignment="1">
      <alignment horizontal="center" vertical="center"/>
    </xf>
    <xf numFmtId="0" fontId="42" fillId="7" borderId="108" xfId="1" applyNumberFormat="1" applyFont="1" applyFill="1" applyBorder="1" applyAlignment="1">
      <alignment horizontal="center" vertical="center" wrapText="1"/>
    </xf>
    <xf numFmtId="0" fontId="41" fillId="7" borderId="29" xfId="1" applyNumberFormat="1" applyFont="1" applyFill="1" applyBorder="1" applyAlignment="1">
      <alignment horizontal="center" vertical="center"/>
    </xf>
    <xf numFmtId="0" fontId="40" fillId="7" borderId="5" xfId="1" applyNumberFormat="1" applyFont="1" applyFill="1" applyBorder="1" applyAlignment="1">
      <alignment horizontal="center" vertical="center"/>
    </xf>
    <xf numFmtId="0" fontId="40" fillId="7" borderId="29" xfId="1" applyNumberFormat="1" applyFont="1" applyFill="1" applyBorder="1" applyAlignment="1">
      <alignment horizontal="center" vertical="center"/>
    </xf>
    <xf numFmtId="0" fontId="40" fillId="7" borderId="34" xfId="1" applyNumberFormat="1" applyFont="1" applyFill="1" applyBorder="1" applyAlignment="1">
      <alignment horizontal="center" vertical="center"/>
    </xf>
    <xf numFmtId="0" fontId="40" fillId="7" borderId="57" xfId="1" applyNumberFormat="1" applyFont="1" applyFill="1" applyBorder="1" applyAlignment="1">
      <alignment horizontal="center" vertical="center"/>
    </xf>
    <xf numFmtId="0" fontId="44" fillId="7" borderId="109" xfId="1" applyNumberFormat="1" applyFont="1" applyFill="1" applyBorder="1" applyAlignment="1">
      <alignment horizontal="center" vertical="center"/>
    </xf>
    <xf numFmtId="0" fontId="28" fillId="7" borderId="51" xfId="1" applyNumberFormat="1" applyFont="1" applyFill="1" applyBorder="1" applyAlignment="1">
      <alignment horizontal="center"/>
    </xf>
    <xf numFmtId="3" fontId="28" fillId="7" borderId="50" xfId="1" applyNumberFormat="1" applyFont="1" applyFill="1" applyBorder="1" applyAlignment="1">
      <alignment horizontal="center"/>
    </xf>
    <xf numFmtId="3" fontId="28" fillId="7" borderId="63" xfId="1" applyNumberFormat="1" applyFont="1" applyFill="1" applyBorder="1" applyAlignment="1">
      <alignment horizontal="center"/>
    </xf>
    <xf numFmtId="0" fontId="28" fillId="7" borderId="11" xfId="1" applyNumberFormat="1" applyFont="1" applyFill="1" applyBorder="1" applyAlignment="1">
      <alignment horizontal="center"/>
    </xf>
    <xf numFmtId="3" fontId="28" fillId="7" borderId="13" xfId="1" applyNumberFormat="1" applyFont="1" applyFill="1" applyBorder="1" applyAlignment="1">
      <alignment horizontal="center"/>
    </xf>
    <xf numFmtId="3" fontId="28" fillId="7" borderId="12" xfId="1" applyNumberFormat="1" applyFont="1" applyFill="1" applyBorder="1" applyAlignment="1">
      <alignment horizontal="center"/>
    </xf>
    <xf numFmtId="0" fontId="29" fillId="7" borderId="76" xfId="1" applyNumberFormat="1" applyFont="1" applyFill="1" applyBorder="1" applyAlignment="1">
      <alignment horizontal="center"/>
    </xf>
    <xf numFmtId="0" fontId="30" fillId="7" borderId="77" xfId="1" applyNumberFormat="1" applyFont="1" applyFill="1" applyBorder="1" applyAlignment="1">
      <alignment horizontal="center" vertical="center" wrapText="1"/>
    </xf>
    <xf numFmtId="0" fontId="27" fillId="7" borderId="0" xfId="1" applyNumberFormat="1" applyFont="1" applyFill="1" applyBorder="1" applyAlignment="1">
      <alignment horizontal="center" vertical="center" wrapText="1"/>
    </xf>
    <xf numFmtId="0" fontId="27" fillId="7" borderId="19" xfId="1" applyNumberFormat="1" applyFont="1" applyFill="1" applyBorder="1" applyAlignment="1">
      <alignment horizontal="center" vertical="center"/>
    </xf>
    <xf numFmtId="0" fontId="28" fillId="7" borderId="48" xfId="1" applyNumberFormat="1" applyFont="1" applyFill="1" applyBorder="1" applyAlignment="1">
      <alignment horizontal="center"/>
    </xf>
    <xf numFmtId="3" fontId="28" fillId="7" borderId="54" xfId="1" applyNumberFormat="1" applyFont="1" applyFill="1" applyBorder="1" applyAlignment="1">
      <alignment horizontal="center"/>
    </xf>
    <xf numFmtId="3" fontId="28" fillId="7" borderId="52" xfId="1" applyNumberFormat="1" applyFont="1" applyFill="1" applyBorder="1" applyAlignment="1">
      <alignment horizontal="center"/>
    </xf>
    <xf numFmtId="0" fontId="28" fillId="7" borderId="53" xfId="1" applyNumberFormat="1" applyFont="1" applyFill="1" applyBorder="1" applyAlignment="1">
      <alignment horizontal="center"/>
    </xf>
    <xf numFmtId="3" fontId="28" fillId="7" borderId="49" xfId="1" applyNumberFormat="1" applyFont="1" applyFill="1" applyBorder="1" applyAlignment="1">
      <alignment horizontal="center"/>
    </xf>
    <xf numFmtId="3" fontId="28" fillId="7" borderId="55" xfId="1" applyNumberFormat="1" applyFont="1" applyFill="1" applyBorder="1" applyAlignment="1">
      <alignment horizontal="center"/>
    </xf>
    <xf numFmtId="0" fontId="29" fillId="7" borderId="78" xfId="1" applyNumberFormat="1" applyFont="1" applyFill="1" applyBorder="1" applyAlignment="1">
      <alignment horizontal="center"/>
    </xf>
    <xf numFmtId="0" fontId="30" fillId="7" borderId="79" xfId="1" applyNumberFormat="1" applyFont="1" applyFill="1" applyBorder="1" applyAlignment="1">
      <alignment horizontal="center" vertical="center" wrapText="1"/>
    </xf>
    <xf numFmtId="0" fontId="27" fillId="7" borderId="80" xfId="1" applyNumberFormat="1" applyFont="1" applyFill="1" applyBorder="1" applyAlignment="1">
      <alignment horizontal="center" vertical="center" wrapText="1"/>
    </xf>
    <xf numFmtId="0" fontId="27" fillId="7" borderId="81" xfId="1" applyNumberFormat="1" applyFont="1" applyFill="1" applyBorder="1" applyAlignment="1">
      <alignment horizontal="center" vertical="center"/>
    </xf>
    <xf numFmtId="0" fontId="28" fillId="7" borderId="82" xfId="1" applyNumberFormat="1" applyFont="1" applyFill="1" applyBorder="1" applyAlignment="1">
      <alignment horizontal="center"/>
    </xf>
    <xf numFmtId="3" fontId="28" fillId="7" borderId="80" xfId="1" applyNumberFormat="1" applyFont="1" applyFill="1" applyBorder="1" applyAlignment="1">
      <alignment horizontal="center"/>
    </xf>
    <xf numFmtId="3" fontId="28" fillId="7" borderId="83" xfId="1" applyNumberFormat="1" applyFont="1" applyFill="1" applyBorder="1" applyAlignment="1">
      <alignment horizontal="center"/>
    </xf>
    <xf numFmtId="0" fontId="28" fillId="7" borderId="84" xfId="1" applyNumberFormat="1" applyFont="1" applyFill="1" applyBorder="1" applyAlignment="1">
      <alignment horizontal="center"/>
    </xf>
    <xf numFmtId="3" fontId="28" fillId="7" borderId="85" xfId="1" applyNumberFormat="1" applyFont="1" applyFill="1" applyBorder="1" applyAlignment="1">
      <alignment horizontal="center"/>
    </xf>
    <xf numFmtId="0" fontId="29" fillId="7" borderId="86" xfId="1" applyNumberFormat="1" applyFont="1" applyFill="1" applyBorder="1" applyAlignment="1">
      <alignment horizontal="center"/>
    </xf>
    <xf numFmtId="0" fontId="0" fillId="9" borderId="0" xfId="1" applyNumberFormat="1" applyFont="1" applyFill="1" applyBorder="1"/>
    <xf numFmtId="0" fontId="0" fillId="9" borderId="11" xfId="1" applyNumberFormat="1" applyFont="1" applyFill="1" applyBorder="1" applyAlignment="1">
      <alignment horizontal="center" vertical="center"/>
    </xf>
    <xf numFmtId="0" fontId="0" fillId="9" borderId="50" xfId="1" applyNumberFormat="1" applyFont="1" applyFill="1" applyBorder="1" applyAlignment="1">
      <alignment horizontal="center" vertical="center"/>
    </xf>
    <xf numFmtId="0" fontId="0" fillId="9" borderId="51" xfId="1" applyNumberFormat="1" applyFont="1" applyFill="1" applyBorder="1" applyAlignment="1">
      <alignment horizontal="center" vertical="center"/>
    </xf>
    <xf numFmtId="0" fontId="0" fillId="9" borderId="13" xfId="1" applyNumberFormat="1" applyFont="1" applyFill="1" applyBorder="1" applyAlignment="1">
      <alignment horizontal="center" vertical="center"/>
    </xf>
    <xf numFmtId="0" fontId="0" fillId="9" borderId="12" xfId="1" applyNumberFormat="1" applyFont="1" applyFill="1" applyBorder="1" applyAlignment="1">
      <alignment horizontal="center" vertical="center"/>
    </xf>
    <xf numFmtId="0" fontId="8" fillId="9" borderId="13" xfId="1" applyNumberFormat="1" applyFont="1" applyFill="1" applyBorder="1" applyAlignment="1">
      <alignment horizontal="center" vertical="center"/>
    </xf>
    <xf numFmtId="0" fontId="5" fillId="7" borderId="19" xfId="1" applyNumberFormat="1" applyFont="1" applyFill="1" applyBorder="1" applyAlignment="1">
      <alignment horizontal="center" vertical="center" wrapText="1"/>
    </xf>
    <xf numFmtId="0" fontId="3" fillId="7" borderId="52" xfId="1" applyNumberFormat="1" applyFont="1" applyFill="1" applyBorder="1" applyAlignment="1">
      <alignment horizontal="center" vertical="center"/>
    </xf>
    <xf numFmtId="0" fontId="0" fillId="7" borderId="48" xfId="1" applyNumberFormat="1" applyFont="1" applyFill="1" applyBorder="1" applyAlignment="1">
      <alignment horizontal="center" vertical="center"/>
    </xf>
    <xf numFmtId="0" fontId="0" fillId="7" borderId="53" xfId="1" applyNumberFormat="1" applyFont="1" applyFill="1" applyBorder="1" applyAlignment="1">
      <alignment horizontal="center" vertical="center"/>
    </xf>
    <xf numFmtId="0" fontId="0" fillId="7" borderId="54" xfId="1" applyNumberFormat="1" applyFont="1" applyFill="1" applyBorder="1" applyAlignment="1">
      <alignment horizontal="center" vertical="center"/>
    </xf>
    <xf numFmtId="0" fontId="0" fillId="7" borderId="55" xfId="1" applyNumberFormat="1" applyFont="1" applyFill="1" applyBorder="1" applyAlignment="1">
      <alignment horizontal="center" vertical="center"/>
    </xf>
    <xf numFmtId="0" fontId="8" fillId="7" borderId="49" xfId="1" applyNumberFormat="1" applyFont="1" applyFill="1" applyBorder="1" applyAlignment="1">
      <alignment horizontal="center" vertical="center"/>
    </xf>
    <xf numFmtId="0" fontId="22" fillId="9" borderId="51" xfId="1" applyNumberFormat="1" applyFont="1" applyFill="1" applyBorder="1" applyAlignment="1">
      <alignment horizontal="center"/>
    </xf>
    <xf numFmtId="3" fontId="22" fillId="9" borderId="13" xfId="1" applyNumberFormat="1" applyFont="1" applyFill="1" applyBorder="1" applyAlignment="1">
      <alignment horizontal="center"/>
    </xf>
    <xf numFmtId="0" fontId="22" fillId="9" borderId="11" xfId="1" applyNumberFormat="1" applyFont="1" applyFill="1" applyBorder="1" applyAlignment="1">
      <alignment horizontal="center"/>
    </xf>
    <xf numFmtId="3" fontId="22" fillId="9" borderId="95" xfId="1" applyNumberFormat="1" applyFont="1" applyFill="1" applyBorder="1" applyAlignment="1">
      <alignment horizontal="center"/>
    </xf>
    <xf numFmtId="3" fontId="22" fillId="9" borderId="50" xfId="1" applyNumberFormat="1" applyFont="1" applyFill="1" applyBorder="1" applyAlignment="1">
      <alignment horizontal="center"/>
    </xf>
    <xf numFmtId="3" fontId="22" fillId="9" borderId="12" xfId="1" applyNumberFormat="1" applyFont="1" applyFill="1" applyBorder="1" applyAlignment="1">
      <alignment horizontal="center"/>
    </xf>
    <xf numFmtId="0" fontId="22" fillId="9" borderId="13" xfId="1" applyNumberFormat="1" applyFont="1" applyFill="1" applyBorder="1" applyAlignment="1">
      <alignment horizontal="center"/>
    </xf>
    <xf numFmtId="0" fontId="19" fillId="7" borderId="19" xfId="1" applyNumberFormat="1" applyFont="1" applyFill="1" applyBorder="1" applyAlignment="1">
      <alignment horizontal="center" vertical="center" wrapText="1"/>
    </xf>
    <xf numFmtId="0" fontId="19" fillId="7" borderId="0" xfId="1" applyNumberFormat="1" applyFont="1" applyFill="1" applyBorder="1" applyAlignment="1">
      <alignment horizontal="center" vertical="center"/>
    </xf>
    <xf numFmtId="0" fontId="22" fillId="7" borderId="48" xfId="1" applyNumberFormat="1" applyFont="1" applyFill="1" applyBorder="1" applyAlignment="1">
      <alignment horizontal="center"/>
    </xf>
    <xf numFmtId="3" fontId="22" fillId="7" borderId="49" xfId="1" applyNumberFormat="1" applyFont="1" applyFill="1" applyBorder="1" applyAlignment="1">
      <alignment horizontal="center"/>
    </xf>
    <xf numFmtId="0" fontId="22" fillId="7" borderId="53" xfId="1" applyNumberFormat="1" applyFont="1" applyFill="1" applyBorder="1" applyAlignment="1">
      <alignment horizontal="center"/>
    </xf>
    <xf numFmtId="3" fontId="22" fillId="7" borderId="0" xfId="1" applyNumberFormat="1" applyFont="1" applyFill="1" applyBorder="1" applyAlignment="1">
      <alignment horizontal="center"/>
    </xf>
    <xf numFmtId="3" fontId="22" fillId="7" borderId="54" xfId="1" applyNumberFormat="1" applyFont="1" applyFill="1" applyBorder="1" applyAlignment="1">
      <alignment horizontal="center"/>
    </xf>
    <xf numFmtId="0" fontId="22" fillId="7" borderId="13" xfId="1" applyNumberFormat="1" applyFont="1" applyFill="1" applyBorder="1" applyAlignment="1">
      <alignment horizontal="center"/>
    </xf>
    <xf numFmtId="0" fontId="25" fillId="7" borderId="48" xfId="1" applyNumberFormat="1" applyFont="1" applyFill="1" applyBorder="1" applyAlignment="1">
      <alignment horizontal="center" vertical="center"/>
    </xf>
    <xf numFmtId="0" fontId="25" fillId="7" borderId="49" xfId="1" applyNumberFormat="1" applyFont="1" applyFill="1" applyBorder="1" applyAlignment="1">
      <alignment horizontal="center" vertical="center"/>
    </xf>
    <xf numFmtId="0" fontId="25" fillId="7" borderId="11" xfId="1" applyNumberFormat="1" applyFont="1" applyFill="1" applyBorder="1" applyAlignment="1">
      <alignment horizontal="center" vertical="center"/>
    </xf>
    <xf numFmtId="0" fontId="25" fillId="7" borderId="50" xfId="1" applyNumberFormat="1" applyFont="1" applyFill="1" applyBorder="1" applyAlignment="1">
      <alignment horizontal="center" vertical="center"/>
    </xf>
    <xf numFmtId="0" fontId="25" fillId="7" borderId="51" xfId="1" applyNumberFormat="1" applyFont="1" applyFill="1" applyBorder="1" applyAlignment="1">
      <alignment horizontal="center" vertical="center"/>
    </xf>
    <xf numFmtId="0" fontId="25" fillId="7" borderId="13" xfId="1" applyNumberFormat="1" applyFont="1" applyFill="1" applyBorder="1" applyAlignment="1">
      <alignment horizontal="center" vertical="center"/>
    </xf>
    <xf numFmtId="0" fontId="25" fillId="7" borderId="12" xfId="1" applyNumberFormat="1" applyFont="1" applyFill="1" applyBorder="1" applyAlignment="1">
      <alignment horizontal="center" vertical="center"/>
    </xf>
    <xf numFmtId="0" fontId="5" fillId="7" borderId="56" xfId="1" applyNumberFormat="1" applyFont="1" applyFill="1" applyBorder="1" applyAlignment="1">
      <alignment horizontal="center" vertical="center" wrapText="1"/>
    </xf>
    <xf numFmtId="0" fontId="3" fillId="7" borderId="29" xfId="1" applyNumberFormat="1" applyFont="1" applyFill="1" applyBorder="1" applyAlignment="1">
      <alignment horizontal="center" vertical="center"/>
    </xf>
    <xf numFmtId="0" fontId="25" fillId="7" borderId="5" xfId="1" applyNumberFormat="1" applyFont="1" applyFill="1" applyBorder="1" applyAlignment="1">
      <alignment horizontal="center" vertical="center"/>
    </xf>
    <xf numFmtId="0" fontId="25" fillId="7" borderId="29" xfId="1" applyNumberFormat="1" applyFont="1" applyFill="1" applyBorder="1" applyAlignment="1">
      <alignment horizontal="center" vertical="center"/>
    </xf>
    <xf numFmtId="0" fontId="25" fillId="7" borderId="34" xfId="1" applyNumberFormat="1" applyFont="1" applyFill="1" applyBorder="1" applyAlignment="1">
      <alignment horizontal="center" vertical="center"/>
    </xf>
    <xf numFmtId="0" fontId="25" fillId="7" borderId="57" xfId="1" applyNumberFormat="1" applyFont="1" applyFill="1" applyBorder="1" applyAlignment="1">
      <alignment horizontal="center" vertical="center"/>
    </xf>
    <xf numFmtId="0" fontId="8" fillId="7" borderId="29" xfId="1" applyNumberFormat="1" applyFont="1" applyFill="1" applyBorder="1" applyAlignment="1">
      <alignment horizontal="center" vertical="center"/>
    </xf>
    <xf numFmtId="0" fontId="45" fillId="5" borderId="111" xfId="1" applyNumberFormat="1" applyFont="1" applyFill="1" applyBorder="1" applyAlignment="1" applyProtection="1">
      <alignment horizontal="center" vertical="center"/>
      <protection hidden="1"/>
    </xf>
    <xf numFmtId="0" fontId="45" fillId="5" borderId="112" xfId="1" applyNumberFormat="1" applyFont="1" applyFill="1" applyBorder="1" applyAlignment="1" applyProtection="1">
      <alignment horizontal="center" vertical="center"/>
      <protection hidden="1"/>
    </xf>
    <xf numFmtId="0" fontId="45" fillId="5" borderId="119" xfId="1" applyNumberFormat="1" applyFont="1" applyFill="1" applyBorder="1" applyAlignment="1" applyProtection="1">
      <alignment horizontal="center" vertical="center"/>
      <protection hidden="1"/>
    </xf>
    <xf numFmtId="0" fontId="26" fillId="4" borderId="39" xfId="1" applyNumberFormat="1" applyFont="1" applyFill="1" applyBorder="1" applyAlignment="1" applyProtection="1">
      <alignment horizontal="center" vertical="center" shrinkToFit="1"/>
      <protection hidden="1"/>
    </xf>
    <xf numFmtId="3" fontId="26" fillId="4" borderId="39" xfId="1" applyNumberFormat="1" applyFont="1" applyFill="1" applyBorder="1" applyAlignment="1" applyProtection="1">
      <alignment horizontal="right" vertical="center" shrinkToFit="1"/>
      <protection hidden="1"/>
    </xf>
    <xf numFmtId="0" fontId="45" fillId="4" borderId="20" xfId="1" applyNumberFormat="1" applyFont="1" applyFill="1" applyBorder="1" applyAlignment="1" applyProtection="1">
      <alignment horizontal="center" vertical="center" shrinkToFit="1"/>
      <protection hidden="1"/>
    </xf>
    <xf numFmtId="3" fontId="45" fillId="4" borderId="39" xfId="1" applyNumberFormat="1" applyFont="1" applyFill="1" applyBorder="1" applyAlignment="1" applyProtection="1">
      <alignment horizontal="right" vertical="center" shrinkToFit="1"/>
      <protection hidden="1"/>
    </xf>
    <xf numFmtId="0" fontId="45" fillId="4" borderId="22" xfId="1" applyNumberFormat="1" applyFont="1" applyFill="1" applyBorder="1" applyAlignment="1" applyProtection="1">
      <alignment horizontal="center" vertical="center" shrinkToFit="1"/>
      <protection hidden="1"/>
    </xf>
    <xf numFmtId="3" fontId="45" fillId="4" borderId="59" xfId="1" applyNumberFormat="1" applyFont="1" applyFill="1" applyBorder="1" applyAlignment="1" applyProtection="1">
      <alignment horizontal="right" vertical="center" shrinkToFit="1"/>
      <protection hidden="1"/>
    </xf>
    <xf numFmtId="3" fontId="45" fillId="4" borderId="23" xfId="1" applyNumberFormat="1" applyFont="1" applyFill="1" applyBorder="1" applyAlignment="1" applyProtection="1">
      <alignment horizontal="right" vertical="center" shrinkToFit="1"/>
      <protection hidden="1"/>
    </xf>
    <xf numFmtId="0" fontId="45" fillId="4" borderId="115" xfId="1" applyNumberFormat="1" applyFont="1" applyFill="1" applyBorder="1" applyAlignment="1" applyProtection="1">
      <alignment horizontal="center" vertical="center" shrinkToFit="1"/>
      <protection hidden="1"/>
    </xf>
    <xf numFmtId="3" fontId="45" fillId="4" borderId="117" xfId="1" applyNumberFormat="1" applyFont="1" applyFill="1" applyBorder="1" applyAlignment="1" applyProtection="1">
      <alignment horizontal="right" vertical="center" shrinkToFit="1"/>
      <protection hidden="1"/>
    </xf>
    <xf numFmtId="0" fontId="49" fillId="0" borderId="0" xfId="4" applyFont="1"/>
    <xf numFmtId="0" fontId="50" fillId="6" borderId="0" xfId="4" applyFont="1" applyFill="1"/>
    <xf numFmtId="0" fontId="50" fillId="0" borderId="0" xfId="4" applyFont="1"/>
    <xf numFmtId="0" fontId="51" fillId="0" borderId="0" xfId="4" applyFont="1"/>
    <xf numFmtId="0" fontId="52" fillId="0" borderId="0" xfId="5" applyFont="1"/>
    <xf numFmtId="0" fontId="53" fillId="0" borderId="0" xfId="4" applyFont="1"/>
    <xf numFmtId="0" fontId="54" fillId="0" borderId="0" xfId="5" applyFont="1" applyAlignment="1">
      <alignment vertical="center"/>
    </xf>
    <xf numFmtId="0" fontId="54" fillId="0" borderId="0" xfId="4" applyFont="1"/>
    <xf numFmtId="0" fontId="25" fillId="11" borderId="5" xfId="9" applyFill="1" applyBorder="1" applyAlignment="1">
      <alignment horizontal="center" vertical="center"/>
    </xf>
    <xf numFmtId="0" fontId="25" fillId="11" borderId="6" xfId="9" applyFill="1" applyBorder="1" applyAlignment="1">
      <alignment horizontal="center" vertical="center"/>
    </xf>
    <xf numFmtId="0" fontId="25" fillId="11" borderId="7" xfId="9" applyFill="1" applyBorder="1" applyAlignment="1">
      <alignment horizontal="center" vertical="center"/>
    </xf>
    <xf numFmtId="0" fontId="25" fillId="11" borderId="8" xfId="9" applyFill="1" applyBorder="1" applyAlignment="1">
      <alignment horizontal="center" vertical="center"/>
    </xf>
    <xf numFmtId="0" fontId="25" fillId="11" borderId="9" xfId="9" applyFill="1" applyBorder="1" applyAlignment="1">
      <alignment horizontal="center" vertical="center"/>
    </xf>
    <xf numFmtId="0" fontId="25" fillId="11" borderId="10" xfId="9" applyFill="1" applyBorder="1" applyAlignment="1">
      <alignment horizontal="center" vertical="center"/>
    </xf>
    <xf numFmtId="0" fontId="25" fillId="11" borderId="11" xfId="9" applyFill="1" applyBorder="1" applyAlignment="1">
      <alignment horizontal="center" vertical="center"/>
    </xf>
    <xf numFmtId="0" fontId="25" fillId="11" borderId="12" xfId="9" applyFill="1" applyBorder="1" applyAlignment="1">
      <alignment horizontal="center" vertical="center"/>
    </xf>
    <xf numFmtId="0" fontId="8" fillId="11" borderId="13" xfId="9" applyFont="1" applyFill="1" applyBorder="1" applyAlignment="1">
      <alignment horizontal="center" vertical="center"/>
    </xf>
    <xf numFmtId="0" fontId="9" fillId="0" borderId="14" xfId="9" applyFont="1" applyBorder="1" applyAlignment="1" applyProtection="1">
      <alignment horizontal="center" vertical="center"/>
      <protection hidden="1"/>
    </xf>
    <xf numFmtId="0" fontId="3" fillId="0" borderId="16" xfId="9" applyFont="1" applyBorder="1" applyAlignment="1" applyProtection="1">
      <alignment horizontal="center" vertical="center" shrinkToFit="1"/>
      <protection hidden="1"/>
    </xf>
    <xf numFmtId="3" fontId="9" fillId="0" borderId="17" xfId="9" applyNumberFormat="1" applyFont="1" applyBorder="1" applyAlignment="1" applyProtection="1">
      <alignment horizontal="center" vertical="center" shrinkToFit="1"/>
      <protection hidden="1"/>
    </xf>
    <xf numFmtId="0" fontId="9" fillId="0" borderId="19" xfId="9" applyFont="1" applyBorder="1" applyAlignment="1" applyProtection="1">
      <alignment horizontal="center" vertical="center"/>
      <protection hidden="1"/>
    </xf>
    <xf numFmtId="0" fontId="3" fillId="0" borderId="20" xfId="9" applyFont="1" applyBorder="1" applyAlignment="1" applyProtection="1">
      <alignment horizontal="center" vertical="center" shrinkToFit="1"/>
      <protection hidden="1"/>
    </xf>
    <xf numFmtId="3" fontId="9" fillId="0" borderId="21" xfId="9" applyNumberFormat="1" applyFont="1" applyBorder="1" applyAlignment="1" applyProtection="1">
      <alignment horizontal="center" vertical="center" shrinkToFit="1"/>
      <protection hidden="1"/>
    </xf>
    <xf numFmtId="0" fontId="9" fillId="0" borderId="25" xfId="9" applyFont="1" applyBorder="1" applyAlignment="1" applyProtection="1">
      <alignment horizontal="center" vertical="center"/>
      <protection hidden="1"/>
    </xf>
    <xf numFmtId="0" fontId="9" fillId="0" borderId="27" xfId="9" applyFont="1" applyBorder="1" applyAlignment="1" applyProtection="1">
      <alignment horizontal="center" vertical="center"/>
      <protection hidden="1"/>
    </xf>
    <xf numFmtId="0" fontId="9" fillId="0" borderId="28" xfId="9" applyFont="1" applyBorder="1" applyAlignment="1" applyProtection="1">
      <alignment horizontal="center" vertical="center"/>
      <protection hidden="1"/>
    </xf>
    <xf numFmtId="0" fontId="3" fillId="0" borderId="30" xfId="9" applyFont="1" applyBorder="1" applyAlignment="1" applyProtection="1">
      <alignment horizontal="center" vertical="center" shrinkToFit="1"/>
      <protection hidden="1"/>
    </xf>
    <xf numFmtId="3" fontId="9" fillId="0" borderId="29" xfId="9" applyNumberFormat="1" applyFont="1" applyBorder="1" applyAlignment="1" applyProtection="1">
      <alignment horizontal="center" vertical="center" shrinkToFit="1"/>
      <protection hidden="1"/>
    </xf>
    <xf numFmtId="0" fontId="8" fillId="11" borderId="10" xfId="9" applyFont="1" applyFill="1" applyBorder="1" applyAlignment="1">
      <alignment horizontal="center" vertical="center"/>
    </xf>
    <xf numFmtId="0" fontId="9" fillId="0" borderId="36" xfId="9" applyFont="1" applyBorder="1" applyAlignment="1" applyProtection="1">
      <alignment horizontal="center" vertical="center"/>
      <protection hidden="1"/>
    </xf>
    <xf numFmtId="0" fontId="9" fillId="0" borderId="38" xfId="9" applyFont="1" applyBorder="1" applyAlignment="1" applyProtection="1">
      <alignment horizontal="left" vertical="center" shrinkToFit="1"/>
      <protection hidden="1"/>
    </xf>
    <xf numFmtId="3" fontId="9" fillId="0" borderId="18" xfId="9" applyNumberFormat="1" applyFont="1" applyBorder="1" applyAlignment="1" applyProtection="1">
      <alignment horizontal="right" vertical="center" shrinkToFit="1"/>
      <protection hidden="1"/>
    </xf>
    <xf numFmtId="3" fontId="9" fillId="0" borderId="40" xfId="9" applyNumberFormat="1" applyFont="1" applyBorder="1" applyAlignment="1" applyProtection="1">
      <alignment horizontal="right" vertical="center" shrinkToFit="1"/>
      <protection hidden="1"/>
    </xf>
    <xf numFmtId="3" fontId="9" fillId="0" borderId="24" xfId="9" applyNumberFormat="1" applyFont="1" applyBorder="1" applyAlignment="1" applyProtection="1">
      <alignment horizontal="right" vertical="center" shrinkToFit="1"/>
      <protection hidden="1"/>
    </xf>
    <xf numFmtId="3" fontId="9" fillId="0" borderId="26" xfId="9" applyNumberFormat="1" applyFont="1" applyBorder="1" applyAlignment="1" applyProtection="1">
      <alignment horizontal="right" vertical="center" shrinkToFit="1"/>
      <protection hidden="1"/>
    </xf>
    <xf numFmtId="0" fontId="9" fillId="0" borderId="27" xfId="9" applyFont="1" applyBorder="1" applyAlignment="1" applyProtection="1">
      <alignment horizontal="left" vertical="center" shrinkToFit="1"/>
      <protection hidden="1"/>
    </xf>
    <xf numFmtId="0" fontId="9" fillId="0" borderId="28" xfId="9" applyFont="1" applyBorder="1" applyAlignment="1" applyProtection="1">
      <alignment horizontal="left" vertical="center" shrinkToFit="1"/>
      <protection hidden="1"/>
    </xf>
    <xf numFmtId="3" fontId="9" fillId="0" borderId="45" xfId="9" applyNumberFormat="1" applyFont="1" applyBorder="1" applyAlignment="1" applyProtection="1">
      <alignment horizontal="right" vertical="center" shrinkToFit="1"/>
      <protection hidden="1"/>
    </xf>
    <xf numFmtId="3" fontId="9" fillId="0" borderId="46" xfId="9" applyNumberFormat="1" applyFont="1" applyBorder="1" applyAlignment="1" applyProtection="1">
      <alignment horizontal="right" vertical="center" shrinkToFit="1"/>
      <protection hidden="1"/>
    </xf>
    <xf numFmtId="0" fontId="10" fillId="0" borderId="45" xfId="9" applyFont="1" applyBorder="1" applyAlignment="1" applyProtection="1">
      <alignment horizontal="center" vertical="center" shrinkToFit="1"/>
      <protection hidden="1"/>
    </xf>
    <xf numFmtId="0" fontId="19" fillId="0" borderId="27" xfId="1" applyNumberFormat="1" applyFont="1" applyFill="1" applyBorder="1" applyAlignment="1" applyProtection="1">
      <alignment horizontal="left" vertical="center" shrinkToFit="1"/>
      <protection hidden="1"/>
    </xf>
    <xf numFmtId="0" fontId="25" fillId="4" borderId="20" xfId="1" applyNumberFormat="1" applyFont="1" applyFill="1" applyBorder="1" applyAlignment="1">
      <alignment horizontal="center"/>
    </xf>
    <xf numFmtId="0" fontId="20" fillId="12" borderId="21" xfId="1" applyNumberFormat="1" applyFont="1" applyFill="1" applyBorder="1" applyAlignment="1" applyProtection="1">
      <alignment vertical="center" wrapText="1"/>
      <protection hidden="1"/>
    </xf>
    <xf numFmtId="0" fontId="3" fillId="0" borderId="87" xfId="1" applyNumberFormat="1" applyFont="1" applyFill="1" applyBorder="1" applyAlignment="1" applyProtection="1">
      <alignment horizontal="center" vertical="center"/>
      <protection hidden="1"/>
    </xf>
    <xf numFmtId="0" fontId="3" fillId="0" borderId="93" xfId="1" applyNumberFormat="1" applyFont="1" applyFill="1" applyBorder="1" applyAlignment="1" applyProtection="1">
      <alignment horizontal="center" vertical="center"/>
      <protection hidden="1"/>
    </xf>
    <xf numFmtId="0" fontId="25" fillId="11" borderId="35" xfId="8" applyFill="1" applyBorder="1" applyAlignment="1">
      <alignment horizontal="center" vertical="center"/>
    </xf>
    <xf numFmtId="0" fontId="3" fillId="0" borderId="23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58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31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45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44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60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27" xfId="1" applyNumberFormat="1" applyFont="1" applyFill="1" applyBorder="1" applyAlignment="1" applyProtection="1">
      <alignment horizontal="left" vertical="center" shrinkToFit="1"/>
      <protection hidden="1"/>
    </xf>
    <xf numFmtId="3" fontId="9" fillId="0" borderId="24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39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28" xfId="1" applyNumberFormat="1" applyFont="1" applyFill="1" applyBorder="1" applyAlignment="1" applyProtection="1">
      <alignment horizontal="left" vertical="center" shrinkToFit="1"/>
      <protection hidden="1"/>
    </xf>
    <xf numFmtId="3" fontId="9" fillId="0" borderId="40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20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38" xfId="1" applyNumberFormat="1" applyFont="1" applyFill="1" applyBorder="1" applyAlignment="1" applyProtection="1">
      <alignment horizontal="left" vertical="center" shrinkToFit="1"/>
      <protection hidden="1"/>
    </xf>
    <xf numFmtId="3" fontId="9" fillId="0" borderId="15" xfId="1" applyNumberFormat="1" applyFont="1" applyFill="1" applyBorder="1" applyAlignment="1" applyProtection="1">
      <alignment horizontal="right" vertical="center" shrinkToFit="1"/>
      <protection hidden="1"/>
    </xf>
    <xf numFmtId="0" fontId="35" fillId="0" borderId="0" xfId="2"/>
    <xf numFmtId="0" fontId="9" fillId="4" borderId="39" xfId="1" applyNumberFormat="1" applyFont="1" applyFill="1" applyBorder="1" applyAlignment="1" applyProtection="1">
      <alignment horizontal="center" vertical="center" shrinkToFit="1"/>
      <protection hidden="1"/>
    </xf>
    <xf numFmtId="3" fontId="9" fillId="4" borderId="39" xfId="1" applyNumberFormat="1" applyFont="1" applyFill="1" applyBorder="1" applyAlignment="1" applyProtection="1">
      <alignment horizontal="right" vertical="center" shrinkToFit="1"/>
      <protection hidden="1"/>
    </xf>
    <xf numFmtId="0" fontId="9" fillId="5" borderId="38" xfId="1" applyNumberFormat="1" applyFont="1" applyFill="1" applyBorder="1" applyAlignment="1" applyProtection="1">
      <alignment horizontal="center" vertical="center"/>
      <protection hidden="1"/>
    </xf>
    <xf numFmtId="0" fontId="9" fillId="5" borderId="27" xfId="1" applyNumberFormat="1" applyFont="1" applyFill="1" applyBorder="1" applyAlignment="1" applyProtection="1">
      <alignment horizontal="center" vertical="center"/>
      <protection hidden="1"/>
    </xf>
    <xf numFmtId="0" fontId="5" fillId="8" borderId="19" xfId="1" applyNumberFormat="1" applyFont="1" applyFill="1" applyBorder="1" applyAlignment="1">
      <alignment horizontal="center" vertical="center" wrapText="1"/>
    </xf>
    <xf numFmtId="0" fontId="5" fillId="8" borderId="56" xfId="1" applyNumberFormat="1" applyFont="1" applyFill="1" applyBorder="1" applyAlignment="1">
      <alignment horizontal="center" vertical="center" wrapText="1"/>
    </xf>
    <xf numFmtId="0" fontId="8" fillId="8" borderId="29" xfId="1" applyNumberFormat="1" applyFont="1" applyFill="1" applyBorder="1" applyAlignment="1">
      <alignment horizontal="center" vertical="center"/>
    </xf>
    <xf numFmtId="0" fontId="0" fillId="8" borderId="51" xfId="1" applyNumberFormat="1" applyFont="1" applyFill="1" applyBorder="1" applyAlignment="1">
      <alignment horizontal="center"/>
    </xf>
    <xf numFmtId="3" fontId="0" fillId="8" borderId="50" xfId="1" applyNumberFormat="1" applyFont="1" applyFill="1" applyBorder="1" applyAlignment="1">
      <alignment horizontal="center"/>
    </xf>
    <xf numFmtId="3" fontId="0" fillId="8" borderId="63" xfId="1" applyNumberFormat="1" applyFont="1" applyFill="1" applyBorder="1" applyAlignment="1">
      <alignment horizontal="center"/>
    </xf>
    <xf numFmtId="0" fontId="0" fillId="8" borderId="11" xfId="1" applyNumberFormat="1" applyFont="1" applyFill="1" applyBorder="1" applyAlignment="1">
      <alignment horizontal="center"/>
    </xf>
    <xf numFmtId="3" fontId="0" fillId="8" borderId="12" xfId="1" applyNumberFormat="1" applyFont="1" applyFill="1" applyBorder="1" applyAlignment="1">
      <alignment horizontal="center"/>
    </xf>
    <xf numFmtId="0" fontId="8" fillId="8" borderId="13" xfId="1" applyNumberFormat="1" applyFont="1" applyFill="1" applyBorder="1" applyAlignment="1">
      <alignment horizontal="center"/>
    </xf>
    <xf numFmtId="0" fontId="3" fillId="8" borderId="0" xfId="1" applyNumberFormat="1" applyFont="1" applyFill="1" applyBorder="1" applyAlignment="1">
      <alignment horizontal="center" vertical="center" wrapText="1"/>
    </xf>
    <xf numFmtId="0" fontId="3" fillId="8" borderId="19" xfId="1" applyNumberFormat="1" applyFont="1" applyFill="1" applyBorder="1" applyAlignment="1">
      <alignment horizontal="center" vertical="center"/>
    </xf>
    <xf numFmtId="0" fontId="0" fillId="8" borderId="48" xfId="1" applyNumberFormat="1" applyFont="1" applyFill="1" applyBorder="1" applyAlignment="1">
      <alignment horizontal="center"/>
    </xf>
    <xf numFmtId="3" fontId="0" fillId="8" borderId="54" xfId="1" applyNumberFormat="1" applyFont="1" applyFill="1" applyBorder="1" applyAlignment="1">
      <alignment horizontal="center"/>
    </xf>
    <xf numFmtId="3" fontId="0" fillId="8" borderId="52" xfId="1" applyNumberFormat="1" applyFont="1" applyFill="1" applyBorder="1" applyAlignment="1">
      <alignment horizontal="center"/>
    </xf>
    <xf numFmtId="0" fontId="0" fillId="8" borderId="53" xfId="1" applyNumberFormat="1" applyFont="1" applyFill="1" applyBorder="1" applyAlignment="1">
      <alignment horizontal="center"/>
    </xf>
    <xf numFmtId="3" fontId="0" fillId="8" borderId="55" xfId="1" applyNumberFormat="1" applyFont="1" applyFill="1" applyBorder="1" applyAlignment="1">
      <alignment horizontal="center"/>
    </xf>
    <xf numFmtId="0" fontId="8" fillId="8" borderId="49" xfId="1" applyNumberFormat="1" applyFont="1" applyFill="1" applyBorder="1" applyAlignment="1">
      <alignment horizontal="center"/>
    </xf>
    <xf numFmtId="0" fontId="3" fillId="8" borderId="34" xfId="1" applyNumberFormat="1" applyFont="1" applyFill="1" applyBorder="1" applyAlignment="1">
      <alignment horizontal="center" vertical="center" wrapText="1"/>
    </xf>
    <xf numFmtId="0" fontId="3" fillId="8" borderId="56" xfId="1" applyNumberFormat="1" applyFont="1" applyFill="1" applyBorder="1" applyAlignment="1">
      <alignment horizontal="center" vertical="center"/>
    </xf>
    <xf numFmtId="0" fontId="0" fillId="8" borderId="5" xfId="1" applyNumberFormat="1" applyFont="1" applyFill="1" applyBorder="1" applyAlignment="1">
      <alignment horizontal="center" vertical="center"/>
    </xf>
    <xf numFmtId="3" fontId="0" fillId="8" borderId="34" xfId="1" applyNumberFormat="1" applyFont="1" applyFill="1" applyBorder="1" applyAlignment="1">
      <alignment horizontal="center" vertical="center"/>
    </xf>
    <xf numFmtId="3" fontId="0" fillId="8" borderId="29" xfId="1" applyNumberFormat="1" applyFont="1" applyFill="1" applyBorder="1" applyAlignment="1">
      <alignment horizontal="center" vertical="center"/>
    </xf>
    <xf numFmtId="3" fontId="0" fillId="8" borderId="57" xfId="1" applyNumberFormat="1" applyFont="1" applyFill="1" applyBorder="1" applyAlignment="1">
      <alignment horizontal="center" vertical="center"/>
    </xf>
    <xf numFmtId="0" fontId="24" fillId="7" borderId="48" xfId="1" applyNumberFormat="1" applyFont="1" applyFill="1" applyBorder="1" applyAlignment="1">
      <alignment horizontal="center" vertical="center"/>
    </xf>
    <xf numFmtId="0" fontId="24" fillId="7" borderId="49" xfId="1" applyNumberFormat="1" applyFont="1" applyFill="1" applyBorder="1" applyAlignment="1">
      <alignment horizontal="center" vertical="center"/>
    </xf>
    <xf numFmtId="0" fontId="24" fillId="7" borderId="11" xfId="1" applyNumberFormat="1" applyFont="1" applyFill="1" applyBorder="1" applyAlignment="1">
      <alignment horizontal="center" vertical="center"/>
    </xf>
    <xf numFmtId="0" fontId="24" fillId="7" borderId="50" xfId="1" applyNumberFormat="1" applyFont="1" applyFill="1" applyBorder="1" applyAlignment="1">
      <alignment horizontal="center" vertical="center"/>
    </xf>
    <xf numFmtId="0" fontId="24" fillId="7" borderId="51" xfId="1" applyNumberFormat="1" applyFont="1" applyFill="1" applyBorder="1" applyAlignment="1">
      <alignment horizontal="center" vertical="center"/>
    </xf>
    <xf numFmtId="0" fontId="24" fillId="7" borderId="13" xfId="1" applyNumberFormat="1" applyFont="1" applyFill="1" applyBorder="1" applyAlignment="1">
      <alignment horizontal="center" vertical="center"/>
    </xf>
    <xf numFmtId="0" fontId="24" fillId="7" borderId="12" xfId="1" applyNumberFormat="1" applyFont="1" applyFill="1" applyBorder="1" applyAlignment="1">
      <alignment horizontal="center" vertical="center"/>
    </xf>
    <xf numFmtId="0" fontId="38" fillId="7" borderId="76" xfId="1" applyNumberFormat="1" applyFont="1" applyFill="1" applyBorder="1" applyAlignment="1">
      <alignment horizontal="center" vertical="center"/>
    </xf>
    <xf numFmtId="0" fontId="24" fillId="7" borderId="77" xfId="1" applyNumberFormat="1" applyFont="1" applyFill="1" applyBorder="1" applyAlignment="1">
      <alignment horizontal="center" vertical="center" wrapText="1"/>
    </xf>
    <xf numFmtId="0" fontId="38" fillId="7" borderId="52" xfId="1" applyNumberFormat="1" applyFont="1" applyFill="1" applyBorder="1" applyAlignment="1">
      <alignment horizontal="center" vertical="center"/>
    </xf>
    <xf numFmtId="0" fontId="24" fillId="7" borderId="53" xfId="1" applyNumberFormat="1" applyFont="1" applyFill="1" applyBorder="1" applyAlignment="1">
      <alignment horizontal="center" vertical="center"/>
    </xf>
    <xf numFmtId="0" fontId="24" fillId="7" borderId="54" xfId="1" applyNumberFormat="1" applyFont="1" applyFill="1" applyBorder="1" applyAlignment="1">
      <alignment horizontal="center" vertical="center"/>
    </xf>
    <xf numFmtId="0" fontId="24" fillId="7" borderId="55" xfId="1" applyNumberFormat="1" applyFont="1" applyFill="1" applyBorder="1" applyAlignment="1">
      <alignment horizontal="center" vertical="center"/>
    </xf>
    <xf numFmtId="0" fontId="38" fillId="7" borderId="78" xfId="1" applyNumberFormat="1" applyFont="1" applyFill="1" applyBorder="1" applyAlignment="1">
      <alignment horizontal="center" vertical="center"/>
    </xf>
    <xf numFmtId="0" fontId="24" fillId="7" borderId="108" xfId="1" applyNumberFormat="1" applyFont="1" applyFill="1" applyBorder="1" applyAlignment="1">
      <alignment horizontal="center" vertical="center" wrapText="1"/>
    </xf>
    <xf numFmtId="0" fontId="38" fillId="7" borderId="29" xfId="1" applyNumberFormat="1" applyFont="1" applyFill="1" applyBorder="1" applyAlignment="1">
      <alignment horizontal="center" vertical="center"/>
    </xf>
    <xf numFmtId="0" fontId="24" fillId="7" borderId="5" xfId="1" applyNumberFormat="1" applyFont="1" applyFill="1" applyBorder="1" applyAlignment="1">
      <alignment horizontal="center" vertical="center"/>
    </xf>
    <xf numFmtId="0" fontId="24" fillId="7" borderId="29" xfId="1" applyNumberFormat="1" applyFont="1" applyFill="1" applyBorder="1" applyAlignment="1">
      <alignment horizontal="center" vertical="center"/>
    </xf>
    <xf numFmtId="0" fontId="24" fillId="7" borderId="34" xfId="1" applyNumberFormat="1" applyFont="1" applyFill="1" applyBorder="1" applyAlignment="1">
      <alignment horizontal="center" vertical="center"/>
    </xf>
    <xf numFmtId="0" fontId="24" fillId="7" borderId="57" xfId="1" applyNumberFormat="1" applyFont="1" applyFill="1" applyBorder="1" applyAlignment="1">
      <alignment horizontal="center" vertical="center"/>
    </xf>
    <xf numFmtId="0" fontId="38" fillId="7" borderId="109" xfId="1" applyNumberFormat="1" applyFont="1" applyFill="1" applyBorder="1" applyAlignment="1">
      <alignment horizontal="center" vertical="center"/>
    </xf>
    <xf numFmtId="0" fontId="11" fillId="0" borderId="110" xfId="1" applyNumberFormat="1" applyFont="1" applyFill="1" applyBorder="1" applyAlignment="1" applyProtection="1">
      <alignment horizontal="center" vertical="center"/>
      <protection hidden="1"/>
    </xf>
    <xf numFmtId="0" fontId="4" fillId="0" borderId="20" xfId="1" applyNumberFormat="1" applyFont="1" applyFill="1" applyBorder="1" applyAlignment="1" applyProtection="1">
      <alignment horizontal="center" vertical="center" shrinkToFit="1"/>
      <protection hidden="1"/>
    </xf>
    <xf numFmtId="0" fontId="4" fillId="0" borderId="39" xfId="1" applyNumberFormat="1" applyFont="1" applyFill="1" applyBorder="1" applyAlignment="1" applyProtection="1">
      <alignment horizontal="center" vertical="center" shrinkToFit="1"/>
      <protection hidden="1"/>
    </xf>
    <xf numFmtId="3" fontId="11" fillId="0" borderId="40" xfId="1" applyNumberFormat="1" applyFont="1" applyFill="1" applyBorder="1" applyAlignment="1" applyProtection="1">
      <alignment horizontal="right" vertical="center" shrinkToFit="1"/>
      <protection hidden="1"/>
    </xf>
    <xf numFmtId="0" fontId="11" fillId="4" borderId="20" xfId="1" applyNumberFormat="1" applyFont="1" applyFill="1" applyBorder="1" applyAlignment="1" applyProtection="1">
      <alignment horizontal="center" vertical="center" shrinkToFit="1"/>
      <protection hidden="1"/>
    </xf>
    <xf numFmtId="0" fontId="11" fillId="5" borderId="111" xfId="1" applyNumberFormat="1" applyFont="1" applyFill="1" applyBorder="1" applyAlignment="1" applyProtection="1">
      <alignment horizontal="center" vertical="center"/>
      <protection hidden="1"/>
    </xf>
    <xf numFmtId="0" fontId="11" fillId="0" borderId="93" xfId="1" applyNumberFormat="1" applyFont="1" applyFill="1" applyBorder="1" applyAlignment="1" applyProtection="1">
      <alignment horizontal="center" vertical="center"/>
      <protection hidden="1"/>
    </xf>
    <xf numFmtId="0" fontId="11" fillId="5" borderId="112" xfId="1" applyNumberFormat="1" applyFont="1" applyFill="1" applyBorder="1" applyAlignment="1" applyProtection="1">
      <alignment horizontal="center" vertical="center"/>
      <protection hidden="1"/>
    </xf>
    <xf numFmtId="0" fontId="11" fillId="0" borderId="113" xfId="1" applyNumberFormat="1" applyFont="1" applyFill="1" applyBorder="1" applyAlignment="1" applyProtection="1">
      <alignment horizontal="center" vertical="center"/>
      <protection hidden="1"/>
    </xf>
    <xf numFmtId="0" fontId="4" fillId="0" borderId="115" xfId="1" applyNumberFormat="1" applyFont="1" applyFill="1" applyBorder="1" applyAlignment="1" applyProtection="1">
      <alignment horizontal="center" vertical="center" shrinkToFit="1"/>
      <protection hidden="1"/>
    </xf>
    <xf numFmtId="0" fontId="4" fillId="0" borderId="117" xfId="1" applyNumberFormat="1" applyFont="1" applyFill="1" applyBorder="1" applyAlignment="1" applyProtection="1">
      <alignment horizontal="center" vertical="center" shrinkToFit="1"/>
      <protection hidden="1"/>
    </xf>
    <xf numFmtId="3" fontId="11" fillId="0" borderId="118" xfId="1" applyNumberFormat="1" applyFont="1" applyFill="1" applyBorder="1" applyAlignment="1" applyProtection="1">
      <alignment horizontal="right" vertical="center" shrinkToFit="1"/>
      <protection hidden="1"/>
    </xf>
    <xf numFmtId="0" fontId="11" fillId="5" borderId="119" xfId="1" applyNumberFormat="1" applyFont="1" applyFill="1" applyBorder="1" applyAlignment="1" applyProtection="1">
      <alignment horizontal="center" vertical="center"/>
      <protection hidden="1"/>
    </xf>
    <xf numFmtId="0" fontId="4" fillId="5" borderId="21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134" xfId="1" applyNumberFormat="1" applyFont="1" applyFill="1" applyBorder="1" applyAlignment="1" applyProtection="1">
      <alignment horizontal="center" vertical="center" wrapText="1"/>
      <protection hidden="1"/>
    </xf>
    <xf numFmtId="0" fontId="57" fillId="0" borderId="0" xfId="2" applyFont="1"/>
    <xf numFmtId="0" fontId="55" fillId="0" borderId="0" xfId="2" applyFont="1"/>
    <xf numFmtId="0" fontId="58" fillId="0" borderId="0" xfId="2" applyFont="1"/>
    <xf numFmtId="0" fontId="56" fillId="0" borderId="0" xfId="2" applyFont="1"/>
    <xf numFmtId="0" fontId="59" fillId="0" borderId="0" xfId="2" applyFont="1"/>
    <xf numFmtId="3" fontId="11" fillId="4" borderId="39" xfId="1" applyNumberFormat="1" applyFont="1" applyFill="1" applyBorder="1" applyAlignment="1" applyProtection="1">
      <alignment horizontal="center" vertical="center" shrinkToFit="1"/>
      <protection hidden="1"/>
    </xf>
    <xf numFmtId="3" fontId="11" fillId="0" borderId="40" xfId="1" applyNumberFormat="1" applyFont="1" applyFill="1" applyBorder="1" applyAlignment="1" applyProtection="1">
      <alignment horizontal="center" vertical="center" shrinkToFit="1"/>
      <protection hidden="1"/>
    </xf>
    <xf numFmtId="3" fontId="11" fillId="0" borderId="118" xfId="1" applyNumberFormat="1" applyFont="1" applyFill="1" applyBorder="1" applyAlignment="1" applyProtection="1">
      <alignment horizontal="center" vertical="center" shrinkToFit="1"/>
      <protection hidden="1"/>
    </xf>
    <xf numFmtId="3" fontId="11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11" fillId="0" borderId="116" xfId="1" applyNumberFormat="1" applyFont="1" applyFill="1" applyBorder="1" applyAlignment="1" applyProtection="1">
      <alignment horizontal="center" vertical="center" shrinkToFit="1"/>
      <protection hidden="1"/>
    </xf>
    <xf numFmtId="0" fontId="3" fillId="10" borderId="41" xfId="1" applyNumberFormat="1" applyFont="1" applyFill="1" applyBorder="1" applyAlignment="1" applyProtection="1">
      <alignment horizontal="left" vertical="center" shrinkToFit="1"/>
      <protection hidden="1"/>
    </xf>
    <xf numFmtId="0" fontId="62" fillId="0" borderId="138" xfId="0" applyFont="1" applyBorder="1" applyAlignment="1">
      <alignment vertical="center"/>
    </xf>
    <xf numFmtId="0" fontId="62" fillId="0" borderId="97" xfId="0" applyFont="1" applyBorder="1" applyAlignment="1">
      <alignment vertical="center"/>
    </xf>
    <xf numFmtId="0" fontId="62" fillId="0" borderId="12" xfId="0" applyFont="1" applyBorder="1" applyAlignment="1">
      <alignment vertical="center"/>
    </xf>
    <xf numFmtId="0" fontId="19" fillId="0" borderId="32" xfId="1" applyNumberFormat="1" applyFont="1" applyFill="1" applyBorder="1" applyAlignment="1" applyProtection="1">
      <alignment horizontal="left" vertical="center" shrinkToFit="1"/>
      <protection hidden="1"/>
    </xf>
    <xf numFmtId="0" fontId="3" fillId="0" borderId="39" xfId="9" applyFont="1" applyBorder="1" applyAlignment="1" applyProtection="1">
      <alignment horizontal="center" vertical="center" shrinkToFit="1"/>
      <protection hidden="1"/>
    </xf>
    <xf numFmtId="0" fontId="3" fillId="0" borderId="22" xfId="9" applyFont="1" applyBorder="1" applyAlignment="1" applyProtection="1">
      <alignment horizontal="center" vertical="center" shrinkToFit="1"/>
      <protection hidden="1"/>
    </xf>
    <xf numFmtId="3" fontId="0" fillId="8" borderId="0" xfId="1" applyNumberFormat="1" applyFont="1" applyFill="1" applyBorder="1" applyAlignment="1">
      <alignment horizontal="center"/>
    </xf>
    <xf numFmtId="0" fontId="3" fillId="5" borderId="41" xfId="1" applyNumberFormat="1" applyFont="1" applyFill="1" applyBorder="1" applyAlignment="1" applyProtection="1">
      <alignment horizontal="left" vertical="center" shrinkToFit="1"/>
      <protection hidden="1"/>
    </xf>
    <xf numFmtId="0" fontId="19" fillId="17" borderId="110" xfId="1" applyNumberFormat="1" applyFont="1" applyFill="1" applyBorder="1" applyAlignment="1" applyProtection="1">
      <alignment horizontal="left" vertical="center" shrinkToFit="1"/>
      <protection hidden="1"/>
    </xf>
    <xf numFmtId="0" fontId="25" fillId="0" borderId="20" xfId="1" applyNumberFormat="1" applyFont="1" applyFill="1" applyBorder="1" applyAlignment="1">
      <alignment horizontal="center" vertical="center"/>
    </xf>
    <xf numFmtId="0" fontId="25" fillId="0" borderId="24" xfId="1" applyNumberFormat="1" applyFont="1" applyFill="1" applyBorder="1" applyAlignment="1">
      <alignment horizontal="center" vertical="center"/>
    </xf>
    <xf numFmtId="0" fontId="25" fillId="0" borderId="39" xfId="1" applyNumberFormat="1" applyFont="1" applyFill="1" applyBorder="1" applyAlignment="1">
      <alignment horizontal="center" vertical="center"/>
    </xf>
    <xf numFmtId="0" fontId="25" fillId="0" borderId="40" xfId="1" applyNumberFormat="1" applyFont="1" applyFill="1" applyBorder="1" applyAlignment="1">
      <alignment horizontal="center" vertical="center"/>
    </xf>
    <xf numFmtId="3" fontId="25" fillId="0" borderId="40" xfId="1" applyNumberFormat="1" applyFont="1" applyFill="1" applyBorder="1" applyAlignment="1">
      <alignment horizontal="center" vertical="center"/>
    </xf>
    <xf numFmtId="0" fontId="60" fillId="11" borderId="136" xfId="0" applyFont="1" applyFill="1" applyBorder="1" applyAlignment="1">
      <alignment horizontal="center" vertical="center" wrapText="1"/>
    </xf>
    <xf numFmtId="0" fontId="60" fillId="11" borderId="54" xfId="0" applyFont="1" applyFill="1" applyBorder="1" applyAlignment="1">
      <alignment horizontal="center" vertical="center"/>
    </xf>
    <xf numFmtId="0" fontId="61" fillId="11" borderId="54" xfId="0" applyFont="1" applyFill="1" applyBorder="1" applyAlignment="1">
      <alignment horizontal="center" vertical="center" wrapText="1"/>
    </xf>
    <xf numFmtId="0" fontId="61" fillId="11" borderId="78" xfId="0" applyFont="1" applyFill="1" applyBorder="1" applyAlignment="1">
      <alignment horizontal="center" vertical="center" wrapText="1"/>
    </xf>
    <xf numFmtId="0" fontId="62" fillId="0" borderId="137" xfId="0" applyFont="1" applyBorder="1" applyAlignment="1">
      <alignment horizontal="center" vertical="center"/>
    </xf>
    <xf numFmtId="0" fontId="62" fillId="14" borderId="138" xfId="0" applyFont="1" applyFill="1" applyBorder="1" applyAlignment="1">
      <alignment horizontal="center" vertical="center"/>
    </xf>
    <xf numFmtId="0" fontId="63" fillId="15" borderId="138" xfId="0" applyFont="1" applyFill="1" applyBorder="1" applyAlignment="1">
      <alignment horizontal="center" vertical="center" wrapText="1"/>
    </xf>
    <xf numFmtId="0" fontId="64" fillId="16" borderId="139" xfId="0" applyFont="1" applyFill="1" applyBorder="1" applyAlignment="1">
      <alignment horizontal="center" vertical="center"/>
    </xf>
    <xf numFmtId="0" fontId="62" fillId="0" borderId="140" xfId="0" applyFont="1" applyBorder="1" applyAlignment="1">
      <alignment horizontal="center" vertical="center"/>
    </xf>
    <xf numFmtId="0" fontId="62" fillId="14" borderId="141" xfId="0" applyFont="1" applyFill="1" applyBorder="1" applyAlignment="1">
      <alignment horizontal="center" vertical="center"/>
    </xf>
    <xf numFmtId="0" fontId="64" fillId="16" borderId="142" xfId="0" applyFont="1" applyFill="1" applyBorder="1" applyAlignment="1">
      <alignment horizontal="center" vertical="center"/>
    </xf>
    <xf numFmtId="0" fontId="3" fillId="5" borderId="37" xfId="9" applyFont="1" applyFill="1" applyBorder="1" applyAlignment="1" applyProtection="1">
      <alignment horizontal="left" vertical="center" shrinkToFit="1"/>
      <protection hidden="1"/>
    </xf>
    <xf numFmtId="0" fontId="3" fillId="5" borderId="27" xfId="9" applyFont="1" applyFill="1" applyBorder="1" applyAlignment="1" applyProtection="1">
      <alignment horizontal="left" vertical="center" shrinkToFit="1"/>
      <protection hidden="1"/>
    </xf>
    <xf numFmtId="0" fontId="9" fillId="4" borderId="39" xfId="9" applyFont="1" applyFill="1" applyBorder="1" applyAlignment="1" applyProtection="1">
      <alignment horizontal="center" vertical="center" shrinkToFit="1"/>
      <protection hidden="1"/>
    </xf>
    <xf numFmtId="3" fontId="9" fillId="4" borderId="42" xfId="9" applyNumberFormat="1" applyFont="1" applyFill="1" applyBorder="1" applyAlignment="1" applyProtection="1">
      <alignment horizontal="right" vertical="center" shrinkToFit="1"/>
      <protection hidden="1"/>
    </xf>
    <xf numFmtId="0" fontId="9" fillId="4" borderId="23" xfId="9" applyFont="1" applyFill="1" applyBorder="1" applyAlignment="1" applyProtection="1">
      <alignment horizontal="center" vertical="center" shrinkToFit="1"/>
      <protection hidden="1"/>
    </xf>
    <xf numFmtId="3" fontId="9" fillId="4" borderId="59" xfId="9" applyNumberFormat="1" applyFont="1" applyFill="1" applyBorder="1" applyAlignment="1" applyProtection="1">
      <alignment horizontal="right" vertical="center" shrinkToFit="1"/>
      <protection hidden="1"/>
    </xf>
    <xf numFmtId="0" fontId="3" fillId="0" borderId="0" xfId="1" applyNumberFormat="1" applyFont="1" applyFill="1" applyBorder="1" applyAlignment="1">
      <alignment horizontal="center"/>
    </xf>
    <xf numFmtId="0" fontId="23" fillId="0" borderId="65" xfId="1" applyNumberFormat="1" applyFont="1" applyFill="1" applyBorder="1" applyAlignment="1" applyProtection="1">
      <alignment horizontal="center" vertical="center" shrinkToFit="1"/>
      <protection hidden="1"/>
    </xf>
    <xf numFmtId="3" fontId="25" fillId="0" borderId="37" xfId="1" applyNumberFormat="1" applyFont="1" applyFill="1" applyBorder="1" applyAlignment="1">
      <alignment horizontal="center" vertical="center"/>
    </xf>
    <xf numFmtId="0" fontId="26" fillId="5" borderId="38" xfId="1" applyNumberFormat="1" applyFont="1" applyFill="1" applyBorder="1" applyAlignment="1" applyProtection="1">
      <alignment horizontal="center" vertical="center"/>
      <protection hidden="1"/>
    </xf>
    <xf numFmtId="0" fontId="26" fillId="5" borderId="27" xfId="1" applyNumberFormat="1" applyFont="1" applyFill="1" applyBorder="1" applyAlignment="1" applyProtection="1">
      <alignment horizontal="center" vertical="center"/>
      <protection hidden="1"/>
    </xf>
    <xf numFmtId="0" fontId="3" fillId="5" borderId="37" xfId="1" applyNumberFormat="1" applyFont="1" applyFill="1" applyBorder="1" applyAlignment="1" applyProtection="1">
      <alignment horizontal="left" vertical="center" shrinkToFit="1"/>
      <protection hidden="1"/>
    </xf>
    <xf numFmtId="0" fontId="3" fillId="5" borderId="0" xfId="1" applyNumberFormat="1" applyFont="1" applyFill="1" applyBorder="1" applyAlignment="1" applyProtection="1">
      <alignment horizontal="left" vertical="center" shrinkToFit="1"/>
      <protection hidden="1"/>
    </xf>
    <xf numFmtId="0" fontId="3" fillId="5" borderId="19" xfId="1" applyNumberFormat="1" applyFont="1" applyFill="1" applyBorder="1" applyAlignment="1" applyProtection="1">
      <alignment horizontal="left" vertical="center" shrinkToFit="1"/>
      <protection hidden="1"/>
    </xf>
    <xf numFmtId="0" fontId="3" fillId="5" borderId="27" xfId="1" applyNumberFormat="1" applyFont="1" applyFill="1" applyBorder="1" applyAlignment="1" applyProtection="1">
      <alignment horizontal="left" vertical="center" shrinkToFit="1"/>
      <protection hidden="1"/>
    </xf>
    <xf numFmtId="0" fontId="6" fillId="0" borderId="0" xfId="1" applyNumberFormat="1" applyFont="1" applyFill="1" applyBorder="1"/>
    <xf numFmtId="0" fontId="65" fillId="0" borderId="0" xfId="1" applyNumberFormat="1" applyFont="1" applyFill="1" applyBorder="1"/>
    <xf numFmtId="0" fontId="6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/>
    <xf numFmtId="0" fontId="8" fillId="5" borderId="24" xfId="8" applyFont="1" applyFill="1" applyBorder="1" applyAlignment="1" applyProtection="1">
      <alignment horizontal="center" shrinkToFit="1"/>
      <protection hidden="1"/>
    </xf>
    <xf numFmtId="0" fontId="8" fillId="5" borderId="26" xfId="8" applyFont="1" applyFill="1" applyBorder="1" applyAlignment="1" applyProtection="1">
      <alignment horizontal="center" shrinkToFit="1"/>
      <protection hidden="1"/>
    </xf>
    <xf numFmtId="0" fontId="8" fillId="5" borderId="38" xfId="8" applyFont="1" applyFill="1" applyBorder="1" applyAlignment="1" applyProtection="1">
      <alignment shrinkToFit="1"/>
      <protection hidden="1"/>
    </xf>
    <xf numFmtId="0" fontId="8" fillId="5" borderId="27" xfId="8" applyFont="1" applyFill="1" applyBorder="1" applyAlignment="1" applyProtection="1">
      <alignment shrinkToFit="1"/>
      <protection hidden="1"/>
    </xf>
    <xf numFmtId="0" fontId="3" fillId="5" borderId="15" xfId="9" applyFont="1" applyFill="1" applyBorder="1" applyAlignment="1" applyProtection="1">
      <alignment horizontal="center" vertical="center" wrapText="1"/>
      <protection hidden="1"/>
    </xf>
    <xf numFmtId="0" fontId="3" fillId="5" borderId="29" xfId="9" applyFont="1" applyFill="1" applyBorder="1" applyAlignment="1" applyProtection="1">
      <alignment horizontal="center" vertical="center" wrapText="1"/>
      <protection hidden="1"/>
    </xf>
    <xf numFmtId="0" fontId="9" fillId="4" borderId="16" xfId="9" applyFont="1" applyFill="1" applyBorder="1" applyAlignment="1" applyProtection="1">
      <alignment horizontal="center" vertical="center" shrinkToFit="1"/>
      <protection hidden="1"/>
    </xf>
    <xf numFmtId="3" fontId="9" fillId="4" borderId="132" xfId="9" applyNumberFormat="1" applyFont="1" applyFill="1" applyBorder="1" applyAlignment="1" applyProtection="1">
      <alignment horizontal="center" vertical="center" shrinkToFit="1"/>
      <protection hidden="1"/>
    </xf>
    <xf numFmtId="0" fontId="9" fillId="4" borderId="20" xfId="9" applyFont="1" applyFill="1" applyBorder="1" applyAlignment="1" applyProtection="1">
      <alignment horizontal="center" vertical="center" shrinkToFit="1"/>
      <protection hidden="1"/>
    </xf>
    <xf numFmtId="3" fontId="9" fillId="4" borderId="59" xfId="9" applyNumberFormat="1" applyFont="1" applyFill="1" applyBorder="1" applyAlignment="1" applyProtection="1">
      <alignment horizontal="center" vertical="center" shrinkToFit="1"/>
      <protection hidden="1"/>
    </xf>
    <xf numFmtId="0" fontId="9" fillId="4" borderId="30" xfId="9" applyFont="1" applyFill="1" applyBorder="1" applyAlignment="1" applyProtection="1">
      <alignment horizontal="center" vertical="center" shrinkToFit="1"/>
      <protection hidden="1"/>
    </xf>
    <xf numFmtId="3" fontId="9" fillId="4" borderId="133" xfId="9" applyNumberFormat="1" applyFont="1" applyFill="1" applyBorder="1" applyAlignment="1" applyProtection="1">
      <alignment horizontal="center" vertical="center" shrinkToFit="1"/>
      <protection hidden="1"/>
    </xf>
    <xf numFmtId="0" fontId="25" fillId="11" borderId="10" xfId="8" applyFill="1" applyBorder="1" applyAlignment="1">
      <alignment horizontal="center" vertical="center"/>
    </xf>
    <xf numFmtId="0" fontId="25" fillId="0" borderId="37" xfId="8" applyBorder="1" applyAlignment="1" applyProtection="1">
      <alignment shrinkToFit="1"/>
      <protection hidden="1"/>
    </xf>
    <xf numFmtId="0" fontId="25" fillId="0" borderId="20" xfId="8" applyBorder="1" applyAlignment="1" applyProtection="1">
      <alignment horizontal="center" shrinkToFit="1"/>
      <protection hidden="1"/>
    </xf>
    <xf numFmtId="0" fontId="25" fillId="0" borderId="24" xfId="8" applyBorder="1" applyAlignment="1" applyProtection="1">
      <alignment horizontal="center" shrinkToFit="1"/>
      <protection hidden="1"/>
    </xf>
    <xf numFmtId="0" fontId="25" fillId="0" borderId="39" xfId="8" applyBorder="1" applyAlignment="1" applyProtection="1">
      <alignment horizontal="center" shrinkToFit="1"/>
      <protection hidden="1"/>
    </xf>
    <xf numFmtId="0" fontId="25" fillId="0" borderId="40" xfId="8" applyBorder="1" applyAlignment="1" applyProtection="1">
      <alignment horizontal="center" shrinkToFit="1"/>
      <protection hidden="1"/>
    </xf>
    <xf numFmtId="0" fontId="25" fillId="0" borderId="18" xfId="8" applyBorder="1" applyAlignment="1" applyProtection="1">
      <alignment horizontal="center" shrinkToFit="1"/>
      <protection hidden="1"/>
    </xf>
    <xf numFmtId="0" fontId="25" fillId="0" borderId="37" xfId="8" applyBorder="1" applyAlignment="1" applyProtection="1">
      <alignment horizontal="center" shrinkToFit="1"/>
      <protection hidden="1"/>
    </xf>
    <xf numFmtId="0" fontId="25" fillId="0" borderId="102" xfId="8" applyBorder="1" applyAlignment="1" applyProtection="1">
      <alignment horizontal="center" shrinkToFit="1"/>
      <protection hidden="1"/>
    </xf>
    <xf numFmtId="0" fontId="25" fillId="0" borderId="0" xfId="8" applyAlignment="1" applyProtection="1">
      <alignment horizontal="center" shrinkToFit="1"/>
      <protection hidden="1"/>
    </xf>
    <xf numFmtId="0" fontId="8" fillId="0" borderId="27" xfId="8" applyFont="1" applyBorder="1" applyAlignment="1" applyProtection="1">
      <alignment shrinkToFit="1"/>
      <protection hidden="1"/>
    </xf>
    <xf numFmtId="0" fontId="25" fillId="0" borderId="41" xfId="8" applyBorder="1" applyAlignment="1" applyProtection="1">
      <alignment shrinkToFit="1"/>
      <protection hidden="1"/>
    </xf>
    <xf numFmtId="0" fontId="25" fillId="0" borderId="22" xfId="8" applyBorder="1" applyAlignment="1" applyProtection="1">
      <alignment horizontal="center" shrinkToFit="1"/>
      <protection hidden="1"/>
    </xf>
    <xf numFmtId="0" fontId="25" fillId="0" borderId="26" xfId="8" applyBorder="1" applyAlignment="1" applyProtection="1">
      <alignment horizontal="center" shrinkToFit="1"/>
      <protection hidden="1"/>
    </xf>
    <xf numFmtId="0" fontId="25" fillId="0" borderId="23" xfId="8" applyBorder="1" applyAlignment="1" applyProtection="1">
      <alignment horizontal="center" shrinkToFit="1"/>
      <protection hidden="1"/>
    </xf>
    <xf numFmtId="0" fontId="25" fillId="0" borderId="58" xfId="8" applyBorder="1" applyAlignment="1" applyProtection="1">
      <alignment horizontal="center" shrinkToFit="1"/>
      <protection hidden="1"/>
    </xf>
    <xf numFmtId="0" fontId="25" fillId="0" borderId="69" xfId="8" applyBorder="1" applyAlignment="1" applyProtection="1">
      <alignment horizontal="center" shrinkToFit="1"/>
      <protection hidden="1"/>
    </xf>
    <xf numFmtId="0" fontId="25" fillId="0" borderId="59" xfId="8" applyBorder="1" applyAlignment="1" applyProtection="1">
      <alignment horizontal="center" shrinkToFit="1"/>
      <protection hidden="1"/>
    </xf>
    <xf numFmtId="0" fontId="8" fillId="0" borderId="26" xfId="8" applyFont="1" applyBorder="1" applyAlignment="1" applyProtection="1">
      <alignment horizontal="center" shrinkToFit="1"/>
      <protection hidden="1"/>
    </xf>
    <xf numFmtId="0" fontId="25" fillId="0" borderId="68" xfId="8" applyBorder="1" applyAlignment="1" applyProtection="1">
      <alignment horizontal="center"/>
      <protection hidden="1"/>
    </xf>
    <xf numFmtId="0" fontId="25" fillId="0" borderId="43" xfId="8" applyBorder="1" applyAlignment="1" applyProtection="1">
      <alignment horizontal="center"/>
      <protection hidden="1"/>
    </xf>
    <xf numFmtId="0" fontId="8" fillId="0" borderId="28" xfId="8" applyFont="1" applyBorder="1" applyAlignment="1" applyProtection="1">
      <alignment shrinkToFit="1"/>
      <protection hidden="1"/>
    </xf>
    <xf numFmtId="0" fontId="25" fillId="0" borderId="65" xfId="8" applyBorder="1" applyAlignment="1" applyProtection="1">
      <alignment shrinkToFit="1"/>
      <protection hidden="1"/>
    </xf>
    <xf numFmtId="0" fontId="25" fillId="0" borderId="31" xfId="8" applyBorder="1" applyAlignment="1" applyProtection="1">
      <alignment horizontal="center" shrinkToFit="1"/>
      <protection hidden="1"/>
    </xf>
    <xf numFmtId="0" fontId="25" fillId="0" borderId="45" xfId="8" applyBorder="1" applyAlignment="1" applyProtection="1">
      <alignment horizontal="center" shrinkToFit="1"/>
      <protection hidden="1"/>
    </xf>
    <xf numFmtId="0" fontId="25" fillId="0" borderId="44" xfId="8" applyBorder="1" applyAlignment="1" applyProtection="1">
      <alignment horizontal="center" shrinkToFit="1"/>
      <protection hidden="1"/>
    </xf>
    <xf numFmtId="0" fontId="25" fillId="0" borderId="60" xfId="8" applyBorder="1" applyAlignment="1" applyProtection="1">
      <alignment horizontal="center" shrinkToFit="1"/>
      <protection hidden="1"/>
    </xf>
    <xf numFmtId="0" fontId="25" fillId="0" borderId="43" xfId="8" applyBorder="1" applyAlignment="1" applyProtection="1">
      <alignment horizontal="center" shrinkToFit="1"/>
      <protection hidden="1"/>
    </xf>
    <xf numFmtId="0" fontId="25" fillId="0" borderId="46" xfId="8" applyBorder="1" applyAlignment="1" applyProtection="1">
      <alignment horizontal="center" shrinkToFit="1"/>
      <protection hidden="1"/>
    </xf>
    <xf numFmtId="0" fontId="8" fillId="0" borderId="45" xfId="8" applyFont="1" applyBorder="1" applyAlignment="1" applyProtection="1">
      <alignment horizontal="center" shrinkToFit="1"/>
      <protection hidden="1"/>
    </xf>
    <xf numFmtId="0" fontId="25" fillId="4" borderId="20" xfId="8" applyFill="1" applyBorder="1" applyAlignment="1" applyProtection="1">
      <alignment horizontal="center" shrinkToFit="1"/>
      <protection hidden="1"/>
    </xf>
    <xf numFmtId="0" fontId="25" fillId="4" borderId="42" xfId="8" applyFill="1" applyBorder="1" applyAlignment="1" applyProtection="1">
      <alignment horizontal="center" shrinkToFit="1"/>
      <protection hidden="1"/>
    </xf>
    <xf numFmtId="0" fontId="6" fillId="0" borderId="18" xfId="9" applyFont="1" applyBorder="1" applyAlignment="1" applyProtection="1">
      <alignment horizontal="center" vertical="center" shrinkToFit="1"/>
      <protection hidden="1"/>
    </xf>
    <xf numFmtId="0" fontId="6" fillId="0" borderId="24" xfId="9" applyFont="1" applyBorder="1" applyAlignment="1" applyProtection="1">
      <alignment horizontal="center" vertical="center" shrinkToFit="1"/>
      <protection hidden="1"/>
    </xf>
    <xf numFmtId="0" fontId="6" fillId="0" borderId="33" xfId="9" applyFont="1" applyBorder="1" applyAlignment="1" applyProtection="1">
      <alignment horizontal="center" vertical="center" shrinkToFit="1"/>
      <protection hidden="1"/>
    </xf>
    <xf numFmtId="3" fontId="25" fillId="11" borderId="8" xfId="9" applyNumberFormat="1" applyFill="1" applyBorder="1" applyAlignment="1">
      <alignment horizontal="center" vertical="center"/>
    </xf>
    <xf numFmtId="3" fontId="25" fillId="11" borderId="10" xfId="9" applyNumberFormat="1" applyFill="1" applyBorder="1" applyAlignment="1">
      <alignment horizontal="center" vertical="center"/>
    </xf>
    <xf numFmtId="3" fontId="25" fillId="11" borderId="35" xfId="9" applyNumberFormat="1" applyFill="1" applyBorder="1" applyAlignment="1">
      <alignment horizontal="center" vertical="center"/>
    </xf>
    <xf numFmtId="0" fontId="3" fillId="0" borderId="37" xfId="9" applyFont="1" applyBorder="1" applyAlignment="1" applyProtection="1">
      <alignment horizontal="left" vertical="center" shrinkToFit="1"/>
      <protection hidden="1"/>
    </xf>
    <xf numFmtId="0" fontId="9" fillId="0" borderId="39" xfId="9" applyFont="1" applyBorder="1" applyAlignment="1" applyProtection="1">
      <alignment horizontal="center" vertical="center" shrinkToFit="1"/>
      <protection hidden="1"/>
    </xf>
    <xf numFmtId="3" fontId="9" fillId="0" borderId="42" xfId="9" applyNumberFormat="1" applyFont="1" applyBorder="1" applyAlignment="1" applyProtection="1">
      <alignment horizontal="right" vertical="center" shrinkToFit="1"/>
      <protection hidden="1"/>
    </xf>
    <xf numFmtId="0" fontId="10" fillId="0" borderId="24" xfId="9" applyFont="1" applyBorder="1" applyAlignment="1" applyProtection="1">
      <alignment horizontal="center" vertical="center" shrinkToFit="1"/>
      <protection hidden="1"/>
    </xf>
    <xf numFmtId="0" fontId="3" fillId="0" borderId="23" xfId="9" applyFont="1" applyBorder="1" applyAlignment="1" applyProtection="1">
      <alignment horizontal="center" vertical="center" shrinkToFit="1"/>
      <protection hidden="1"/>
    </xf>
    <xf numFmtId="0" fontId="10" fillId="0" borderId="26" xfId="9" applyFont="1" applyBorder="1" applyAlignment="1" applyProtection="1">
      <alignment horizontal="center" vertical="center" shrinkToFit="1"/>
      <protection hidden="1"/>
    </xf>
    <xf numFmtId="0" fontId="3" fillId="0" borderId="43" xfId="9" applyFont="1" applyBorder="1" applyAlignment="1" applyProtection="1">
      <alignment horizontal="left" vertical="center" shrinkToFit="1"/>
      <protection hidden="1"/>
    </xf>
    <xf numFmtId="0" fontId="3" fillId="0" borderId="44" xfId="9" applyFont="1" applyBorder="1" applyAlignment="1" applyProtection="1">
      <alignment horizontal="center" vertical="center" shrinkToFit="1"/>
      <protection hidden="1"/>
    </xf>
    <xf numFmtId="0" fontId="9" fillId="0" borderId="44" xfId="9" applyFont="1" applyBorder="1" applyAlignment="1" applyProtection="1">
      <alignment horizontal="center" vertical="center" shrinkToFit="1"/>
      <protection hidden="1"/>
    </xf>
    <xf numFmtId="0" fontId="25" fillId="0" borderId="0" xfId="8" applyAlignment="1">
      <alignment horizontal="center"/>
    </xf>
    <xf numFmtId="0" fontId="25" fillId="0" borderId="0" xfId="8" applyAlignment="1">
      <alignment shrinkToFit="1"/>
    </xf>
    <xf numFmtId="0" fontId="25" fillId="0" borderId="0" xfId="8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48" fillId="0" borderId="0" xfId="8" applyFont="1" applyAlignment="1">
      <alignment shrinkToFit="1"/>
    </xf>
    <xf numFmtId="164" fontId="25" fillId="11" borderId="9" xfId="8" applyNumberFormat="1" applyFill="1" applyBorder="1" applyAlignment="1">
      <alignment horizontal="center" vertical="center"/>
    </xf>
    <xf numFmtId="164" fontId="25" fillId="11" borderId="10" xfId="8" applyNumberFormat="1" applyFill="1" applyBorder="1" applyAlignment="1">
      <alignment horizontal="center" vertical="center"/>
    </xf>
    <xf numFmtId="164" fontId="25" fillId="11" borderId="7" xfId="8" applyNumberFormat="1" applyFill="1" applyBorder="1" applyAlignment="1">
      <alignment horizontal="center" vertical="center"/>
    </xf>
    <xf numFmtId="164" fontId="25" fillId="11" borderId="8" xfId="8" applyNumberFormat="1" applyFill="1" applyBorder="1" applyAlignment="1">
      <alignment horizontal="center" vertical="center"/>
    </xf>
    <xf numFmtId="0" fontId="25" fillId="11" borderId="9" xfId="8" applyFill="1" applyBorder="1" applyAlignment="1">
      <alignment horizontal="center" vertical="center"/>
    </xf>
    <xf numFmtId="0" fontId="25" fillId="0" borderId="66" xfId="8" applyBorder="1" applyAlignment="1" applyProtection="1">
      <alignment horizontal="center"/>
      <protection hidden="1"/>
    </xf>
    <xf numFmtId="0" fontId="41" fillId="0" borderId="115" xfId="1" applyNumberFormat="1" applyFont="1" applyFill="1" applyBorder="1" applyAlignment="1" applyProtection="1">
      <alignment horizontal="center" vertical="center" shrinkToFit="1"/>
      <protection hidden="1"/>
    </xf>
    <xf numFmtId="0" fontId="41" fillId="0" borderId="117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117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118" xfId="1" applyNumberFormat="1" applyFont="1" applyFill="1" applyBorder="1" applyAlignment="1" applyProtection="1">
      <alignment horizontal="right" vertical="center" shrinkToFit="1"/>
      <protection hidden="1"/>
    </xf>
    <xf numFmtId="0" fontId="0" fillId="7" borderId="82" xfId="1" applyNumberFormat="1" applyFont="1" applyFill="1" applyBorder="1" applyAlignment="1">
      <alignment horizontal="center" vertical="center"/>
    </xf>
    <xf numFmtId="0" fontId="0" fillId="7" borderId="144" xfId="1" applyNumberFormat="1" applyFont="1" applyFill="1" applyBorder="1" applyAlignment="1">
      <alignment horizontal="center" vertical="center"/>
    </xf>
    <xf numFmtId="0" fontId="0" fillId="7" borderId="84" xfId="1" applyNumberFormat="1" applyFont="1" applyFill="1" applyBorder="1" applyAlignment="1">
      <alignment horizontal="center" vertical="center"/>
    </xf>
    <xf numFmtId="0" fontId="0" fillId="7" borderId="143" xfId="1" applyNumberFormat="1" applyFont="1" applyFill="1" applyBorder="1" applyAlignment="1">
      <alignment horizontal="center" vertical="center"/>
    </xf>
    <xf numFmtId="0" fontId="3" fillId="5" borderId="41" xfId="1" applyNumberFormat="1" applyFont="1" applyFill="1" applyBorder="1" applyAlignment="1">
      <alignment horizontal="left"/>
    </xf>
    <xf numFmtId="3" fontId="45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45" fillId="0" borderId="116" xfId="1" applyNumberFormat="1" applyFont="1" applyFill="1" applyBorder="1" applyAlignment="1" applyProtection="1">
      <alignment horizontal="center" vertical="center" shrinkToFit="1"/>
      <protection hidden="1"/>
    </xf>
    <xf numFmtId="3" fontId="45" fillId="0" borderId="40" xfId="1" applyNumberFormat="1" applyFont="1" applyFill="1" applyBorder="1" applyAlignment="1" applyProtection="1">
      <alignment horizontal="center" vertical="center" shrinkToFit="1"/>
      <protection hidden="1"/>
    </xf>
    <xf numFmtId="3" fontId="45" fillId="0" borderId="118" xfId="1" applyNumberFormat="1" applyFont="1" applyFill="1" applyBorder="1" applyAlignment="1" applyProtection="1">
      <alignment horizontal="center" vertical="center" shrinkToFit="1"/>
      <protection hidden="1"/>
    </xf>
    <xf numFmtId="0" fontId="25" fillId="4" borderId="22" xfId="8" applyFill="1" applyBorder="1" applyAlignment="1" applyProtection="1">
      <alignment horizontal="center" shrinkToFit="1"/>
      <protection hidden="1"/>
    </xf>
    <xf numFmtId="0" fontId="25" fillId="4" borderId="59" xfId="8" applyFill="1" applyBorder="1" applyAlignment="1" applyProtection="1">
      <alignment horizontal="center" shrinkToFit="1"/>
      <protection hidden="1"/>
    </xf>
    <xf numFmtId="3" fontId="9" fillId="0" borderId="145" xfId="1" applyNumberFormat="1" applyFont="1" applyFill="1" applyBorder="1" applyAlignment="1" applyProtection="1">
      <alignment horizontal="right" vertical="center" shrinkToFit="1"/>
      <protection hidden="1"/>
    </xf>
    <xf numFmtId="3" fontId="9" fillId="0" borderId="146" xfId="1" applyNumberFormat="1" applyFont="1" applyFill="1" applyBorder="1" applyAlignment="1" applyProtection="1">
      <alignment horizontal="right" vertical="center" shrinkToFit="1"/>
      <protection hidden="1"/>
    </xf>
    <xf numFmtId="3" fontId="9" fillId="0" borderId="147" xfId="1" applyNumberFormat="1" applyFont="1" applyFill="1" applyBorder="1" applyAlignment="1" applyProtection="1">
      <alignment horizontal="right" vertical="center" shrinkToFit="1"/>
      <protection hidden="1"/>
    </xf>
    <xf numFmtId="0" fontId="11" fillId="0" borderId="148" xfId="1" applyNumberFormat="1" applyFont="1" applyFill="1" applyBorder="1" applyAlignment="1" applyProtection="1">
      <alignment horizontal="center" vertical="center"/>
      <protection hidden="1"/>
    </xf>
    <xf numFmtId="0" fontId="4" fillId="5" borderId="9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49" xfId="1" applyNumberFormat="1" applyFont="1" applyFill="1" applyBorder="1" applyAlignment="1" applyProtection="1">
      <alignment horizontal="center" vertical="center" shrinkToFit="1"/>
      <protection hidden="1"/>
    </xf>
    <xf numFmtId="3" fontId="11" fillId="0" borderId="102" xfId="1" applyNumberFormat="1" applyFont="1" applyFill="1" applyBorder="1" applyAlignment="1" applyProtection="1">
      <alignment horizontal="center" vertical="center" shrinkToFit="1"/>
      <protection hidden="1"/>
    </xf>
    <xf numFmtId="0" fontId="4" fillId="0" borderId="150" xfId="1" applyNumberFormat="1" applyFont="1" applyFill="1" applyBorder="1" applyAlignment="1" applyProtection="1">
      <alignment horizontal="center" vertical="center" shrinkToFit="1"/>
      <protection hidden="1"/>
    </xf>
    <xf numFmtId="3" fontId="11" fillId="0" borderId="67" xfId="1" applyNumberFormat="1" applyFont="1" applyFill="1" applyBorder="1" applyAlignment="1" applyProtection="1">
      <alignment horizontal="center" vertical="center" shrinkToFit="1"/>
      <protection hidden="1"/>
    </xf>
    <xf numFmtId="3" fontId="11" fillId="0" borderId="67" xfId="1" applyNumberFormat="1" applyFont="1" applyFill="1" applyBorder="1" applyAlignment="1" applyProtection="1">
      <alignment horizontal="right" vertical="center" shrinkToFit="1"/>
      <protection hidden="1"/>
    </xf>
    <xf numFmtId="0" fontId="9" fillId="4" borderId="151" xfId="1" applyNumberFormat="1" applyFont="1" applyFill="1" applyBorder="1" applyAlignment="1" applyProtection="1">
      <alignment horizontal="center" vertical="center" shrinkToFit="1"/>
      <protection hidden="1"/>
    </xf>
    <xf numFmtId="0" fontId="9" fillId="5" borderId="114" xfId="1" applyNumberFormat="1" applyFont="1" applyFill="1" applyBorder="1" applyAlignment="1" applyProtection="1">
      <alignment horizontal="center" vertical="center"/>
      <protection hidden="1"/>
    </xf>
    <xf numFmtId="3" fontId="9" fillId="4" borderId="134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113" xfId="1" applyNumberFormat="1" applyFont="1" applyFill="1" applyBorder="1" applyAlignment="1" applyProtection="1">
      <alignment horizontal="center" vertical="center"/>
      <protection hidden="1"/>
    </xf>
    <xf numFmtId="0" fontId="3" fillId="0" borderId="152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153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154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155" xfId="1" applyNumberFormat="1" applyFont="1" applyFill="1" applyBorder="1" applyAlignment="1" applyProtection="1">
      <alignment horizontal="right" vertical="center" shrinkToFit="1"/>
      <protection hidden="1"/>
    </xf>
    <xf numFmtId="0" fontId="25" fillId="0" borderId="89" xfId="1" applyNumberFormat="1" applyFont="1" applyFill="1" applyBorder="1" applyAlignment="1">
      <alignment horizontal="center" vertical="center"/>
    </xf>
    <xf numFmtId="0" fontId="25" fillId="0" borderId="65" xfId="1" applyNumberFormat="1" applyFont="1" applyFill="1" applyBorder="1" applyAlignment="1">
      <alignment horizontal="center" vertical="center"/>
    </xf>
    <xf numFmtId="0" fontId="25" fillId="0" borderId="90" xfId="1" applyNumberFormat="1" applyFont="1" applyFill="1" applyBorder="1" applyAlignment="1">
      <alignment horizontal="center" vertical="center"/>
    </xf>
    <xf numFmtId="3" fontId="23" fillId="0" borderId="24" xfId="1" applyNumberFormat="1" applyFont="1" applyFill="1" applyBorder="1" applyAlignment="1" applyProtection="1">
      <alignment horizontal="center" vertical="center" shrinkToFit="1"/>
      <protection hidden="1"/>
    </xf>
    <xf numFmtId="0" fontId="25" fillId="0" borderId="24" xfId="1" applyNumberFormat="1" applyFont="1" applyFill="1" applyBorder="1"/>
    <xf numFmtId="0" fontId="25" fillId="0" borderId="32" xfId="1" applyNumberFormat="1" applyFont="1" applyFill="1" applyBorder="1" applyAlignment="1">
      <alignment horizontal="center" vertical="center"/>
    </xf>
    <xf numFmtId="0" fontId="25" fillId="0" borderId="91" xfId="1" applyNumberFormat="1" applyFont="1" applyFill="1" applyBorder="1" applyAlignment="1">
      <alignment horizontal="center" vertical="center"/>
    </xf>
    <xf numFmtId="0" fontId="25" fillId="0" borderId="43" xfId="1" applyNumberFormat="1" applyFont="1" applyFill="1" applyBorder="1" applyAlignment="1">
      <alignment horizontal="center" vertical="center"/>
    </xf>
    <xf numFmtId="3" fontId="25" fillId="0" borderId="120" xfId="1" applyNumberFormat="1" applyFont="1" applyFill="1" applyBorder="1" applyAlignment="1">
      <alignment horizontal="center" vertical="center"/>
    </xf>
    <xf numFmtId="3" fontId="23" fillId="0" borderId="37" xfId="1" applyNumberFormat="1" applyFont="1" applyFill="1" applyBorder="1" applyAlignment="1" applyProtection="1">
      <alignment horizontal="center" vertical="center" shrinkToFit="1"/>
      <protection hidden="1"/>
    </xf>
    <xf numFmtId="0" fontId="25" fillId="0" borderId="37" xfId="1" applyNumberFormat="1" applyFont="1" applyFill="1" applyBorder="1"/>
    <xf numFmtId="3" fontId="25" fillId="0" borderId="32" xfId="1" applyNumberFormat="1" applyFont="1" applyFill="1" applyBorder="1" applyAlignment="1">
      <alignment horizontal="center" vertical="center"/>
    </xf>
    <xf numFmtId="0" fontId="25" fillId="0" borderId="92" xfId="1" applyNumberFormat="1" applyFont="1" applyFill="1" applyBorder="1" applyAlignment="1">
      <alignment horizontal="center" vertical="center"/>
    </xf>
    <xf numFmtId="3" fontId="23" fillId="0" borderId="40" xfId="1" applyNumberFormat="1" applyFont="1" applyFill="1" applyBorder="1" applyAlignment="1" applyProtection="1">
      <alignment horizontal="center" vertical="center" shrinkToFit="1"/>
      <protection hidden="1"/>
    </xf>
    <xf numFmtId="0" fontId="25" fillId="0" borderId="40" xfId="1" applyNumberFormat="1" applyFont="1" applyFill="1" applyBorder="1"/>
    <xf numFmtId="3" fontId="25" fillId="0" borderId="92" xfId="1" applyNumberFormat="1" applyFont="1" applyFill="1" applyBorder="1" applyAlignment="1">
      <alignment horizontal="center" vertical="center"/>
    </xf>
    <xf numFmtId="3" fontId="23" fillId="0" borderId="32" xfId="1" applyNumberFormat="1" applyFont="1" applyFill="1" applyBorder="1" applyAlignment="1" applyProtection="1">
      <alignment horizontal="right" vertical="center" shrinkToFit="1"/>
      <protection hidden="1"/>
    </xf>
    <xf numFmtId="3" fontId="25" fillId="0" borderId="40" xfId="1" applyNumberFormat="1" applyFont="1" applyFill="1" applyBorder="1"/>
    <xf numFmtId="0" fontId="25" fillId="4" borderId="89" xfId="1" applyNumberFormat="1" applyFont="1" applyFill="1" applyBorder="1" applyAlignment="1">
      <alignment horizontal="center"/>
    </xf>
    <xf numFmtId="0" fontId="62" fillId="14" borderId="97" xfId="0" applyFont="1" applyFill="1" applyBorder="1" applyAlignment="1">
      <alignment horizontal="center" vertical="center"/>
    </xf>
    <xf numFmtId="0" fontId="63" fillId="15" borderId="97" xfId="0" applyFont="1" applyFill="1" applyBorder="1" applyAlignment="1">
      <alignment horizontal="center" vertical="center" wrapText="1"/>
    </xf>
    <xf numFmtId="0" fontId="3" fillId="0" borderId="20" xfId="0" applyFont="1" applyBorder="1" applyAlignment="1" applyProtection="1">
      <alignment horizontal="center" vertical="center" shrinkToFit="1"/>
      <protection hidden="1"/>
    </xf>
    <xf numFmtId="3" fontId="9" fillId="0" borderId="24" xfId="0" applyNumberFormat="1" applyFont="1" applyBorder="1" applyAlignment="1" applyProtection="1">
      <alignment horizontal="right" vertical="center" shrinkToFit="1"/>
      <protection hidden="1"/>
    </xf>
    <xf numFmtId="0" fontId="3" fillId="0" borderId="39" xfId="0" applyFont="1" applyBorder="1" applyAlignment="1" applyProtection="1">
      <alignment horizontal="center" vertical="center" shrinkToFit="1"/>
      <protection hidden="1"/>
    </xf>
    <xf numFmtId="3" fontId="9" fillId="0" borderId="40" xfId="0" applyNumberFormat="1" applyFont="1" applyBorder="1" applyAlignment="1" applyProtection="1">
      <alignment horizontal="right" vertical="center" shrinkToFit="1"/>
      <protection hidden="1"/>
    </xf>
    <xf numFmtId="0" fontId="3" fillId="0" borderId="22" xfId="0" applyFont="1" applyBorder="1" applyAlignment="1" applyProtection="1">
      <alignment horizontal="center" vertical="center" shrinkToFit="1"/>
      <protection hidden="1"/>
    </xf>
    <xf numFmtId="3" fontId="9" fillId="0" borderId="26" xfId="0" applyNumberFormat="1" applyFont="1" applyBorder="1" applyAlignment="1" applyProtection="1">
      <alignment horizontal="right" vertical="center" shrinkToFit="1"/>
      <protection hidden="1"/>
    </xf>
    <xf numFmtId="0" fontId="3" fillId="0" borderId="23" xfId="0" applyFont="1" applyBorder="1" applyAlignment="1" applyProtection="1">
      <alignment horizontal="center" vertical="center" shrinkToFit="1"/>
      <protection hidden="1"/>
    </xf>
    <xf numFmtId="3" fontId="9" fillId="0" borderId="58" xfId="0" applyNumberFormat="1" applyFont="1" applyBorder="1" applyAlignment="1" applyProtection="1">
      <alignment horizontal="right" vertical="center" shrinkToFit="1"/>
      <protection hidden="1"/>
    </xf>
    <xf numFmtId="0" fontId="3" fillId="0" borderId="115" xfId="0" applyFont="1" applyBorder="1" applyAlignment="1" applyProtection="1">
      <alignment horizontal="center" vertical="center" shrinkToFit="1"/>
      <protection hidden="1"/>
    </xf>
    <xf numFmtId="3" fontId="9" fillId="0" borderId="116" xfId="0" applyNumberFormat="1" applyFont="1" applyBorder="1" applyAlignment="1" applyProtection="1">
      <alignment horizontal="right" vertical="center" shrinkToFit="1"/>
      <protection hidden="1"/>
    </xf>
    <xf numFmtId="0" fontId="3" fillId="0" borderId="117" xfId="0" applyFont="1" applyBorder="1" applyAlignment="1" applyProtection="1">
      <alignment horizontal="center" vertical="center" shrinkToFit="1"/>
      <protection hidden="1"/>
    </xf>
    <xf numFmtId="3" fontId="9" fillId="0" borderId="118" xfId="0" applyNumberFormat="1" applyFont="1" applyBorder="1" applyAlignment="1" applyProtection="1">
      <alignment horizontal="right" vertical="center" shrinkToFit="1"/>
      <protection hidden="1"/>
    </xf>
    <xf numFmtId="0" fontId="3" fillId="0" borderId="115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116" xfId="1" applyNumberFormat="1" applyFont="1" applyFill="1" applyBorder="1" applyAlignment="1" applyProtection="1">
      <alignment horizontal="right" vertical="center" shrinkToFit="1"/>
      <protection hidden="1"/>
    </xf>
    <xf numFmtId="0" fontId="10" fillId="0" borderId="24" xfId="0" applyFont="1" applyBorder="1" applyAlignment="1" applyProtection="1">
      <alignment horizontal="center" vertical="center" shrinkToFi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3" fontId="9" fillId="4" borderId="39" xfId="0" applyNumberFormat="1" applyFont="1" applyFill="1" applyBorder="1" applyAlignment="1" applyProtection="1">
      <alignment horizontal="right" vertical="center" shrinkToFit="1"/>
      <protection hidden="1"/>
    </xf>
    <xf numFmtId="0" fontId="9" fillId="4" borderId="22" xfId="0" applyFont="1" applyFill="1" applyBorder="1" applyAlignment="1" applyProtection="1">
      <alignment horizontal="center" vertical="center" shrinkToFit="1"/>
      <protection hidden="1"/>
    </xf>
    <xf numFmtId="3" fontId="9" fillId="4" borderId="59" xfId="0" applyNumberFormat="1" applyFont="1" applyFill="1" applyBorder="1" applyAlignment="1" applyProtection="1">
      <alignment horizontal="right" vertical="center" shrinkToFit="1"/>
      <protection hidden="1"/>
    </xf>
    <xf numFmtId="3" fontId="9" fillId="4" borderId="23" xfId="0" applyNumberFormat="1" applyFont="1" applyFill="1" applyBorder="1" applyAlignment="1" applyProtection="1">
      <alignment horizontal="right" vertical="center" shrinkToFit="1"/>
      <protection hidden="1"/>
    </xf>
    <xf numFmtId="0" fontId="9" fillId="4" borderId="115" xfId="0" applyFont="1" applyFill="1" applyBorder="1" applyAlignment="1" applyProtection="1">
      <alignment horizontal="center" vertical="center" shrinkToFit="1"/>
      <protection hidden="1"/>
    </xf>
    <xf numFmtId="3" fontId="9" fillId="4" borderId="117" xfId="0" applyNumberFormat="1" applyFont="1" applyFill="1" applyBorder="1" applyAlignment="1" applyProtection="1">
      <alignment horizontal="right" vertical="center" shrinkToFit="1"/>
      <protection hidden="1"/>
    </xf>
    <xf numFmtId="0" fontId="10" fillId="0" borderId="116" xfId="0" applyFont="1" applyBorder="1" applyAlignment="1" applyProtection="1">
      <alignment horizontal="center" vertical="center" shrinkToFit="1"/>
      <protection hidden="1"/>
    </xf>
    <xf numFmtId="0" fontId="3" fillId="5" borderId="15" xfId="0" applyFont="1" applyFill="1" applyBorder="1" applyAlignment="1" applyProtection="1">
      <alignment horizontal="center" vertical="center" wrapText="1"/>
      <protection hidden="1"/>
    </xf>
    <xf numFmtId="0" fontId="3" fillId="5" borderId="21" xfId="0" applyFont="1" applyFill="1" applyBorder="1" applyAlignment="1" applyProtection="1">
      <alignment horizontal="center" vertical="center" wrapText="1"/>
      <protection hidden="1"/>
    </xf>
    <xf numFmtId="0" fontId="3" fillId="5" borderId="114" xfId="0" applyFont="1" applyFill="1" applyBorder="1" applyAlignment="1" applyProtection="1">
      <alignment horizontal="center" vertical="center" wrapText="1"/>
      <protection hidden="1"/>
    </xf>
    <xf numFmtId="0" fontId="69" fillId="0" borderId="38" xfId="0" applyFont="1" applyBorder="1" applyAlignment="1" applyProtection="1">
      <alignment horizontal="left" vertical="center" shrinkToFit="1"/>
      <protection hidden="1"/>
    </xf>
    <xf numFmtId="3" fontId="69" fillId="0" borderId="40" xfId="0" applyNumberFormat="1" applyFont="1" applyBorder="1" applyAlignment="1" applyProtection="1">
      <alignment horizontal="right" vertical="center" shrinkToFit="1"/>
      <protection hidden="1"/>
    </xf>
    <xf numFmtId="3" fontId="69" fillId="0" borderId="15" xfId="0" applyNumberFormat="1" applyFont="1" applyBorder="1" applyAlignment="1" applyProtection="1">
      <alignment horizontal="right" vertical="center" shrinkToFit="1"/>
      <protection hidden="1"/>
    </xf>
    <xf numFmtId="0" fontId="69" fillId="0" borderId="27" xfId="0" applyFont="1" applyBorder="1" applyAlignment="1" applyProtection="1">
      <alignment horizontal="left" vertical="center" shrinkToFit="1"/>
      <protection hidden="1"/>
    </xf>
    <xf numFmtId="3" fontId="69" fillId="0" borderId="58" xfId="0" applyNumberFormat="1" applyFont="1" applyBorder="1" applyAlignment="1" applyProtection="1">
      <alignment horizontal="right" vertical="center" shrinkToFit="1"/>
      <protection hidden="1"/>
    </xf>
    <xf numFmtId="3" fontId="69" fillId="0" borderId="26" xfId="0" applyNumberFormat="1" applyFont="1" applyBorder="1" applyAlignment="1" applyProtection="1">
      <alignment horizontal="right" vertical="center" shrinkToFit="1"/>
      <protection hidden="1"/>
    </xf>
    <xf numFmtId="0" fontId="3" fillId="5" borderId="37" xfId="0" applyFont="1" applyFill="1" applyBorder="1" applyAlignment="1" applyProtection="1">
      <alignment horizontal="left" vertical="center" shrinkToFit="1"/>
      <protection hidden="1"/>
    </xf>
    <xf numFmtId="0" fontId="3" fillId="5" borderId="41" xfId="0" applyFont="1" applyFill="1" applyBorder="1" applyAlignment="1" applyProtection="1">
      <alignment horizontal="left" vertical="center" shrinkToFit="1"/>
      <protection hidden="1"/>
    </xf>
    <xf numFmtId="0" fontId="69" fillId="4" borderId="39" xfId="0" applyFont="1" applyFill="1" applyBorder="1" applyAlignment="1" applyProtection="1">
      <alignment horizontal="center" vertical="center" shrinkToFit="1"/>
      <protection hidden="1"/>
    </xf>
    <xf numFmtId="3" fontId="69" fillId="4" borderId="39" xfId="0" applyNumberFormat="1" applyFont="1" applyFill="1" applyBorder="1" applyAlignment="1" applyProtection="1">
      <alignment horizontal="right" vertical="center" shrinkToFit="1"/>
      <protection hidden="1"/>
    </xf>
    <xf numFmtId="0" fontId="9" fillId="13" borderId="39" xfId="1" applyNumberFormat="1" applyFont="1" applyFill="1" applyBorder="1" applyAlignment="1" applyProtection="1">
      <alignment horizontal="center" vertical="center" shrinkToFit="1"/>
      <protection hidden="1"/>
    </xf>
    <xf numFmtId="3" fontId="9" fillId="13" borderId="24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37" xfId="1" applyNumberFormat="1" applyFont="1" applyFill="1" applyBorder="1" applyAlignment="1" applyProtection="1">
      <alignment horizontal="left" vertical="center" shrinkToFit="1"/>
      <protection hidden="1"/>
    </xf>
    <xf numFmtId="0" fontId="3" fillId="0" borderId="114" xfId="1" applyNumberFormat="1" applyFont="1" applyFill="1" applyBorder="1" applyAlignment="1" applyProtection="1">
      <alignment horizontal="center" vertical="center"/>
      <protection hidden="1"/>
    </xf>
    <xf numFmtId="0" fontId="3" fillId="5" borderId="156" xfId="0" applyFont="1" applyFill="1" applyBorder="1" applyAlignment="1" applyProtection="1">
      <alignment horizontal="left" vertical="center" shrinkToFit="1"/>
      <protection hidden="1"/>
    </xf>
    <xf numFmtId="0" fontId="69" fillId="0" borderId="114" xfId="0" applyFont="1" applyBorder="1" applyAlignment="1" applyProtection="1">
      <alignment horizontal="left" vertical="center" shrinkToFit="1"/>
      <protection hidden="1"/>
    </xf>
    <xf numFmtId="3" fontId="69" fillId="0" borderId="118" xfId="0" applyNumberFormat="1" applyFont="1" applyBorder="1" applyAlignment="1" applyProtection="1">
      <alignment horizontal="right" vertical="center" shrinkToFit="1"/>
      <protection hidden="1"/>
    </xf>
    <xf numFmtId="3" fontId="69" fillId="0" borderId="116" xfId="0" applyNumberFormat="1" applyFont="1" applyBorder="1" applyAlignment="1" applyProtection="1">
      <alignment horizontal="right" vertical="center" shrinkToFit="1"/>
      <protection hidden="1"/>
    </xf>
    <xf numFmtId="0" fontId="17" fillId="0" borderId="117" xfId="1" applyNumberFormat="1" applyFont="1" applyFill="1" applyBorder="1" applyAlignment="1" applyProtection="1">
      <alignment horizontal="center" vertical="center" shrinkToFit="1"/>
      <protection hidden="1"/>
    </xf>
    <xf numFmtId="3" fontId="18" fillId="0" borderId="118" xfId="1" applyNumberFormat="1" applyFont="1" applyFill="1" applyBorder="1" applyAlignment="1" applyProtection="1">
      <alignment horizontal="right" vertical="center" shrinkToFit="1"/>
      <protection hidden="1"/>
    </xf>
    <xf numFmtId="0" fontId="17" fillId="0" borderId="115" xfId="1" applyNumberFormat="1" applyFont="1" applyFill="1" applyBorder="1" applyAlignment="1" applyProtection="1">
      <alignment horizontal="center" vertical="center" shrinkToFit="1"/>
      <protection hidden="1"/>
    </xf>
    <xf numFmtId="3" fontId="18" fillId="0" borderId="116" xfId="1" applyNumberFormat="1" applyFont="1" applyFill="1" applyBorder="1" applyAlignment="1" applyProtection="1">
      <alignment horizontal="right" vertical="center" shrinkToFit="1"/>
      <protection hidden="1"/>
    </xf>
    <xf numFmtId="0" fontId="69" fillId="4" borderId="117" xfId="0" applyFont="1" applyFill="1" applyBorder="1" applyAlignment="1" applyProtection="1">
      <alignment horizontal="center" vertical="center" shrinkToFit="1"/>
      <protection hidden="1"/>
    </xf>
    <xf numFmtId="3" fontId="69" fillId="4" borderId="117" xfId="0" applyNumberFormat="1" applyFont="1" applyFill="1" applyBorder="1" applyAlignment="1" applyProtection="1">
      <alignment horizontal="right" vertical="center" shrinkToFit="1"/>
      <protection hidden="1"/>
    </xf>
    <xf numFmtId="0" fontId="6" fillId="0" borderId="0" xfId="8" applyFont="1" applyAlignment="1">
      <alignment horizontal="center" vertical="center"/>
    </xf>
    <xf numFmtId="0" fontId="9" fillId="0" borderId="27" xfId="0" applyFont="1" applyBorder="1" applyAlignment="1" applyProtection="1">
      <alignment horizontal="left" vertical="center" shrinkToFit="1"/>
      <protection hidden="1"/>
    </xf>
    <xf numFmtId="3" fontId="25" fillId="4" borderId="121" xfId="1" applyNumberFormat="1" applyFont="1" applyFill="1" applyBorder="1" applyAlignment="1">
      <alignment horizontal="center"/>
    </xf>
    <xf numFmtId="3" fontId="25" fillId="4" borderId="122" xfId="1" applyNumberFormat="1" applyFont="1" applyFill="1" applyBorder="1" applyAlignment="1">
      <alignment horizontal="center"/>
    </xf>
    <xf numFmtId="0" fontId="25" fillId="13" borderId="20" xfId="1" applyNumberFormat="1" applyFont="1" applyFill="1" applyBorder="1" applyAlignment="1">
      <alignment horizontal="center"/>
    </xf>
    <xf numFmtId="0" fontId="25" fillId="13" borderId="122" xfId="1" applyNumberFormat="1" applyFont="1" applyFill="1" applyBorder="1" applyAlignment="1">
      <alignment horizontal="center"/>
    </xf>
    <xf numFmtId="0" fontId="9" fillId="13" borderId="38" xfId="1" applyNumberFormat="1" applyFont="1" applyFill="1" applyBorder="1" applyAlignment="1" applyProtection="1">
      <alignment horizontal="center" vertical="center"/>
      <protection hidden="1"/>
    </xf>
    <xf numFmtId="0" fontId="25" fillId="13" borderId="31" xfId="1" applyNumberFormat="1" applyFont="1" applyFill="1" applyBorder="1" applyAlignment="1">
      <alignment horizontal="center"/>
    </xf>
    <xf numFmtId="0" fontId="25" fillId="13" borderId="32" xfId="1" applyNumberFormat="1" applyFont="1" applyFill="1" applyBorder="1" applyAlignment="1">
      <alignment horizontal="center"/>
    </xf>
    <xf numFmtId="0" fontId="9" fillId="13" borderId="28" xfId="1" applyNumberFormat="1" applyFont="1" applyFill="1" applyBorder="1" applyAlignment="1" applyProtection="1">
      <alignment horizontal="center" vertical="center"/>
      <protection hidden="1"/>
    </xf>
    <xf numFmtId="0" fontId="19" fillId="13" borderId="110" xfId="1" applyNumberFormat="1" applyFont="1" applyFill="1" applyBorder="1" applyAlignment="1" applyProtection="1">
      <alignment horizontal="left" vertical="center" shrinkToFit="1"/>
      <protection hidden="1"/>
    </xf>
    <xf numFmtId="0" fontId="19" fillId="13" borderId="108" xfId="1" applyNumberFormat="1" applyFont="1" applyFill="1" applyBorder="1" applyAlignment="1" applyProtection="1">
      <alignment horizontal="left" vertical="center" shrinkToFit="1"/>
      <protection hidden="1"/>
    </xf>
    <xf numFmtId="0" fontId="19" fillId="0" borderId="156" xfId="1" applyNumberFormat="1" applyFont="1" applyFill="1" applyBorder="1" applyAlignment="1" applyProtection="1">
      <alignment horizontal="left" vertical="center" shrinkToFit="1"/>
      <protection hidden="1"/>
    </xf>
    <xf numFmtId="0" fontId="25" fillId="0" borderId="115" xfId="1" applyNumberFormat="1" applyFont="1" applyFill="1" applyBorder="1" applyAlignment="1">
      <alignment horizontal="center" vertical="center"/>
    </xf>
    <xf numFmtId="0" fontId="25" fillId="0" borderId="116" xfId="1" applyNumberFormat="1" applyFont="1" applyFill="1" applyBorder="1" applyAlignment="1">
      <alignment horizontal="center" vertical="center"/>
    </xf>
    <xf numFmtId="3" fontId="25" fillId="0" borderId="156" xfId="1" applyNumberFormat="1" applyFont="1" applyFill="1" applyBorder="1" applyAlignment="1">
      <alignment horizontal="center" vertical="center"/>
    </xf>
    <xf numFmtId="0" fontId="25" fillId="0" borderId="118" xfId="1" applyNumberFormat="1" applyFont="1" applyFill="1" applyBorder="1" applyAlignment="1">
      <alignment horizontal="center" vertical="center"/>
    </xf>
    <xf numFmtId="3" fontId="25" fillId="0" borderId="118" xfId="1" applyNumberFormat="1" applyFont="1" applyFill="1" applyBorder="1" applyAlignment="1">
      <alignment horizontal="center" vertical="center"/>
    </xf>
    <xf numFmtId="3" fontId="23" fillId="0" borderId="116" xfId="1" applyNumberFormat="1" applyFont="1" applyFill="1" applyBorder="1" applyAlignment="1" applyProtection="1">
      <alignment horizontal="right" vertical="center" shrinkToFit="1"/>
      <protection hidden="1"/>
    </xf>
    <xf numFmtId="3" fontId="23" fillId="0" borderId="118" xfId="1" applyNumberFormat="1" applyFont="1" applyFill="1" applyBorder="1" applyAlignment="1" applyProtection="1">
      <alignment horizontal="right" vertical="center" shrinkToFit="1"/>
      <protection hidden="1"/>
    </xf>
    <xf numFmtId="3" fontId="25" fillId="0" borderId="90" xfId="1" applyNumberFormat="1" applyFont="1" applyFill="1" applyBorder="1" applyAlignment="1">
      <alignment horizontal="center" vertical="center"/>
    </xf>
    <xf numFmtId="3" fontId="25" fillId="0" borderId="24" xfId="1" applyNumberFormat="1" applyFont="1" applyFill="1" applyBorder="1" applyAlignment="1">
      <alignment horizontal="center" vertical="center"/>
    </xf>
    <xf numFmtId="3" fontId="25" fillId="0" borderId="116" xfId="1" applyNumberFormat="1" applyFont="1" applyFill="1" applyBorder="1" applyAlignment="1">
      <alignment horizontal="center" vertical="center"/>
    </xf>
    <xf numFmtId="0" fontId="9" fillId="2" borderId="97" xfId="1" applyNumberFormat="1" applyFont="1" applyFill="1" applyBorder="1" applyAlignment="1" applyProtection="1">
      <alignment horizontal="center" vertical="center" shrinkToFit="1"/>
      <protection hidden="1"/>
    </xf>
    <xf numFmtId="3" fontId="9" fillId="2" borderId="97" xfId="1" applyNumberFormat="1" applyFont="1" applyFill="1" applyBorder="1" applyAlignment="1" applyProtection="1">
      <alignment horizontal="right" vertical="center" shrinkToFit="1"/>
      <protection hidden="1"/>
    </xf>
    <xf numFmtId="0" fontId="10" fillId="10" borderId="97" xfId="1" applyNumberFormat="1" applyFont="1" applyFill="1" applyBorder="1" applyAlignment="1" applyProtection="1">
      <alignment horizontal="center" vertical="center" shrinkToFit="1"/>
      <protection hidden="1"/>
    </xf>
    <xf numFmtId="0" fontId="3" fillId="5" borderId="21" xfId="1" applyNumberFormat="1" applyFont="1" applyFill="1" applyBorder="1" applyAlignment="1" applyProtection="1">
      <alignment horizontal="center" vertical="center" wrapText="1"/>
      <protection hidden="1"/>
    </xf>
    <xf numFmtId="0" fontId="3" fillId="5" borderId="114" xfId="1" applyNumberFormat="1" applyFont="1" applyFill="1" applyBorder="1" applyAlignment="1" applyProtection="1">
      <alignment horizontal="center" vertical="center" wrapText="1"/>
      <protection hidden="1"/>
    </xf>
    <xf numFmtId="0" fontId="70" fillId="7" borderId="49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/>
    <xf numFmtId="0" fontId="38" fillId="0" borderId="0" xfId="1" applyNumberFormat="1" applyFont="1" applyFill="1" applyBorder="1"/>
    <xf numFmtId="0" fontId="38" fillId="0" borderId="0" xfId="1" applyNumberFormat="1" applyFont="1" applyFill="1" applyBorder="1" applyAlignment="1">
      <alignment horizontal="center"/>
    </xf>
    <xf numFmtId="0" fontId="38" fillId="0" borderId="0" xfId="1" applyNumberFormat="1" applyFont="1" applyFill="1" applyBorder="1" applyAlignment="1">
      <alignment horizontal="center" vertical="center"/>
    </xf>
    <xf numFmtId="0" fontId="38" fillId="0" borderId="0" xfId="1" applyNumberFormat="1" applyFont="1" applyFill="1" applyBorder="1" applyAlignment="1">
      <alignment horizontal="center" vertical="top"/>
    </xf>
    <xf numFmtId="3" fontId="8" fillId="0" borderId="0" xfId="1" applyNumberFormat="1" applyFont="1" applyFill="1" applyBorder="1"/>
    <xf numFmtId="3" fontId="71" fillId="0" borderId="0" xfId="1" applyNumberFormat="1" applyFont="1" applyFill="1" applyBorder="1" applyAlignment="1">
      <alignment horizontal="center"/>
    </xf>
    <xf numFmtId="3" fontId="71" fillId="0" borderId="0" xfId="1" applyNumberFormat="1" applyFont="1" applyFill="1" applyBorder="1"/>
    <xf numFmtId="0" fontId="71" fillId="0" borderId="0" xfId="1" applyNumberFormat="1" applyFont="1" applyFill="1" applyBorder="1"/>
    <xf numFmtId="0" fontId="33" fillId="0" borderId="0" xfId="8" applyFont="1" applyAlignment="1">
      <alignment horizontal="center"/>
    </xf>
    <xf numFmtId="0" fontId="33" fillId="0" borderId="0" xfId="8" applyFont="1" applyAlignment="1">
      <alignment shrinkToFit="1"/>
    </xf>
    <xf numFmtId="0" fontId="33" fillId="0" borderId="0" xfId="8" applyFont="1" applyAlignment="1">
      <alignment horizontal="center" vertical="center"/>
    </xf>
    <xf numFmtId="0" fontId="72" fillId="0" borderId="0" xfId="2" applyFont="1"/>
    <xf numFmtId="0" fontId="73" fillId="0" borderId="0" xfId="2" applyFont="1"/>
    <xf numFmtId="0" fontId="74" fillId="0" borderId="0" xfId="2" applyFont="1"/>
    <xf numFmtId="0" fontId="25" fillId="11" borderId="11" xfId="8" applyFill="1" applyBorder="1" applyAlignment="1">
      <alignment horizontal="center" vertical="center"/>
    </xf>
    <xf numFmtId="0" fontId="25" fillId="11" borderId="12" xfId="8" applyFill="1" applyBorder="1" applyAlignment="1">
      <alignment horizontal="center" vertical="center"/>
    </xf>
    <xf numFmtId="0" fontId="8" fillId="19" borderId="103" xfId="8" applyFont="1" applyFill="1" applyBorder="1" applyAlignment="1">
      <alignment horizontal="center" vertical="center"/>
    </xf>
    <xf numFmtId="0" fontId="8" fillId="19" borderId="103" xfId="8" applyFont="1" applyFill="1" applyBorder="1" applyAlignment="1">
      <alignment horizontal="center" vertical="center" shrinkToFit="1"/>
    </xf>
    <xf numFmtId="0" fontId="8" fillId="19" borderId="7" xfId="8" applyFont="1" applyFill="1" applyBorder="1" applyAlignment="1">
      <alignment horizontal="center" vertical="center"/>
    </xf>
    <xf numFmtId="0" fontId="8" fillId="19" borderId="10" xfId="8" applyFont="1" applyFill="1" applyBorder="1" applyAlignment="1">
      <alignment horizontal="center" vertical="center"/>
    </xf>
    <xf numFmtId="0" fontId="8" fillId="19" borderId="35" xfId="8" applyFont="1" applyFill="1" applyBorder="1" applyAlignment="1">
      <alignment horizontal="center" vertical="center"/>
    </xf>
    <xf numFmtId="0" fontId="9" fillId="0" borderId="66" xfId="8" applyFont="1" applyBorder="1" applyAlignment="1" applyProtection="1">
      <alignment horizontal="center" vertical="center"/>
      <protection locked="0"/>
    </xf>
    <xf numFmtId="0" fontId="9" fillId="0" borderId="37" xfId="8" applyFont="1" applyBorder="1" applyAlignment="1" applyProtection="1">
      <alignment vertical="center" shrinkToFit="1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4" xfId="8" applyFont="1" applyBorder="1" applyAlignment="1" applyProtection="1">
      <alignment horizontal="center" vertical="center" shrinkToFit="1"/>
      <protection locked="0"/>
    </xf>
    <xf numFmtId="0" fontId="9" fillId="0" borderId="39" xfId="8" applyFont="1" applyBorder="1" applyAlignment="1" applyProtection="1">
      <alignment horizontal="center" vertical="center" shrinkToFit="1"/>
      <protection locked="0"/>
    </xf>
    <xf numFmtId="0" fontId="9" fillId="0" borderId="40" xfId="8" applyFont="1" applyBorder="1" applyAlignment="1" applyProtection="1">
      <alignment horizontal="center" vertical="center" shrinkToFit="1"/>
      <protection locked="0"/>
    </xf>
    <xf numFmtId="0" fontId="9" fillId="0" borderId="20" xfId="8" applyFont="1" applyBorder="1" applyAlignment="1" applyProtection="1">
      <alignment horizontal="center" vertical="center" shrinkToFit="1"/>
      <protection locked="0"/>
    </xf>
    <xf numFmtId="0" fontId="9" fillId="0" borderId="68" xfId="8" applyFont="1" applyBorder="1" applyAlignment="1" applyProtection="1">
      <alignment horizontal="center" vertical="center"/>
      <protection locked="0"/>
    </xf>
    <xf numFmtId="0" fontId="9" fillId="0" borderId="41" xfId="8" applyFont="1" applyBorder="1" applyAlignment="1" applyProtection="1">
      <alignment vertical="center" shrinkToFit="1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6" xfId="8" applyFont="1" applyBorder="1" applyAlignment="1" applyProtection="1">
      <alignment horizontal="center" vertical="center" shrinkToFit="1"/>
      <protection locked="0"/>
    </xf>
    <xf numFmtId="0" fontId="9" fillId="0" borderId="23" xfId="8" applyFont="1" applyBorder="1" applyAlignment="1" applyProtection="1">
      <alignment horizontal="center" vertical="center" shrinkToFit="1"/>
      <protection locked="0"/>
    </xf>
    <xf numFmtId="0" fontId="9" fillId="0" borderId="58" xfId="8" applyFont="1" applyBorder="1" applyAlignment="1" applyProtection="1">
      <alignment horizontal="center" vertical="center" shrinkToFit="1"/>
      <protection locked="0"/>
    </xf>
    <xf numFmtId="0" fontId="9" fillId="0" borderId="22" xfId="8" applyFont="1" applyBorder="1" applyAlignment="1" applyProtection="1">
      <alignment horizontal="center" vertical="center" shrinkToFit="1"/>
      <protection locked="0"/>
    </xf>
    <xf numFmtId="0" fontId="6" fillId="0" borderId="26" xfId="8" applyFont="1" applyBorder="1" applyAlignment="1" applyProtection="1">
      <alignment horizontal="center" vertical="center" shrinkToFit="1"/>
      <protection hidden="1"/>
    </xf>
    <xf numFmtId="0" fontId="9" fillId="0" borderId="28" xfId="8" applyFont="1" applyBorder="1" applyAlignment="1" applyProtection="1">
      <alignment horizontal="center" vertical="center"/>
      <protection locked="0"/>
    </xf>
    <xf numFmtId="0" fontId="9" fillId="0" borderId="65" xfId="8" applyFont="1" applyBorder="1" applyAlignment="1" applyProtection="1">
      <alignment vertical="center" shrinkToFit="1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45" xfId="8" applyFont="1" applyBorder="1" applyAlignment="1" applyProtection="1">
      <alignment horizontal="center" vertical="center" shrinkToFit="1"/>
      <protection locked="0"/>
    </xf>
    <xf numFmtId="0" fontId="9" fillId="0" borderId="44" xfId="8" applyFont="1" applyBorder="1" applyAlignment="1" applyProtection="1">
      <alignment horizontal="center" vertical="center" shrinkToFit="1"/>
      <protection locked="0"/>
    </xf>
    <xf numFmtId="0" fontId="9" fillId="0" borderId="60" xfId="8" applyFont="1" applyBorder="1" applyAlignment="1" applyProtection="1">
      <alignment horizontal="center" vertical="center" shrinkToFit="1"/>
      <protection locked="0"/>
    </xf>
    <xf numFmtId="0" fontId="9" fillId="0" borderId="31" xfId="8" applyFont="1" applyBorder="1" applyAlignment="1" applyProtection="1">
      <alignment horizontal="center" vertical="center" shrinkToFit="1"/>
      <protection locked="0"/>
    </xf>
    <xf numFmtId="0" fontId="6" fillId="0" borderId="45" xfId="8" applyFont="1" applyBorder="1" applyAlignment="1" applyProtection="1">
      <alignment horizontal="center" vertical="center" shrinkToFit="1"/>
      <protection hidden="1"/>
    </xf>
    <xf numFmtId="0" fontId="75" fillId="0" borderId="0" xfId="8" applyFont="1" applyAlignment="1">
      <alignment horizontal="center" vertical="center"/>
    </xf>
    <xf numFmtId="0" fontId="38" fillId="0" borderId="0" xfId="0" applyFont="1"/>
    <xf numFmtId="164" fontId="25" fillId="11" borderId="51" xfId="8" applyNumberFormat="1" applyFill="1" applyBorder="1" applyAlignment="1">
      <alignment horizontal="center" vertical="center"/>
    </xf>
    <xf numFmtId="164" fontId="25" fillId="11" borderId="13" xfId="8" applyNumberFormat="1" applyFill="1" applyBorder="1" applyAlignment="1">
      <alignment horizontal="center" vertical="center"/>
    </xf>
    <xf numFmtId="164" fontId="25" fillId="11" borderId="11" xfId="8" applyNumberFormat="1" applyFill="1" applyBorder="1" applyAlignment="1">
      <alignment horizontal="center" vertical="center"/>
    </xf>
    <xf numFmtId="164" fontId="25" fillId="11" borderId="50" xfId="8" applyNumberFormat="1" applyFill="1" applyBorder="1" applyAlignment="1">
      <alignment horizontal="center" vertical="center"/>
    </xf>
    <xf numFmtId="164" fontId="25" fillId="11" borderId="96" xfId="8" applyNumberFormat="1" applyFill="1" applyBorder="1" applyAlignment="1">
      <alignment horizontal="center" vertical="center"/>
    </xf>
    <xf numFmtId="0" fontId="5" fillId="11" borderId="13" xfId="8" applyFont="1" applyFill="1" applyBorder="1" applyAlignment="1">
      <alignment horizontal="center" vertical="center"/>
    </xf>
    <xf numFmtId="0" fontId="3" fillId="5" borderId="27" xfId="8" applyFont="1" applyFill="1" applyBorder="1" applyAlignment="1" applyProtection="1">
      <alignment vertical="center" shrinkToFit="1"/>
      <protection locked="0"/>
    </xf>
    <xf numFmtId="0" fontId="3" fillId="5" borderId="28" xfId="8" applyFont="1" applyFill="1" applyBorder="1" applyAlignment="1" applyProtection="1">
      <alignment vertical="center" shrinkToFit="1"/>
      <protection locked="0"/>
    </xf>
    <xf numFmtId="0" fontId="9" fillId="4" borderId="39" xfId="8" applyFont="1" applyFill="1" applyBorder="1" applyAlignment="1" applyProtection="1">
      <alignment horizontal="center" vertical="center" shrinkToFit="1"/>
      <protection hidden="1"/>
    </xf>
    <xf numFmtId="0" fontId="9" fillId="4" borderId="42" xfId="8" applyFont="1" applyFill="1" applyBorder="1" applyAlignment="1" applyProtection="1">
      <alignment horizontal="center" vertical="center" shrinkToFit="1"/>
      <protection hidden="1"/>
    </xf>
    <xf numFmtId="0" fontId="9" fillId="4" borderId="44" xfId="8" applyFont="1" applyFill="1" applyBorder="1" applyAlignment="1" applyProtection="1">
      <alignment horizontal="center" vertical="center" shrinkToFit="1"/>
      <protection hidden="1"/>
    </xf>
    <xf numFmtId="0" fontId="9" fillId="4" borderId="46" xfId="8" applyFont="1" applyFill="1" applyBorder="1" applyAlignment="1" applyProtection="1">
      <alignment horizontal="center" vertical="center" shrinkToFit="1"/>
      <protection hidden="1"/>
    </xf>
    <xf numFmtId="0" fontId="8" fillId="0" borderId="24" xfId="8" applyFont="1" applyBorder="1" applyAlignment="1" applyProtection="1">
      <alignment horizontal="center" vertical="center" shrinkToFit="1"/>
      <protection hidden="1"/>
    </xf>
    <xf numFmtId="0" fontId="8" fillId="0" borderId="26" xfId="8" applyFont="1" applyBorder="1" applyAlignment="1" applyProtection="1">
      <alignment horizontal="center" vertical="center" shrinkToFit="1"/>
      <protection hidden="1"/>
    </xf>
    <xf numFmtId="0" fontId="9" fillId="5" borderId="38" xfId="8" applyFont="1" applyFill="1" applyBorder="1" applyAlignment="1" applyProtection="1">
      <alignment vertical="center" shrinkToFit="1"/>
      <protection locked="0"/>
    </xf>
    <xf numFmtId="0" fontId="9" fillId="5" borderId="27" xfId="8" applyFont="1" applyFill="1" applyBorder="1" applyAlignment="1" applyProtection="1">
      <alignment vertical="center" shrinkToFit="1"/>
      <protection locked="0"/>
    </xf>
    <xf numFmtId="0" fontId="76" fillId="0" borderId="37" xfId="8" applyFont="1" applyBorder="1" applyAlignment="1" applyProtection="1">
      <alignment vertical="center" shrinkToFit="1"/>
      <protection locked="0"/>
    </xf>
    <xf numFmtId="0" fontId="76" fillId="0" borderId="41" xfId="8" applyFont="1" applyBorder="1" applyAlignment="1" applyProtection="1">
      <alignment vertical="center" shrinkToFit="1"/>
      <protection locked="0"/>
    </xf>
    <xf numFmtId="0" fontId="25" fillId="11" borderId="11" xfId="0" applyFont="1" applyFill="1" applyBorder="1" applyAlignment="1">
      <alignment horizontal="center"/>
    </xf>
    <xf numFmtId="3" fontId="25" fillId="11" borderId="160" xfId="0" applyNumberFormat="1" applyFont="1" applyFill="1" applyBorder="1" applyAlignment="1">
      <alignment horizontal="center"/>
    </xf>
    <xf numFmtId="3" fontId="25" fillId="11" borderId="12" xfId="0" applyNumberFormat="1" applyFont="1" applyFill="1" applyBorder="1" applyAlignment="1">
      <alignment horizontal="center"/>
    </xf>
    <xf numFmtId="0" fontId="8" fillId="11" borderId="13" xfId="0" applyFont="1" applyFill="1" applyBorder="1" applyAlignment="1">
      <alignment horizontal="center"/>
    </xf>
    <xf numFmtId="0" fontId="5" fillId="11" borderId="19" xfId="0" applyFont="1" applyFill="1" applyBorder="1" applyAlignment="1">
      <alignment horizontal="center" vertical="center" wrapText="1"/>
    </xf>
    <xf numFmtId="0" fontId="3" fillId="11" borderId="0" xfId="0" applyFont="1" applyFill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/>
    </xf>
    <xf numFmtId="0" fontId="8" fillId="11" borderId="49" xfId="0" applyFont="1" applyFill="1" applyBorder="1" applyAlignment="1">
      <alignment horizontal="center"/>
    </xf>
    <xf numFmtId="0" fontId="5" fillId="11" borderId="56" xfId="0" applyFont="1" applyFill="1" applyBorder="1" applyAlignment="1">
      <alignment horizontal="center" vertical="center" wrapText="1"/>
    </xf>
    <xf numFmtId="0" fontId="3" fillId="11" borderId="163" xfId="0" applyFont="1" applyFill="1" applyBorder="1" applyAlignment="1">
      <alignment horizontal="center" vertical="center" wrapText="1"/>
    </xf>
    <xf numFmtId="0" fontId="3" fillId="11" borderId="56" xfId="0" applyFont="1" applyFill="1" applyBorder="1" applyAlignment="1">
      <alignment horizontal="center" vertical="center"/>
    </xf>
    <xf numFmtId="0" fontId="8" fillId="11" borderId="29" xfId="0" applyFont="1" applyFill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/>
      <protection hidden="1"/>
    </xf>
    <xf numFmtId="0" fontId="3" fillId="0" borderId="38" xfId="0" applyFont="1" applyBorder="1" applyAlignment="1" applyProtection="1">
      <alignment horizontal="center" vertical="center" shrinkToFit="1"/>
      <protection hidden="1"/>
    </xf>
    <xf numFmtId="0" fontId="9" fillId="0" borderId="39" xfId="0" applyFont="1" applyBorder="1" applyAlignment="1" applyProtection="1">
      <alignment horizontal="center" vertical="center" shrinkToFit="1"/>
      <protection hidden="1"/>
    </xf>
    <xf numFmtId="3" fontId="9" fillId="0" borderId="39" xfId="0" applyNumberFormat="1" applyFont="1" applyBorder="1" applyAlignment="1" applyProtection="1">
      <alignment horizontal="right" vertical="center" shrinkToFit="1"/>
      <protection hidden="1"/>
    </xf>
    <xf numFmtId="0" fontId="9" fillId="0" borderId="27" xfId="0" applyFont="1" applyBorder="1" applyAlignment="1" applyProtection="1">
      <alignment horizontal="center" vertical="center"/>
      <protection hidden="1"/>
    </xf>
    <xf numFmtId="0" fontId="9" fillId="0" borderId="38" xfId="0" applyFont="1" applyBorder="1" applyAlignment="1" applyProtection="1">
      <alignment horizontal="center" vertical="center"/>
      <protection hidden="1"/>
    </xf>
    <xf numFmtId="0" fontId="3" fillId="0" borderId="41" xfId="0" applyFont="1" applyBorder="1" applyAlignment="1" applyProtection="1">
      <alignment horizontal="left" vertical="center" shrinkToFit="1"/>
      <protection hidden="1"/>
    </xf>
    <xf numFmtId="0" fontId="9" fillId="0" borderId="28" xfId="0" applyFont="1" applyBorder="1" applyAlignment="1" applyProtection="1">
      <alignment horizontal="center" vertical="center"/>
      <protection hidden="1"/>
    </xf>
    <xf numFmtId="0" fontId="3" fillId="0" borderId="65" xfId="0" applyFont="1" applyBorder="1" applyAlignment="1" applyProtection="1">
      <alignment horizontal="left" vertical="center" shrinkToFit="1"/>
      <protection hidden="1"/>
    </xf>
    <xf numFmtId="0" fontId="9" fillId="0" borderId="28" xfId="0" applyFont="1" applyBorder="1" applyAlignment="1" applyProtection="1">
      <alignment horizontal="left" vertical="center" shrinkToFit="1"/>
      <protection hidden="1"/>
    </xf>
    <xf numFmtId="0" fontId="3" fillId="0" borderId="44" xfId="0" applyFont="1" applyBorder="1" applyAlignment="1" applyProtection="1">
      <alignment horizontal="center" vertical="center" shrinkToFit="1"/>
      <protection hidden="1"/>
    </xf>
    <xf numFmtId="3" fontId="9" fillId="0" borderId="60" xfId="0" applyNumberFormat="1" applyFont="1" applyBorder="1" applyAlignment="1" applyProtection="1">
      <alignment horizontal="right" vertical="center" shrinkToFit="1"/>
      <protection hidden="1"/>
    </xf>
    <xf numFmtId="0" fontId="3" fillId="0" borderId="31" xfId="0" applyFont="1" applyBorder="1" applyAlignment="1" applyProtection="1">
      <alignment horizontal="center" vertical="center" shrinkToFit="1"/>
      <protection hidden="1"/>
    </xf>
    <xf numFmtId="3" fontId="9" fillId="0" borderId="45" xfId="0" applyNumberFormat="1" applyFont="1" applyBorder="1" applyAlignment="1" applyProtection="1">
      <alignment horizontal="right" vertical="center" shrinkToFit="1"/>
      <protection hidden="1"/>
    </xf>
    <xf numFmtId="0" fontId="3" fillId="0" borderId="28" xfId="0" applyFont="1" applyBorder="1" applyAlignment="1" applyProtection="1">
      <alignment horizontal="center" vertical="center" shrinkToFit="1"/>
      <protection hidden="1"/>
    </xf>
    <xf numFmtId="0" fontId="9" fillId="0" borderId="44" xfId="0" applyFont="1" applyBorder="1" applyAlignment="1" applyProtection="1">
      <alignment horizontal="center" vertical="center" shrinkToFit="1"/>
      <protection hidden="1"/>
    </xf>
    <xf numFmtId="3" fontId="9" fillId="0" borderId="44" xfId="0" applyNumberFormat="1" applyFont="1" applyBorder="1" applyAlignment="1" applyProtection="1">
      <alignment horizontal="right" vertical="center" shrinkToFit="1"/>
      <protection hidden="1"/>
    </xf>
    <xf numFmtId="0" fontId="10" fillId="0" borderId="45" xfId="0" applyFont="1" applyBorder="1" applyAlignment="1" applyProtection="1">
      <alignment horizontal="center" vertical="center" shrinkToFit="1"/>
      <protection hidden="1"/>
    </xf>
    <xf numFmtId="0" fontId="0" fillId="11" borderId="51" xfId="0" applyFont="1" applyFill="1" applyBorder="1" applyAlignment="1">
      <alignment horizontal="center"/>
    </xf>
    <xf numFmtId="3" fontId="0" fillId="11" borderId="50" xfId="0" applyNumberFormat="1" applyFont="1" applyFill="1" applyBorder="1" applyAlignment="1">
      <alignment horizontal="center"/>
    </xf>
    <xf numFmtId="3" fontId="0" fillId="11" borderId="63" xfId="0" applyNumberFormat="1" applyFont="1" applyFill="1" applyBorder="1" applyAlignment="1">
      <alignment horizontal="center"/>
    </xf>
    <xf numFmtId="0" fontId="0" fillId="11" borderId="11" xfId="0" applyFont="1" applyFill="1" applyBorder="1" applyAlignment="1">
      <alignment horizontal="center"/>
    </xf>
    <xf numFmtId="3" fontId="0" fillId="11" borderId="13" xfId="0" applyNumberFormat="1" applyFont="1" applyFill="1" applyBorder="1" applyAlignment="1">
      <alignment horizontal="center"/>
    </xf>
    <xf numFmtId="0" fontId="0" fillId="11" borderId="48" xfId="0" applyFont="1" applyFill="1" applyBorder="1" applyAlignment="1">
      <alignment horizontal="center"/>
    </xf>
    <xf numFmtId="3" fontId="0" fillId="11" borderId="54" xfId="0" applyNumberFormat="1" applyFont="1" applyFill="1" applyBorder="1" applyAlignment="1">
      <alignment horizontal="center"/>
    </xf>
    <xf numFmtId="3" fontId="0" fillId="11" borderId="52" xfId="0" applyNumberFormat="1" applyFont="1" applyFill="1" applyBorder="1" applyAlignment="1">
      <alignment horizontal="center"/>
    </xf>
    <xf numFmtId="0" fontId="0" fillId="11" borderId="53" xfId="0" applyFont="1" applyFill="1" applyBorder="1" applyAlignment="1">
      <alignment horizontal="center"/>
    </xf>
    <xf numFmtId="3" fontId="0" fillId="11" borderId="49" xfId="0" applyNumberFormat="1" applyFont="1" applyFill="1" applyBorder="1" applyAlignment="1">
      <alignment horizontal="center"/>
    </xf>
    <xf numFmtId="0" fontId="0" fillId="11" borderId="5" xfId="0" applyFont="1" applyFill="1" applyBorder="1" applyAlignment="1">
      <alignment horizontal="center" vertical="center"/>
    </xf>
    <xf numFmtId="3" fontId="0" fillId="11" borderId="29" xfId="0" applyNumberFormat="1" applyFont="1" applyFill="1" applyBorder="1" applyAlignment="1">
      <alignment horizontal="center" vertical="center"/>
    </xf>
    <xf numFmtId="3" fontId="0" fillId="11" borderId="34" xfId="0" applyNumberFormat="1" applyFont="1" applyFill="1" applyBorder="1" applyAlignment="1">
      <alignment horizontal="center" vertical="center"/>
    </xf>
    <xf numFmtId="9" fontId="8" fillId="11" borderId="162" xfId="0" applyNumberFormat="1" applyFont="1" applyFill="1" applyBorder="1" applyAlignment="1" applyProtection="1">
      <alignment horizontal="center" vertical="center" wrapText="1"/>
      <protection locked="0"/>
    </xf>
    <xf numFmtId="0" fontId="70" fillId="11" borderId="36" xfId="0" applyFont="1" applyFill="1" applyBorder="1" applyAlignment="1">
      <alignment horizontal="center" vertical="center" wrapText="1"/>
    </xf>
    <xf numFmtId="3" fontId="0" fillId="11" borderId="19" xfId="0" applyNumberFormat="1" applyFont="1" applyFill="1" applyBorder="1" applyAlignment="1">
      <alignment horizontal="center"/>
    </xf>
    <xf numFmtId="3" fontId="0" fillId="11" borderId="55" xfId="0" applyNumberFormat="1" applyFont="1" applyFill="1" applyBorder="1" applyAlignment="1">
      <alignment horizontal="center"/>
    </xf>
    <xf numFmtId="3" fontId="0" fillId="11" borderId="56" xfId="0" applyNumberFormat="1" applyFont="1" applyFill="1" applyBorder="1" applyAlignment="1">
      <alignment horizontal="center" vertical="center"/>
    </xf>
    <xf numFmtId="0" fontId="0" fillId="11" borderId="164" xfId="0" applyFont="1" applyFill="1" applyBorder="1" applyAlignment="1">
      <alignment horizontal="center" vertical="center"/>
    </xf>
    <xf numFmtId="3" fontId="0" fillId="11" borderId="57" xfId="0" applyNumberFormat="1" applyFont="1" applyFill="1" applyBorder="1" applyAlignment="1">
      <alignment horizontal="center" vertical="center"/>
    </xf>
    <xf numFmtId="0" fontId="0" fillId="0" borderId="38" xfId="0" applyFont="1" applyBorder="1" applyAlignment="1" applyProtection="1">
      <alignment horizontal="left" vertical="center" shrinkToFit="1"/>
      <protection hidden="1"/>
    </xf>
    <xf numFmtId="0" fontId="8" fillId="0" borderId="39" xfId="0" applyFont="1" applyBorder="1" applyAlignment="1" applyProtection="1">
      <alignment horizontal="center" vertical="center" shrinkToFit="1"/>
      <protection hidden="1"/>
    </xf>
    <xf numFmtId="3" fontId="0" fillId="0" borderId="40" xfId="0" applyNumberFormat="1" applyFont="1" applyBorder="1" applyAlignment="1" applyProtection="1">
      <alignment horizontal="right" vertical="center" shrinkToFit="1"/>
      <protection hidden="1"/>
    </xf>
    <xf numFmtId="0" fontId="8" fillId="0" borderId="20" xfId="0" applyFont="1" applyBorder="1" applyAlignment="1" applyProtection="1">
      <alignment horizontal="center" vertical="center" shrinkToFit="1"/>
      <protection hidden="1"/>
    </xf>
    <xf numFmtId="3" fontId="0" fillId="0" borderId="15" xfId="0" applyNumberFormat="1" applyFont="1" applyBorder="1" applyAlignment="1" applyProtection="1">
      <alignment horizontal="right" vertical="center" shrinkToFit="1"/>
      <protection hidden="1"/>
    </xf>
    <xf numFmtId="0" fontId="8" fillId="0" borderId="16" xfId="0" applyFont="1" applyBorder="1" applyAlignment="1" applyProtection="1">
      <alignment horizontal="center" vertical="center" shrinkToFit="1"/>
      <protection hidden="1"/>
    </xf>
    <xf numFmtId="3" fontId="0" fillId="0" borderId="17" xfId="0" applyNumberFormat="1" applyFont="1" applyBorder="1" applyAlignment="1" applyProtection="1">
      <alignment horizontal="right" vertical="center" shrinkToFit="1"/>
      <protection hidden="1"/>
    </xf>
    <xf numFmtId="3" fontId="0" fillId="0" borderId="24" xfId="0" applyNumberFormat="1" applyFont="1" applyBorder="1" applyAlignment="1" applyProtection="1">
      <alignment horizontal="right" vertical="center" shrinkToFit="1"/>
      <protection hidden="1"/>
    </xf>
    <xf numFmtId="0" fontId="8" fillId="0" borderId="38" xfId="0" applyFont="1" applyBorder="1" applyAlignment="1" applyProtection="1">
      <alignment horizontal="center" vertical="center" shrinkToFit="1"/>
      <protection hidden="1"/>
    </xf>
    <xf numFmtId="0" fontId="8" fillId="0" borderId="22" xfId="0" applyFont="1" applyBorder="1" applyAlignment="1" applyProtection="1">
      <alignment horizontal="center" vertical="center" shrinkToFit="1"/>
      <protection hidden="1"/>
    </xf>
    <xf numFmtId="3" fontId="0" fillId="0" borderId="26" xfId="0" applyNumberFormat="1" applyFont="1" applyBorder="1" applyAlignment="1" applyProtection="1">
      <alignment horizontal="right" vertical="center" shrinkToFit="1"/>
      <protection hidden="1"/>
    </xf>
    <xf numFmtId="0" fontId="8" fillId="0" borderId="23" xfId="0" applyFont="1" applyBorder="1" applyAlignment="1" applyProtection="1">
      <alignment horizontal="center" vertical="center" shrinkToFit="1"/>
      <protection hidden="1"/>
    </xf>
    <xf numFmtId="3" fontId="0" fillId="0" borderId="58" xfId="0" applyNumberFormat="1" applyFont="1" applyBorder="1" applyAlignment="1" applyProtection="1">
      <alignment horizontal="right" vertical="center" shrinkToFit="1"/>
      <protection hidden="1"/>
    </xf>
    <xf numFmtId="0" fontId="8" fillId="0" borderId="22" xfId="0" applyFont="1" applyBorder="1" applyAlignment="1">
      <alignment horizontal="center"/>
    </xf>
    <xf numFmtId="0" fontId="0" fillId="0" borderId="26" xfId="0" applyFont="1" applyBorder="1"/>
    <xf numFmtId="3" fontId="0" fillId="0" borderId="37" xfId="0" applyNumberFormat="1" applyFont="1" applyBorder="1" applyAlignment="1" applyProtection="1">
      <alignment horizontal="right" vertical="center" shrinkToFit="1"/>
      <protection hidden="1"/>
    </xf>
    <xf numFmtId="0" fontId="0" fillId="0" borderId="19" xfId="0" applyFont="1" applyBorder="1" applyAlignment="1" applyProtection="1">
      <alignment horizontal="left" vertical="center" shrinkToFit="1"/>
      <protection hidden="1"/>
    </xf>
    <xf numFmtId="0" fontId="8" fillId="0" borderId="150" xfId="0" applyFont="1" applyBorder="1" applyAlignment="1" applyProtection="1">
      <alignment horizontal="center" vertical="center" shrinkToFit="1"/>
      <protection hidden="1"/>
    </xf>
    <xf numFmtId="0" fontId="8" fillId="0" borderId="149" xfId="0" applyFont="1" applyBorder="1" applyAlignment="1" applyProtection="1">
      <alignment horizontal="center" vertical="center" shrinkToFit="1"/>
      <protection hidden="1"/>
    </xf>
    <xf numFmtId="0" fontId="8" fillId="0" borderId="165" xfId="0" applyFont="1" applyBorder="1" applyAlignment="1" applyProtection="1">
      <alignment horizontal="center" vertical="center" shrinkToFit="1"/>
      <protection hidden="1"/>
    </xf>
    <xf numFmtId="3" fontId="0" fillId="0" borderId="166" xfId="0" applyNumberFormat="1" applyFont="1" applyBorder="1" applyAlignment="1" applyProtection="1">
      <alignment horizontal="right" vertical="center" shrinkToFit="1"/>
      <protection hidden="1"/>
    </xf>
    <xf numFmtId="0" fontId="8" fillId="0" borderId="167" xfId="0" applyFont="1" applyBorder="1" applyAlignment="1" applyProtection="1">
      <alignment horizontal="center" vertical="center" shrinkToFit="1"/>
      <protection hidden="1"/>
    </xf>
    <xf numFmtId="3" fontId="0" fillId="0" borderId="69" xfId="0" applyNumberFormat="1" applyFont="1" applyBorder="1" applyAlignment="1" applyProtection="1">
      <alignment horizontal="right" vertical="center" shrinkToFit="1"/>
      <protection hidden="1"/>
    </xf>
    <xf numFmtId="0" fontId="0" fillId="0" borderId="27" xfId="0" applyFont="1" applyBorder="1" applyAlignment="1" applyProtection="1">
      <alignment horizontal="left" vertical="center" shrinkToFit="1"/>
      <protection hidden="1"/>
    </xf>
    <xf numFmtId="3" fontId="0" fillId="0" borderId="40" xfId="0" applyNumberFormat="1" applyFont="1" applyBorder="1" applyAlignment="1" applyProtection="1">
      <alignment horizontal="center" vertical="center" shrinkToFit="1"/>
      <protection hidden="1"/>
    </xf>
    <xf numFmtId="3" fontId="0" fillId="0" borderId="67" xfId="0" applyNumberFormat="1" applyFont="1" applyBorder="1" applyAlignment="1" applyProtection="1">
      <alignment horizontal="center" vertical="center" shrinkToFit="1"/>
      <protection hidden="1"/>
    </xf>
    <xf numFmtId="3" fontId="0" fillId="0" borderId="58" xfId="0" applyNumberFormat="1" applyFont="1" applyBorder="1" applyAlignment="1" applyProtection="1">
      <alignment horizontal="center" vertical="center" shrinkToFit="1"/>
      <protection hidden="1"/>
    </xf>
    <xf numFmtId="3" fontId="0" fillId="0" borderId="15" xfId="0" applyNumberFormat="1" applyFont="1" applyBorder="1" applyAlignment="1" applyProtection="1">
      <alignment horizontal="center" vertical="center" shrinkToFit="1"/>
      <protection hidden="1"/>
    </xf>
    <xf numFmtId="3" fontId="0" fillId="0" borderId="52" xfId="0" applyNumberFormat="1" applyFont="1" applyBorder="1" applyAlignment="1" applyProtection="1">
      <alignment horizontal="center" vertical="center" shrinkToFit="1"/>
      <protection hidden="1"/>
    </xf>
    <xf numFmtId="3" fontId="0" fillId="0" borderId="21" xfId="0" applyNumberFormat="1" applyFont="1" applyBorder="1" applyAlignment="1" applyProtection="1">
      <alignment horizontal="center" vertical="center" shrinkToFit="1"/>
      <protection hidden="1"/>
    </xf>
    <xf numFmtId="3" fontId="0" fillId="0" borderId="24" xfId="0" applyNumberFormat="1" applyFont="1" applyBorder="1" applyAlignment="1" applyProtection="1">
      <alignment horizontal="center" vertical="center" shrinkToFit="1"/>
      <protection hidden="1"/>
    </xf>
    <xf numFmtId="0" fontId="8" fillId="5" borderId="37" xfId="0" applyFont="1" applyFill="1" applyBorder="1" applyAlignment="1" applyProtection="1">
      <alignment horizontal="left" vertical="center" shrinkToFit="1"/>
      <protection hidden="1"/>
    </xf>
    <xf numFmtId="0" fontId="8" fillId="5" borderId="41" xfId="0" applyFont="1" applyFill="1" applyBorder="1" applyAlignment="1" applyProtection="1">
      <alignment horizontal="left" vertical="center" shrinkToFit="1"/>
      <protection hidden="1"/>
    </xf>
    <xf numFmtId="0" fontId="0" fillId="4" borderId="39" xfId="0" applyFont="1" applyFill="1" applyBorder="1" applyAlignment="1" applyProtection="1">
      <alignment horizontal="center" vertical="center" shrinkToFit="1"/>
      <protection hidden="1"/>
    </xf>
    <xf numFmtId="3" fontId="0" fillId="4" borderId="39" xfId="0" applyNumberFormat="1" applyFont="1" applyFill="1" applyBorder="1" applyAlignment="1" applyProtection="1">
      <alignment horizontal="center" vertical="center" shrinkToFit="1"/>
      <protection hidden="1"/>
    </xf>
    <xf numFmtId="0" fontId="8" fillId="5" borderId="24" xfId="0" applyFont="1" applyFill="1" applyBorder="1" applyAlignment="1" applyProtection="1">
      <alignment horizontal="center" vertical="center" shrinkToFit="1"/>
      <protection hidden="1"/>
    </xf>
    <xf numFmtId="0" fontId="11" fillId="0" borderId="0" xfId="0" applyFont="1"/>
    <xf numFmtId="0" fontId="4" fillId="0" borderId="0" xfId="0" applyFont="1"/>
    <xf numFmtId="0" fontId="25" fillId="11" borderId="51" xfId="0" applyFont="1" applyFill="1" applyBorder="1" applyAlignment="1">
      <alignment horizontal="center"/>
    </xf>
    <xf numFmtId="3" fontId="25" fillId="11" borderId="50" xfId="0" applyNumberFormat="1" applyFont="1" applyFill="1" applyBorder="1" applyAlignment="1">
      <alignment horizontal="center"/>
    </xf>
    <xf numFmtId="3" fontId="25" fillId="11" borderId="63" xfId="0" applyNumberFormat="1" applyFont="1" applyFill="1" applyBorder="1" applyAlignment="1">
      <alignment horizontal="center"/>
    </xf>
    <xf numFmtId="3" fontId="25" fillId="11" borderId="13" xfId="0" applyNumberFormat="1" applyFont="1" applyFill="1" applyBorder="1" applyAlignment="1">
      <alignment horizontal="center"/>
    </xf>
    <xf numFmtId="0" fontId="3" fillId="0" borderId="150" xfId="0" applyFont="1" applyBorder="1" applyAlignment="1" applyProtection="1">
      <alignment horizontal="center" vertical="center" shrinkToFit="1"/>
      <protection hidden="1"/>
    </xf>
    <xf numFmtId="3" fontId="9" fillId="0" borderId="102" xfId="0" applyNumberFormat="1" applyFont="1" applyBorder="1" applyAlignment="1" applyProtection="1">
      <alignment horizontal="right" vertical="center" shrinkToFit="1"/>
      <protection hidden="1"/>
    </xf>
    <xf numFmtId="3" fontId="9" fillId="0" borderId="52" xfId="0" applyNumberFormat="1" applyFont="1" applyBorder="1" applyAlignment="1" applyProtection="1">
      <alignment horizontal="right" vertical="center" shrinkToFit="1"/>
      <protection hidden="1"/>
    </xf>
    <xf numFmtId="0" fontId="9" fillId="20" borderId="27" xfId="0" applyFont="1" applyFill="1" applyBorder="1" applyAlignment="1" applyProtection="1">
      <alignment shrinkToFit="1"/>
      <protection hidden="1"/>
    </xf>
    <xf numFmtId="0" fontId="8" fillId="20" borderId="23" xfId="0" applyFont="1" applyFill="1" applyBorder="1" applyAlignment="1" applyProtection="1">
      <alignment horizontal="center" shrinkToFit="1"/>
      <protection hidden="1"/>
    </xf>
    <xf numFmtId="0" fontId="25" fillId="20" borderId="26" xfId="0" applyFont="1" applyFill="1" applyBorder="1" applyAlignment="1" applyProtection="1">
      <alignment horizontal="right" shrinkToFit="1"/>
      <protection hidden="1"/>
    </xf>
    <xf numFmtId="0" fontId="9" fillId="0" borderId="23" xfId="0" applyFont="1" applyBorder="1" applyAlignment="1" applyProtection="1">
      <alignment horizontal="center" vertical="center" shrinkToFit="1"/>
      <protection hidden="1"/>
    </xf>
    <xf numFmtId="0" fontId="8" fillId="20" borderId="27" xfId="0" applyFont="1" applyFill="1" applyBorder="1" applyAlignment="1" applyProtection="1">
      <alignment shrinkToFit="1"/>
      <protection hidden="1"/>
    </xf>
    <xf numFmtId="0" fontId="25" fillId="20" borderId="27" xfId="0" applyFont="1" applyFill="1" applyBorder="1" applyAlignment="1" applyProtection="1">
      <alignment shrinkToFit="1"/>
      <protection hidden="1"/>
    </xf>
    <xf numFmtId="0" fontId="3" fillId="0" borderId="28" xfId="0" applyFont="1" applyBorder="1" applyAlignment="1" applyProtection="1">
      <alignment horizontal="left" vertical="center" shrinkToFit="1"/>
      <protection hidden="1"/>
    </xf>
    <xf numFmtId="9" fontId="70" fillId="11" borderId="162" xfId="0" applyNumberFormat="1" applyFont="1" applyFill="1" applyBorder="1" applyAlignment="1" applyProtection="1">
      <alignment horizontal="center" vertical="center" wrapText="1"/>
      <protection locked="0"/>
    </xf>
    <xf numFmtId="0" fontId="7" fillId="11" borderId="48" xfId="0" applyFont="1" applyFill="1" applyBorder="1" applyAlignment="1">
      <alignment horizontal="center"/>
    </xf>
    <xf numFmtId="3" fontId="7" fillId="11" borderId="54" xfId="0" applyNumberFormat="1" applyFont="1" applyFill="1" applyBorder="1" applyAlignment="1">
      <alignment horizontal="center"/>
    </xf>
    <xf numFmtId="3" fontId="7" fillId="11" borderId="52" xfId="0" applyNumberFormat="1" applyFont="1" applyFill="1" applyBorder="1" applyAlignment="1">
      <alignment horizontal="center"/>
    </xf>
    <xf numFmtId="0" fontId="7" fillId="11" borderId="53" xfId="0" applyFont="1" applyFill="1" applyBorder="1" applyAlignment="1">
      <alignment horizontal="center"/>
    </xf>
    <xf numFmtId="3" fontId="7" fillId="11" borderId="49" xfId="0" applyNumberFormat="1" applyFont="1" applyFill="1" applyBorder="1" applyAlignment="1">
      <alignment horizontal="center"/>
    </xf>
    <xf numFmtId="3" fontId="7" fillId="11" borderId="19" xfId="0" applyNumberFormat="1" applyFont="1" applyFill="1" applyBorder="1" applyAlignment="1">
      <alignment horizontal="center"/>
    </xf>
    <xf numFmtId="3" fontId="7" fillId="11" borderId="55" xfId="0" applyNumberFormat="1" applyFont="1" applyFill="1" applyBorder="1" applyAlignment="1">
      <alignment horizontal="center"/>
    </xf>
    <xf numFmtId="0" fontId="77" fillId="11" borderId="49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 vertical="center"/>
    </xf>
    <xf numFmtId="3" fontId="7" fillId="11" borderId="34" xfId="0" applyNumberFormat="1" applyFont="1" applyFill="1" applyBorder="1" applyAlignment="1">
      <alignment horizontal="center" vertical="center"/>
    </xf>
    <xf numFmtId="3" fontId="7" fillId="11" borderId="29" xfId="0" applyNumberFormat="1" applyFont="1" applyFill="1" applyBorder="1" applyAlignment="1">
      <alignment horizontal="center" vertical="center"/>
    </xf>
    <xf numFmtId="3" fontId="7" fillId="11" borderId="56" xfId="0" applyNumberFormat="1" applyFont="1" applyFill="1" applyBorder="1" applyAlignment="1">
      <alignment horizontal="center" vertical="center"/>
    </xf>
    <xf numFmtId="0" fontId="7" fillId="11" borderId="164" xfId="0" applyFont="1" applyFill="1" applyBorder="1" applyAlignment="1">
      <alignment horizontal="center" vertical="center"/>
    </xf>
    <xf numFmtId="3" fontId="7" fillId="11" borderId="57" xfId="0" applyNumberFormat="1" applyFont="1" applyFill="1" applyBorder="1" applyAlignment="1">
      <alignment horizontal="center" vertical="center"/>
    </xf>
    <xf numFmtId="0" fontId="77" fillId="11" borderId="29" xfId="0" applyFont="1" applyFill="1" applyBorder="1" applyAlignment="1">
      <alignment horizontal="center" vertical="center"/>
    </xf>
    <xf numFmtId="0" fontId="3" fillId="20" borderId="23" xfId="0" applyFont="1" applyFill="1" applyBorder="1" applyAlignment="1" applyProtection="1">
      <alignment horizontal="center" shrinkToFit="1"/>
      <protection hidden="1"/>
    </xf>
    <xf numFmtId="0" fontId="3" fillId="5" borderId="27" xfId="0" applyFont="1" applyFill="1" applyBorder="1" applyAlignment="1" applyProtection="1">
      <alignment shrinkToFit="1"/>
      <protection hidden="1"/>
    </xf>
    <xf numFmtId="0" fontId="3" fillId="5" borderId="27" xfId="0" applyFont="1" applyFill="1" applyBorder="1" applyAlignment="1" applyProtection="1">
      <alignment horizontal="left" vertical="center" shrinkToFit="1"/>
      <protection hidden="1"/>
    </xf>
    <xf numFmtId="0" fontId="3" fillId="5" borderId="24" xfId="0" applyFont="1" applyFill="1" applyBorder="1" applyAlignment="1" applyProtection="1">
      <alignment horizontal="center" vertical="center" shrinkToFit="1"/>
      <protection hidden="1"/>
    </xf>
    <xf numFmtId="0" fontId="9" fillId="4" borderId="39" xfId="0" applyFont="1" applyFill="1" applyBorder="1" applyAlignment="1" applyProtection="1">
      <alignment horizontal="center" vertical="center" shrinkToFit="1"/>
      <protection hidden="1"/>
    </xf>
    <xf numFmtId="3" fontId="9" fillId="20" borderId="26" xfId="0" applyNumberFormat="1" applyFont="1" applyFill="1" applyBorder="1" applyAlignment="1" applyProtection="1">
      <alignment horizontal="right" shrinkToFit="1"/>
      <protection hidden="1"/>
    </xf>
    <xf numFmtId="0" fontId="25" fillId="11" borderId="48" xfId="0" applyFont="1" applyFill="1" applyBorder="1" applyAlignment="1">
      <alignment horizontal="center"/>
    </xf>
    <xf numFmtId="3" fontId="25" fillId="11" borderId="54" xfId="0" applyNumberFormat="1" applyFont="1" applyFill="1" applyBorder="1" applyAlignment="1">
      <alignment horizontal="center"/>
    </xf>
    <xf numFmtId="3" fontId="25" fillId="11" borderId="52" xfId="0" applyNumberFormat="1" applyFont="1" applyFill="1" applyBorder="1" applyAlignment="1">
      <alignment horizontal="center"/>
    </xf>
    <xf numFmtId="0" fontId="25" fillId="11" borderId="53" xfId="0" applyFont="1" applyFill="1" applyBorder="1" applyAlignment="1">
      <alignment horizontal="center"/>
    </xf>
    <xf numFmtId="3" fontId="25" fillId="11" borderId="49" xfId="0" applyNumberFormat="1" applyFont="1" applyFill="1" applyBorder="1" applyAlignment="1">
      <alignment horizontal="center"/>
    </xf>
    <xf numFmtId="3" fontId="25" fillId="11" borderId="19" xfId="0" applyNumberFormat="1" applyFont="1" applyFill="1" applyBorder="1" applyAlignment="1">
      <alignment horizontal="center"/>
    </xf>
    <xf numFmtId="3" fontId="25" fillId="11" borderId="55" xfId="0" applyNumberFormat="1" applyFont="1" applyFill="1" applyBorder="1" applyAlignment="1">
      <alignment horizontal="center"/>
    </xf>
    <xf numFmtId="0" fontId="3" fillId="11" borderId="34" xfId="0" applyFont="1" applyFill="1" applyBorder="1" applyAlignment="1">
      <alignment horizontal="center" vertical="center" wrapText="1"/>
    </xf>
    <xf numFmtId="0" fontId="25" fillId="11" borderId="5" xfId="0" applyFont="1" applyFill="1" applyBorder="1" applyAlignment="1">
      <alignment horizontal="center" vertical="center"/>
    </xf>
    <xf numFmtId="3" fontId="25" fillId="11" borderId="34" xfId="0" applyNumberFormat="1" applyFont="1" applyFill="1" applyBorder="1" applyAlignment="1">
      <alignment horizontal="center" vertical="center"/>
    </xf>
    <xf numFmtId="3" fontId="25" fillId="11" borderId="29" xfId="0" applyNumberFormat="1" applyFont="1" applyFill="1" applyBorder="1" applyAlignment="1">
      <alignment horizontal="center" vertical="center"/>
    </xf>
    <xf numFmtId="3" fontId="25" fillId="11" borderId="56" xfId="0" applyNumberFormat="1" applyFont="1" applyFill="1" applyBorder="1" applyAlignment="1">
      <alignment horizontal="center" vertical="center"/>
    </xf>
    <xf numFmtId="0" fontId="25" fillId="11" borderId="164" xfId="0" applyFont="1" applyFill="1" applyBorder="1" applyAlignment="1">
      <alignment horizontal="center" vertical="center"/>
    </xf>
    <xf numFmtId="3" fontId="25" fillId="11" borderId="5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shrinkToFit="1"/>
    </xf>
    <xf numFmtId="0" fontId="9" fillId="0" borderId="38" xfId="0" applyFont="1" applyBorder="1" applyAlignment="1" applyProtection="1">
      <alignment horizontal="left" vertical="center" shrinkToFit="1"/>
      <protection hidden="1"/>
    </xf>
    <xf numFmtId="3" fontId="9" fillId="0" borderId="15" xfId="0" applyNumberFormat="1" applyFont="1" applyBorder="1" applyAlignment="1" applyProtection="1">
      <alignment horizontal="right" vertical="center" shrinkToFit="1"/>
      <protection hidden="1"/>
    </xf>
    <xf numFmtId="0" fontId="78" fillId="11" borderId="36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shrinkToFit="1"/>
    </xf>
    <xf numFmtId="0" fontId="10" fillId="5" borderId="24" xfId="0" applyFont="1" applyFill="1" applyBorder="1" applyAlignment="1" applyProtection="1">
      <alignment horizontal="center" vertical="center" shrinkToFit="1"/>
      <protection hidden="1"/>
    </xf>
    <xf numFmtId="0" fontId="70" fillId="11" borderId="49" xfId="0" applyFont="1" applyFill="1" applyBorder="1" applyAlignment="1">
      <alignment horizontal="center"/>
    </xf>
    <xf numFmtId="0" fontId="79" fillId="11" borderId="36" xfId="0" applyFont="1" applyFill="1" applyBorder="1" applyAlignment="1">
      <alignment horizontal="center" vertical="center" wrapText="1"/>
    </xf>
    <xf numFmtId="0" fontId="9" fillId="5" borderId="0" xfId="0" applyFont="1" applyFill="1" applyAlignment="1" applyProtection="1">
      <alignment horizontal="left" vertical="center" shrinkToFit="1"/>
      <protection hidden="1"/>
    </xf>
    <xf numFmtId="0" fontId="9" fillId="5" borderId="41" xfId="0" applyFont="1" applyFill="1" applyBorder="1" applyAlignment="1">
      <alignment shrinkToFit="1"/>
    </xf>
    <xf numFmtId="0" fontId="9" fillId="0" borderId="31" xfId="0" applyFont="1" applyBorder="1" applyAlignment="1" applyProtection="1">
      <alignment horizontal="center" vertical="center" shrinkToFit="1"/>
      <protection hidden="1"/>
    </xf>
    <xf numFmtId="0" fontId="4" fillId="0" borderId="0" xfId="1" applyNumberFormat="1" applyFont="1" applyFill="1" applyBorder="1"/>
    <xf numFmtId="0" fontId="5" fillId="2" borderId="19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shrinkToFit="1"/>
    </xf>
    <xf numFmtId="164" fontId="25" fillId="2" borderId="64" xfId="1" applyNumberFormat="1" applyFont="1" applyFill="1" applyBorder="1" applyAlignment="1">
      <alignment horizontal="center" vertical="center"/>
    </xf>
    <xf numFmtId="164" fontId="25" fillId="2" borderId="0" xfId="1" applyNumberFormat="1" applyFont="1" applyFill="1" applyBorder="1" applyAlignment="1">
      <alignment horizontal="center" vertical="center"/>
    </xf>
    <xf numFmtId="164" fontId="25" fillId="2" borderId="52" xfId="1" applyNumberFormat="1" applyFont="1" applyFill="1" applyBorder="1" applyAlignment="1">
      <alignment horizontal="center" vertical="center" wrapText="1"/>
    </xf>
    <xf numFmtId="164" fontId="25" fillId="2" borderId="61" xfId="1" applyNumberFormat="1" applyFont="1" applyFill="1" applyBorder="1" applyAlignment="1">
      <alignment horizontal="center" vertical="center"/>
    </xf>
    <xf numFmtId="164" fontId="25" fillId="2" borderId="61" xfId="1" applyNumberFormat="1" applyFont="1" applyFill="1" applyBorder="1" applyAlignment="1">
      <alignment horizontal="center" vertical="center" wrapText="1"/>
    </xf>
    <xf numFmtId="49" fontId="25" fillId="22" borderId="0" xfId="1" applyNumberFormat="1" applyFont="1" applyFill="1" applyBorder="1" applyAlignment="1" applyProtection="1">
      <alignment horizontal="center" vertical="center" wrapText="1"/>
      <protection hidden="1"/>
    </xf>
    <xf numFmtId="0" fontId="68" fillId="0" borderId="38" xfId="1" applyFont="1" applyBorder="1" applyAlignment="1" applyProtection="1">
      <alignment horizontal="center" vertical="center"/>
      <protection hidden="1"/>
    </xf>
    <xf numFmtId="0" fontId="8" fillId="5" borderId="37" xfId="1" applyFont="1" applyFill="1" applyBorder="1" applyAlignment="1" applyProtection="1">
      <alignment vertical="center" wrapText="1"/>
      <protection hidden="1"/>
    </xf>
    <xf numFmtId="1" fontId="9" fillId="0" borderId="20" xfId="1" applyNumberFormat="1" applyFont="1" applyBorder="1" applyAlignment="1" applyProtection="1">
      <alignment horizontal="center" vertical="center" shrinkToFit="1"/>
      <protection hidden="1"/>
    </xf>
    <xf numFmtId="4" fontId="9" fillId="0" borderId="42" xfId="1" applyNumberFormat="1" applyFont="1" applyBorder="1" applyAlignment="1" applyProtection="1">
      <alignment horizontal="center" vertical="center" shrinkToFit="1"/>
      <protection hidden="1"/>
    </xf>
    <xf numFmtId="4" fontId="9" fillId="0" borderId="39" xfId="1" applyNumberFormat="1" applyFont="1" applyBorder="1" applyAlignment="1" applyProtection="1">
      <alignment horizontal="center" vertical="center" shrinkToFit="1"/>
      <protection hidden="1"/>
    </xf>
    <xf numFmtId="0" fontId="9" fillId="0" borderId="20" xfId="1" applyFont="1" applyBorder="1" applyAlignment="1" applyProtection="1">
      <alignment horizontal="center" vertical="center" shrinkToFit="1"/>
      <protection hidden="1"/>
    </xf>
    <xf numFmtId="0" fontId="3" fillId="5" borderId="59" xfId="1" applyFont="1" applyFill="1" applyBorder="1" applyAlignment="1" applyProtection="1">
      <alignment horizontal="center" vertical="center" shrinkToFit="1"/>
      <protection hidden="1"/>
    </xf>
    <xf numFmtId="0" fontId="9" fillId="0" borderId="15" xfId="1" applyFont="1" applyBorder="1" applyAlignment="1" applyProtection="1">
      <alignment horizontal="center" vertical="center"/>
      <protection locked="0" hidden="1"/>
    </xf>
    <xf numFmtId="0" fontId="68" fillId="0" borderId="27" xfId="1" applyFont="1" applyBorder="1" applyAlignment="1" applyProtection="1">
      <alignment horizontal="center" vertical="center"/>
      <protection hidden="1"/>
    </xf>
    <xf numFmtId="0" fontId="68" fillId="0" borderId="25" xfId="1" applyFont="1" applyBorder="1" applyAlignment="1" applyProtection="1">
      <alignment horizontal="center" vertical="center"/>
      <protection hidden="1"/>
    </xf>
    <xf numFmtId="4" fontId="9" fillId="0" borderId="170" xfId="1" applyNumberFormat="1" applyFont="1" applyBorder="1" applyAlignment="1" applyProtection="1">
      <alignment horizontal="center" vertical="center" shrinkToFit="1"/>
      <protection hidden="1"/>
    </xf>
    <xf numFmtId="0" fontId="3" fillId="5" borderId="171" xfId="1" applyFont="1" applyFill="1" applyBorder="1" applyAlignment="1" applyProtection="1">
      <alignment horizontal="center" vertical="center" shrinkToFit="1"/>
      <protection hidden="1"/>
    </xf>
    <xf numFmtId="164" fontId="70" fillId="7" borderId="99" xfId="1" applyNumberFormat="1" applyFont="1" applyFill="1" applyBorder="1" applyAlignment="1">
      <alignment horizontal="center" vertical="center" wrapText="1"/>
    </xf>
    <xf numFmtId="49" fontId="5" fillId="21" borderId="168" xfId="1" applyNumberFormat="1" applyFont="1" applyFill="1" applyBorder="1" applyAlignment="1" applyProtection="1">
      <alignment horizontal="center" vertical="center" wrapText="1"/>
      <protection hidden="1"/>
    </xf>
    <xf numFmtId="164" fontId="82" fillId="7" borderId="9" xfId="1" applyNumberFormat="1" applyFont="1" applyFill="1" applyBorder="1" applyAlignment="1">
      <alignment horizontal="center" vertical="center"/>
    </xf>
    <xf numFmtId="164" fontId="82" fillId="7" borderId="35" xfId="1" applyNumberFormat="1" applyFont="1" applyFill="1" applyBorder="1" applyAlignment="1">
      <alignment horizontal="center" vertical="center"/>
    </xf>
    <xf numFmtId="164" fontId="82" fillId="7" borderId="99" xfId="1" applyNumberFormat="1" applyFont="1" applyFill="1" applyBorder="1" applyAlignment="1">
      <alignment horizontal="center" vertical="center" wrapText="1"/>
    </xf>
    <xf numFmtId="4" fontId="25" fillId="0" borderId="42" xfId="1" applyNumberFormat="1" applyFont="1" applyBorder="1" applyAlignment="1" applyProtection="1">
      <alignment horizontal="center" vertical="center" shrinkToFit="1"/>
      <protection hidden="1"/>
    </xf>
    <xf numFmtId="0" fontId="38" fillId="0" borderId="102" xfId="1" applyFont="1" applyBorder="1" applyAlignment="1" applyProtection="1">
      <alignment horizontal="center" vertical="center" shrinkToFit="1"/>
      <protection hidden="1"/>
    </xf>
    <xf numFmtId="0" fontId="68" fillId="0" borderId="172" xfId="1" applyFont="1" applyBorder="1" applyAlignment="1" applyProtection="1">
      <alignment horizontal="center" vertical="center"/>
      <protection hidden="1"/>
    </xf>
    <xf numFmtId="0" fontId="8" fillId="5" borderId="173" xfId="1" applyFont="1" applyFill="1" applyBorder="1" applyAlignment="1" applyProtection="1">
      <alignment vertical="center" wrapText="1"/>
      <protection hidden="1"/>
    </xf>
    <xf numFmtId="1" fontId="9" fillId="0" borderId="174" xfId="1" applyNumberFormat="1" applyFont="1" applyBorder="1" applyAlignment="1" applyProtection="1">
      <alignment horizontal="center" vertical="center" shrinkToFit="1"/>
      <protection hidden="1"/>
    </xf>
    <xf numFmtId="4" fontId="9" fillId="0" borderId="175" xfId="1" applyNumberFormat="1" applyFont="1" applyBorder="1" applyAlignment="1" applyProtection="1">
      <alignment horizontal="center" vertical="center" shrinkToFit="1"/>
      <protection hidden="1"/>
    </xf>
    <xf numFmtId="0" fontId="9" fillId="0" borderId="174" xfId="1" applyFont="1" applyBorder="1" applyAlignment="1" applyProtection="1">
      <alignment horizontal="center" vertical="center" shrinkToFit="1"/>
      <protection hidden="1"/>
    </xf>
    <xf numFmtId="4" fontId="25" fillId="0" borderId="175" xfId="1" applyNumberFormat="1" applyFont="1" applyBorder="1" applyAlignment="1" applyProtection="1">
      <alignment horizontal="center" vertical="center" shrinkToFit="1"/>
      <protection hidden="1"/>
    </xf>
    <xf numFmtId="4" fontId="9" fillId="0" borderId="176" xfId="1" applyNumberFormat="1" applyFont="1" applyBorder="1" applyAlignment="1" applyProtection="1">
      <alignment horizontal="center" vertical="center" shrinkToFit="1"/>
      <protection hidden="1"/>
    </xf>
    <xf numFmtId="0" fontId="3" fillId="5" borderId="175" xfId="1" applyFont="1" applyFill="1" applyBorder="1" applyAlignment="1" applyProtection="1">
      <alignment horizontal="center" vertical="center" shrinkToFit="1"/>
      <protection hidden="1"/>
    </xf>
    <xf numFmtId="0" fontId="9" fillId="0" borderId="177" xfId="1" applyFont="1" applyBorder="1" applyAlignment="1" applyProtection="1">
      <alignment horizontal="center" vertical="center"/>
      <protection locked="0" hidden="1"/>
    </xf>
    <xf numFmtId="0" fontId="8" fillId="5" borderId="0" xfId="1" applyFont="1" applyFill="1" applyBorder="1" applyAlignment="1" applyProtection="1">
      <alignment vertical="center" wrapText="1"/>
      <protection hidden="1"/>
    </xf>
    <xf numFmtId="1" fontId="9" fillId="0" borderId="149" xfId="1" applyNumberFormat="1" applyFont="1" applyBorder="1" applyAlignment="1" applyProtection="1">
      <alignment horizontal="center" vertical="center" shrinkToFit="1"/>
      <protection hidden="1"/>
    </xf>
    <xf numFmtId="0" fontId="9" fillId="0" borderId="149" xfId="1" applyFont="1" applyBorder="1" applyAlignment="1" applyProtection="1">
      <alignment horizontal="center" vertical="center" shrinkToFit="1"/>
      <protection hidden="1"/>
    </xf>
    <xf numFmtId="4" fontId="25" fillId="0" borderId="170" xfId="1" applyNumberFormat="1" applyFont="1" applyBorder="1" applyAlignment="1" applyProtection="1">
      <alignment horizontal="center" vertical="center" shrinkToFit="1"/>
      <protection hidden="1"/>
    </xf>
    <xf numFmtId="4" fontId="9" fillId="0" borderId="150" xfId="1" applyNumberFormat="1" applyFont="1" applyBorder="1" applyAlignment="1" applyProtection="1">
      <alignment horizontal="center" vertical="center" shrinkToFit="1"/>
      <protection hidden="1"/>
    </xf>
    <xf numFmtId="0" fontId="9" fillId="0" borderId="52" xfId="1" applyFont="1" applyBorder="1" applyAlignment="1" applyProtection="1">
      <alignment horizontal="center" vertical="center"/>
      <protection locked="0" hidden="1"/>
    </xf>
    <xf numFmtId="0" fontId="68" fillId="0" borderId="103" xfId="1" applyFont="1" applyBorder="1" applyAlignment="1" applyProtection="1">
      <alignment horizontal="center" vertical="center"/>
      <protection hidden="1"/>
    </xf>
    <xf numFmtId="0" fontId="77" fillId="0" borderId="178" xfId="1" applyFont="1" applyBorder="1" applyAlignment="1" applyProtection="1">
      <alignment vertical="center" wrapText="1"/>
      <protection hidden="1"/>
    </xf>
    <xf numFmtId="0" fontId="9" fillId="0" borderId="179" xfId="1" applyFont="1" applyBorder="1" applyAlignment="1" applyProtection="1">
      <alignment horizontal="center" vertical="center" shrinkToFit="1"/>
      <protection hidden="1"/>
    </xf>
    <xf numFmtId="4" fontId="9" fillId="0" borderId="180" xfId="1" applyNumberFormat="1" applyFont="1" applyBorder="1" applyAlignment="1" applyProtection="1">
      <alignment horizontal="center" vertical="center" shrinkToFit="1"/>
      <protection hidden="1"/>
    </xf>
    <xf numFmtId="4" fontId="9" fillId="0" borderId="181" xfId="1" applyNumberFormat="1" applyFont="1" applyBorder="1" applyAlignment="1" applyProtection="1">
      <alignment horizontal="center" vertical="center" shrinkToFit="1"/>
      <protection hidden="1"/>
    </xf>
    <xf numFmtId="0" fontId="38" fillId="0" borderId="180" xfId="1" applyFont="1" applyBorder="1" applyAlignment="1" applyProtection="1">
      <alignment horizontal="center" vertical="center" shrinkToFit="1"/>
      <protection hidden="1"/>
    </xf>
    <xf numFmtId="0" fontId="81" fillId="0" borderId="99" xfId="1" applyFont="1" applyBorder="1" applyAlignment="1" applyProtection="1">
      <alignment horizontal="center" vertical="center"/>
      <protection locked="0" hidden="1"/>
    </xf>
    <xf numFmtId="1" fontId="9" fillId="4" borderId="174" xfId="1" applyNumberFormat="1" applyFont="1" applyFill="1" applyBorder="1" applyAlignment="1" applyProtection="1">
      <alignment horizontal="center" vertical="center" shrinkToFit="1"/>
      <protection hidden="1"/>
    </xf>
    <xf numFmtId="4" fontId="9" fillId="4" borderId="175" xfId="1" applyNumberFormat="1" applyFont="1" applyFill="1" applyBorder="1" applyAlignment="1" applyProtection="1">
      <alignment horizontal="center" vertical="center" shrinkToFit="1"/>
      <protection hidden="1"/>
    </xf>
    <xf numFmtId="1" fontId="9" fillId="4" borderId="20" xfId="1" applyNumberFormat="1" applyFont="1" applyFill="1" applyBorder="1" applyAlignment="1" applyProtection="1">
      <alignment horizontal="center" vertical="center" shrinkToFit="1"/>
      <protection hidden="1"/>
    </xf>
    <xf numFmtId="4" fontId="9" fillId="4" borderId="42" xfId="1" applyNumberFormat="1" applyFont="1" applyFill="1" applyBorder="1" applyAlignment="1" applyProtection="1">
      <alignment horizontal="center" vertical="center" shrinkToFit="1"/>
      <protection hidden="1"/>
    </xf>
    <xf numFmtId="1" fontId="9" fillId="4" borderId="149" xfId="1" applyNumberFormat="1" applyFont="1" applyFill="1" applyBorder="1" applyAlignment="1" applyProtection="1">
      <alignment horizontal="center" vertical="center" shrinkToFit="1"/>
      <protection hidden="1"/>
    </xf>
    <xf numFmtId="4" fontId="9" fillId="4" borderId="170" xfId="1" applyNumberFormat="1" applyFont="1" applyFill="1" applyBorder="1" applyAlignment="1" applyProtection="1">
      <alignment horizontal="center" vertical="center" shrinkToFit="1"/>
      <protection hidden="1"/>
    </xf>
    <xf numFmtId="0" fontId="3" fillId="10" borderId="182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25" xfId="1" applyNumberFormat="1" applyFont="1" applyFill="1" applyBorder="1" applyAlignment="1" applyProtection="1">
      <alignment horizontal="left" vertical="center" shrinkToFit="1"/>
      <protection hidden="1"/>
    </xf>
    <xf numFmtId="0" fontId="3" fillId="0" borderId="150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67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149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52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165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166" xfId="1" applyNumberFormat="1" applyFont="1" applyFill="1" applyBorder="1" applyAlignment="1" applyProtection="1">
      <alignment horizontal="right" vertical="center" shrinkToFit="1"/>
      <protection hidden="1"/>
    </xf>
    <xf numFmtId="3" fontId="9" fillId="0" borderId="183" xfId="1" applyNumberFormat="1" applyFont="1" applyFill="1" applyBorder="1" applyAlignment="1" applyProtection="1">
      <alignment horizontal="right" vertical="center" shrinkToFit="1"/>
      <protection hidden="1"/>
    </xf>
    <xf numFmtId="0" fontId="9" fillId="5" borderId="25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 vertical="top"/>
    </xf>
    <xf numFmtId="0" fontId="20" fillId="0" borderId="0" xfId="1" applyNumberFormat="1" applyFont="1" applyFill="1" applyBorder="1"/>
    <xf numFmtId="0" fontId="3" fillId="0" borderId="0" xfId="0" applyFont="1"/>
    <xf numFmtId="0" fontId="0" fillId="23" borderId="184" xfId="0" applyFill="1" applyBorder="1"/>
    <xf numFmtId="0" fontId="0" fillId="23" borderId="185" xfId="0" applyFill="1" applyBorder="1"/>
    <xf numFmtId="0" fontId="0" fillId="23" borderId="186" xfId="0" applyFill="1" applyBorder="1" applyAlignment="1">
      <alignment horizontal="left" indent="2"/>
    </xf>
    <xf numFmtId="0" fontId="0" fillId="23" borderId="75" xfId="0" applyFill="1" applyBorder="1"/>
    <xf numFmtId="0" fontId="0" fillId="23" borderId="186" xfId="0" applyFill="1" applyBorder="1"/>
    <xf numFmtId="0" fontId="0" fillId="23" borderId="73" xfId="0" applyFill="1" applyBorder="1"/>
    <xf numFmtId="0" fontId="0" fillId="23" borderId="186" xfId="0" applyFill="1" applyBorder="1" applyAlignment="1">
      <alignment horizontal="left" indent="1"/>
    </xf>
    <xf numFmtId="0" fontId="0" fillId="23" borderId="187" xfId="0" applyFill="1" applyBorder="1"/>
    <xf numFmtId="0" fontId="0" fillId="23" borderId="188" xfId="0" applyFill="1" applyBorder="1"/>
    <xf numFmtId="0" fontId="0" fillId="23" borderId="189" xfId="0" applyFill="1" applyBorder="1"/>
    <xf numFmtId="0" fontId="0" fillId="23" borderId="54" xfId="0" applyFill="1" applyBorder="1"/>
    <xf numFmtId="0" fontId="0" fillId="23" borderId="190" xfId="0" applyFill="1" applyBorder="1"/>
    <xf numFmtId="0" fontId="0" fillId="23" borderId="191" xfId="0" applyFill="1" applyBorder="1"/>
    <xf numFmtId="14" fontId="0" fillId="23" borderId="192" xfId="0" applyNumberFormat="1" applyFill="1" applyBorder="1"/>
    <xf numFmtId="0" fontId="0" fillId="23" borderId="192" xfId="0" applyFill="1" applyBorder="1"/>
    <xf numFmtId="0" fontId="0" fillId="23" borderId="53" xfId="0" applyFill="1" applyBorder="1"/>
    <xf numFmtId="0" fontId="0" fillId="23" borderId="78" xfId="0" applyFill="1" applyBorder="1"/>
    <xf numFmtId="0" fontId="0" fillId="23" borderId="193" xfId="0" applyFill="1" applyBorder="1"/>
    <xf numFmtId="0" fontId="0" fillId="23" borderId="76" xfId="0" applyFill="1" applyBorder="1"/>
    <xf numFmtId="0" fontId="0" fillId="23" borderId="11" xfId="0" applyFill="1" applyBorder="1"/>
    <xf numFmtId="0" fontId="0" fillId="23" borderId="50" xfId="0" applyFill="1" applyBorder="1"/>
    <xf numFmtId="0" fontId="0" fillId="23" borderId="194" xfId="0" applyFill="1" applyBorder="1"/>
    <xf numFmtId="0" fontId="0" fillId="23" borderId="143" xfId="0" applyFill="1" applyBorder="1"/>
    <xf numFmtId="0" fontId="0" fillId="23" borderId="84" xfId="0" applyFill="1" applyBorder="1"/>
    <xf numFmtId="2" fontId="83" fillId="0" borderId="137" xfId="0" applyNumberFormat="1" applyFont="1" applyBorder="1"/>
    <xf numFmtId="0" fontId="83" fillId="0" borderId="139" xfId="0" applyFont="1" applyBorder="1" applyAlignment="1">
      <alignment horizontal="center"/>
    </xf>
    <xf numFmtId="0" fontId="83" fillId="0" borderId="196" xfId="0" applyFont="1" applyBorder="1" applyAlignment="1">
      <alignment horizontal="center"/>
    </xf>
    <xf numFmtId="2" fontId="83" fillId="0" borderId="140" xfId="0" applyNumberFormat="1" applyFont="1" applyBorder="1"/>
    <xf numFmtId="2" fontId="83" fillId="0" borderId="200" xfId="0" applyNumberFormat="1" applyFont="1" applyBorder="1"/>
    <xf numFmtId="0" fontId="83" fillId="0" borderId="140" xfId="0" applyFont="1" applyBorder="1"/>
    <xf numFmtId="0" fontId="83" fillId="0" borderId="158" xfId="0" applyFont="1" applyBorder="1"/>
    <xf numFmtId="0" fontId="83" fillId="0" borderId="142" xfId="0" applyFont="1" applyBorder="1" applyAlignment="1">
      <alignment horizontal="center"/>
    </xf>
    <xf numFmtId="2" fontId="83" fillId="0" borderId="128" xfId="0" applyNumberFormat="1" applyFont="1" applyBorder="1"/>
    <xf numFmtId="0" fontId="83" fillId="0" borderId="158" xfId="0" applyFont="1" applyBorder="1" applyAlignment="1">
      <alignment horizontal="center"/>
    </xf>
    <xf numFmtId="0" fontId="83" fillId="0" borderId="192" xfId="0" applyFont="1" applyBorder="1" applyAlignment="1">
      <alignment horizontal="center"/>
    </xf>
    <xf numFmtId="0" fontId="84" fillId="0" borderId="142" xfId="0" applyFont="1" applyBorder="1" applyAlignment="1">
      <alignment horizontal="center"/>
    </xf>
    <xf numFmtId="0" fontId="83" fillId="0" borderId="202" xfId="0" applyFont="1" applyBorder="1"/>
    <xf numFmtId="0" fontId="83" fillId="0" borderId="203" xfId="0" applyFont="1" applyBorder="1"/>
    <xf numFmtId="2" fontId="83" fillId="0" borderId="202" xfId="0" applyNumberFormat="1" applyFont="1" applyBorder="1"/>
    <xf numFmtId="0" fontId="83" fillId="0" borderId="204" xfId="0" applyFont="1" applyBorder="1" applyAlignment="1">
      <alignment horizontal="center"/>
    </xf>
    <xf numFmtId="2" fontId="83" fillId="0" borderId="205" xfId="0" applyNumberFormat="1" applyFont="1" applyBorder="1"/>
    <xf numFmtId="0" fontId="83" fillId="0" borderId="203" xfId="0" applyFont="1" applyBorder="1" applyAlignment="1">
      <alignment horizontal="center"/>
    </xf>
    <xf numFmtId="1" fontId="83" fillId="0" borderId="204" xfId="0" applyNumberFormat="1" applyFont="1" applyBorder="1" applyAlignment="1">
      <alignment horizontal="center"/>
    </xf>
    <xf numFmtId="0" fontId="83" fillId="0" borderId="208" xfId="0" applyFont="1" applyBorder="1" applyAlignment="1">
      <alignment horizontal="center"/>
    </xf>
    <xf numFmtId="0" fontId="84" fillId="0" borderId="204" xfId="0" applyFont="1" applyBorder="1" applyAlignment="1">
      <alignment horizontal="center"/>
    </xf>
    <xf numFmtId="0" fontId="83" fillId="0" borderId="0" xfId="0" applyFont="1"/>
    <xf numFmtId="2" fontId="83" fillId="0" borderId="0" xfId="0" applyNumberFormat="1" applyFont="1"/>
    <xf numFmtId="0" fontId="83" fillId="0" borderId="0" xfId="0" applyFont="1" applyAlignment="1">
      <alignment horizontal="center"/>
    </xf>
    <xf numFmtId="2" fontId="83" fillId="0" borderId="0" xfId="0" applyNumberFormat="1" applyFont="1" applyAlignment="1">
      <alignment horizontal="center"/>
    </xf>
    <xf numFmtId="0" fontId="84" fillId="0" borderId="0" xfId="0" applyFont="1" applyAlignment="1">
      <alignment horizontal="center"/>
    </xf>
    <xf numFmtId="0" fontId="8" fillId="0" borderId="0" xfId="0" applyFont="1"/>
    <xf numFmtId="0" fontId="0" fillId="23" borderId="186" xfId="0" applyFill="1" applyBorder="1" applyAlignment="1">
      <alignment horizontal="left" vertical="top" indent="2"/>
    </xf>
    <xf numFmtId="0" fontId="0" fillId="23" borderId="75" xfId="0" applyFill="1" applyBorder="1" applyAlignment="1">
      <alignment horizontal="left" vertical="top" indent="2"/>
    </xf>
    <xf numFmtId="0" fontId="0" fillId="0" borderId="137" xfId="0" applyBorder="1"/>
    <xf numFmtId="2" fontId="0" fillId="0" borderId="197" xfId="0" applyNumberFormat="1" applyBorder="1"/>
    <xf numFmtId="0" fontId="0" fillId="0" borderId="196" xfId="0" applyBorder="1" applyAlignment="1">
      <alignment horizontal="center"/>
    </xf>
    <xf numFmtId="0" fontId="84" fillId="0" borderId="139" xfId="0" applyFont="1" applyBorder="1" applyAlignment="1">
      <alignment horizontal="center"/>
    </xf>
    <xf numFmtId="0" fontId="0" fillId="0" borderId="140" xfId="0" applyBorder="1"/>
    <xf numFmtId="0" fontId="0" fillId="0" borderId="201" xfId="0" applyBorder="1"/>
    <xf numFmtId="2" fontId="0" fillId="0" borderId="128" xfId="0" applyNumberFormat="1" applyBorder="1"/>
    <xf numFmtId="0" fontId="0" fillId="0" borderId="158" xfId="0" applyBorder="1" applyAlignment="1">
      <alignment horizontal="center"/>
    </xf>
    <xf numFmtId="2" fontId="0" fillId="0" borderId="140" xfId="0" applyNumberFormat="1" applyBorder="1"/>
    <xf numFmtId="0" fontId="0" fillId="0" borderId="142" xfId="0" applyBorder="1" applyAlignment="1">
      <alignment horizontal="center"/>
    </xf>
    <xf numFmtId="0" fontId="0" fillId="0" borderId="196" xfId="0" applyBorder="1"/>
    <xf numFmtId="2" fontId="83" fillId="0" borderId="197" xfId="0" applyNumberFormat="1" applyFont="1" applyBorder="1"/>
    <xf numFmtId="0" fontId="0" fillId="0" borderId="158" xfId="0" applyBorder="1"/>
    <xf numFmtId="0" fontId="0" fillId="0" borderId="202" xfId="0" applyBorder="1"/>
    <xf numFmtId="0" fontId="0" fillId="0" borderId="203" xfId="0" applyBorder="1"/>
    <xf numFmtId="2" fontId="0" fillId="0" borderId="205" xfId="0" applyNumberFormat="1" applyBorder="1"/>
    <xf numFmtId="0" fontId="0" fillId="0" borderId="203" xfId="0" applyBorder="1" applyAlignment="1">
      <alignment horizontal="center"/>
    </xf>
    <xf numFmtId="2" fontId="0" fillId="0" borderId="202" xfId="0" applyNumberFormat="1" applyBorder="1"/>
    <xf numFmtId="0" fontId="0" fillId="0" borderId="204" xfId="0" applyBorder="1" applyAlignment="1">
      <alignment horizontal="center"/>
    </xf>
    <xf numFmtId="0" fontId="0" fillId="23" borderId="209" xfId="0" applyFill="1" applyBorder="1"/>
    <xf numFmtId="0" fontId="0" fillId="23" borderId="136" xfId="0" applyFill="1" applyBorder="1"/>
    <xf numFmtId="0" fontId="0" fillId="23" borderId="210" xfId="0" applyFill="1" applyBorder="1"/>
    <xf numFmtId="0" fontId="0" fillId="23" borderId="211" xfId="0" applyFill="1" applyBorder="1"/>
    <xf numFmtId="0" fontId="0" fillId="23" borderId="212" xfId="0" applyFill="1" applyBorder="1"/>
    <xf numFmtId="0" fontId="0" fillId="0" borderId="198" xfId="0" applyBorder="1"/>
    <xf numFmtId="0" fontId="0" fillId="0" borderId="213" xfId="0" applyBorder="1"/>
    <xf numFmtId="0" fontId="0" fillId="0" borderId="200" xfId="0" applyBorder="1"/>
    <xf numFmtId="0" fontId="0" fillId="0" borderId="201" xfId="0" applyBorder="1" applyAlignment="1">
      <alignment horizontal="center"/>
    </xf>
    <xf numFmtId="0" fontId="0" fillId="0" borderId="214" xfId="0" applyBorder="1"/>
    <xf numFmtId="0" fontId="0" fillId="0" borderId="204" xfId="0" applyBorder="1"/>
    <xf numFmtId="2" fontId="0" fillId="0" borderId="0" xfId="0" applyNumberFormat="1"/>
    <xf numFmtId="0" fontId="0" fillId="0" borderId="0" xfId="0" applyAlignment="1">
      <alignment horizontal="center"/>
    </xf>
    <xf numFmtId="0" fontId="85" fillId="0" borderId="0" xfId="0" applyFont="1"/>
    <xf numFmtId="0" fontId="0" fillId="23" borderId="217" xfId="0" applyFill="1" applyBorder="1"/>
    <xf numFmtId="0" fontId="0" fillId="23" borderId="202" xfId="0" applyFill="1" applyBorder="1"/>
    <xf numFmtId="0" fontId="0" fillId="23" borderId="204" xfId="0" applyFill="1" applyBorder="1"/>
    <xf numFmtId="0" fontId="0" fillId="23" borderId="205" xfId="0" applyFill="1" applyBorder="1"/>
    <xf numFmtId="0" fontId="0" fillId="23" borderId="203" xfId="0" applyFill="1" applyBorder="1"/>
    <xf numFmtId="2" fontId="0" fillId="0" borderId="200" xfId="0" applyNumberFormat="1" applyBorder="1"/>
    <xf numFmtId="2" fontId="83" fillId="0" borderId="214" xfId="0" applyNumberFormat="1" applyFont="1" applyBorder="1"/>
    <xf numFmtId="0" fontId="83" fillId="0" borderId="215" xfId="0" applyFont="1" applyBorder="1"/>
    <xf numFmtId="0" fontId="0" fillId="0" borderId="190" xfId="0" applyBorder="1"/>
    <xf numFmtId="0" fontId="0" fillId="0" borderId="219" xfId="0" applyBorder="1"/>
    <xf numFmtId="0" fontId="84" fillId="0" borderId="191" xfId="0" applyFont="1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0" fontId="0" fillId="0" borderId="0" xfId="0" applyBorder="1" applyAlignment="1">
      <alignment horizontal="center"/>
    </xf>
    <xf numFmtId="0" fontId="25" fillId="0" borderId="0" xfId="0" applyFont="1" applyBorder="1"/>
    <xf numFmtId="0" fontId="84" fillId="0" borderId="0" xfId="0" applyFont="1" applyBorder="1" applyAlignment="1">
      <alignment horizontal="center"/>
    </xf>
    <xf numFmtId="164" fontId="5" fillId="11" borderId="9" xfId="8" applyNumberFormat="1" applyFont="1" applyFill="1" applyBorder="1" applyAlignment="1">
      <alignment horizontal="center" vertical="center"/>
    </xf>
    <xf numFmtId="164" fontId="5" fillId="11" borderId="10" xfId="8" applyNumberFormat="1" applyFont="1" applyFill="1" applyBorder="1" applyAlignment="1">
      <alignment horizontal="center" vertical="center"/>
    </xf>
    <xf numFmtId="164" fontId="5" fillId="11" borderId="7" xfId="8" applyNumberFormat="1" applyFont="1" applyFill="1" applyBorder="1" applyAlignment="1">
      <alignment horizontal="center" vertical="center"/>
    </xf>
    <xf numFmtId="164" fontId="5" fillId="11" borderId="8" xfId="8" applyNumberFormat="1" applyFont="1" applyFill="1" applyBorder="1" applyAlignment="1">
      <alignment horizontal="center" vertical="center"/>
    </xf>
    <xf numFmtId="0" fontId="84" fillId="0" borderId="207" xfId="0" applyFont="1" applyBorder="1" applyAlignment="1">
      <alignment horizontal="center"/>
    </xf>
    <xf numFmtId="2" fontId="83" fillId="0" borderId="213" xfId="0" applyNumberFormat="1" applyFont="1" applyBorder="1"/>
    <xf numFmtId="0" fontId="84" fillId="0" borderId="216" xfId="0" applyFont="1" applyBorder="1" applyAlignment="1">
      <alignment horizontal="center"/>
    </xf>
    <xf numFmtId="0" fontId="83" fillId="0" borderId="97" xfId="0" applyFont="1" applyBorder="1" applyAlignment="1">
      <alignment horizontal="center"/>
    </xf>
    <xf numFmtId="0" fontId="0" fillId="0" borderId="218" xfId="0" applyBorder="1"/>
    <xf numFmtId="2" fontId="0" fillId="0" borderId="218" xfId="0" applyNumberFormat="1" applyBorder="1"/>
    <xf numFmtId="0" fontId="0" fillId="0" borderId="218" xfId="0" applyBorder="1" applyAlignment="1">
      <alignment horizontal="center"/>
    </xf>
    <xf numFmtId="2" fontId="83" fillId="0" borderId="218" xfId="0" applyNumberFormat="1" applyFont="1" applyBorder="1"/>
    <xf numFmtId="0" fontId="83" fillId="0" borderId="218" xfId="0" applyFont="1" applyBorder="1" applyAlignment="1">
      <alignment horizontal="center"/>
    </xf>
    <xf numFmtId="0" fontId="25" fillId="0" borderId="218" xfId="0" applyFont="1" applyBorder="1"/>
    <xf numFmtId="0" fontId="83" fillId="0" borderId="218" xfId="0" applyFont="1" applyBorder="1"/>
    <xf numFmtId="0" fontId="0" fillId="0" borderId="205" xfId="0" applyBorder="1" applyAlignment="1">
      <alignment horizontal="center"/>
    </xf>
    <xf numFmtId="0" fontId="0" fillId="0" borderId="205" xfId="0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 vertical="top"/>
    </xf>
    <xf numFmtId="0" fontId="19" fillId="0" borderId="38" xfId="1" applyNumberFormat="1" applyFont="1" applyFill="1" applyBorder="1" applyAlignment="1" applyProtection="1">
      <alignment horizontal="left" vertical="center" shrinkToFit="1"/>
      <protection hidden="1"/>
    </xf>
    <xf numFmtId="0" fontId="0" fillId="9" borderId="51" xfId="1" applyNumberFormat="1" applyFont="1" applyFill="1" applyBorder="1"/>
    <xf numFmtId="0" fontId="3" fillId="0" borderId="97" xfId="1" applyNumberFormat="1" applyFont="1" applyFill="1" applyBorder="1" applyAlignment="1" applyProtection="1">
      <alignment horizontal="center" vertical="center"/>
      <protection hidden="1"/>
    </xf>
    <xf numFmtId="0" fontId="21" fillId="12" borderId="220" xfId="1" applyNumberFormat="1" applyFont="1" applyFill="1" applyBorder="1" applyAlignment="1" applyProtection="1">
      <alignment horizontal="center" vertical="center" wrapText="1"/>
      <protection hidden="1"/>
    </xf>
    <xf numFmtId="0" fontId="21" fillId="12" borderId="192" xfId="1" applyNumberFormat="1" applyFont="1" applyFill="1" applyBorder="1" applyAlignment="1" applyProtection="1">
      <alignment horizontal="center" vertical="center" wrapText="1"/>
      <protection hidden="1"/>
    </xf>
    <xf numFmtId="0" fontId="21" fillId="12" borderId="80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18" xfId="1" applyNumberFormat="1" applyFont="1" applyFill="1" applyBorder="1" applyAlignment="1" applyProtection="1">
      <alignment horizontal="center" vertical="center"/>
      <protection hidden="1"/>
    </xf>
    <xf numFmtId="0" fontId="80" fillId="0" borderId="97" xfId="1" applyNumberFormat="1" applyFont="1" applyFill="1" applyBorder="1" applyAlignment="1" applyProtection="1">
      <alignment horizontal="center" vertical="center" shrinkToFit="1"/>
      <protection hidden="1"/>
    </xf>
    <xf numFmtId="0" fontId="80" fillId="0" borderId="23" xfId="1" applyNumberFormat="1" applyFont="1" applyFill="1" applyBorder="1" applyAlignment="1" applyProtection="1">
      <alignment horizontal="center" vertical="center" shrinkToFit="1"/>
      <protection hidden="1"/>
    </xf>
    <xf numFmtId="0" fontId="80" fillId="0" borderId="20" xfId="1" applyNumberFormat="1" applyFont="1" applyFill="1" applyBorder="1" applyAlignment="1" applyProtection="1">
      <alignment horizontal="center" vertical="center" shrinkToFit="1"/>
      <protection hidden="1"/>
    </xf>
    <xf numFmtId="0" fontId="80" fillId="0" borderId="39" xfId="1" applyNumberFormat="1" applyFont="1" applyFill="1" applyBorder="1" applyAlignment="1" applyProtection="1">
      <alignment horizontal="center" vertical="center" shrinkToFit="1"/>
      <protection hidden="1"/>
    </xf>
    <xf numFmtId="0" fontId="68" fillId="2" borderId="97" xfId="1" applyNumberFormat="1" applyFont="1" applyFill="1" applyBorder="1" applyAlignment="1" applyProtection="1">
      <alignment horizontal="center" vertical="center" shrinkToFit="1"/>
      <protection hidden="1"/>
    </xf>
    <xf numFmtId="0" fontId="80" fillId="10" borderId="97" xfId="1" applyNumberFormat="1" applyFont="1" applyFill="1" applyBorder="1" applyAlignment="1" applyProtection="1">
      <alignment horizontal="center" vertical="center" shrinkToFit="1"/>
      <protection hidden="1"/>
    </xf>
    <xf numFmtId="0" fontId="80" fillId="0" borderId="218" xfId="1" applyNumberFormat="1" applyFont="1" applyFill="1" applyBorder="1" applyAlignment="1" applyProtection="1">
      <alignment horizontal="center" vertical="center" shrinkToFit="1"/>
      <protection hidden="1"/>
    </xf>
    <xf numFmtId="0" fontId="80" fillId="0" borderId="117" xfId="1" applyNumberFormat="1" applyFont="1" applyFill="1" applyBorder="1" applyAlignment="1" applyProtection="1">
      <alignment horizontal="center" vertical="center" shrinkToFit="1"/>
      <protection hidden="1"/>
    </xf>
    <xf numFmtId="0" fontId="80" fillId="0" borderId="152" xfId="1" applyNumberFormat="1" applyFont="1" applyFill="1" applyBorder="1" applyAlignment="1" applyProtection="1">
      <alignment horizontal="center" vertical="center" shrinkToFit="1"/>
      <protection hidden="1"/>
    </xf>
    <xf numFmtId="0" fontId="80" fillId="0" borderId="154" xfId="1" applyNumberFormat="1" applyFont="1" applyFill="1" applyBorder="1" applyAlignment="1" applyProtection="1">
      <alignment horizontal="center" vertical="center" shrinkToFit="1"/>
      <protection hidden="1"/>
    </xf>
    <xf numFmtId="0" fontId="68" fillId="2" borderId="218" xfId="1" applyNumberFormat="1" applyFont="1" applyFill="1" applyBorder="1" applyAlignment="1" applyProtection="1">
      <alignment horizontal="center" vertical="center" shrinkToFit="1"/>
      <protection hidden="1"/>
    </xf>
    <xf numFmtId="0" fontId="80" fillId="10" borderId="218" xfId="1" applyNumberFormat="1" applyFont="1" applyFill="1" applyBorder="1" applyAlignment="1" applyProtection="1">
      <alignment horizontal="center" vertical="center" shrinkToFit="1"/>
      <protection hidden="1"/>
    </xf>
    <xf numFmtId="3" fontId="68" fillId="0" borderId="15" xfId="1" applyNumberFormat="1" applyFont="1" applyFill="1" applyBorder="1" applyAlignment="1" applyProtection="1">
      <alignment horizontal="center" vertical="center" shrinkToFit="1"/>
      <protection hidden="1"/>
    </xf>
    <xf numFmtId="3" fontId="68" fillId="0" borderId="58" xfId="1" applyNumberFormat="1" applyFont="1" applyFill="1" applyBorder="1" applyAlignment="1" applyProtection="1">
      <alignment horizontal="center" vertical="center" shrinkToFit="1"/>
      <protection hidden="1"/>
    </xf>
    <xf numFmtId="3" fontId="68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68" fillId="0" borderId="40" xfId="1" applyNumberFormat="1" applyFont="1" applyFill="1" applyBorder="1" applyAlignment="1" applyProtection="1">
      <alignment horizontal="center" vertical="center" shrinkToFit="1"/>
      <protection hidden="1"/>
    </xf>
    <xf numFmtId="3" fontId="68" fillId="0" borderId="83" xfId="1" applyNumberFormat="1" applyFont="1" applyFill="1" applyBorder="1" applyAlignment="1" applyProtection="1">
      <alignment horizontal="center" vertical="center" shrinkToFit="1"/>
      <protection hidden="1"/>
    </xf>
    <xf numFmtId="3" fontId="68" fillId="0" borderId="116" xfId="1" applyNumberFormat="1" applyFont="1" applyFill="1" applyBorder="1" applyAlignment="1" applyProtection="1">
      <alignment horizontal="center" vertical="center" shrinkToFit="1"/>
      <protection hidden="1"/>
    </xf>
    <xf numFmtId="3" fontId="68" fillId="0" borderId="153" xfId="1" applyNumberFormat="1" applyFont="1" applyFill="1" applyBorder="1" applyAlignment="1" applyProtection="1">
      <alignment horizontal="center" vertical="center" shrinkToFit="1"/>
      <protection hidden="1"/>
    </xf>
    <xf numFmtId="3" fontId="68" fillId="0" borderId="155" xfId="1" applyNumberFormat="1" applyFont="1" applyFill="1" applyBorder="1" applyAlignment="1" applyProtection="1">
      <alignment horizontal="center" vertical="center" shrinkToFit="1"/>
      <protection hidden="1"/>
    </xf>
    <xf numFmtId="0" fontId="25" fillId="13" borderId="115" xfId="1" applyNumberFormat="1" applyFont="1" applyFill="1" applyBorder="1" applyAlignment="1">
      <alignment horizontal="center"/>
    </xf>
    <xf numFmtId="3" fontId="25" fillId="13" borderId="157" xfId="1" applyNumberFormat="1" applyFont="1" applyFill="1" applyBorder="1" applyAlignment="1">
      <alignment horizontal="center"/>
    </xf>
    <xf numFmtId="0" fontId="9" fillId="13" borderId="114" xfId="1" applyNumberFormat="1" applyFont="1" applyFill="1" applyBorder="1" applyAlignment="1" applyProtection="1">
      <alignment horizontal="center" vertical="center"/>
      <protection hidden="1"/>
    </xf>
    <xf numFmtId="0" fontId="19" fillId="13" borderId="113" xfId="1" applyNumberFormat="1" applyFont="1" applyFill="1" applyBorder="1" applyAlignment="1" applyProtection="1">
      <alignment horizontal="left" vertical="center" shrinkToFit="1"/>
      <protection hidden="1"/>
    </xf>
    <xf numFmtId="0" fontId="19" fillId="17" borderId="87" xfId="1" applyNumberFormat="1" applyFont="1" applyFill="1" applyBorder="1" applyAlignment="1" applyProtection="1">
      <alignment horizontal="left" vertical="center" shrinkToFit="1"/>
      <protection hidden="1"/>
    </xf>
    <xf numFmtId="0" fontId="19" fillId="17" borderId="110" xfId="1" applyNumberFormat="1" applyFont="1" applyFill="1" applyBorder="1"/>
    <xf numFmtId="0" fontId="5" fillId="7" borderId="48" xfId="1" applyNumberFormat="1" applyFont="1" applyFill="1" applyBorder="1" applyAlignment="1">
      <alignment horizontal="center" vertical="center"/>
    </xf>
    <xf numFmtId="0" fontId="5" fillId="7" borderId="49" xfId="1" applyNumberFormat="1" applyFont="1" applyFill="1" applyBorder="1" applyAlignment="1">
      <alignment horizontal="center" vertical="center"/>
    </xf>
    <xf numFmtId="0" fontId="5" fillId="7" borderId="53" xfId="1" applyNumberFormat="1" applyFont="1" applyFill="1" applyBorder="1" applyAlignment="1">
      <alignment horizontal="center" vertical="center"/>
    </xf>
    <xf numFmtId="0" fontId="5" fillId="7" borderId="54" xfId="1" applyNumberFormat="1" applyFont="1" applyFill="1" applyBorder="1" applyAlignment="1">
      <alignment horizontal="center" vertical="center"/>
    </xf>
    <xf numFmtId="0" fontId="5" fillId="7" borderId="55" xfId="1" applyNumberFormat="1" applyFont="1" applyFill="1" applyBorder="1" applyAlignment="1">
      <alignment horizontal="center" vertical="center"/>
    </xf>
    <xf numFmtId="0" fontId="70" fillId="7" borderId="78" xfId="1" applyNumberFormat="1" applyFont="1" applyFill="1" applyBorder="1" applyAlignment="1">
      <alignment horizontal="center" vertical="center"/>
    </xf>
    <xf numFmtId="0" fontId="78" fillId="7" borderId="78" xfId="1" applyNumberFormat="1" applyFont="1" applyFill="1" applyBorder="1" applyAlignment="1">
      <alignment horizontal="center"/>
    </xf>
    <xf numFmtId="0" fontId="86" fillId="12" borderId="21" xfId="1" applyNumberFormat="1" applyFont="1" applyFill="1" applyBorder="1" applyAlignment="1" applyProtection="1">
      <alignment vertical="center" wrapText="1"/>
      <protection hidden="1"/>
    </xf>
    <xf numFmtId="0" fontId="86" fillId="12" borderId="88" xfId="1" applyNumberFormat="1" applyFont="1" applyFill="1" applyBorder="1" applyAlignment="1" applyProtection="1">
      <alignment vertical="center" wrapText="1"/>
      <protection hidden="1"/>
    </xf>
    <xf numFmtId="0" fontId="86" fillId="12" borderId="21" xfId="1" applyNumberFormat="1" applyFont="1" applyFill="1" applyBorder="1" applyAlignment="1" applyProtection="1">
      <alignment horizontal="left" vertical="center" wrapText="1"/>
      <protection hidden="1"/>
    </xf>
    <xf numFmtId="0" fontId="9" fillId="2" borderId="218" xfId="1" applyNumberFormat="1" applyFont="1" applyFill="1" applyBorder="1" applyAlignment="1" applyProtection="1">
      <alignment horizontal="center" vertical="center" shrinkToFit="1"/>
      <protection hidden="1"/>
    </xf>
    <xf numFmtId="3" fontId="9" fillId="2" borderId="218" xfId="1" applyNumberFormat="1" applyFont="1" applyFill="1" applyBorder="1" applyAlignment="1" applyProtection="1">
      <alignment horizontal="right" vertical="center" shrinkToFit="1"/>
      <protection hidden="1"/>
    </xf>
    <xf numFmtId="0" fontId="10" fillId="10" borderId="218" xfId="1" applyNumberFormat="1" applyFont="1" applyFill="1" applyBorder="1" applyAlignment="1" applyProtection="1">
      <alignment horizontal="center" vertical="center" shrinkToFit="1"/>
      <protection hidden="1"/>
    </xf>
    <xf numFmtId="0" fontId="86" fillId="12" borderId="134" xfId="1" applyNumberFormat="1" applyFont="1" applyFill="1" applyBorder="1" applyAlignment="1" applyProtection="1">
      <alignment vertical="center" wrapText="1"/>
      <protection hidden="1"/>
    </xf>
    <xf numFmtId="3" fontId="7" fillId="0" borderId="176" xfId="1" applyNumberFormat="1" applyFont="1" applyBorder="1" applyAlignment="1" applyProtection="1">
      <alignment horizontal="center" vertical="center" shrinkToFit="1"/>
      <protection hidden="1"/>
    </xf>
    <xf numFmtId="3" fontId="7" fillId="0" borderId="39" xfId="1" applyNumberFormat="1" applyFont="1" applyBorder="1" applyAlignment="1" applyProtection="1">
      <alignment horizontal="center" vertical="center" shrinkToFit="1"/>
      <protection hidden="1"/>
    </xf>
    <xf numFmtId="3" fontId="7" fillId="0" borderId="150" xfId="1" applyNumberFormat="1" applyFont="1" applyBorder="1" applyAlignment="1" applyProtection="1">
      <alignment horizontal="center" vertical="center" shrinkToFit="1"/>
      <protection hidden="1"/>
    </xf>
    <xf numFmtId="165" fontId="7" fillId="0" borderId="176" xfId="1" applyNumberFormat="1" applyFont="1" applyBorder="1" applyAlignment="1" applyProtection="1">
      <alignment horizontal="center" vertical="center" shrinkToFit="1"/>
      <protection hidden="1"/>
    </xf>
    <xf numFmtId="165" fontId="7" fillId="0" borderId="39" xfId="1" applyNumberFormat="1" applyFont="1" applyBorder="1" applyAlignment="1" applyProtection="1">
      <alignment horizontal="center" vertical="center" shrinkToFit="1"/>
      <protection hidden="1"/>
    </xf>
    <xf numFmtId="165" fontId="7" fillId="0" borderId="150" xfId="1" applyNumberFormat="1" applyFont="1" applyBorder="1" applyAlignment="1" applyProtection="1">
      <alignment horizontal="center" vertical="center" shrinkToFit="1"/>
      <protection hidden="1"/>
    </xf>
    <xf numFmtId="166" fontId="7" fillId="0" borderId="39" xfId="1" applyNumberFormat="1" applyFont="1" applyBorder="1" applyAlignment="1" applyProtection="1">
      <alignment horizontal="center" vertical="center" shrinkToFit="1"/>
      <protection hidden="1"/>
    </xf>
    <xf numFmtId="166" fontId="7" fillId="0" borderId="150" xfId="1" applyNumberFormat="1" applyFont="1" applyBorder="1" applyAlignment="1" applyProtection="1">
      <alignment horizontal="center" vertical="center" shrinkToFit="1"/>
      <protection hidden="1"/>
    </xf>
    <xf numFmtId="166" fontId="7" fillId="0" borderId="176" xfId="1" applyNumberFormat="1" applyFont="1" applyBorder="1" applyAlignment="1" applyProtection="1">
      <alignment horizontal="center" vertical="center" shrinkToFit="1"/>
      <protection hidden="1"/>
    </xf>
    <xf numFmtId="0" fontId="0" fillId="0" borderId="0" xfId="0"/>
    <xf numFmtId="0" fontId="9" fillId="0" borderId="0" xfId="12" applyFont="1" applyAlignment="1">
      <alignment horizontal="center"/>
    </xf>
    <xf numFmtId="0" fontId="25" fillId="0" borderId="0" xfId="12"/>
    <xf numFmtId="3" fontId="25" fillId="0" borderId="0" xfId="12" applyNumberFormat="1"/>
    <xf numFmtId="3" fontId="4" fillId="0" borderId="0" xfId="12" applyNumberFormat="1" applyFont="1" applyAlignment="1">
      <alignment horizontal="center"/>
    </xf>
    <xf numFmtId="0" fontId="8" fillId="0" borderId="0" xfId="12" applyFont="1" applyAlignment="1">
      <alignment horizontal="center"/>
    </xf>
    <xf numFmtId="0" fontId="9" fillId="0" borderId="38" xfId="12" applyFont="1" applyBorder="1" applyAlignment="1" applyProtection="1">
      <alignment horizontal="center" vertical="center"/>
      <protection hidden="1"/>
    </xf>
    <xf numFmtId="0" fontId="9" fillId="0" borderId="38" xfId="12" applyFont="1" applyBorder="1" applyAlignment="1" applyProtection="1">
      <alignment horizontal="left" vertical="center" shrinkToFit="1"/>
      <protection hidden="1"/>
    </xf>
    <xf numFmtId="3" fontId="9" fillId="0" borderId="40" xfId="12" applyNumberFormat="1" applyFont="1" applyBorder="1" applyAlignment="1" applyProtection="1">
      <alignment horizontal="right" vertical="center" shrinkToFit="1"/>
      <protection hidden="1"/>
    </xf>
    <xf numFmtId="3" fontId="9" fillId="0" borderId="15" xfId="12" applyNumberFormat="1" applyFont="1" applyBorder="1" applyAlignment="1" applyProtection="1">
      <alignment horizontal="right" vertical="center" shrinkToFit="1"/>
      <protection hidden="1"/>
    </xf>
    <xf numFmtId="3" fontId="9" fillId="0" borderId="24" xfId="12" applyNumberFormat="1" applyFont="1" applyBorder="1" applyAlignment="1" applyProtection="1">
      <alignment horizontal="right" vertical="center" shrinkToFit="1"/>
      <protection hidden="1"/>
    </xf>
    <xf numFmtId="3" fontId="9" fillId="0" borderId="39" xfId="12" applyNumberFormat="1" applyFont="1" applyBorder="1" applyAlignment="1" applyProtection="1">
      <alignment horizontal="right" vertical="center" shrinkToFit="1"/>
      <protection hidden="1"/>
    </xf>
    <xf numFmtId="0" fontId="9" fillId="0" borderId="27" xfId="12" applyFont="1" applyBorder="1" applyAlignment="1" applyProtection="1">
      <alignment horizontal="center" vertical="center"/>
      <protection hidden="1"/>
    </xf>
    <xf numFmtId="0" fontId="3" fillId="0" borderId="41" xfId="12" applyFont="1" applyBorder="1" applyAlignment="1" applyProtection="1">
      <alignment horizontal="left" vertical="center" shrinkToFit="1"/>
      <protection hidden="1"/>
    </xf>
    <xf numFmtId="0" fontId="9" fillId="0" borderId="27" xfId="12" applyFont="1" applyBorder="1" applyAlignment="1" applyProtection="1">
      <alignment horizontal="left" vertical="center" shrinkToFit="1"/>
      <protection hidden="1"/>
    </xf>
    <xf numFmtId="3" fontId="9" fillId="0" borderId="58" xfId="12" applyNumberFormat="1" applyFont="1" applyBorder="1" applyAlignment="1" applyProtection="1">
      <alignment horizontal="right" vertical="center" shrinkToFit="1"/>
      <protection hidden="1"/>
    </xf>
    <xf numFmtId="3" fontId="9" fillId="0" borderId="26" xfId="12" applyNumberFormat="1" applyFont="1" applyBorder="1" applyAlignment="1" applyProtection="1">
      <alignment horizontal="right" vertical="center" shrinkToFit="1"/>
      <protection hidden="1"/>
    </xf>
    <xf numFmtId="0" fontId="3" fillId="0" borderId="65" xfId="12" applyFont="1" applyBorder="1" applyAlignment="1" applyProtection="1">
      <alignment horizontal="left" vertical="center" shrinkToFit="1"/>
      <protection hidden="1"/>
    </xf>
    <xf numFmtId="0" fontId="9" fillId="0" borderId="28" xfId="12" applyFont="1" applyBorder="1" applyAlignment="1" applyProtection="1">
      <alignment horizontal="left" vertical="center" shrinkToFit="1"/>
      <protection hidden="1"/>
    </xf>
    <xf numFmtId="3" fontId="9" fillId="0" borderId="60" xfId="12" applyNumberFormat="1" applyFont="1" applyBorder="1" applyAlignment="1" applyProtection="1">
      <alignment horizontal="right" vertical="center" shrinkToFit="1"/>
      <protection hidden="1"/>
    </xf>
    <xf numFmtId="3" fontId="9" fillId="0" borderId="45" xfId="12" applyNumberFormat="1" applyFont="1" applyBorder="1" applyAlignment="1" applyProtection="1">
      <alignment horizontal="right" vertical="center" shrinkToFit="1"/>
      <protection hidden="1"/>
    </xf>
    <xf numFmtId="0" fontId="3" fillId="0" borderId="23" xfId="12" applyFont="1" applyBorder="1" applyAlignment="1" applyProtection="1">
      <alignment horizontal="center" vertical="center" shrinkToFit="1"/>
      <protection hidden="1"/>
    </xf>
    <xf numFmtId="0" fontId="3" fillId="0" borderId="22" xfId="12" applyFont="1" applyBorder="1" applyAlignment="1" applyProtection="1">
      <alignment horizontal="center" vertical="center" shrinkToFit="1"/>
      <protection hidden="1"/>
    </xf>
    <xf numFmtId="0" fontId="3" fillId="0" borderId="39" xfId="12" applyFont="1" applyBorder="1" applyAlignment="1" applyProtection="1">
      <alignment horizontal="center" vertical="center" shrinkToFit="1"/>
      <protection hidden="1"/>
    </xf>
    <xf numFmtId="0" fontId="3" fillId="0" borderId="20" xfId="12" applyFont="1" applyBorder="1" applyAlignment="1" applyProtection="1">
      <alignment horizontal="center" vertical="center" shrinkToFit="1"/>
      <protection hidden="1"/>
    </xf>
    <xf numFmtId="0" fontId="25" fillId="6" borderId="48" xfId="12" applyFill="1" applyBorder="1" applyAlignment="1">
      <alignment horizontal="center" vertical="center"/>
    </xf>
    <xf numFmtId="0" fontId="25" fillId="6" borderId="49" xfId="12" applyFill="1" applyBorder="1" applyAlignment="1">
      <alignment horizontal="center" vertical="center"/>
    </xf>
    <xf numFmtId="0" fontId="25" fillId="6" borderId="11" xfId="12" applyFill="1" applyBorder="1" applyAlignment="1">
      <alignment horizontal="center" vertical="center"/>
    </xf>
    <xf numFmtId="0" fontId="25" fillId="6" borderId="50" xfId="12" applyFill="1" applyBorder="1" applyAlignment="1">
      <alignment horizontal="center" vertical="center"/>
    </xf>
    <xf numFmtId="0" fontId="25" fillId="6" borderId="51" xfId="12" applyFill="1" applyBorder="1" applyAlignment="1">
      <alignment horizontal="center" vertical="center"/>
    </xf>
    <xf numFmtId="0" fontId="25" fillId="6" borderId="13" xfId="12" applyFill="1" applyBorder="1" applyAlignment="1">
      <alignment horizontal="center" vertical="center"/>
    </xf>
    <xf numFmtId="0" fontId="25" fillId="6" borderId="12" xfId="12" applyFill="1" applyBorder="1" applyAlignment="1">
      <alignment horizontal="center" vertical="center"/>
    </xf>
    <xf numFmtId="0" fontId="8" fillId="6" borderId="13" xfId="12" applyFont="1" applyFill="1" applyBorder="1" applyAlignment="1">
      <alignment horizontal="center" vertical="center"/>
    </xf>
    <xf numFmtId="0" fontId="5" fillId="6" borderId="19" xfId="12" applyFont="1" applyFill="1" applyBorder="1" applyAlignment="1">
      <alignment horizontal="center" vertical="center" wrapText="1"/>
    </xf>
    <xf numFmtId="0" fontId="3" fillId="6" borderId="52" xfId="12" applyFont="1" applyFill="1" applyBorder="1" applyAlignment="1">
      <alignment horizontal="center" vertical="center"/>
    </xf>
    <xf numFmtId="0" fontId="25" fillId="6" borderId="53" xfId="12" applyFill="1" applyBorder="1" applyAlignment="1">
      <alignment horizontal="center" vertical="center"/>
    </xf>
    <xf numFmtId="0" fontId="25" fillId="6" borderId="54" xfId="12" applyFill="1" applyBorder="1" applyAlignment="1">
      <alignment horizontal="center" vertical="center"/>
    </xf>
    <xf numFmtId="0" fontId="25" fillId="6" borderId="55" xfId="12" applyFill="1" applyBorder="1" applyAlignment="1">
      <alignment horizontal="center" vertical="center"/>
    </xf>
    <xf numFmtId="0" fontId="5" fillId="6" borderId="56" xfId="12" applyFont="1" applyFill="1" applyBorder="1" applyAlignment="1">
      <alignment horizontal="center" vertical="center" wrapText="1"/>
    </xf>
    <xf numFmtId="0" fontId="3" fillId="6" borderId="29" xfId="12" applyFont="1" applyFill="1" applyBorder="1" applyAlignment="1">
      <alignment horizontal="center" vertical="center"/>
    </xf>
    <xf numFmtId="0" fontId="25" fillId="6" borderId="5" xfId="12" applyFill="1" applyBorder="1" applyAlignment="1">
      <alignment horizontal="center" vertical="center"/>
    </xf>
    <xf numFmtId="0" fontId="25" fillId="6" borderId="29" xfId="12" applyFill="1" applyBorder="1" applyAlignment="1">
      <alignment horizontal="center" vertical="center"/>
    </xf>
    <xf numFmtId="0" fontId="25" fillId="6" borderId="34" xfId="12" applyFill="1" applyBorder="1" applyAlignment="1">
      <alignment horizontal="center" vertical="center"/>
    </xf>
    <xf numFmtId="0" fontId="25" fillId="6" borderId="57" xfId="12" applyFill="1" applyBorder="1" applyAlignment="1">
      <alignment horizontal="center" vertical="center"/>
    </xf>
    <xf numFmtId="0" fontId="8" fillId="6" borderId="29" xfId="12" applyFont="1" applyFill="1" applyBorder="1" applyAlignment="1">
      <alignment horizontal="center" vertical="center"/>
    </xf>
    <xf numFmtId="0" fontId="8" fillId="6" borderId="13" xfId="12" applyFont="1" applyFill="1" applyBorder="1" applyAlignment="1">
      <alignment horizontal="center"/>
    </xf>
    <xf numFmtId="0" fontId="3" fillId="6" borderId="19" xfId="12" applyFont="1" applyFill="1" applyBorder="1" applyAlignment="1">
      <alignment horizontal="center" vertical="center"/>
    </xf>
    <xf numFmtId="0" fontId="3" fillId="6" borderId="34" xfId="12" applyFont="1" applyFill="1" applyBorder="1" applyAlignment="1">
      <alignment horizontal="center" vertical="center" wrapText="1"/>
    </xf>
    <xf numFmtId="0" fontId="3" fillId="6" borderId="56" xfId="12" applyFont="1" applyFill="1" applyBorder="1" applyAlignment="1">
      <alignment horizontal="center" vertical="center"/>
    </xf>
    <xf numFmtId="3" fontId="9" fillId="4" borderId="39" xfId="12" applyNumberFormat="1" applyFont="1" applyFill="1" applyBorder="1" applyAlignment="1" applyProtection="1">
      <alignment horizontal="right" vertical="center" shrinkToFit="1"/>
      <protection hidden="1"/>
    </xf>
    <xf numFmtId="0" fontId="9" fillId="4" borderId="20" xfId="12" applyFont="1" applyFill="1" applyBorder="1" applyAlignment="1" applyProtection="1">
      <alignment horizontal="center" vertical="center" shrinkToFit="1"/>
      <protection hidden="1"/>
    </xf>
    <xf numFmtId="0" fontId="9" fillId="4" borderId="22" xfId="12" applyFont="1" applyFill="1" applyBorder="1" applyAlignment="1" applyProtection="1">
      <alignment horizontal="center" vertical="center" shrinkToFit="1"/>
      <protection hidden="1"/>
    </xf>
    <xf numFmtId="3" fontId="9" fillId="4" borderId="59" xfId="12" applyNumberFormat="1" applyFont="1" applyFill="1" applyBorder="1" applyAlignment="1" applyProtection="1">
      <alignment horizontal="right" vertical="center" shrinkToFit="1"/>
      <protection hidden="1"/>
    </xf>
    <xf numFmtId="0" fontId="9" fillId="0" borderId="114" xfId="12" applyFont="1" applyBorder="1" applyAlignment="1" applyProtection="1">
      <alignment horizontal="center" vertical="center"/>
      <protection hidden="1"/>
    </xf>
    <xf numFmtId="0" fontId="3" fillId="0" borderId="115" xfId="12" applyFont="1" applyBorder="1" applyAlignment="1" applyProtection="1">
      <alignment horizontal="center" vertical="center" shrinkToFit="1"/>
      <protection hidden="1"/>
    </xf>
    <xf numFmtId="3" fontId="9" fillId="0" borderId="116" xfId="12" applyNumberFormat="1" applyFont="1" applyBorder="1" applyAlignment="1" applyProtection="1">
      <alignment horizontal="right" vertical="center" shrinkToFit="1"/>
      <protection hidden="1"/>
    </xf>
    <xf numFmtId="0" fontId="3" fillId="0" borderId="117" xfId="12" applyFont="1" applyBorder="1" applyAlignment="1" applyProtection="1">
      <alignment horizontal="center" vertical="center" shrinkToFit="1"/>
      <protection hidden="1"/>
    </xf>
    <xf numFmtId="3" fontId="9" fillId="0" borderId="118" xfId="12" applyNumberFormat="1" applyFont="1" applyBorder="1" applyAlignment="1" applyProtection="1">
      <alignment horizontal="right" vertical="center" shrinkToFit="1"/>
      <protection hidden="1"/>
    </xf>
    <xf numFmtId="0" fontId="9" fillId="4" borderId="115" xfId="12" applyFont="1" applyFill="1" applyBorder="1" applyAlignment="1" applyProtection="1">
      <alignment horizontal="center" vertical="center" shrinkToFit="1"/>
      <protection hidden="1"/>
    </xf>
    <xf numFmtId="3" fontId="9" fillId="4" borderId="221" xfId="12" applyNumberFormat="1" applyFont="1" applyFill="1" applyBorder="1" applyAlignment="1" applyProtection="1">
      <alignment horizontal="right" vertical="center" shrinkToFit="1"/>
      <protection hidden="1"/>
    </xf>
    <xf numFmtId="0" fontId="3" fillId="12" borderId="15" xfId="12" applyFont="1" applyFill="1" applyBorder="1" applyAlignment="1" applyProtection="1">
      <alignment horizontal="center" vertical="center" wrapText="1"/>
      <protection hidden="1"/>
    </xf>
    <xf numFmtId="0" fontId="3" fillId="12" borderId="21" xfId="12" applyFont="1" applyFill="1" applyBorder="1" applyAlignment="1" applyProtection="1">
      <alignment horizontal="center" vertical="center" wrapText="1"/>
      <protection hidden="1"/>
    </xf>
    <xf numFmtId="0" fontId="3" fillId="12" borderId="134" xfId="12" applyFont="1" applyFill="1" applyBorder="1" applyAlignment="1" applyProtection="1">
      <alignment horizontal="center" vertical="center" wrapText="1"/>
      <protection hidden="1"/>
    </xf>
    <xf numFmtId="0" fontId="10" fillId="12" borderId="24" xfId="12" applyFont="1" applyFill="1" applyBorder="1" applyAlignment="1" applyProtection="1">
      <alignment horizontal="center" vertical="center" shrinkToFit="1"/>
      <protection hidden="1"/>
    </xf>
    <xf numFmtId="0" fontId="10" fillId="12" borderId="116" xfId="12" applyFont="1" applyFill="1" applyBorder="1" applyAlignment="1" applyProtection="1">
      <alignment horizontal="center" vertical="center" shrinkToFit="1"/>
      <protection hidden="1"/>
    </xf>
    <xf numFmtId="0" fontId="3" fillId="24" borderId="37" xfId="12" applyFont="1" applyFill="1" applyBorder="1" applyAlignment="1" applyProtection="1">
      <alignment horizontal="left" vertical="center" shrinkToFit="1"/>
      <protection hidden="1"/>
    </xf>
    <xf numFmtId="0" fontId="3" fillId="24" borderId="41" xfId="12" applyFont="1" applyFill="1" applyBorder="1" applyAlignment="1" applyProtection="1">
      <alignment horizontal="left" vertical="center" shrinkToFit="1"/>
      <protection hidden="1"/>
    </xf>
    <xf numFmtId="0" fontId="3" fillId="24" borderId="222" xfId="12" applyFont="1" applyFill="1" applyBorder="1" applyAlignment="1" applyProtection="1">
      <alignment horizontal="left" vertical="center" shrinkToFit="1"/>
      <protection hidden="1"/>
    </xf>
    <xf numFmtId="0" fontId="9" fillId="0" borderId="21" xfId="12" applyFont="1" applyBorder="1" applyAlignment="1" applyProtection="1">
      <alignment horizontal="left" vertical="center" shrinkToFit="1"/>
      <protection hidden="1"/>
    </xf>
    <xf numFmtId="0" fontId="9" fillId="0" borderId="222" xfId="12" applyFont="1" applyBorder="1" applyAlignment="1" applyProtection="1">
      <alignment horizontal="left" vertical="center" shrinkToFit="1"/>
      <protection hidden="1"/>
    </xf>
    <xf numFmtId="0" fontId="3" fillId="24" borderId="0" xfId="12" applyFont="1" applyFill="1" applyBorder="1" applyAlignment="1" applyProtection="1">
      <alignment horizontal="left" vertical="center" shrinkToFit="1"/>
      <protection hidden="1"/>
    </xf>
    <xf numFmtId="0" fontId="79" fillId="6" borderId="49" xfId="12" applyFont="1" applyFill="1" applyBorder="1" applyAlignment="1">
      <alignment horizontal="center" vertical="center"/>
    </xf>
    <xf numFmtId="0" fontId="8" fillId="0" borderId="0" xfId="12" applyFont="1"/>
    <xf numFmtId="3" fontId="8" fillId="0" borderId="0" xfId="12" applyNumberFormat="1" applyFont="1"/>
    <xf numFmtId="3" fontId="4" fillId="0" borderId="0" xfId="12" applyNumberFormat="1" applyFont="1"/>
    <xf numFmtId="0" fontId="6" fillId="0" borderId="0" xfId="12" applyFont="1"/>
    <xf numFmtId="0" fontId="38" fillId="0" borderId="0" xfId="12" applyFont="1"/>
    <xf numFmtId="3" fontId="38" fillId="0" borderId="0" xfId="12" applyNumberFormat="1" applyFont="1"/>
    <xf numFmtId="0" fontId="25" fillId="6" borderId="51" xfId="12" applyFill="1" applyBorder="1" applyAlignment="1">
      <alignment horizontal="center"/>
    </xf>
    <xf numFmtId="3" fontId="25" fillId="6" borderId="50" xfId="12" applyNumberFormat="1" applyFill="1" applyBorder="1" applyAlignment="1">
      <alignment horizontal="center"/>
    </xf>
    <xf numFmtId="3" fontId="25" fillId="6" borderId="63" xfId="12" applyNumberFormat="1" applyFill="1" applyBorder="1" applyAlignment="1">
      <alignment horizontal="center"/>
    </xf>
    <xf numFmtId="0" fontId="25" fillId="6" borderId="11" xfId="12" applyFill="1" applyBorder="1" applyAlignment="1">
      <alignment horizontal="center"/>
    </xf>
    <xf numFmtId="3" fontId="25" fillId="6" borderId="13" xfId="12" applyNumberFormat="1" applyFill="1" applyBorder="1" applyAlignment="1">
      <alignment horizontal="center"/>
    </xf>
    <xf numFmtId="3" fontId="25" fillId="6" borderId="12" xfId="12" applyNumberFormat="1" applyFill="1" applyBorder="1" applyAlignment="1">
      <alignment horizontal="center"/>
    </xf>
    <xf numFmtId="0" fontId="3" fillId="6" borderId="0" xfId="12" applyFont="1" applyFill="1" applyAlignment="1">
      <alignment horizontal="center" vertical="center" wrapText="1"/>
    </xf>
    <xf numFmtId="0" fontId="25" fillId="6" borderId="48" xfId="12" applyFill="1" applyBorder="1" applyAlignment="1">
      <alignment horizontal="center"/>
    </xf>
    <xf numFmtId="3" fontId="25" fillId="6" borderId="54" xfId="12" applyNumberFormat="1" applyFill="1" applyBorder="1" applyAlignment="1">
      <alignment horizontal="center"/>
    </xf>
    <xf numFmtId="3" fontId="25" fillId="6" borderId="52" xfId="12" applyNumberFormat="1" applyFill="1" applyBorder="1" applyAlignment="1">
      <alignment horizontal="center"/>
    </xf>
    <xf numFmtId="0" fontId="25" fillId="6" borderId="53" xfId="12" applyFill="1" applyBorder="1" applyAlignment="1">
      <alignment horizontal="center"/>
    </xf>
    <xf numFmtId="3" fontId="25" fillId="6" borderId="49" xfId="12" applyNumberFormat="1" applyFill="1" applyBorder="1" applyAlignment="1">
      <alignment horizontal="center"/>
    </xf>
    <xf numFmtId="3" fontId="25" fillId="6" borderId="55" xfId="12" applyNumberFormat="1" applyFill="1" applyBorder="1" applyAlignment="1">
      <alignment horizontal="center"/>
    </xf>
    <xf numFmtId="3" fontId="25" fillId="6" borderId="34" xfId="12" applyNumberFormat="1" applyFill="1" applyBorder="1" applyAlignment="1">
      <alignment horizontal="center" vertical="center"/>
    </xf>
    <xf numFmtId="3" fontId="25" fillId="6" borderId="29" xfId="12" applyNumberFormat="1" applyFill="1" applyBorder="1" applyAlignment="1">
      <alignment horizontal="center" vertical="center"/>
    </xf>
    <xf numFmtId="3" fontId="25" fillId="6" borderId="57" xfId="12" applyNumberFormat="1" applyFill="1" applyBorder="1" applyAlignment="1">
      <alignment horizontal="center" vertical="center"/>
    </xf>
    <xf numFmtId="0" fontId="9" fillId="4" borderId="39" xfId="12" applyFont="1" applyFill="1" applyBorder="1" applyAlignment="1" applyProtection="1">
      <alignment horizontal="center" vertical="center" shrinkToFit="1"/>
      <protection hidden="1"/>
    </xf>
    <xf numFmtId="0" fontId="9" fillId="0" borderId="39" xfId="12" applyFont="1" applyBorder="1" applyAlignment="1" applyProtection="1">
      <alignment horizontal="center" vertical="center" shrinkToFit="1"/>
      <protection hidden="1"/>
    </xf>
    <xf numFmtId="0" fontId="3" fillId="0" borderId="44" xfId="12" applyFont="1" applyBorder="1" applyAlignment="1" applyProtection="1">
      <alignment horizontal="center" vertical="center" shrinkToFit="1"/>
      <protection hidden="1"/>
    </xf>
    <xf numFmtId="0" fontId="3" fillId="0" borderId="31" xfId="12" applyFont="1" applyBorder="1" applyAlignment="1" applyProtection="1">
      <alignment horizontal="center" vertical="center" shrinkToFit="1"/>
      <protection hidden="1"/>
    </xf>
    <xf numFmtId="0" fontId="9" fillId="0" borderId="44" xfId="12" applyFont="1" applyBorder="1" applyAlignment="1" applyProtection="1">
      <alignment horizontal="center" vertical="center" shrinkToFit="1"/>
      <protection hidden="1"/>
    </xf>
    <xf numFmtId="0" fontId="79" fillId="6" borderId="49" xfId="12" applyFont="1" applyFill="1" applyBorder="1" applyAlignment="1">
      <alignment horizontal="center"/>
    </xf>
    <xf numFmtId="0" fontId="3" fillId="24" borderId="38" xfId="12" applyFont="1" applyFill="1" applyBorder="1" applyAlignment="1" applyProtection="1">
      <alignment horizontal="center" vertical="center"/>
      <protection hidden="1"/>
    </xf>
    <xf numFmtId="3" fontId="9" fillId="13" borderId="26" xfId="12" applyNumberFormat="1" applyFont="1" applyFill="1" applyBorder="1" applyAlignment="1" applyProtection="1">
      <alignment horizontal="right" vertical="center" shrinkToFit="1"/>
      <protection hidden="1"/>
    </xf>
    <xf numFmtId="0" fontId="3" fillId="13" borderId="38" xfId="12" applyFont="1" applyFill="1" applyBorder="1" applyAlignment="1" applyProtection="1">
      <alignment horizontal="center" vertical="center"/>
      <protection hidden="1"/>
    </xf>
    <xf numFmtId="165" fontId="9" fillId="0" borderId="176" xfId="1" applyNumberFormat="1" applyFont="1" applyBorder="1" applyAlignment="1" applyProtection="1">
      <alignment horizontal="center" vertical="center" shrinkToFit="1"/>
      <protection hidden="1"/>
    </xf>
    <xf numFmtId="165" fontId="9" fillId="0" borderId="39" xfId="1" applyNumberFormat="1" applyFont="1" applyBorder="1" applyAlignment="1" applyProtection="1">
      <alignment horizontal="center" vertical="center" shrinkToFit="1"/>
      <protection hidden="1"/>
    </xf>
    <xf numFmtId="165" fontId="9" fillId="0" borderId="150" xfId="1" applyNumberFormat="1" applyFont="1" applyBorder="1" applyAlignment="1" applyProtection="1">
      <alignment horizontal="center" vertical="center" shrinkToFit="1"/>
      <protection hidden="1"/>
    </xf>
    <xf numFmtId="0" fontId="3" fillId="13" borderId="110" xfId="1" applyNumberFormat="1" applyFont="1" applyFill="1" applyBorder="1" applyAlignment="1" applyProtection="1">
      <alignment horizontal="center" vertical="center"/>
      <protection hidden="1"/>
    </xf>
    <xf numFmtId="0" fontId="20" fillId="13" borderId="15" xfId="1" applyNumberFormat="1" applyFont="1" applyFill="1" applyBorder="1" applyAlignment="1" applyProtection="1">
      <alignment vertical="center" wrapText="1"/>
      <protection hidden="1"/>
    </xf>
    <xf numFmtId="0" fontId="3" fillId="13" borderId="20" xfId="1" applyNumberFormat="1" applyFont="1" applyFill="1" applyBorder="1" applyAlignment="1" applyProtection="1">
      <alignment horizontal="center" vertical="center" shrinkToFit="1"/>
      <protection hidden="1"/>
    </xf>
    <xf numFmtId="0" fontId="3" fillId="13" borderId="39" xfId="1" applyNumberFormat="1" applyFont="1" applyFill="1" applyBorder="1" applyAlignment="1" applyProtection="1">
      <alignment horizontal="center" vertical="center" shrinkToFit="1"/>
      <protection hidden="1"/>
    </xf>
    <xf numFmtId="3" fontId="9" fillId="13" borderId="40" xfId="1" applyNumberFormat="1" applyFont="1" applyFill="1" applyBorder="1" applyAlignment="1" applyProtection="1">
      <alignment horizontal="right" vertical="center" shrinkToFit="1"/>
      <protection hidden="1"/>
    </xf>
    <xf numFmtId="0" fontId="9" fillId="18" borderId="141" xfId="1" applyNumberFormat="1" applyFont="1" applyFill="1" applyBorder="1" applyAlignment="1" applyProtection="1">
      <alignment horizontal="center" vertical="center" shrinkToFit="1"/>
      <protection hidden="1"/>
    </xf>
    <xf numFmtId="3" fontId="9" fillId="18" borderId="141" xfId="1" applyNumberFormat="1" applyFont="1" applyFill="1" applyBorder="1" applyAlignment="1" applyProtection="1">
      <alignment horizontal="right" vertical="center" shrinkToFit="1"/>
      <protection hidden="1"/>
    </xf>
    <xf numFmtId="0" fontId="10" fillId="18" borderId="141" xfId="1" applyNumberFormat="1" applyFont="1" applyFill="1" applyBorder="1" applyAlignment="1" applyProtection="1">
      <alignment horizontal="center" vertical="center" shrinkToFit="1"/>
      <protection hidden="1"/>
    </xf>
    <xf numFmtId="0" fontId="3" fillId="13" borderId="113" xfId="1" applyNumberFormat="1" applyFont="1" applyFill="1" applyBorder="1" applyAlignment="1" applyProtection="1">
      <alignment horizontal="center" vertical="center"/>
      <protection hidden="1"/>
    </xf>
    <xf numFmtId="0" fontId="20" fillId="13" borderId="134" xfId="1" applyNumberFormat="1" applyFont="1" applyFill="1" applyBorder="1" applyAlignment="1" applyProtection="1">
      <alignment vertical="center" wrapText="1"/>
      <protection hidden="1"/>
    </xf>
    <xf numFmtId="0" fontId="3" fillId="13" borderId="152" xfId="1" applyNumberFormat="1" applyFont="1" applyFill="1" applyBorder="1" applyAlignment="1" applyProtection="1">
      <alignment horizontal="center" vertical="center" shrinkToFit="1"/>
      <protection hidden="1"/>
    </xf>
    <xf numFmtId="3" fontId="9" fillId="13" borderId="153" xfId="1" applyNumberFormat="1" applyFont="1" applyFill="1" applyBorder="1" applyAlignment="1" applyProtection="1">
      <alignment horizontal="right" vertical="center" shrinkToFit="1"/>
      <protection hidden="1"/>
    </xf>
    <xf numFmtId="0" fontId="3" fillId="13" borderId="117" xfId="1" applyNumberFormat="1" applyFont="1" applyFill="1" applyBorder="1" applyAlignment="1" applyProtection="1">
      <alignment horizontal="center" vertical="center" shrinkToFit="1"/>
      <protection hidden="1"/>
    </xf>
    <xf numFmtId="3" fontId="9" fillId="13" borderId="118" xfId="1" applyNumberFormat="1" applyFont="1" applyFill="1" applyBorder="1" applyAlignment="1" applyProtection="1">
      <alignment horizontal="right" vertical="center" shrinkToFit="1"/>
      <protection hidden="1"/>
    </xf>
    <xf numFmtId="0" fontId="3" fillId="13" borderId="154" xfId="1" applyNumberFormat="1" applyFont="1" applyFill="1" applyBorder="1" applyAlignment="1" applyProtection="1">
      <alignment horizontal="center" vertical="center" shrinkToFit="1"/>
      <protection hidden="1"/>
    </xf>
    <xf numFmtId="3" fontId="9" fillId="13" borderId="155" xfId="1" applyNumberFormat="1" applyFont="1" applyFill="1" applyBorder="1" applyAlignment="1" applyProtection="1">
      <alignment horizontal="right" vertical="center" shrinkToFit="1"/>
      <protection hidden="1"/>
    </xf>
    <xf numFmtId="0" fontId="9" fillId="18" borderId="218" xfId="1" applyNumberFormat="1" applyFont="1" applyFill="1" applyBorder="1" applyAlignment="1" applyProtection="1">
      <alignment horizontal="center" vertical="center" shrinkToFit="1"/>
      <protection hidden="1"/>
    </xf>
    <xf numFmtId="3" fontId="9" fillId="18" borderId="218" xfId="1" applyNumberFormat="1" applyFont="1" applyFill="1" applyBorder="1" applyAlignment="1" applyProtection="1">
      <alignment horizontal="right" vertical="center" shrinkToFit="1"/>
      <protection hidden="1"/>
    </xf>
    <xf numFmtId="0" fontId="10" fillId="18" borderId="218" xfId="1" applyNumberFormat="1" applyFont="1" applyFill="1" applyBorder="1" applyAlignment="1" applyProtection="1">
      <alignment horizontal="center" vertical="center" shrinkToFit="1"/>
      <protection hidden="1"/>
    </xf>
    <xf numFmtId="0" fontId="19" fillId="17" borderId="19" xfId="1" applyNumberFormat="1" applyFont="1" applyFill="1" applyBorder="1" applyAlignment="1" applyProtection="1">
      <alignment horizontal="left" vertical="center" shrinkToFit="1"/>
      <protection hidden="1"/>
    </xf>
    <xf numFmtId="0" fontId="19" fillId="0" borderId="0" xfId="1" applyNumberFormat="1" applyFont="1" applyFill="1" applyBorder="1" applyAlignment="1" applyProtection="1">
      <alignment horizontal="left" vertical="center" shrinkToFit="1"/>
      <protection hidden="1"/>
    </xf>
    <xf numFmtId="0" fontId="25" fillId="0" borderId="48" xfId="1" applyNumberFormat="1" applyFont="1" applyFill="1" applyBorder="1" applyAlignment="1">
      <alignment horizontal="center" vertical="center"/>
    </xf>
    <xf numFmtId="3" fontId="25" fillId="0" borderId="52" xfId="1" applyNumberFormat="1" applyFont="1" applyFill="1" applyBorder="1" applyAlignment="1">
      <alignment horizontal="center" vertical="center"/>
    </xf>
    <xf numFmtId="3" fontId="22" fillId="3" borderId="24" xfId="1" applyNumberFormat="1" applyFont="1" applyFill="1" applyBorder="1" applyAlignment="1">
      <alignment horizontal="center" vertical="center"/>
    </xf>
    <xf numFmtId="0" fontId="25" fillId="0" borderId="53" xfId="1" applyNumberFormat="1" applyFont="1" applyFill="1" applyBorder="1" applyAlignment="1">
      <alignment horizontal="center" vertical="center"/>
    </xf>
    <xf numFmtId="3" fontId="25" fillId="0" borderId="0" xfId="1" applyNumberFormat="1" applyFont="1" applyFill="1" applyBorder="1" applyAlignment="1">
      <alignment horizontal="center" vertical="center"/>
    </xf>
    <xf numFmtId="0" fontId="25" fillId="0" borderId="52" xfId="1" applyNumberFormat="1" applyFont="1" applyFill="1" applyBorder="1" applyAlignment="1">
      <alignment horizontal="center" vertical="center"/>
    </xf>
    <xf numFmtId="0" fontId="25" fillId="0" borderId="0" xfId="1" applyNumberFormat="1" applyFont="1" applyFill="1" applyBorder="1" applyAlignment="1">
      <alignment horizontal="center" vertical="center"/>
    </xf>
    <xf numFmtId="3" fontId="22" fillId="3" borderId="40" xfId="1" applyNumberFormat="1" applyFont="1" applyFill="1" applyBorder="1" applyAlignment="1">
      <alignment horizontal="center" vertical="center"/>
    </xf>
    <xf numFmtId="0" fontId="23" fillId="0" borderId="48" xfId="1" applyNumberFormat="1" applyFont="1" applyFill="1" applyBorder="1" applyAlignment="1" applyProtection="1">
      <alignment horizontal="center" vertical="center" shrinkToFit="1"/>
      <protection hidden="1"/>
    </xf>
    <xf numFmtId="3" fontId="23" fillId="0" borderId="52" xfId="1" applyNumberFormat="1" applyFont="1" applyFill="1" applyBorder="1" applyAlignment="1" applyProtection="1">
      <alignment horizontal="right" vertical="center" shrinkToFit="1"/>
      <protection hidden="1"/>
    </xf>
    <xf numFmtId="0" fontId="23" fillId="0" borderId="53" xfId="1" applyNumberFormat="1" applyFont="1" applyFill="1" applyBorder="1" applyAlignment="1" applyProtection="1">
      <alignment horizontal="center" vertical="center" shrinkToFit="1"/>
      <protection hidden="1"/>
    </xf>
    <xf numFmtId="3" fontId="23" fillId="0" borderId="0" xfId="1" applyNumberFormat="1" applyFont="1" applyFill="1" applyBorder="1" applyAlignment="1" applyProtection="1">
      <alignment horizontal="right" vertical="center" shrinkToFit="1"/>
      <protection hidden="1"/>
    </xf>
    <xf numFmtId="0" fontId="25" fillId="4" borderId="48" xfId="1" applyNumberFormat="1" applyFont="1" applyFill="1" applyBorder="1" applyAlignment="1">
      <alignment horizontal="center"/>
    </xf>
    <xf numFmtId="3" fontId="25" fillId="4" borderId="54" xfId="1" applyNumberFormat="1" applyFont="1" applyFill="1" applyBorder="1" applyAlignment="1">
      <alignment horizontal="center"/>
    </xf>
    <xf numFmtId="0" fontId="3" fillId="13" borderId="38" xfId="1" applyNumberFormat="1" applyFont="1" applyFill="1" applyBorder="1" applyAlignment="1" applyProtection="1">
      <alignment horizontal="center" vertical="center"/>
      <protection hidden="1"/>
    </xf>
    <xf numFmtId="0" fontId="27" fillId="13" borderId="39" xfId="1" applyNumberFormat="1" applyFont="1" applyFill="1" applyBorder="1" applyAlignment="1" applyProtection="1">
      <alignment horizontal="center" vertical="center" shrinkToFit="1"/>
      <protection hidden="1"/>
    </xf>
    <xf numFmtId="3" fontId="26" fillId="13" borderId="40" xfId="1" applyNumberFormat="1" applyFont="1" applyFill="1" applyBorder="1" applyAlignment="1" applyProtection="1">
      <alignment horizontal="right" vertical="center" shrinkToFit="1"/>
      <protection hidden="1"/>
    </xf>
    <xf numFmtId="0" fontId="27" fillId="13" borderId="20" xfId="1" applyNumberFormat="1" applyFont="1" applyFill="1" applyBorder="1" applyAlignment="1" applyProtection="1">
      <alignment horizontal="center" vertical="center" shrinkToFit="1"/>
      <protection hidden="1"/>
    </xf>
    <xf numFmtId="3" fontId="26" fillId="13" borderId="15" xfId="1" applyNumberFormat="1" applyFont="1" applyFill="1" applyBorder="1" applyAlignment="1" applyProtection="1">
      <alignment horizontal="right" vertical="center" shrinkToFit="1"/>
      <protection hidden="1"/>
    </xf>
    <xf numFmtId="3" fontId="26" fillId="13" borderId="24" xfId="1" applyNumberFormat="1" applyFont="1" applyFill="1" applyBorder="1" applyAlignment="1" applyProtection="1">
      <alignment horizontal="right" vertical="center" shrinkToFit="1"/>
      <protection hidden="1"/>
    </xf>
    <xf numFmtId="0" fontId="19" fillId="25" borderId="110" xfId="1" applyNumberFormat="1" applyFont="1" applyFill="1" applyBorder="1" applyAlignment="1">
      <alignment horizontal="left" vertical="center" wrapText="1"/>
    </xf>
    <xf numFmtId="0" fontId="19" fillId="3" borderId="37" xfId="1" applyNumberFormat="1" applyFont="1" applyFill="1" applyBorder="1" applyAlignment="1">
      <alignment horizontal="left" vertical="center"/>
    </xf>
    <xf numFmtId="167" fontId="25" fillId="4" borderId="20" xfId="1" applyNumberFormat="1" applyFont="1" applyFill="1" applyBorder="1" applyAlignment="1">
      <alignment horizontal="center"/>
    </xf>
    <xf numFmtId="3" fontId="23" fillId="0" borderId="37" xfId="1" applyNumberFormat="1" applyFont="1" applyFill="1" applyBorder="1" applyAlignment="1" applyProtection="1">
      <alignment horizontal="left" vertical="center" shrinkToFit="1"/>
      <protection hidden="1"/>
    </xf>
    <xf numFmtId="0" fontId="19" fillId="0" borderId="24" xfId="1" applyNumberFormat="1" applyFont="1" applyFill="1" applyBorder="1" applyAlignment="1" applyProtection="1">
      <alignment horizontal="left" vertical="center" shrinkToFit="1"/>
      <protection hidden="1"/>
    </xf>
    <xf numFmtId="3" fontId="23" fillId="0" borderId="37" xfId="1" applyNumberFormat="1" applyFont="1" applyFill="1" applyBorder="1" applyAlignment="1" applyProtection="1">
      <alignment horizontal="right" vertical="center" shrinkToFit="1"/>
      <protection hidden="1"/>
    </xf>
    <xf numFmtId="0" fontId="3" fillId="7" borderId="36" xfId="1" applyFont="1" applyFill="1" applyBorder="1" applyAlignment="1">
      <alignment horizontal="center"/>
    </xf>
    <xf numFmtId="0" fontId="88" fillId="6" borderId="62" xfId="0" applyFont="1" applyFill="1" applyBorder="1" applyAlignment="1">
      <alignment horizontal="center"/>
    </xf>
    <xf numFmtId="0" fontId="0" fillId="6" borderId="61" xfId="0" applyFill="1" applyBorder="1"/>
    <xf numFmtId="0" fontId="0" fillId="6" borderId="47" xfId="0" applyFill="1" applyBorder="1"/>
    <xf numFmtId="0" fontId="3" fillId="7" borderId="19" xfId="1" applyFont="1" applyFill="1" applyBorder="1" applyAlignment="1">
      <alignment horizontal="center"/>
    </xf>
    <xf numFmtId="0" fontId="25" fillId="7" borderId="53" xfId="1" applyFont="1" applyFill="1" applyBorder="1" applyAlignment="1">
      <alignment horizontal="center" vertical="center"/>
    </xf>
    <xf numFmtId="0" fontId="25" fillId="7" borderId="49" xfId="1" applyFont="1" applyFill="1" applyBorder="1" applyAlignment="1">
      <alignment horizontal="center" vertical="center"/>
    </xf>
    <xf numFmtId="0" fontId="25" fillId="7" borderId="11" xfId="1" applyFont="1" applyFill="1" applyBorder="1" applyAlignment="1">
      <alignment horizontal="center" vertical="center"/>
    </xf>
    <xf numFmtId="0" fontId="25" fillId="7" borderId="50" xfId="1" applyFont="1" applyFill="1" applyBorder="1" applyAlignment="1">
      <alignment horizontal="center" vertical="center"/>
    </xf>
    <xf numFmtId="0" fontId="25" fillId="7" borderId="51" xfId="1" applyFont="1" applyFill="1" applyBorder="1" applyAlignment="1">
      <alignment horizontal="center" vertical="center"/>
    </xf>
    <xf numFmtId="0" fontId="25" fillId="7" borderId="13" xfId="1" applyFont="1" applyFill="1" applyBorder="1" applyAlignment="1">
      <alignment horizontal="center" vertical="center"/>
    </xf>
    <xf numFmtId="0" fontId="0" fillId="6" borderId="130" xfId="0" applyFill="1" applyBorder="1"/>
    <xf numFmtId="0" fontId="0" fillId="6" borderId="129" xfId="0" applyFill="1" applyBorder="1"/>
    <xf numFmtId="0" fontId="0" fillId="6" borderId="131" xfId="0" applyFill="1" applyBorder="1"/>
    <xf numFmtId="0" fontId="5" fillId="7" borderId="19" xfId="1" applyFont="1" applyFill="1" applyBorder="1" applyAlignment="1">
      <alignment horizontal="center" vertical="center" wrapText="1"/>
    </xf>
    <xf numFmtId="0" fontId="3" fillId="7" borderId="0" xfId="1" applyFont="1" applyFill="1" applyBorder="1" applyAlignment="1">
      <alignment horizontal="center" vertical="center"/>
    </xf>
    <xf numFmtId="0" fontId="3" fillId="7" borderId="19" xfId="1" applyFont="1" applyFill="1" applyBorder="1" applyAlignment="1">
      <alignment horizontal="center" vertical="center"/>
    </xf>
    <xf numFmtId="0" fontId="0" fillId="7" borderId="53" xfId="1" applyFont="1" applyFill="1" applyBorder="1" applyAlignment="1">
      <alignment horizontal="center" vertical="center"/>
    </xf>
    <xf numFmtId="0" fontId="0" fillId="7" borderId="54" xfId="1" applyFont="1" applyFill="1" applyBorder="1" applyAlignment="1">
      <alignment horizontal="center" vertical="center"/>
    </xf>
    <xf numFmtId="0" fontId="25" fillId="7" borderId="48" xfId="1" applyFont="1" applyFill="1" applyBorder="1" applyAlignment="1">
      <alignment horizontal="center" vertical="center"/>
    </xf>
    <xf numFmtId="0" fontId="0" fillId="7" borderId="48" xfId="1" applyFont="1" applyFill="1" applyBorder="1" applyAlignment="1">
      <alignment horizontal="center" vertical="center"/>
    </xf>
    <xf numFmtId="0" fontId="0" fillId="7" borderId="49" xfId="1" applyFont="1" applyFill="1" applyBorder="1" applyAlignment="1">
      <alignment horizontal="center" vertical="center"/>
    </xf>
    <xf numFmtId="0" fontId="5" fillId="7" borderId="56" xfId="1" applyFont="1" applyFill="1" applyBorder="1" applyAlignment="1">
      <alignment horizontal="center" vertical="center" wrapText="1"/>
    </xf>
    <xf numFmtId="0" fontId="3" fillId="7" borderId="34" xfId="1" applyFont="1" applyFill="1" applyBorder="1" applyAlignment="1">
      <alignment horizontal="center" vertical="center"/>
    </xf>
    <xf numFmtId="0" fontId="3" fillId="7" borderId="215" xfId="1" applyFont="1" applyFill="1" applyBorder="1" applyAlignment="1">
      <alignment horizontal="center" vertical="center"/>
    </xf>
    <xf numFmtId="0" fontId="25" fillId="7" borderId="164" xfId="1" applyFont="1" applyFill="1" applyBorder="1" applyAlignment="1">
      <alignment horizontal="center" vertical="center"/>
    </xf>
    <xf numFmtId="0" fontId="25" fillId="7" borderId="29" xfId="1" applyFont="1" applyFill="1" applyBorder="1" applyAlignment="1">
      <alignment horizontal="center" vertical="center"/>
    </xf>
    <xf numFmtId="0" fontId="25" fillId="7" borderId="5" xfId="1" applyFont="1" applyFill="1" applyBorder="1" applyAlignment="1">
      <alignment horizontal="center" vertical="center"/>
    </xf>
    <xf numFmtId="0" fontId="25" fillId="7" borderId="34" xfId="1" applyFont="1" applyFill="1" applyBorder="1" applyAlignment="1">
      <alignment horizontal="center" vertical="center"/>
    </xf>
    <xf numFmtId="0" fontId="0" fillId="0" borderId="53" xfId="0" applyBorder="1"/>
    <xf numFmtId="0" fontId="0" fillId="0" borderId="55" xfId="0" applyBorder="1"/>
    <xf numFmtId="0" fontId="0" fillId="0" borderId="49" xfId="0" applyBorder="1"/>
    <xf numFmtId="0" fontId="9" fillId="0" borderId="38" xfId="1" applyFont="1" applyBorder="1" applyAlignment="1" applyProtection="1">
      <alignment horizontal="center" vertical="center"/>
      <protection hidden="1"/>
    </xf>
    <xf numFmtId="0" fontId="8" fillId="26" borderId="15" xfId="1" applyFont="1" applyFill="1" applyBorder="1" applyAlignment="1" applyProtection="1">
      <alignment horizontal="center" vertical="center" wrapText="1"/>
      <protection hidden="1"/>
    </xf>
    <xf numFmtId="0" fontId="8" fillId="0" borderId="37" xfId="1" applyFont="1" applyBorder="1" applyAlignment="1" applyProtection="1">
      <alignment horizontal="center" vertical="center" wrapText="1"/>
      <protection hidden="1"/>
    </xf>
    <xf numFmtId="0" fontId="3" fillId="0" borderId="20" xfId="1" applyFont="1" applyBorder="1" applyAlignment="1" applyProtection="1">
      <alignment horizontal="center" vertical="center" shrinkToFit="1"/>
      <protection hidden="1"/>
    </xf>
    <xf numFmtId="3" fontId="9" fillId="0" borderId="24" xfId="1" applyNumberFormat="1" applyFont="1" applyBorder="1" applyAlignment="1" applyProtection="1">
      <alignment horizontal="right" vertical="center" shrinkToFit="1"/>
      <protection hidden="1"/>
    </xf>
    <xf numFmtId="0" fontId="3" fillId="0" borderId="39" xfId="1" applyFont="1" applyBorder="1" applyAlignment="1" applyProtection="1">
      <alignment horizontal="center" vertical="center" shrinkToFit="1"/>
      <protection hidden="1"/>
    </xf>
    <xf numFmtId="3" fontId="9" fillId="0" borderId="40" xfId="1" applyNumberFormat="1" applyFont="1" applyBorder="1" applyAlignment="1" applyProtection="1">
      <alignment horizontal="right" vertical="center" shrinkToFit="1"/>
      <protection hidden="1"/>
    </xf>
    <xf numFmtId="0" fontId="89" fillId="4" borderId="223" xfId="0" applyFont="1" applyFill="1" applyBorder="1" applyAlignment="1">
      <alignment horizontal="center" vertical="center"/>
    </xf>
    <xf numFmtId="0" fontId="89" fillId="26" borderId="225" xfId="0" applyFont="1" applyFill="1" applyBorder="1" applyAlignment="1">
      <alignment horizontal="center" vertical="center"/>
    </xf>
    <xf numFmtId="0" fontId="9" fillId="0" borderId="27" xfId="1" applyFont="1" applyBorder="1" applyAlignment="1" applyProtection="1">
      <alignment horizontal="center" vertical="center"/>
      <protection hidden="1"/>
    </xf>
    <xf numFmtId="0" fontId="3" fillId="0" borderId="22" xfId="1" applyFont="1" applyBorder="1" applyAlignment="1" applyProtection="1">
      <alignment horizontal="center" vertical="center" shrinkToFit="1"/>
      <protection hidden="1"/>
    </xf>
    <xf numFmtId="3" fontId="9" fillId="0" borderId="26" xfId="1" applyNumberFormat="1" applyFont="1" applyBorder="1" applyAlignment="1" applyProtection="1">
      <alignment horizontal="right" vertical="center" shrinkToFit="1"/>
      <protection hidden="1"/>
    </xf>
    <xf numFmtId="0" fontId="3" fillId="0" borderId="23" xfId="1" applyFont="1" applyBorder="1" applyAlignment="1" applyProtection="1">
      <alignment horizontal="center" vertical="center" shrinkToFit="1"/>
      <protection hidden="1"/>
    </xf>
    <xf numFmtId="3" fontId="9" fillId="0" borderId="58" xfId="1" applyNumberFormat="1" applyFont="1" applyBorder="1" applyAlignment="1" applyProtection="1">
      <alignment horizontal="right" vertical="center" shrinkToFit="1"/>
      <protection hidden="1"/>
    </xf>
    <xf numFmtId="0" fontId="89" fillId="26" borderId="226" xfId="0" applyFont="1" applyFill="1" applyBorder="1" applyAlignment="1">
      <alignment horizontal="center" vertical="center"/>
    </xf>
    <xf numFmtId="0" fontId="9" fillId="0" borderId="28" xfId="1" applyFont="1" applyBorder="1" applyAlignment="1" applyProtection="1">
      <alignment horizontal="center" vertical="center"/>
      <protection hidden="1"/>
    </xf>
    <xf numFmtId="0" fontId="8" fillId="26" borderId="28" xfId="1" applyFont="1" applyFill="1" applyBorder="1" applyAlignment="1" applyProtection="1">
      <alignment horizontal="center" vertical="center" wrapText="1"/>
      <protection hidden="1"/>
    </xf>
    <xf numFmtId="0" fontId="8" fillId="0" borderId="43" xfId="1" applyFont="1" applyBorder="1" applyAlignment="1" applyProtection="1">
      <alignment horizontal="center" vertical="center" wrapText="1"/>
      <protection hidden="1"/>
    </xf>
    <xf numFmtId="0" fontId="3" fillId="0" borderId="31" xfId="1" applyFont="1" applyBorder="1" applyAlignment="1" applyProtection="1">
      <alignment horizontal="center" vertical="center" shrinkToFit="1"/>
      <protection hidden="1"/>
    </xf>
    <xf numFmtId="3" fontId="9" fillId="0" borderId="45" xfId="1" applyNumberFormat="1" applyFont="1" applyBorder="1" applyAlignment="1" applyProtection="1">
      <alignment horizontal="right" vertical="center" shrinkToFit="1"/>
      <protection hidden="1"/>
    </xf>
    <xf numFmtId="0" fontId="3" fillId="0" borderId="44" xfId="1" applyFont="1" applyBorder="1" applyAlignment="1" applyProtection="1">
      <alignment horizontal="center" vertical="center" shrinkToFit="1"/>
      <protection hidden="1"/>
    </xf>
    <xf numFmtId="3" fontId="9" fillId="0" borderId="60" xfId="1" applyNumberFormat="1" applyFont="1" applyBorder="1" applyAlignment="1" applyProtection="1">
      <alignment horizontal="right" vertical="center" shrinkToFit="1"/>
      <protection hidden="1"/>
    </xf>
    <xf numFmtId="0" fontId="89" fillId="26" borderId="6" xfId="0" applyFont="1" applyFill="1" applyBorder="1" applyAlignment="1">
      <alignment horizontal="center" vertical="center"/>
    </xf>
    <xf numFmtId="3" fontId="89" fillId="4" borderId="224" xfId="0" applyNumberFormat="1" applyFont="1" applyFill="1" applyBorder="1" applyAlignment="1">
      <alignment horizontal="center" vertical="center"/>
    </xf>
    <xf numFmtId="0" fontId="0" fillId="6" borderId="127" xfId="0" applyFill="1" applyBorder="1"/>
    <xf numFmtId="0" fontId="0" fillId="6" borderId="128" xfId="0" applyFill="1" applyBorder="1"/>
    <xf numFmtId="0" fontId="0" fillId="6" borderId="96" xfId="0" applyFill="1" applyBorder="1"/>
    <xf numFmtId="0" fontId="89" fillId="4" borderId="48" xfId="0" applyFont="1" applyFill="1" applyBorder="1" applyAlignment="1">
      <alignment horizontal="center" vertical="center"/>
    </xf>
    <xf numFmtId="3" fontId="89" fillId="4" borderId="55" xfId="0" applyNumberFormat="1" applyFont="1" applyFill="1" applyBorder="1" applyAlignment="1">
      <alignment horizontal="center" vertical="center"/>
    </xf>
    <xf numFmtId="0" fontId="89" fillId="4" borderId="9" xfId="0" applyFont="1" applyFill="1" applyBorder="1" applyAlignment="1">
      <alignment horizontal="center" vertical="center"/>
    </xf>
    <xf numFmtId="3" fontId="89" fillId="4" borderId="35" xfId="0" applyNumberFormat="1" applyFont="1" applyFill="1" applyBorder="1" applyAlignment="1">
      <alignment horizontal="center" vertical="center"/>
    </xf>
    <xf numFmtId="166" fontId="7" fillId="27" borderId="39" xfId="1" applyNumberFormat="1" applyFont="1" applyFill="1" applyBorder="1" applyAlignment="1" applyProtection="1">
      <alignment horizontal="center" vertical="center" shrinkToFit="1"/>
      <protection hidden="1"/>
    </xf>
    <xf numFmtId="0" fontId="8" fillId="5" borderId="0" xfId="0" applyFont="1" applyFill="1" applyBorder="1" applyAlignment="1" applyProtection="1">
      <alignment horizontal="left" vertical="center" shrinkToFit="1"/>
      <protection hidden="1"/>
    </xf>
    <xf numFmtId="0" fontId="3" fillId="5" borderId="0" xfId="0" applyFont="1" applyFill="1" applyBorder="1" applyAlignment="1" applyProtection="1">
      <alignment shrinkToFit="1"/>
      <protection hidden="1"/>
    </xf>
    <xf numFmtId="0" fontId="9" fillId="20" borderId="19" xfId="0" applyFont="1" applyFill="1" applyBorder="1" applyAlignment="1" applyProtection="1">
      <alignment shrinkToFit="1"/>
      <protection hidden="1"/>
    </xf>
    <xf numFmtId="0" fontId="3" fillId="20" borderId="150" xfId="0" applyFont="1" applyFill="1" applyBorder="1" applyAlignment="1" applyProtection="1">
      <alignment horizontal="center" shrinkToFit="1"/>
      <protection hidden="1"/>
    </xf>
    <xf numFmtId="3" fontId="9" fillId="20" borderId="102" xfId="0" applyNumberFormat="1" applyFont="1" applyFill="1" applyBorder="1" applyAlignment="1" applyProtection="1">
      <alignment horizontal="right" shrinkToFit="1"/>
      <protection hidden="1"/>
    </xf>
    <xf numFmtId="0" fontId="8" fillId="0" borderId="89" xfId="1" applyNumberFormat="1" applyFont="1" applyFill="1" applyBorder="1" applyAlignment="1">
      <alignment horizontal="center" vertical="center"/>
    </xf>
    <xf numFmtId="0" fontId="8" fillId="0" borderId="20" xfId="1" applyNumberFormat="1" applyFont="1" applyFill="1" applyBorder="1" applyAlignment="1">
      <alignment horizontal="center" vertical="center"/>
    </xf>
    <xf numFmtId="0" fontId="8" fillId="0" borderId="39" xfId="1" applyNumberFormat="1" applyFont="1" applyFill="1" applyBorder="1" applyAlignment="1">
      <alignment horizontal="center" vertical="center"/>
    </xf>
    <xf numFmtId="0" fontId="8" fillId="0" borderId="91" xfId="1" applyNumberFormat="1" applyFont="1" applyFill="1" applyBorder="1" applyAlignment="1">
      <alignment horizontal="center" vertical="center"/>
    </xf>
    <xf numFmtId="0" fontId="8" fillId="0" borderId="117" xfId="1" applyNumberFormat="1" applyFont="1" applyFill="1" applyBorder="1" applyAlignment="1">
      <alignment horizontal="center" vertical="center"/>
    </xf>
    <xf numFmtId="0" fontId="8" fillId="0" borderId="115" xfId="1" applyNumberFormat="1" applyFont="1" applyFill="1" applyBorder="1" applyAlignment="1">
      <alignment horizontal="center" vertical="center"/>
    </xf>
    <xf numFmtId="0" fontId="21" fillId="3" borderId="20" xfId="1" applyNumberFormat="1" applyFont="1" applyFill="1" applyBorder="1" applyAlignment="1">
      <alignment horizontal="center" vertical="center"/>
    </xf>
    <xf numFmtId="0" fontId="21" fillId="3" borderId="39" xfId="1" applyNumberFormat="1" applyFont="1" applyFill="1" applyBorder="1" applyAlignment="1">
      <alignment horizontal="center" vertical="center"/>
    </xf>
    <xf numFmtId="0" fontId="86" fillId="0" borderId="89" xfId="1" applyNumberFormat="1" applyFont="1" applyFill="1" applyBorder="1" applyAlignment="1" applyProtection="1">
      <alignment horizontal="center" vertical="center" shrinkToFit="1"/>
      <protection hidden="1"/>
    </xf>
    <xf numFmtId="0" fontId="86" fillId="0" borderId="20" xfId="1" applyNumberFormat="1" applyFont="1" applyFill="1" applyBorder="1" applyAlignment="1" applyProtection="1">
      <alignment horizontal="center" vertical="center" shrinkToFit="1"/>
      <protection hidden="1"/>
    </xf>
    <xf numFmtId="0" fontId="86" fillId="0" borderId="115" xfId="1" applyNumberFormat="1" applyFont="1" applyFill="1" applyBorder="1" applyAlignment="1" applyProtection="1">
      <alignment horizontal="center" vertical="center" shrinkToFit="1"/>
      <protection hidden="1"/>
    </xf>
    <xf numFmtId="0" fontId="86" fillId="0" borderId="91" xfId="1" applyNumberFormat="1" applyFont="1" applyFill="1" applyBorder="1" applyAlignment="1" applyProtection="1">
      <alignment horizontal="center" vertical="center" shrinkToFit="1"/>
      <protection hidden="1"/>
    </xf>
    <xf numFmtId="0" fontId="86" fillId="0" borderId="39" xfId="1" applyNumberFormat="1" applyFont="1" applyFill="1" applyBorder="1" applyAlignment="1" applyProtection="1">
      <alignment horizontal="center" vertical="center" shrinkToFit="1"/>
      <protection hidden="1"/>
    </xf>
    <xf numFmtId="0" fontId="86" fillId="0" borderId="117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19" xfId="1" applyNumberFormat="1" applyFont="1" applyFill="1" applyBorder="1" applyAlignment="1" applyProtection="1">
      <alignment horizontal="left" vertical="center" shrinkToFit="1"/>
      <protection hidden="1"/>
    </xf>
    <xf numFmtId="0" fontId="3" fillId="0" borderId="19" xfId="1" applyNumberFormat="1" applyFont="1" applyFill="1" applyBorder="1" applyAlignment="1" applyProtection="1">
      <alignment horizontal="center" vertical="center"/>
      <protection hidden="1"/>
    </xf>
    <xf numFmtId="0" fontId="3" fillId="5" borderId="182" xfId="0" applyFont="1" applyFill="1" applyBorder="1" applyAlignment="1" applyProtection="1">
      <alignment horizontal="left" vertical="center" shrinkToFit="1"/>
      <protection hidden="1"/>
    </xf>
    <xf numFmtId="0" fontId="69" fillId="0" borderId="25" xfId="0" applyFont="1" applyBorder="1" applyAlignment="1" applyProtection="1">
      <alignment horizontal="left" vertical="center" shrinkToFit="1"/>
      <protection hidden="1"/>
    </xf>
    <xf numFmtId="0" fontId="3" fillId="0" borderId="165" xfId="0" applyFont="1" applyBorder="1" applyAlignment="1" applyProtection="1">
      <alignment horizontal="center" vertical="center" shrinkToFit="1"/>
      <protection hidden="1"/>
    </xf>
    <xf numFmtId="3" fontId="69" fillId="0" borderId="166" xfId="0" applyNumberFormat="1" applyFont="1" applyBorder="1" applyAlignment="1" applyProtection="1">
      <alignment horizontal="right" vertical="center" shrinkToFit="1"/>
      <protection hidden="1"/>
    </xf>
    <xf numFmtId="0" fontId="3" fillId="0" borderId="167" xfId="0" applyFont="1" applyBorder="1" applyAlignment="1" applyProtection="1">
      <alignment horizontal="center" vertical="center" shrinkToFit="1"/>
      <protection hidden="1"/>
    </xf>
    <xf numFmtId="3" fontId="69" fillId="0" borderId="69" xfId="0" applyNumberFormat="1" applyFont="1" applyBorder="1" applyAlignment="1" applyProtection="1">
      <alignment horizontal="right" vertical="center" shrinkToFit="1"/>
      <protection hidden="1"/>
    </xf>
    <xf numFmtId="0" fontId="17" fillId="0" borderId="150" xfId="1" applyNumberFormat="1" applyFont="1" applyFill="1" applyBorder="1" applyAlignment="1" applyProtection="1">
      <alignment horizontal="center" vertical="center" shrinkToFit="1"/>
      <protection hidden="1"/>
    </xf>
    <xf numFmtId="3" fontId="18" fillId="0" borderId="67" xfId="1" applyNumberFormat="1" applyFont="1" applyFill="1" applyBorder="1" applyAlignment="1" applyProtection="1">
      <alignment horizontal="right" vertical="center" shrinkToFit="1"/>
      <protection hidden="1"/>
    </xf>
    <xf numFmtId="0" fontId="17" fillId="0" borderId="149" xfId="1" applyNumberFormat="1" applyFont="1" applyFill="1" applyBorder="1" applyAlignment="1" applyProtection="1">
      <alignment horizontal="center" vertical="center" shrinkToFit="1"/>
      <protection hidden="1"/>
    </xf>
    <xf numFmtId="3" fontId="18" fillId="0" borderId="102" xfId="1" applyNumberFormat="1" applyFont="1" applyFill="1" applyBorder="1" applyAlignment="1" applyProtection="1">
      <alignment horizontal="right" vertical="center" shrinkToFit="1"/>
      <protection hidden="1"/>
    </xf>
    <xf numFmtId="3" fontId="9" fillId="0" borderId="102" xfId="1" applyNumberFormat="1" applyFont="1" applyFill="1" applyBorder="1" applyAlignment="1" applyProtection="1">
      <alignment horizontal="right" vertical="center" shrinkToFit="1"/>
      <protection hidden="1"/>
    </xf>
    <xf numFmtId="0" fontId="25" fillId="4" borderId="122" xfId="1" applyNumberFormat="1" applyFont="1" applyFill="1" applyBorder="1" applyAlignment="1">
      <alignment horizontal="center"/>
    </xf>
    <xf numFmtId="0" fontId="3" fillId="3" borderId="134" xfId="1" applyNumberFormat="1" applyFont="1" applyFill="1" applyBorder="1" applyAlignment="1">
      <alignment horizontal="center" vertical="center"/>
    </xf>
    <xf numFmtId="0" fontId="3" fillId="0" borderId="48" xfId="1" applyNumberFormat="1" applyFont="1" applyFill="1" applyBorder="1" applyAlignment="1" applyProtection="1">
      <alignment horizontal="center" vertical="center" shrinkToFit="1"/>
      <protection hidden="1"/>
    </xf>
    <xf numFmtId="0" fontId="0" fillId="3" borderId="152" xfId="1" applyNumberFormat="1" applyFont="1" applyFill="1" applyBorder="1" applyAlignment="1">
      <alignment horizontal="center" vertical="center"/>
    </xf>
    <xf numFmtId="0" fontId="0" fillId="3" borderId="153" xfId="1" applyNumberFormat="1" applyFont="1" applyFill="1" applyBorder="1" applyAlignment="1">
      <alignment horizontal="center" vertical="center"/>
    </xf>
    <xf numFmtId="0" fontId="0" fillId="3" borderId="117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 applyProtection="1">
      <alignment horizontal="right" vertical="center" shrinkToFit="1"/>
      <protection hidden="1"/>
    </xf>
    <xf numFmtId="0" fontId="0" fillId="3" borderId="118" xfId="1" applyNumberFormat="1" applyFont="1" applyFill="1" applyBorder="1" applyAlignment="1">
      <alignment horizontal="center" vertical="center"/>
    </xf>
    <xf numFmtId="0" fontId="0" fillId="3" borderId="154" xfId="1" applyNumberFormat="1" applyFont="1" applyFill="1" applyBorder="1" applyAlignment="1">
      <alignment horizontal="center" vertical="center"/>
    </xf>
    <xf numFmtId="0" fontId="0" fillId="3" borderId="155" xfId="1" applyNumberFormat="1" applyFont="1" applyFill="1" applyBorder="1" applyAlignment="1">
      <alignment horizontal="center" vertical="center"/>
    </xf>
    <xf numFmtId="0" fontId="9" fillId="2" borderId="48" xfId="1" applyNumberFormat="1" applyFont="1" applyFill="1" applyBorder="1" applyAlignment="1" applyProtection="1">
      <alignment horizontal="center" vertical="center" shrinkToFit="1"/>
      <protection hidden="1"/>
    </xf>
    <xf numFmtId="3" fontId="9" fillId="2" borderId="55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25" xfId="1" applyNumberFormat="1" applyFont="1" applyFill="1" applyBorder="1" applyAlignment="1" applyProtection="1">
      <alignment horizontal="center" vertical="center"/>
      <protection hidden="1"/>
    </xf>
    <xf numFmtId="0" fontId="3" fillId="13" borderId="25" xfId="1" applyNumberFormat="1" applyFont="1" applyFill="1" applyBorder="1" applyAlignment="1" applyProtection="1">
      <alignment horizontal="center" vertical="center"/>
      <protection hidden="1"/>
    </xf>
    <xf numFmtId="0" fontId="19" fillId="13" borderId="37" xfId="1" applyNumberFormat="1" applyFont="1" applyFill="1" applyBorder="1" applyAlignment="1" applyProtection="1">
      <alignment horizontal="left" vertical="center" shrinkToFit="1"/>
      <protection hidden="1"/>
    </xf>
    <xf numFmtId="0" fontId="25" fillId="13" borderId="20" xfId="1" applyNumberFormat="1" applyFont="1" applyFill="1" applyBorder="1" applyAlignment="1">
      <alignment horizontal="center" vertical="center"/>
    </xf>
    <xf numFmtId="3" fontId="25" fillId="13" borderId="24" xfId="1" applyNumberFormat="1" applyFont="1" applyFill="1" applyBorder="1" applyAlignment="1">
      <alignment horizontal="center" vertical="center"/>
    </xf>
    <xf numFmtId="0" fontId="25" fillId="13" borderId="39" xfId="1" applyNumberFormat="1" applyFont="1" applyFill="1" applyBorder="1" applyAlignment="1">
      <alignment horizontal="center" vertical="center"/>
    </xf>
    <xf numFmtId="3" fontId="25" fillId="13" borderId="37" xfId="1" applyNumberFormat="1" applyFont="1" applyFill="1" applyBorder="1" applyAlignment="1">
      <alignment horizontal="center" vertical="center"/>
    </xf>
    <xf numFmtId="0" fontId="25" fillId="13" borderId="24" xfId="1" applyNumberFormat="1" applyFont="1" applyFill="1" applyBorder="1" applyAlignment="1">
      <alignment horizontal="center" vertical="center"/>
    </xf>
    <xf numFmtId="0" fontId="25" fillId="13" borderId="40" xfId="1" applyNumberFormat="1" applyFont="1" applyFill="1" applyBorder="1" applyAlignment="1">
      <alignment horizontal="center" vertical="center"/>
    </xf>
    <xf numFmtId="3" fontId="25" fillId="13" borderId="40" xfId="1" applyNumberFormat="1" applyFont="1" applyFill="1" applyBorder="1" applyAlignment="1">
      <alignment horizontal="center" vertical="center"/>
    </xf>
    <xf numFmtId="0" fontId="23" fillId="13" borderId="20" xfId="1" applyNumberFormat="1" applyFont="1" applyFill="1" applyBorder="1" applyAlignment="1" applyProtection="1">
      <alignment horizontal="center" vertical="center" shrinkToFit="1"/>
      <protection hidden="1"/>
    </xf>
    <xf numFmtId="3" fontId="23" fillId="13" borderId="24" xfId="1" applyNumberFormat="1" applyFont="1" applyFill="1" applyBorder="1" applyAlignment="1" applyProtection="1">
      <alignment horizontal="right" vertical="center" shrinkToFit="1"/>
      <protection hidden="1"/>
    </xf>
    <xf numFmtId="0" fontId="23" fillId="13" borderId="39" xfId="1" applyNumberFormat="1" applyFont="1" applyFill="1" applyBorder="1" applyAlignment="1" applyProtection="1">
      <alignment horizontal="center" vertical="center" shrinkToFit="1"/>
      <protection hidden="1"/>
    </xf>
    <xf numFmtId="3" fontId="23" fillId="13" borderId="40" xfId="1" applyNumberFormat="1" applyFont="1" applyFill="1" applyBorder="1" applyAlignment="1" applyProtection="1">
      <alignment horizontal="right" vertical="center" shrinkToFit="1"/>
      <protection hidden="1"/>
    </xf>
    <xf numFmtId="0" fontId="0" fillId="18" borderId="155" xfId="1" applyNumberFormat="1" applyFont="1" applyFill="1" applyBorder="1" applyAlignment="1">
      <alignment horizontal="center" vertical="center"/>
    </xf>
    <xf numFmtId="0" fontId="0" fillId="18" borderId="218" xfId="1" applyNumberFormat="1" applyFont="1" applyFill="1" applyBorder="1" applyAlignment="1">
      <alignment horizontal="center" vertical="center"/>
    </xf>
    <xf numFmtId="0" fontId="3" fillId="7" borderId="81" xfId="1" applyNumberFormat="1" applyFont="1" applyFill="1" applyBorder="1" applyAlignment="1">
      <alignment horizontal="center" vertical="center"/>
    </xf>
    <xf numFmtId="0" fontId="10" fillId="10" borderId="141" xfId="1" applyNumberFormat="1" applyFont="1" applyFill="1" applyBorder="1" applyAlignment="1" applyProtection="1">
      <alignment horizontal="center" vertical="center" shrinkToFit="1"/>
      <protection hidden="1"/>
    </xf>
    <xf numFmtId="0" fontId="0" fillId="7" borderId="85" xfId="1" applyNumberFormat="1" applyFont="1" applyFill="1" applyBorder="1" applyAlignment="1">
      <alignment horizontal="center" vertical="center"/>
    </xf>
    <xf numFmtId="0" fontId="70" fillId="7" borderId="144" xfId="1" applyNumberFormat="1" applyFont="1" applyFill="1" applyBorder="1" applyAlignment="1">
      <alignment horizontal="center" vertical="center"/>
    </xf>
    <xf numFmtId="0" fontId="3" fillId="0" borderId="53" xfId="1" applyNumberFormat="1" applyFont="1" applyFill="1" applyBorder="1" applyAlignment="1" applyProtection="1">
      <alignment horizontal="center" vertical="center" shrinkToFit="1"/>
      <protection hidden="1"/>
    </xf>
    <xf numFmtId="0" fontId="20" fillId="12" borderId="15" xfId="1" applyNumberFormat="1" applyFont="1" applyFill="1" applyBorder="1" applyAlignment="1" applyProtection="1">
      <alignment vertical="center" wrapText="1"/>
      <protection hidden="1"/>
    </xf>
    <xf numFmtId="0" fontId="3" fillId="0" borderId="110" xfId="1" applyNumberFormat="1" applyFont="1" applyFill="1" applyBorder="1" applyAlignment="1" applyProtection="1">
      <alignment horizontal="center" vertical="center"/>
      <protection hidden="1"/>
    </xf>
    <xf numFmtId="0" fontId="5" fillId="7" borderId="81" xfId="1" applyNumberFormat="1" applyFont="1" applyFill="1" applyBorder="1" applyAlignment="1">
      <alignment horizontal="center" vertical="center" wrapText="1"/>
    </xf>
    <xf numFmtId="0" fontId="0" fillId="23" borderId="227" xfId="0" applyFill="1" applyBorder="1"/>
    <xf numFmtId="0" fontId="25" fillId="23" borderId="78" xfId="0" applyFont="1" applyFill="1" applyBorder="1" applyAlignment="1">
      <alignment horizontal="center"/>
    </xf>
    <xf numFmtId="0" fontId="0" fillId="23" borderId="97" xfId="0" applyFill="1" applyBorder="1"/>
    <xf numFmtId="0" fontId="0" fillId="23" borderId="195" xfId="0" applyFill="1" applyBorder="1" applyAlignment="1">
      <alignment horizontal="center"/>
    </xf>
    <xf numFmtId="0" fontId="83" fillId="0" borderId="137" xfId="0" applyFont="1" applyBorder="1"/>
    <xf numFmtId="0" fontId="83" fillId="0" borderId="196" xfId="0" applyFont="1" applyBorder="1"/>
    <xf numFmtId="0" fontId="83" fillId="0" borderId="197" xfId="0" applyFont="1" applyBorder="1"/>
    <xf numFmtId="0" fontId="53" fillId="0" borderId="97" xfId="0" applyFont="1" applyBorder="1" applyAlignment="1">
      <alignment horizontal="center"/>
    </xf>
    <xf numFmtId="0" fontId="84" fillId="0" borderId="201" xfId="0" applyFont="1" applyBorder="1" applyAlignment="1">
      <alignment horizontal="center"/>
    </xf>
    <xf numFmtId="0" fontId="0" fillId="0" borderId="139" xfId="0" applyBorder="1"/>
    <xf numFmtId="2" fontId="0" fillId="0" borderId="137" xfId="0" applyNumberFormat="1" applyBorder="1"/>
    <xf numFmtId="0" fontId="0" fillId="0" borderId="139" xfId="0" applyBorder="1" applyAlignment="1">
      <alignment horizontal="center"/>
    </xf>
    <xf numFmtId="0" fontId="0" fillId="0" borderId="137" xfId="0" applyBorder="1" applyAlignment="1">
      <alignment horizontal="center"/>
    </xf>
    <xf numFmtId="0" fontId="53" fillId="0" borderId="139" xfId="0" applyFont="1" applyBorder="1" applyAlignment="1">
      <alignment horizontal="center"/>
    </xf>
    <xf numFmtId="0" fontId="0" fillId="0" borderId="140" xfId="0" applyBorder="1" applyAlignment="1">
      <alignment horizontal="center"/>
    </xf>
    <xf numFmtId="0" fontId="53" fillId="0" borderId="142" xfId="0" applyFont="1" applyBorder="1" applyAlignment="1">
      <alignment horizontal="center"/>
    </xf>
    <xf numFmtId="0" fontId="0" fillId="0" borderId="186" xfId="0" applyBorder="1" applyAlignment="1">
      <alignment horizontal="center"/>
    </xf>
    <xf numFmtId="0" fontId="53" fillId="0" borderId="75" xfId="0" applyFont="1" applyBorder="1" applyAlignment="1">
      <alignment horizontal="center"/>
    </xf>
    <xf numFmtId="0" fontId="83" fillId="0" borderId="140" xfId="0" applyFont="1" applyBorder="1" applyAlignment="1">
      <alignment horizontal="center"/>
    </xf>
    <xf numFmtId="2" fontId="0" fillId="0" borderId="214" xfId="0" applyNumberFormat="1" applyBorder="1"/>
    <xf numFmtId="0" fontId="0" fillId="0" borderId="215" xfId="0" applyBorder="1" applyAlignment="1">
      <alignment horizontal="center"/>
    </xf>
    <xf numFmtId="0" fontId="0" fillId="0" borderId="215" xfId="0" applyBorder="1"/>
    <xf numFmtId="0" fontId="53" fillId="0" borderId="199" xfId="0" applyFont="1" applyBorder="1" applyAlignment="1">
      <alignment horizontal="center"/>
    </xf>
    <xf numFmtId="0" fontId="0" fillId="0" borderId="228" xfId="0" applyBorder="1"/>
    <xf numFmtId="0" fontId="0" fillId="0" borderId="229" xfId="0" applyBorder="1"/>
    <xf numFmtId="2" fontId="0" fillId="0" borderId="230" xfId="0" applyNumberFormat="1" applyBorder="1"/>
    <xf numFmtId="0" fontId="0" fillId="0" borderId="231" xfId="0" applyBorder="1" applyAlignment="1">
      <alignment horizontal="center"/>
    </xf>
    <xf numFmtId="2" fontId="83" fillId="0" borderId="232" xfId="0" applyNumberFormat="1" applyFont="1" applyBorder="1"/>
    <xf numFmtId="0" fontId="83" fillId="0" borderId="233" xfId="0" applyFont="1" applyBorder="1" applyAlignment="1">
      <alignment horizontal="center"/>
    </xf>
    <xf numFmtId="0" fontId="0" fillId="0" borderId="228" xfId="0" applyBorder="1" applyAlignment="1">
      <alignment horizontal="center"/>
    </xf>
    <xf numFmtId="0" fontId="53" fillId="0" borderId="234" xfId="0" applyFont="1" applyBorder="1" applyAlignment="1">
      <alignment horizontal="center"/>
    </xf>
    <xf numFmtId="0" fontId="84" fillId="0" borderId="231" xfId="0" applyFont="1" applyBorder="1" applyAlignment="1">
      <alignment horizontal="center"/>
    </xf>
    <xf numFmtId="0" fontId="0" fillId="0" borderId="216" xfId="0" applyBorder="1"/>
    <xf numFmtId="0" fontId="0" fillId="0" borderId="86" xfId="0" applyBorder="1" applyAlignment="1">
      <alignment horizontal="center"/>
    </xf>
    <xf numFmtId="0" fontId="0" fillId="0" borderId="195" xfId="0" applyBorder="1" applyAlignment="1">
      <alignment horizontal="center"/>
    </xf>
    <xf numFmtId="2" fontId="83" fillId="0" borderId="84" xfId="0" applyNumberFormat="1" applyFont="1" applyBorder="1"/>
    <xf numFmtId="0" fontId="83" fillId="0" borderId="143" xfId="0" applyFont="1" applyBorder="1" applyAlignment="1">
      <alignment horizontal="center"/>
    </xf>
    <xf numFmtId="0" fontId="0" fillId="0" borderId="211" xfId="0" applyBorder="1" applyAlignment="1">
      <alignment horizontal="center"/>
    </xf>
    <xf numFmtId="0" fontId="53" fillId="0" borderId="86" xfId="0" applyFont="1" applyBorder="1" applyAlignment="1">
      <alignment horizontal="center"/>
    </xf>
    <xf numFmtId="0" fontId="84" fillId="0" borderId="195" xfId="0" applyFont="1" applyBorder="1" applyAlignment="1">
      <alignment horizontal="center"/>
    </xf>
    <xf numFmtId="0" fontId="0" fillId="0" borderId="207" xfId="0" applyBorder="1" applyAlignment="1">
      <alignment horizontal="center"/>
    </xf>
    <xf numFmtId="0" fontId="25" fillId="0" borderId="205" xfId="0" applyFont="1" applyBorder="1"/>
    <xf numFmtId="0" fontId="0" fillId="0" borderId="206" xfId="0" applyBorder="1" applyAlignment="1">
      <alignment horizontal="center"/>
    </xf>
    <xf numFmtId="0" fontId="53" fillId="0" borderId="207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0" fillId="23" borderId="218" xfId="0" applyFill="1" applyBorder="1"/>
    <xf numFmtId="0" fontId="0" fillId="0" borderId="198" xfId="0" applyBorder="1" applyAlignment="1">
      <alignment horizontal="center"/>
    </xf>
    <xf numFmtId="0" fontId="84" fillId="0" borderId="199" xfId="0" applyFont="1" applyBorder="1" applyAlignment="1">
      <alignment horizontal="center"/>
    </xf>
    <xf numFmtId="0" fontId="0" fillId="0" borderId="190" xfId="0" applyBorder="1" applyAlignment="1">
      <alignment horizontal="center"/>
    </xf>
    <xf numFmtId="0" fontId="53" fillId="0" borderId="191" xfId="0" applyFont="1" applyBorder="1" applyAlignment="1">
      <alignment horizontal="center"/>
    </xf>
    <xf numFmtId="0" fontId="3" fillId="24" borderId="41" xfId="12" applyFont="1" applyFill="1" applyBorder="1" applyAlignment="1">
      <alignment vertical="center"/>
    </xf>
    <xf numFmtId="1" fontId="25" fillId="0" borderId="90" xfId="1" applyNumberFormat="1" applyFont="1" applyFill="1" applyBorder="1" applyAlignment="1">
      <alignment horizontal="center" vertical="center"/>
    </xf>
    <xf numFmtId="1" fontId="25" fillId="0" borderId="24" xfId="1" applyNumberFormat="1" applyFont="1" applyFill="1" applyBorder="1" applyAlignment="1">
      <alignment horizontal="center" vertical="center"/>
    </xf>
    <xf numFmtId="1" fontId="23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68" fillId="2" borderId="97" xfId="1" applyNumberFormat="1" applyFont="1" applyFill="1" applyBorder="1" applyAlignment="1" applyProtection="1">
      <alignment horizontal="center" vertical="center" shrinkToFit="1"/>
      <protection hidden="1"/>
    </xf>
    <xf numFmtId="3" fontId="68" fillId="2" borderId="218" xfId="1" applyNumberFormat="1" applyFont="1" applyFill="1" applyBorder="1" applyAlignment="1" applyProtection="1">
      <alignment horizontal="center" vertical="center" shrinkToFit="1"/>
      <protection hidden="1"/>
    </xf>
    <xf numFmtId="0" fontId="6" fillId="0" borderId="0" xfId="0" applyFont="1"/>
    <xf numFmtId="0" fontId="11" fillId="4" borderId="115" xfId="1" applyNumberFormat="1" applyFont="1" applyFill="1" applyBorder="1" applyAlignment="1" applyProtection="1">
      <alignment horizontal="center" vertical="center" shrinkToFit="1"/>
      <protection hidden="1"/>
    </xf>
    <xf numFmtId="3" fontId="11" fillId="4" borderId="134" xfId="1" applyNumberFormat="1" applyFont="1" applyFill="1" applyBorder="1" applyAlignment="1" applyProtection="1">
      <alignment horizontal="center" vertical="center" shrinkToFit="1"/>
      <protection hidden="1"/>
    </xf>
    <xf numFmtId="0" fontId="0" fillId="0" borderId="97" xfId="0" applyBorder="1"/>
    <xf numFmtId="0" fontId="8" fillId="0" borderId="191" xfId="0" applyFont="1" applyBorder="1" applyAlignment="1">
      <alignment horizontal="right"/>
    </xf>
    <xf numFmtId="0" fontId="20" fillId="12" borderId="27" xfId="1" applyNumberFormat="1" applyFont="1" applyFill="1" applyBorder="1" applyAlignment="1" applyProtection="1">
      <alignment horizontal="left" vertical="center" wrapText="1"/>
      <protection hidden="1"/>
    </xf>
    <xf numFmtId="0" fontId="20" fillId="12" borderId="94" xfId="1" applyNumberFormat="1" applyFont="1" applyFill="1" applyBorder="1" applyAlignment="1" applyProtection="1">
      <alignment vertical="center" wrapText="1"/>
      <protection hidden="1"/>
    </xf>
    <xf numFmtId="0" fontId="19" fillId="0" borderId="0" xfId="5" applyFont="1" applyAlignment="1">
      <alignment vertical="center"/>
    </xf>
    <xf numFmtId="0" fontId="25" fillId="0" borderId="0" xfId="4" applyFont="1"/>
    <xf numFmtId="0" fontId="7" fillId="11" borderId="100" xfId="9" applyFont="1" applyFill="1" applyBorder="1" applyAlignment="1" applyProtection="1">
      <alignment horizontal="center" vertical="center" wrapText="1"/>
      <protection hidden="1"/>
    </xf>
    <xf numFmtId="0" fontId="7" fillId="11" borderId="98" xfId="9" applyFont="1" applyFill="1" applyBorder="1" applyAlignment="1" applyProtection="1">
      <alignment horizontal="center" vertical="center" wrapText="1"/>
      <protection hidden="1"/>
    </xf>
    <xf numFmtId="0" fontId="6" fillId="11" borderId="101" xfId="9" applyFont="1" applyFill="1" applyBorder="1" applyAlignment="1">
      <alignment horizontal="center" vertical="center"/>
    </xf>
    <xf numFmtId="0" fontId="6" fillId="11" borderId="3" xfId="9" applyFont="1" applyFill="1" applyBorder="1" applyAlignment="1">
      <alignment horizontal="center" vertical="center"/>
    </xf>
    <xf numFmtId="0" fontId="3" fillId="11" borderId="62" xfId="9" applyFont="1" applyFill="1" applyBorder="1" applyAlignment="1">
      <alignment horizontal="center" vertical="center"/>
    </xf>
    <xf numFmtId="0" fontId="3" fillId="11" borderId="61" xfId="9" applyFont="1" applyFill="1" applyBorder="1" applyAlignment="1">
      <alignment horizontal="center" vertical="center"/>
    </xf>
    <xf numFmtId="0" fontId="3" fillId="11" borderId="47" xfId="9" applyFont="1" applyFill="1" applyBorder="1" applyAlignment="1">
      <alignment horizontal="center" vertical="center"/>
    </xf>
    <xf numFmtId="0" fontId="3" fillId="11" borderId="130" xfId="9" applyFont="1" applyFill="1" applyBorder="1" applyAlignment="1">
      <alignment horizontal="center" vertical="center"/>
    </xf>
    <xf numFmtId="0" fontId="3" fillId="11" borderId="129" xfId="9" applyFont="1" applyFill="1" applyBorder="1" applyAlignment="1">
      <alignment horizontal="center" vertical="center"/>
    </xf>
    <xf numFmtId="0" fontId="3" fillId="11" borderId="131" xfId="9" applyFont="1" applyFill="1" applyBorder="1" applyAlignment="1">
      <alignment horizontal="center" vertical="center"/>
    </xf>
    <xf numFmtId="0" fontId="5" fillId="11" borderId="36" xfId="9" applyFont="1" applyFill="1" applyBorder="1" applyAlignment="1">
      <alignment horizontal="center" vertical="center" wrapText="1"/>
    </xf>
    <xf numFmtId="0" fontId="5" fillId="11" borderId="19" xfId="9" applyFont="1" applyFill="1" applyBorder="1" applyAlignment="1">
      <alignment horizontal="center" vertical="center" wrapText="1"/>
    </xf>
    <xf numFmtId="0" fontId="5" fillId="11" borderId="56" xfId="9" applyFont="1" applyFill="1" applyBorder="1" applyAlignment="1">
      <alignment horizontal="center" vertical="center" wrapText="1"/>
    </xf>
    <xf numFmtId="0" fontId="3" fillId="11" borderId="36" xfId="9" applyFont="1" applyFill="1" applyBorder="1" applyAlignment="1">
      <alignment horizontal="center" vertical="center"/>
    </xf>
    <xf numFmtId="0" fontId="3" fillId="11" borderId="19" xfId="9" applyFont="1" applyFill="1" applyBorder="1" applyAlignment="1">
      <alignment horizontal="center" vertical="center"/>
    </xf>
    <xf numFmtId="0" fontId="3" fillId="11" borderId="56" xfId="9" applyFont="1" applyFill="1" applyBorder="1" applyAlignment="1">
      <alignment horizontal="center" vertical="center"/>
    </xf>
    <xf numFmtId="0" fontId="3" fillId="11" borderId="36" xfId="9" applyFont="1" applyFill="1" applyBorder="1" applyAlignment="1">
      <alignment horizontal="center" vertical="center" wrapText="1"/>
    </xf>
    <xf numFmtId="0" fontId="3" fillId="11" borderId="19" xfId="9" applyFont="1" applyFill="1" applyBorder="1" applyAlignment="1">
      <alignment horizontal="center" vertical="center" wrapText="1"/>
    </xf>
    <xf numFmtId="0" fontId="3" fillId="11" borderId="56" xfId="9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 vertical="top"/>
    </xf>
    <xf numFmtId="0" fontId="3" fillId="7" borderId="3" xfId="1" applyNumberFormat="1" applyFont="1" applyFill="1" applyBorder="1" applyAlignment="1">
      <alignment horizontal="center" vertical="center"/>
    </xf>
    <xf numFmtId="0" fontId="0" fillId="7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4" xfId="1" applyNumberFormat="1" applyFont="1" applyFill="1" applyBorder="1" applyAlignment="1" applyProtection="1">
      <alignment horizontal="center" vertical="center" wrapText="1"/>
      <protection locked="0"/>
    </xf>
    <xf numFmtId="0" fontId="0" fillId="6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2" xfId="1" applyNumberFormat="1" applyFont="1" applyFill="1" applyBorder="1" applyAlignment="1">
      <alignment horizontal="center" vertical="center"/>
    </xf>
    <xf numFmtId="0" fontId="6" fillId="7" borderId="1" xfId="1" applyNumberFormat="1" applyFont="1" applyFill="1" applyBorder="1" applyAlignment="1">
      <alignment horizontal="center" vertical="center"/>
    </xf>
    <xf numFmtId="0" fontId="6" fillId="7" borderId="3" xfId="1" applyNumberFormat="1" applyFont="1" applyFill="1" applyBorder="1" applyAlignment="1">
      <alignment horizontal="center" vertical="center"/>
    </xf>
    <xf numFmtId="0" fontId="5" fillId="7" borderId="36" xfId="1" applyNumberFormat="1" applyFont="1" applyFill="1" applyBorder="1" applyAlignment="1">
      <alignment horizontal="center" wrapText="1"/>
    </xf>
    <xf numFmtId="0" fontId="3" fillId="7" borderId="47" xfId="1" applyNumberFormat="1" applyFont="1" applyFill="1" applyBorder="1" applyAlignment="1">
      <alignment horizontal="center"/>
    </xf>
    <xf numFmtId="0" fontId="6" fillId="9" borderId="1" xfId="1" applyNumberFormat="1" applyFont="1" applyFill="1" applyBorder="1" applyAlignment="1">
      <alignment horizontal="center" vertical="center"/>
    </xf>
    <xf numFmtId="0" fontId="6" fillId="9" borderId="2" xfId="1" applyNumberFormat="1" applyFont="1" applyFill="1" applyBorder="1" applyAlignment="1">
      <alignment horizontal="center" vertical="center"/>
    </xf>
    <xf numFmtId="0" fontId="3" fillId="9" borderId="3" xfId="1" applyNumberFormat="1" applyFont="1" applyFill="1" applyBorder="1" applyAlignment="1">
      <alignment horizontal="center" vertical="center"/>
    </xf>
    <xf numFmtId="0" fontId="5" fillId="6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9" borderId="36" xfId="1" applyNumberFormat="1" applyFont="1" applyFill="1" applyBorder="1" applyAlignment="1">
      <alignment horizontal="center" wrapText="1"/>
    </xf>
    <xf numFmtId="0" fontId="3" fillId="9" borderId="62" xfId="1" applyNumberFormat="1" applyFont="1" applyFill="1" applyBorder="1" applyAlignment="1">
      <alignment horizontal="center" wrapText="1"/>
    </xf>
    <xf numFmtId="0" fontId="3" fillId="9" borderId="36" xfId="1" applyNumberFormat="1" applyFont="1" applyFill="1" applyBorder="1" applyAlignment="1">
      <alignment horizontal="center"/>
    </xf>
    <xf numFmtId="0" fontId="41" fillId="7" borderId="105" xfId="1" applyNumberFormat="1" applyFont="1" applyFill="1" applyBorder="1" applyAlignment="1">
      <alignment horizontal="center" vertical="center"/>
    </xf>
    <xf numFmtId="0" fontId="41" fillId="7" borderId="75" xfId="1" applyNumberFormat="1" applyFont="1" applyFill="1" applyBorder="1" applyAlignment="1">
      <alignment horizontal="center" vertical="center"/>
    </xf>
    <xf numFmtId="0" fontId="41" fillId="7" borderId="3" xfId="1" applyNumberFormat="1" applyFont="1" applyFill="1" applyBorder="1" applyAlignment="1">
      <alignment horizontal="center" vertical="center"/>
    </xf>
    <xf numFmtId="0" fontId="41" fillId="7" borderId="107" xfId="1" applyNumberFormat="1" applyFont="1" applyFill="1" applyBorder="1" applyAlignment="1">
      <alignment horizontal="center" vertical="center"/>
    </xf>
    <xf numFmtId="0" fontId="40" fillId="7" borderId="4" xfId="1" applyNumberFormat="1" applyFont="1" applyFill="1" applyBorder="1" applyAlignment="1" applyProtection="1">
      <alignment horizontal="center" vertical="center" wrapText="1"/>
      <protection locked="0"/>
    </xf>
    <xf numFmtId="0" fontId="43" fillId="7" borderId="73" xfId="1" applyNumberFormat="1" applyFont="1" applyFill="1" applyBorder="1" applyAlignment="1">
      <alignment horizontal="center" vertical="center"/>
    </xf>
    <xf numFmtId="0" fontId="43" fillId="7" borderId="74" xfId="1" applyNumberFormat="1" applyFont="1" applyFill="1" applyBorder="1" applyAlignment="1">
      <alignment horizontal="center" vertical="center"/>
    </xf>
    <xf numFmtId="0" fontId="43" fillId="7" borderId="105" xfId="1" applyNumberFormat="1" applyFont="1" applyFill="1" applyBorder="1" applyAlignment="1">
      <alignment horizontal="center" vertical="center"/>
    </xf>
    <xf numFmtId="0" fontId="42" fillId="7" borderId="70" xfId="1" applyNumberFormat="1" applyFont="1" applyFill="1" applyBorder="1" applyAlignment="1">
      <alignment horizontal="center" wrapText="1"/>
    </xf>
    <xf numFmtId="0" fontId="42" fillId="7" borderId="106" xfId="1" applyNumberFormat="1" applyFont="1" applyFill="1" applyBorder="1" applyAlignment="1">
      <alignment horizontal="center" wrapText="1"/>
    </xf>
    <xf numFmtId="0" fontId="41" fillId="7" borderId="104" xfId="1" applyNumberFormat="1" applyFont="1" applyFill="1" applyBorder="1" applyAlignment="1">
      <alignment horizontal="center"/>
    </xf>
    <xf numFmtId="0" fontId="41" fillId="7" borderId="47" xfId="1" applyNumberFormat="1" applyFont="1" applyFill="1" applyBorder="1" applyAlignment="1">
      <alignment horizontal="center"/>
    </xf>
    <xf numFmtId="0" fontId="31" fillId="7" borderId="74" xfId="1" applyNumberFormat="1" applyFont="1" applyFill="1" applyBorder="1" applyAlignment="1">
      <alignment horizontal="center" vertical="center"/>
    </xf>
    <xf numFmtId="0" fontId="31" fillId="7" borderId="73" xfId="1" applyNumberFormat="1" applyFont="1" applyFill="1" applyBorder="1" applyAlignment="1">
      <alignment horizontal="center" vertical="center"/>
    </xf>
    <xf numFmtId="0" fontId="27" fillId="7" borderId="75" xfId="1" applyNumberFormat="1" applyFont="1" applyFill="1" applyBorder="1" applyAlignment="1">
      <alignment horizontal="center" vertical="center"/>
    </xf>
    <xf numFmtId="0" fontId="27" fillId="0" borderId="0" xfId="1" applyNumberFormat="1" applyFont="1" applyFill="1" applyBorder="1" applyAlignment="1">
      <alignment horizontal="center"/>
    </xf>
    <xf numFmtId="0" fontId="27" fillId="0" borderId="0" xfId="1" applyNumberFormat="1" applyFont="1" applyFill="1" applyBorder="1" applyAlignment="1">
      <alignment horizontal="center" vertical="top"/>
    </xf>
    <xf numFmtId="0" fontId="30" fillId="7" borderId="70" xfId="1" applyNumberFormat="1" applyFont="1" applyFill="1" applyBorder="1" applyAlignment="1">
      <alignment horizontal="center" wrapText="1"/>
    </xf>
    <xf numFmtId="0" fontId="27" fillId="7" borderId="71" xfId="1" applyNumberFormat="1" applyFont="1" applyFill="1" applyBorder="1" applyAlignment="1">
      <alignment horizontal="center" wrapText="1"/>
    </xf>
    <xf numFmtId="0" fontId="27" fillId="7" borderId="72" xfId="1" applyNumberFormat="1" applyFont="1" applyFill="1" applyBorder="1" applyAlignment="1">
      <alignment horizontal="center"/>
    </xf>
    <xf numFmtId="0" fontId="5" fillId="7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100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98" xfId="1" applyNumberFormat="1" applyFont="1" applyFill="1" applyBorder="1" applyAlignment="1" applyProtection="1">
      <alignment horizontal="center" vertical="center" wrapText="1"/>
      <protection locked="0"/>
    </xf>
    <xf numFmtId="0" fontId="82" fillId="7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9" borderId="47" xfId="1" applyNumberFormat="1" applyFont="1" applyFill="1" applyBorder="1" applyAlignment="1">
      <alignment horizontal="center"/>
    </xf>
    <xf numFmtId="0" fontId="8" fillId="9" borderId="1" xfId="1" applyNumberFormat="1" applyFont="1" applyFill="1" applyBorder="1" applyAlignment="1">
      <alignment horizontal="center" vertical="center"/>
    </xf>
    <xf numFmtId="0" fontId="8" fillId="9" borderId="2" xfId="1" applyNumberFormat="1" applyFont="1" applyFill="1" applyBorder="1" applyAlignment="1">
      <alignment horizontal="center" vertical="center"/>
    </xf>
    <xf numFmtId="0" fontId="82" fillId="9" borderId="4" xfId="1" applyNumberFormat="1" applyFont="1" applyFill="1" applyBorder="1" applyAlignment="1" applyProtection="1">
      <alignment horizontal="center" vertical="center" wrapText="1"/>
      <protection locked="0"/>
    </xf>
    <xf numFmtId="0" fontId="82" fillId="9" borderId="100" xfId="1" applyNumberFormat="1" applyFont="1" applyFill="1" applyBorder="1" applyAlignment="1" applyProtection="1">
      <alignment horizontal="center" vertical="center" wrapText="1"/>
      <protection locked="0"/>
    </xf>
    <xf numFmtId="0" fontId="82" fillId="9" borderId="98" xfId="1" applyNumberFormat="1" applyFont="1" applyFill="1" applyBorder="1" applyAlignment="1" applyProtection="1">
      <alignment horizontal="center" vertical="center" wrapText="1"/>
      <protection locked="0"/>
    </xf>
    <xf numFmtId="0" fontId="8" fillId="9" borderId="3" xfId="1" applyNumberFormat="1" applyFont="1" applyFill="1" applyBorder="1" applyAlignment="1">
      <alignment horizontal="center" vertical="center"/>
    </xf>
    <xf numFmtId="0" fontId="21" fillId="9" borderId="1" xfId="1" applyNumberFormat="1" applyFont="1" applyFill="1" applyBorder="1" applyAlignment="1">
      <alignment horizontal="center" vertical="center"/>
    </xf>
    <xf numFmtId="0" fontId="7" fillId="9" borderId="4" xfId="1" applyNumberFormat="1" applyFont="1" applyFill="1" applyBorder="1" applyAlignment="1" applyProtection="1">
      <alignment horizontal="center" vertical="center" wrapText="1"/>
      <protection locked="0"/>
    </xf>
    <xf numFmtId="0" fontId="19" fillId="9" borderId="36" xfId="1" applyNumberFormat="1" applyFont="1" applyFill="1" applyBorder="1" applyAlignment="1">
      <alignment horizontal="center" wrapText="1"/>
    </xf>
    <xf numFmtId="0" fontId="19" fillId="9" borderId="61" xfId="1" applyNumberFormat="1" applyFont="1" applyFill="1" applyBorder="1" applyAlignment="1">
      <alignment horizontal="center"/>
    </xf>
    <xf numFmtId="0" fontId="21" fillId="9" borderId="2" xfId="1" applyNumberFormat="1" applyFont="1" applyFill="1" applyBorder="1" applyAlignment="1">
      <alignment horizontal="center" vertical="center"/>
    </xf>
    <xf numFmtId="0" fontId="19" fillId="9" borderId="1" xfId="1" applyNumberFormat="1" applyFont="1" applyFill="1" applyBorder="1" applyAlignment="1">
      <alignment horizontal="center" vertical="center"/>
    </xf>
    <xf numFmtId="0" fontId="5" fillId="9" borderId="4" xfId="1" applyNumberFormat="1" applyFont="1" applyFill="1" applyBorder="1" applyAlignment="1" applyProtection="1">
      <alignment horizontal="center" vertical="center" wrapText="1"/>
      <protection locked="0"/>
    </xf>
    <xf numFmtId="0" fontId="90" fillId="9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9" borderId="3" xfId="1" applyNumberFormat="1" applyFont="1" applyFill="1" applyBorder="1" applyAlignment="1">
      <alignment horizontal="center" vertical="center"/>
    </xf>
    <xf numFmtId="0" fontId="20" fillId="9" borderId="1" xfId="1" applyNumberFormat="1" applyFont="1" applyFill="1" applyBorder="1" applyAlignment="1">
      <alignment horizontal="center" vertical="center"/>
    </xf>
    <xf numFmtId="0" fontId="20" fillId="9" borderId="2" xfId="1" applyNumberFormat="1" applyFont="1" applyFill="1" applyBorder="1" applyAlignment="1">
      <alignment horizontal="center" vertical="center"/>
    </xf>
    <xf numFmtId="0" fontId="21" fillId="0" borderId="0" xfId="1" applyNumberFormat="1" applyFont="1" applyFill="1" applyBorder="1" applyAlignment="1">
      <alignment horizontal="center"/>
    </xf>
    <xf numFmtId="0" fontId="21" fillId="0" borderId="0" xfId="1" applyNumberFormat="1" applyFont="1" applyFill="1" applyBorder="1" applyAlignment="1">
      <alignment horizontal="center" vertical="top"/>
    </xf>
    <xf numFmtId="0" fontId="8" fillId="11" borderId="123" xfId="0" applyFont="1" applyFill="1" applyBorder="1" applyAlignment="1">
      <alignment horizontal="center" vertical="center"/>
    </xf>
    <xf numFmtId="0" fontId="8" fillId="11" borderId="161" xfId="0" applyFont="1" applyFill="1" applyBorder="1" applyAlignment="1">
      <alignment horizontal="center" vertical="center"/>
    </xf>
    <xf numFmtId="0" fontId="8" fillId="11" borderId="126" xfId="0" applyFont="1" applyFill="1" applyBorder="1" applyAlignment="1">
      <alignment horizontal="center" vertical="center"/>
    </xf>
    <xf numFmtId="0" fontId="8" fillId="11" borderId="128" xfId="0" applyFont="1" applyFill="1" applyBorder="1" applyAlignment="1">
      <alignment horizontal="center" vertical="center"/>
    </xf>
    <xf numFmtId="0" fontId="8" fillId="11" borderId="97" xfId="0" applyFont="1" applyFill="1" applyBorder="1" applyAlignment="1">
      <alignment horizontal="center" vertical="center"/>
    </xf>
    <xf numFmtId="0" fontId="8" fillId="11" borderId="96" xfId="0" applyFont="1" applyFill="1" applyBorder="1" applyAlignment="1">
      <alignment horizontal="center" vertical="center"/>
    </xf>
    <xf numFmtId="0" fontId="5" fillId="11" borderId="128" xfId="0" applyFont="1" applyFill="1" applyBorder="1" applyAlignment="1" applyProtection="1">
      <alignment horizontal="center" vertical="center" wrapText="1"/>
      <protection locked="0"/>
    </xf>
    <xf numFmtId="0" fontId="5" fillId="11" borderId="158" xfId="0" applyFont="1" applyFill="1" applyBorder="1" applyAlignment="1" applyProtection="1">
      <alignment horizontal="center" vertical="center" wrapText="1"/>
      <protection locked="0"/>
    </xf>
    <xf numFmtId="0" fontId="5" fillId="11" borderId="100" xfId="0" applyFont="1" applyFill="1" applyBorder="1" applyAlignment="1" applyProtection="1">
      <alignment horizontal="center" vertical="center" wrapText="1"/>
      <protection locked="0"/>
    </xf>
    <xf numFmtId="0" fontId="5" fillId="11" borderId="98" xfId="0" applyFont="1" applyFill="1" applyBorder="1" applyAlignment="1" applyProtection="1">
      <alignment horizontal="center" vertical="center" wrapText="1"/>
      <protection locked="0"/>
    </xf>
    <xf numFmtId="0" fontId="8" fillId="11" borderId="125" xfId="0" applyFont="1" applyFill="1" applyBorder="1" applyAlignment="1">
      <alignment horizontal="center" vertical="center"/>
    </xf>
    <xf numFmtId="0" fontId="8" fillId="11" borderId="124" xfId="0" applyFont="1" applyFill="1" applyBorder="1" applyAlignment="1">
      <alignment horizontal="center" vertical="center"/>
    </xf>
    <xf numFmtId="0" fontId="5" fillId="11" borderId="127" xfId="0" applyFont="1" applyFill="1" applyBorder="1" applyAlignment="1" applyProtection="1">
      <alignment horizontal="center" vertical="center" wrapText="1"/>
      <protection locked="0"/>
    </xf>
    <xf numFmtId="0" fontId="5" fillId="11" borderId="96" xfId="0" applyFont="1" applyFill="1" applyBorder="1" applyAlignment="1" applyProtection="1">
      <alignment horizontal="center" vertical="center" wrapText="1"/>
      <protection locked="0"/>
    </xf>
    <xf numFmtId="0" fontId="5" fillId="11" borderId="36" xfId="0" applyFont="1" applyFill="1" applyBorder="1" applyAlignment="1">
      <alignment horizontal="center" wrapText="1"/>
    </xf>
    <xf numFmtId="0" fontId="5" fillId="11" borderId="19" xfId="0" applyFont="1" applyFill="1" applyBorder="1" applyAlignment="1">
      <alignment horizontal="center" wrapText="1"/>
    </xf>
    <xf numFmtId="0" fontId="3" fillId="11" borderId="62" xfId="0" applyFont="1" applyFill="1" applyBorder="1" applyAlignment="1">
      <alignment horizontal="center" wrapText="1"/>
    </xf>
    <xf numFmtId="0" fontId="3" fillId="11" borderId="64" xfId="0" applyFont="1" applyFill="1" applyBorder="1" applyAlignment="1">
      <alignment horizontal="center" wrapText="1"/>
    </xf>
    <xf numFmtId="0" fontId="3" fillId="11" borderId="36" xfId="0" applyFont="1" applyFill="1" applyBorder="1" applyAlignment="1">
      <alignment horizontal="center"/>
    </xf>
    <xf numFmtId="0" fontId="3" fillId="11" borderId="19" xfId="0" applyFont="1" applyFill="1" applyBorder="1" applyAlignment="1">
      <alignment horizontal="center"/>
    </xf>
    <xf numFmtId="0" fontId="3" fillId="11" borderId="123" xfId="0" applyFont="1" applyFill="1" applyBorder="1" applyAlignment="1">
      <alignment horizontal="center" vertical="center"/>
    </xf>
    <xf numFmtId="0" fontId="3" fillId="11" borderId="161" xfId="0" applyFont="1" applyFill="1" applyBorder="1" applyAlignment="1">
      <alignment horizontal="center" vertical="center"/>
    </xf>
    <xf numFmtId="0" fontId="3" fillId="11" borderId="126" xfId="0" applyFont="1" applyFill="1" applyBorder="1" applyAlignment="1">
      <alignment horizontal="center" vertical="center"/>
    </xf>
    <xf numFmtId="0" fontId="3" fillId="11" borderId="128" xfId="0" applyFont="1" applyFill="1" applyBorder="1" applyAlignment="1">
      <alignment horizontal="center" vertical="center"/>
    </xf>
    <xf numFmtId="0" fontId="3" fillId="11" borderId="97" xfId="0" applyFont="1" applyFill="1" applyBorder="1" applyAlignment="1">
      <alignment horizontal="center" vertical="center"/>
    </xf>
    <xf numFmtId="0" fontId="3" fillId="11" borderId="96" xfId="0" applyFont="1" applyFill="1" applyBorder="1" applyAlignment="1">
      <alignment horizontal="center" vertical="center"/>
    </xf>
    <xf numFmtId="0" fontId="3" fillId="6" borderId="123" xfId="12" applyFont="1" applyFill="1" applyBorder="1" applyAlignment="1">
      <alignment horizontal="center" vertical="center"/>
    </xf>
    <xf numFmtId="0" fontId="3" fillId="6" borderId="161" xfId="12" applyFont="1" applyFill="1" applyBorder="1" applyAlignment="1">
      <alignment horizontal="center" vertical="center"/>
    </xf>
    <xf numFmtId="0" fontId="3" fillId="6" borderId="126" xfId="12" applyFont="1" applyFill="1" applyBorder="1" applyAlignment="1">
      <alignment horizontal="center" vertical="center"/>
    </xf>
    <xf numFmtId="0" fontId="3" fillId="6" borderId="128" xfId="12" applyFont="1" applyFill="1" applyBorder="1" applyAlignment="1">
      <alignment horizontal="center" vertical="center"/>
    </xf>
    <xf numFmtId="0" fontId="3" fillId="6" borderId="97" xfId="12" applyFont="1" applyFill="1" applyBorder="1" applyAlignment="1">
      <alignment horizontal="center" vertical="center"/>
    </xf>
    <xf numFmtId="0" fontId="3" fillId="6" borderId="96" xfId="12" applyFont="1" applyFill="1" applyBorder="1" applyAlignment="1">
      <alignment horizontal="center" vertical="center"/>
    </xf>
    <xf numFmtId="0" fontId="3" fillId="6" borderId="125" xfId="12" applyFont="1" applyFill="1" applyBorder="1" applyAlignment="1">
      <alignment horizontal="center" vertical="center"/>
    </xf>
    <xf numFmtId="0" fontId="3" fillId="6" borderId="124" xfId="12" applyFont="1" applyFill="1" applyBorder="1" applyAlignment="1">
      <alignment horizontal="center" vertical="center"/>
    </xf>
    <xf numFmtId="0" fontId="3" fillId="6" borderId="101" xfId="12" applyFont="1" applyFill="1" applyBorder="1" applyAlignment="1">
      <alignment horizontal="center" vertical="center"/>
    </xf>
    <xf numFmtId="0" fontId="3" fillId="6" borderId="3" xfId="12" applyFont="1" applyFill="1" applyBorder="1" applyAlignment="1">
      <alignment horizontal="center" vertical="center"/>
    </xf>
    <xf numFmtId="0" fontId="7" fillId="6" borderId="100" xfId="12" applyFont="1" applyFill="1" applyBorder="1" applyAlignment="1" applyProtection="1">
      <alignment horizontal="center" vertical="center" wrapText="1"/>
      <protection locked="0"/>
    </xf>
    <xf numFmtId="0" fontId="7" fillId="6" borderId="98" xfId="12" applyFont="1" applyFill="1" applyBorder="1" applyAlignment="1" applyProtection="1">
      <alignment horizontal="center" vertical="center" wrapText="1"/>
      <protection locked="0"/>
    </xf>
    <xf numFmtId="0" fontId="7" fillId="6" borderId="127" xfId="12" applyFont="1" applyFill="1" applyBorder="1" applyAlignment="1" applyProtection="1">
      <alignment horizontal="center" vertical="center" wrapText="1"/>
      <protection locked="0"/>
    </xf>
    <xf numFmtId="0" fontId="7" fillId="6" borderId="96" xfId="12" applyFont="1" applyFill="1" applyBorder="1" applyAlignment="1" applyProtection="1">
      <alignment horizontal="center" vertical="center" wrapText="1"/>
      <protection locked="0"/>
    </xf>
    <xf numFmtId="0" fontId="7" fillId="6" borderId="128" xfId="12" applyFont="1" applyFill="1" applyBorder="1" applyAlignment="1" applyProtection="1">
      <alignment horizontal="center" vertical="center" wrapText="1"/>
      <protection locked="0"/>
    </xf>
    <xf numFmtId="0" fontId="7" fillId="6" borderId="158" xfId="12" applyFont="1" applyFill="1" applyBorder="1" applyAlignment="1" applyProtection="1">
      <alignment horizontal="center" vertical="center" wrapText="1"/>
      <protection locked="0"/>
    </xf>
    <xf numFmtId="0" fontId="5" fillId="6" borderId="1" xfId="12" applyFont="1" applyFill="1" applyBorder="1" applyAlignment="1">
      <alignment horizontal="center" wrapText="1"/>
    </xf>
    <xf numFmtId="0" fontId="5" fillId="6" borderId="4" xfId="12" applyFont="1" applyFill="1" applyBorder="1" applyAlignment="1">
      <alignment horizontal="center" wrapText="1"/>
    </xf>
    <xf numFmtId="0" fontId="5" fillId="6" borderId="160" xfId="12" applyFont="1" applyFill="1" applyBorder="1" applyAlignment="1">
      <alignment horizontal="center" wrapText="1"/>
    </xf>
    <xf numFmtId="0" fontId="3" fillId="6" borderId="3" xfId="12" applyFont="1" applyFill="1" applyBorder="1" applyAlignment="1">
      <alignment horizontal="center"/>
    </xf>
    <xf numFmtId="0" fontId="3" fillId="6" borderId="98" xfId="12" applyFont="1" applyFill="1" applyBorder="1" applyAlignment="1">
      <alignment horizontal="center"/>
    </xf>
    <xf numFmtId="0" fontId="3" fillId="6" borderId="63" xfId="12" applyFont="1" applyFill="1" applyBorder="1" applyAlignment="1">
      <alignment horizontal="center"/>
    </xf>
    <xf numFmtId="0" fontId="87" fillId="6" borderId="127" xfId="12" applyFont="1" applyFill="1" applyBorder="1" applyAlignment="1" applyProtection="1">
      <alignment horizontal="center" vertical="center" wrapText="1"/>
      <protection locked="0"/>
    </xf>
    <xf numFmtId="0" fontId="87" fillId="6" borderId="96" xfId="12" applyFont="1" applyFill="1" applyBorder="1" applyAlignment="1" applyProtection="1">
      <alignment horizontal="center" vertical="center" wrapText="1"/>
      <protection locked="0"/>
    </xf>
    <xf numFmtId="0" fontId="6" fillId="6" borderId="125" xfId="12" applyFont="1" applyFill="1" applyBorder="1" applyAlignment="1">
      <alignment horizontal="center" vertical="center"/>
    </xf>
    <xf numFmtId="0" fontId="6" fillId="6" borderId="126" xfId="12" applyFont="1" applyFill="1" applyBorder="1" applyAlignment="1">
      <alignment horizontal="center" vertical="center"/>
    </xf>
    <xf numFmtId="0" fontId="3" fillId="0" borderId="0" xfId="12" applyFont="1" applyAlignment="1">
      <alignment horizontal="center"/>
    </xf>
    <xf numFmtId="0" fontId="3" fillId="0" borderId="0" xfId="12" applyFont="1" applyAlignment="1">
      <alignment horizontal="center" vertical="top"/>
    </xf>
    <xf numFmtId="0" fontId="5" fillId="6" borderId="36" xfId="12" applyFont="1" applyFill="1" applyBorder="1" applyAlignment="1">
      <alignment horizontal="center" wrapText="1"/>
    </xf>
    <xf numFmtId="0" fontId="5" fillId="6" borderId="19" xfId="12" applyFont="1" applyFill="1" applyBorder="1" applyAlignment="1">
      <alignment horizontal="center" wrapText="1"/>
    </xf>
    <xf numFmtId="0" fontId="3" fillId="6" borderId="62" xfId="12" applyFont="1" applyFill="1" applyBorder="1" applyAlignment="1">
      <alignment horizontal="center" wrapText="1"/>
    </xf>
    <xf numFmtId="0" fontId="3" fillId="6" borderId="64" xfId="12" applyFont="1" applyFill="1" applyBorder="1" applyAlignment="1">
      <alignment horizontal="center" wrapText="1"/>
    </xf>
    <xf numFmtId="0" fontId="3" fillId="6" borderId="36" xfId="12" applyFont="1" applyFill="1" applyBorder="1" applyAlignment="1">
      <alignment horizontal="center"/>
    </xf>
    <xf numFmtId="0" fontId="3" fillId="6" borderId="19" xfId="12" applyFont="1" applyFill="1" applyBorder="1" applyAlignment="1">
      <alignment horizontal="center"/>
    </xf>
    <xf numFmtId="0" fontId="6" fillId="6" borderId="123" xfId="12" applyFont="1" applyFill="1" applyBorder="1" applyAlignment="1">
      <alignment horizontal="center" vertical="center"/>
    </xf>
    <xf numFmtId="0" fontId="6" fillId="6" borderId="124" xfId="12" applyFont="1" applyFill="1" applyBorder="1" applyAlignment="1">
      <alignment horizontal="center" vertical="center"/>
    </xf>
    <xf numFmtId="0" fontId="70" fillId="11" borderId="125" xfId="0" applyFont="1" applyFill="1" applyBorder="1" applyAlignment="1">
      <alignment horizontal="center" vertical="center"/>
    </xf>
    <xf numFmtId="0" fontId="70" fillId="11" borderId="126" xfId="0" applyFont="1" applyFill="1" applyBorder="1" applyAlignment="1">
      <alignment horizontal="center" vertical="center"/>
    </xf>
    <xf numFmtId="0" fontId="70" fillId="11" borderId="123" xfId="0" applyFont="1" applyFill="1" applyBorder="1" applyAlignment="1">
      <alignment horizontal="center" vertical="center"/>
    </xf>
    <xf numFmtId="0" fontId="70" fillId="11" borderId="124" xfId="0" applyFont="1" applyFill="1" applyBorder="1" applyAlignment="1">
      <alignment horizontal="center" vertical="center"/>
    </xf>
    <xf numFmtId="14" fontId="5" fillId="11" borderId="128" xfId="0" applyNumberFormat="1" applyFont="1" applyFill="1" applyBorder="1" applyAlignment="1" applyProtection="1">
      <alignment horizontal="center" vertical="center" wrapText="1"/>
      <protection locked="0"/>
    </xf>
    <xf numFmtId="0" fontId="80" fillId="7" borderId="1" xfId="1" applyFont="1" applyFill="1" applyBorder="1" applyAlignment="1">
      <alignment horizontal="center" vertical="center"/>
    </xf>
    <xf numFmtId="49" fontId="7" fillId="7" borderId="97" xfId="1" applyNumberFormat="1" applyFont="1" applyFill="1" applyBorder="1" applyAlignment="1" applyProtection="1">
      <alignment horizontal="center" vertical="center" shrinkToFit="1"/>
      <protection hidden="1"/>
    </xf>
    <xf numFmtId="49" fontId="7" fillId="7" borderId="4" xfId="1" applyNumberFormat="1" applyFont="1" applyFill="1" applyBorder="1" applyAlignment="1" applyProtection="1">
      <alignment horizontal="center" vertical="center" shrinkToFit="1"/>
      <protection locked="0"/>
    </xf>
    <xf numFmtId="0" fontId="8" fillId="7" borderId="1" xfId="1" applyFont="1" applyFill="1" applyBorder="1" applyAlignment="1">
      <alignment horizontal="center" vertical="center"/>
    </xf>
    <xf numFmtId="0" fontId="5" fillId="7" borderId="168" xfId="1" applyFont="1" applyFill="1" applyBorder="1" applyAlignment="1">
      <alignment horizontal="center" vertical="center"/>
    </xf>
    <xf numFmtId="0" fontId="3" fillId="7" borderId="169" xfId="1" applyFont="1" applyFill="1" applyBorder="1" applyAlignment="1">
      <alignment horizontal="center" vertical="center" shrinkToFit="1"/>
    </xf>
    <xf numFmtId="0" fontId="6" fillId="0" borderId="0" xfId="7" applyFont="1" applyAlignment="1" applyProtection="1">
      <alignment horizontal="center"/>
      <protection hidden="1"/>
    </xf>
    <xf numFmtId="0" fontId="6" fillId="0" borderId="0" xfId="8" applyFont="1" applyAlignment="1">
      <alignment horizontal="center" vertical="center"/>
    </xf>
    <xf numFmtId="0" fontId="5" fillId="11" borderId="101" xfId="8" applyFont="1" applyFill="1" applyBorder="1" applyAlignment="1">
      <alignment horizontal="center" vertical="center"/>
    </xf>
    <xf numFmtId="0" fontId="5" fillId="11" borderId="100" xfId="8" applyFont="1" applyFill="1" applyBorder="1" applyAlignment="1">
      <alignment horizontal="center" vertical="center"/>
    </xf>
    <xf numFmtId="0" fontId="5" fillId="11" borderId="135" xfId="8" applyFont="1" applyFill="1" applyBorder="1" applyAlignment="1">
      <alignment horizontal="center" vertical="center"/>
    </xf>
    <xf numFmtId="0" fontId="25" fillId="11" borderId="1" xfId="8" applyFill="1" applyBorder="1" applyAlignment="1">
      <alignment horizontal="center" vertical="center" shrinkToFit="1"/>
    </xf>
    <xf numFmtId="0" fontId="25" fillId="11" borderId="4" xfId="8" applyFill="1" applyBorder="1" applyAlignment="1">
      <alignment horizontal="center" vertical="center" shrinkToFit="1"/>
    </xf>
    <xf numFmtId="0" fontId="25" fillId="11" borderId="103" xfId="8" applyFill="1" applyBorder="1" applyAlignment="1">
      <alignment horizontal="center" vertical="center" shrinkToFit="1"/>
    </xf>
    <xf numFmtId="0" fontId="25" fillId="11" borderId="3" xfId="8" applyFill="1" applyBorder="1" applyAlignment="1">
      <alignment horizontal="center" vertical="center" shrinkToFit="1"/>
    </xf>
    <xf numFmtId="0" fontId="25" fillId="11" borderId="98" xfId="8" applyFill="1" applyBorder="1" applyAlignment="1">
      <alignment horizontal="center" vertical="center" shrinkToFit="1"/>
    </xf>
    <xf numFmtId="0" fontId="25" fillId="11" borderId="99" xfId="8" applyFill="1" applyBorder="1" applyAlignment="1">
      <alignment horizontal="center" vertical="center" shrinkToFit="1"/>
    </xf>
    <xf numFmtId="0" fontId="25" fillId="11" borderId="62" xfId="8" applyFill="1" applyBorder="1" applyAlignment="1">
      <alignment horizontal="center" vertical="center"/>
    </xf>
    <xf numFmtId="0" fontId="25" fillId="11" borderId="61" xfId="8" applyFill="1" applyBorder="1" applyAlignment="1">
      <alignment horizontal="center" vertical="center"/>
    </xf>
    <xf numFmtId="0" fontId="25" fillId="11" borderId="47" xfId="8" applyFill="1" applyBorder="1" applyAlignment="1">
      <alignment horizontal="center" vertical="center"/>
    </xf>
    <xf numFmtId="0" fontId="25" fillId="11" borderId="64" xfId="8" applyFill="1" applyBorder="1" applyAlignment="1">
      <alignment horizontal="center" vertical="center"/>
    </xf>
    <xf numFmtId="0" fontId="25" fillId="11" borderId="0" xfId="8" applyFill="1" applyAlignment="1">
      <alignment horizontal="center" vertical="center"/>
    </xf>
    <xf numFmtId="0" fontId="25" fillId="11" borderId="52" xfId="8" applyFill="1" applyBorder="1" applyAlignment="1">
      <alignment horizontal="center" vertical="center"/>
    </xf>
    <xf numFmtId="0" fontId="25" fillId="11" borderId="130" xfId="8" applyFill="1" applyBorder="1" applyAlignment="1">
      <alignment horizontal="center" vertical="center"/>
    </xf>
    <xf numFmtId="0" fontId="25" fillId="11" borderId="129" xfId="8" applyFill="1" applyBorder="1" applyAlignment="1">
      <alignment horizontal="center" vertical="center"/>
    </xf>
    <xf numFmtId="0" fontId="25" fillId="11" borderId="131" xfId="8" applyFill="1" applyBorder="1" applyAlignment="1">
      <alignment horizontal="center" vertical="center"/>
    </xf>
    <xf numFmtId="14" fontId="25" fillId="11" borderId="127" xfId="8" applyNumberFormat="1" applyFill="1" applyBorder="1" applyAlignment="1" applyProtection="1">
      <alignment horizontal="center" vertical="center"/>
      <protection hidden="1"/>
    </xf>
    <xf numFmtId="14" fontId="25" fillId="11" borderId="96" xfId="8" applyNumberFormat="1" applyFill="1" applyBorder="1" applyAlignment="1" applyProtection="1">
      <alignment horizontal="center" vertical="center"/>
      <protection hidden="1"/>
    </xf>
    <xf numFmtId="0" fontId="25" fillId="11" borderId="2" xfId="8" applyFill="1" applyBorder="1" applyAlignment="1">
      <alignment horizontal="center" vertical="center"/>
    </xf>
    <xf numFmtId="0" fontId="25" fillId="11" borderId="3" xfId="8" applyFill="1" applyBorder="1" applyAlignment="1">
      <alignment horizontal="center" vertical="center"/>
    </xf>
    <xf numFmtId="0" fontId="25" fillId="11" borderId="127" xfId="8" applyFill="1" applyBorder="1" applyAlignment="1" applyProtection="1">
      <alignment horizontal="center" vertical="center"/>
      <protection hidden="1"/>
    </xf>
    <xf numFmtId="0" fontId="25" fillId="11" borderId="96" xfId="8" applyFill="1" applyBorder="1" applyAlignment="1" applyProtection="1">
      <alignment horizontal="center" vertical="center"/>
      <protection hidden="1"/>
    </xf>
    <xf numFmtId="0" fontId="25" fillId="11" borderId="128" xfId="8" applyFill="1" applyBorder="1" applyAlignment="1" applyProtection="1">
      <alignment horizontal="center" vertical="center"/>
      <protection hidden="1"/>
    </xf>
    <xf numFmtId="0" fontId="25" fillId="11" borderId="125" xfId="8" applyFill="1" applyBorder="1" applyAlignment="1">
      <alignment horizontal="center" vertical="center"/>
    </xf>
    <xf numFmtId="0" fontId="25" fillId="11" borderId="126" xfId="8" applyFill="1" applyBorder="1" applyAlignment="1">
      <alignment horizontal="center" vertical="center"/>
    </xf>
    <xf numFmtId="0" fontId="25" fillId="11" borderId="123" xfId="8" applyFill="1" applyBorder="1" applyAlignment="1">
      <alignment horizontal="center" vertical="center"/>
    </xf>
    <xf numFmtId="0" fontId="25" fillId="11" borderId="124" xfId="8" applyFill="1" applyBorder="1" applyAlignment="1">
      <alignment horizontal="center" vertical="center"/>
    </xf>
    <xf numFmtId="0" fontId="24" fillId="7" borderId="70" xfId="1" applyNumberFormat="1" applyFont="1" applyFill="1" applyBorder="1" applyAlignment="1">
      <alignment horizontal="center" wrapText="1"/>
    </xf>
    <xf numFmtId="0" fontId="24" fillId="7" borderId="106" xfId="1" applyNumberFormat="1" applyFont="1" applyFill="1" applyBorder="1" applyAlignment="1">
      <alignment horizontal="center" wrapText="1"/>
    </xf>
    <xf numFmtId="0" fontId="38" fillId="7" borderId="104" xfId="1" applyNumberFormat="1" applyFont="1" applyFill="1" applyBorder="1" applyAlignment="1">
      <alignment horizontal="center"/>
    </xf>
    <xf numFmtId="0" fontId="38" fillId="7" borderId="47" xfId="1" applyNumberFormat="1" applyFont="1" applyFill="1" applyBorder="1" applyAlignment="1">
      <alignment horizontal="center"/>
    </xf>
    <xf numFmtId="0" fontId="38" fillId="7" borderId="74" xfId="1" applyNumberFormat="1" applyFont="1" applyFill="1" applyBorder="1" applyAlignment="1">
      <alignment horizontal="center" vertical="center"/>
    </xf>
    <xf numFmtId="0" fontId="38" fillId="7" borderId="105" xfId="1" applyNumberFormat="1" applyFont="1" applyFill="1" applyBorder="1" applyAlignment="1">
      <alignment horizontal="center" vertical="center"/>
    </xf>
    <xf numFmtId="0" fontId="24" fillId="7" borderId="4" xfId="1" applyNumberFormat="1" applyFont="1" applyFill="1" applyBorder="1" applyAlignment="1" applyProtection="1">
      <alignment horizontal="center" vertical="center" wrapText="1"/>
      <protection locked="0"/>
    </xf>
    <xf numFmtId="0" fontId="38" fillId="7" borderId="73" xfId="1" applyNumberFormat="1" applyFont="1" applyFill="1" applyBorder="1" applyAlignment="1">
      <alignment horizontal="center" vertical="center"/>
    </xf>
    <xf numFmtId="0" fontId="38" fillId="7" borderId="75" xfId="1" applyNumberFormat="1" applyFont="1" applyFill="1" applyBorder="1" applyAlignment="1">
      <alignment horizontal="center" vertical="center"/>
    </xf>
    <xf numFmtId="0" fontId="38" fillId="7" borderId="3" xfId="1" applyNumberFormat="1" applyFont="1" applyFill="1" applyBorder="1" applyAlignment="1">
      <alignment horizontal="center" vertical="center"/>
    </xf>
    <xf numFmtId="0" fontId="38" fillId="7" borderId="107" xfId="1" applyNumberFormat="1" applyFont="1" applyFill="1" applyBorder="1" applyAlignment="1">
      <alignment horizontal="center" vertical="center"/>
    </xf>
    <xf numFmtId="0" fontId="6" fillId="7" borderId="74" xfId="1" applyNumberFormat="1" applyFont="1" applyFill="1" applyBorder="1" applyAlignment="1">
      <alignment horizontal="center" vertical="center"/>
    </xf>
    <xf numFmtId="0" fontId="6" fillId="7" borderId="73" xfId="1" applyNumberFormat="1" applyFont="1" applyFill="1" applyBorder="1" applyAlignment="1">
      <alignment horizontal="center" vertical="center"/>
    </xf>
    <xf numFmtId="0" fontId="5" fillId="8" borderId="36" xfId="1" applyNumberFormat="1" applyFont="1" applyFill="1" applyBorder="1" applyAlignment="1">
      <alignment horizontal="center" wrapText="1"/>
    </xf>
    <xf numFmtId="0" fontId="3" fillId="8" borderId="62" xfId="1" applyNumberFormat="1" applyFont="1" applyFill="1" applyBorder="1" applyAlignment="1">
      <alignment horizontal="center" wrapText="1"/>
    </xf>
    <xf numFmtId="0" fontId="3" fillId="8" borderId="36" xfId="1" applyNumberFormat="1" applyFont="1" applyFill="1" applyBorder="1" applyAlignment="1">
      <alignment horizontal="center"/>
    </xf>
    <xf numFmtId="0" fontId="6" fillId="7" borderId="105" xfId="1" applyNumberFormat="1" applyFont="1" applyFill="1" applyBorder="1" applyAlignment="1">
      <alignment horizontal="center" vertical="center"/>
    </xf>
    <xf numFmtId="0" fontId="68" fillId="7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8" borderId="3" xfId="1" applyNumberFormat="1" applyFont="1" applyFill="1" applyBorder="1" applyAlignment="1">
      <alignment horizontal="center" vertical="center"/>
    </xf>
    <xf numFmtId="14" fontId="25" fillId="11" borderId="128" xfId="8" applyNumberFormat="1" applyFill="1" applyBorder="1" applyAlignment="1" applyProtection="1">
      <alignment horizontal="center" vertical="center"/>
      <protection locked="0"/>
    </xf>
    <xf numFmtId="14" fontId="25" fillId="11" borderId="158" xfId="8" applyNumberFormat="1" applyFill="1" applyBorder="1" applyAlignment="1" applyProtection="1">
      <alignment horizontal="center" vertical="center"/>
      <protection locked="0"/>
    </xf>
    <xf numFmtId="14" fontId="25" fillId="11" borderId="127" xfId="8" applyNumberFormat="1" applyFill="1" applyBorder="1" applyAlignment="1" applyProtection="1">
      <alignment horizontal="center" vertical="center"/>
      <protection locked="0"/>
    </xf>
    <xf numFmtId="14" fontId="25" fillId="11" borderId="96" xfId="8" applyNumberFormat="1" applyFill="1" applyBorder="1" applyAlignment="1" applyProtection="1">
      <alignment horizontal="center" vertical="center"/>
      <protection locked="0"/>
    </xf>
    <xf numFmtId="14" fontId="25" fillId="11" borderId="95" xfId="8" applyNumberFormat="1" applyFill="1" applyBorder="1" applyAlignment="1" applyProtection="1">
      <alignment horizontal="center" vertical="center"/>
      <protection locked="0"/>
    </xf>
    <xf numFmtId="14" fontId="25" fillId="11" borderId="63" xfId="8" applyNumberFormat="1" applyFill="1" applyBorder="1" applyAlignment="1" applyProtection="1">
      <alignment horizontal="center" vertical="center"/>
      <protection locked="0"/>
    </xf>
    <xf numFmtId="0" fontId="25" fillId="11" borderId="96" xfId="8" applyFill="1" applyBorder="1" applyAlignment="1" applyProtection="1">
      <alignment horizontal="center" vertical="center"/>
      <protection locked="0"/>
    </xf>
    <xf numFmtId="0" fontId="25" fillId="11" borderId="127" xfId="8" applyFill="1" applyBorder="1" applyAlignment="1" applyProtection="1">
      <alignment horizontal="center" vertical="center"/>
      <protection locked="0"/>
    </xf>
    <xf numFmtId="0" fontId="25" fillId="11" borderId="128" xfId="8" applyFill="1" applyBorder="1" applyAlignment="1" applyProtection="1">
      <alignment horizontal="center" vertical="center"/>
      <protection locked="0"/>
    </xf>
    <xf numFmtId="0" fontId="5" fillId="11" borderId="159" xfId="8" applyFont="1" applyFill="1" applyBorder="1" applyAlignment="1">
      <alignment horizontal="center" vertical="center"/>
    </xf>
    <xf numFmtId="0" fontId="25" fillId="11" borderId="160" xfId="8" applyFill="1" applyBorder="1" applyAlignment="1">
      <alignment horizontal="center" vertical="center" shrinkToFit="1"/>
    </xf>
    <xf numFmtId="0" fontId="25" fillId="11" borderId="63" xfId="8" applyFill="1" applyBorder="1" applyAlignment="1">
      <alignment horizontal="center" vertical="center" shrinkToFit="1"/>
    </xf>
    <xf numFmtId="0" fontId="8" fillId="7" borderId="101" xfId="1" applyFont="1" applyFill="1" applyBorder="1" applyAlignment="1">
      <alignment horizontal="center" vertical="center"/>
    </xf>
    <xf numFmtId="0" fontId="8" fillId="7" borderId="3" xfId="1" applyFont="1" applyFill="1" applyBorder="1" applyAlignment="1">
      <alignment horizontal="center" vertical="center"/>
    </xf>
    <xf numFmtId="0" fontId="5" fillId="7" borderId="192" xfId="1" applyFont="1" applyFill="1" applyBorder="1" applyAlignment="1" applyProtection="1">
      <alignment horizontal="center" vertical="center" wrapText="1"/>
      <protection locked="0"/>
    </xf>
    <xf numFmtId="0" fontId="5" fillId="7" borderId="98" xfId="1" applyFont="1" applyFill="1" applyBorder="1" applyAlignment="1" applyProtection="1">
      <alignment horizontal="center" vertical="center" wrapText="1"/>
      <protection locked="0"/>
    </xf>
    <xf numFmtId="0" fontId="5" fillId="7" borderId="100" xfId="1" applyFont="1" applyFill="1" applyBorder="1" applyAlignment="1" applyProtection="1">
      <alignment horizontal="center" vertical="center" wrapText="1"/>
      <protection locked="0"/>
    </xf>
    <xf numFmtId="0" fontId="5" fillId="7" borderId="36" xfId="1" applyFont="1" applyFill="1" applyBorder="1" applyAlignment="1">
      <alignment horizontal="center" wrapText="1"/>
    </xf>
    <xf numFmtId="0" fontId="5" fillId="7" borderId="19" xfId="1" applyFont="1" applyFill="1" applyBorder="1" applyAlignment="1">
      <alignment horizontal="center" wrapText="1"/>
    </xf>
    <xf numFmtId="0" fontId="3" fillId="7" borderId="36" xfId="1" applyFont="1" applyFill="1" applyBorder="1" applyAlignment="1">
      <alignment horizontal="center"/>
    </xf>
    <xf numFmtId="0" fontId="3" fillId="7" borderId="19" xfId="1" applyFont="1" applyFill="1" applyBorder="1" applyAlignment="1">
      <alignment horizontal="center"/>
    </xf>
    <xf numFmtId="0" fontId="25" fillId="23" borderId="186" xfId="0" applyFont="1" applyFill="1" applyBorder="1" applyAlignment="1">
      <alignment horizontal="left"/>
    </xf>
    <xf numFmtId="0" fontId="0" fillId="23" borderId="75" xfId="0" applyFill="1" applyBorder="1" applyAlignment="1">
      <alignment horizontal="left"/>
    </xf>
    <xf numFmtId="14" fontId="0" fillId="23" borderId="158" xfId="0" applyNumberFormat="1" applyFill="1" applyBorder="1" applyAlignment="1">
      <alignment horizontal="center"/>
    </xf>
    <xf numFmtId="14" fontId="0" fillId="23" borderId="191" xfId="0" applyNumberFormat="1" applyFill="1" applyBorder="1" applyAlignment="1">
      <alignment horizontal="center"/>
    </xf>
    <xf numFmtId="14" fontId="0" fillId="23" borderId="128" xfId="0" applyNumberFormat="1" applyFill="1" applyBorder="1" applyAlignment="1">
      <alignment horizontal="center"/>
    </xf>
    <xf numFmtId="0" fontId="0" fillId="23" borderId="128" xfId="0" applyFill="1" applyBorder="1" applyAlignment="1">
      <alignment horizontal="center"/>
    </xf>
    <xf numFmtId="0" fontId="0" fillId="13" borderId="187" xfId="0" applyFill="1" applyBorder="1" applyAlignment="1">
      <alignment horizontal="center"/>
    </xf>
    <xf numFmtId="0" fontId="0" fillId="13" borderId="227" xfId="0" applyFill="1" applyBorder="1" applyAlignment="1">
      <alignment horizontal="center"/>
    </xf>
    <xf numFmtId="0" fontId="92" fillId="0" borderId="187" xfId="0" applyFont="1" applyBorder="1" applyAlignment="1">
      <alignment horizontal="left" vertical="center"/>
    </xf>
    <xf numFmtId="0" fontId="92" fillId="0" borderId="220" xfId="0" applyFont="1" applyBorder="1" applyAlignment="1">
      <alignment horizontal="left" vertical="center"/>
    </xf>
    <xf numFmtId="0" fontId="92" fillId="0" borderId="227" xfId="0" applyFont="1" applyBorder="1" applyAlignment="1">
      <alignment horizontal="left" vertical="center"/>
    </xf>
    <xf numFmtId="0" fontId="0" fillId="13" borderId="136" xfId="0" applyFill="1" applyBorder="1" applyAlignment="1">
      <alignment horizontal="center"/>
    </xf>
    <xf numFmtId="0" fontId="0" fillId="13" borderId="235" xfId="0" applyFill="1" applyBorder="1" applyAlignment="1">
      <alignment horizontal="center"/>
    </xf>
    <xf numFmtId="0" fontId="92" fillId="0" borderId="136" xfId="0" applyFont="1" applyBorder="1" applyAlignment="1">
      <alignment horizontal="left" vertical="center"/>
    </xf>
    <xf numFmtId="0" fontId="92" fillId="0" borderId="0" xfId="0" applyFont="1" applyAlignment="1">
      <alignment horizontal="left" vertical="center"/>
    </xf>
    <xf numFmtId="0" fontId="92" fillId="0" borderId="235" xfId="0" applyFont="1" applyBorder="1" applyAlignment="1">
      <alignment horizontal="left" vertical="center"/>
    </xf>
    <xf numFmtId="0" fontId="92" fillId="0" borderId="211" xfId="0" applyFont="1" applyBorder="1" applyAlignment="1">
      <alignment horizontal="left" vertical="center"/>
    </xf>
    <xf numFmtId="0" fontId="92" fillId="0" borderId="80" xfId="0" applyFont="1" applyBorder="1" applyAlignment="1">
      <alignment horizontal="left" vertical="center"/>
    </xf>
    <xf numFmtId="0" fontId="92" fillId="0" borderId="86" xfId="0" applyFont="1" applyBorder="1" applyAlignment="1">
      <alignment horizontal="left" vertical="center"/>
    </xf>
    <xf numFmtId="0" fontId="0" fillId="13" borderId="211" xfId="0" applyFill="1" applyBorder="1" applyAlignment="1">
      <alignment horizontal="center"/>
    </xf>
    <xf numFmtId="0" fontId="0" fillId="13" borderId="86" xfId="0" applyFill="1" applyBorder="1" applyAlignment="1">
      <alignment horizontal="center"/>
    </xf>
    <xf numFmtId="49" fontId="92" fillId="6" borderId="211" xfId="0" applyNumberFormat="1" applyFont="1" applyFill="1" applyBorder="1" applyAlignment="1">
      <alignment horizontal="center" vertical="center"/>
    </xf>
    <xf numFmtId="49" fontId="92" fillId="6" borderId="80" xfId="0" applyNumberFormat="1" applyFont="1" applyFill="1" applyBorder="1" applyAlignment="1">
      <alignment horizontal="center" vertical="center"/>
    </xf>
    <xf numFmtId="49" fontId="92" fillId="6" borderId="86" xfId="0" applyNumberFormat="1" applyFont="1" applyFill="1" applyBorder="1" applyAlignment="1">
      <alignment horizontal="center" vertical="center"/>
    </xf>
    <xf numFmtId="49" fontId="92" fillId="28" borderId="211" xfId="0" applyNumberFormat="1" applyFont="1" applyFill="1" applyBorder="1" applyAlignment="1">
      <alignment horizontal="center" vertical="center"/>
    </xf>
    <xf numFmtId="49" fontId="92" fillId="28" borderId="80" xfId="0" applyNumberFormat="1" applyFont="1" applyFill="1" applyBorder="1" applyAlignment="1">
      <alignment horizontal="center" vertical="center"/>
    </xf>
    <xf numFmtId="49" fontId="92" fillId="28" borderId="86" xfId="0" applyNumberFormat="1" applyFont="1" applyFill="1" applyBorder="1" applyAlignment="1">
      <alignment horizontal="center" vertical="center"/>
    </xf>
    <xf numFmtId="49" fontId="92" fillId="6" borderId="228" xfId="0" applyNumberFormat="1" applyFont="1" applyFill="1" applyBorder="1" applyAlignment="1">
      <alignment horizontal="center" vertical="center"/>
    </xf>
    <xf numFmtId="49" fontId="92" fillId="6" borderId="236" xfId="0" applyNumberFormat="1" applyFont="1" applyFill="1" applyBorder="1" applyAlignment="1">
      <alignment horizontal="center" vertical="center"/>
    </xf>
    <xf numFmtId="49" fontId="92" fillId="6" borderId="234" xfId="0" applyNumberFormat="1" applyFont="1" applyFill="1" applyBorder="1" applyAlignment="1">
      <alignment horizontal="center" vertical="center"/>
    </xf>
    <xf numFmtId="49" fontId="92" fillId="28" borderId="228" xfId="0" applyNumberFormat="1" applyFont="1" applyFill="1" applyBorder="1" applyAlignment="1">
      <alignment horizontal="center" vertical="center"/>
    </xf>
    <xf numFmtId="49" fontId="92" fillId="28" borderId="236" xfId="0" applyNumberFormat="1" applyFont="1" applyFill="1" applyBorder="1" applyAlignment="1">
      <alignment horizontal="center" vertical="center"/>
    </xf>
    <xf numFmtId="49" fontId="92" fillId="28" borderId="234" xfId="0" applyNumberFormat="1" applyFont="1" applyFill="1" applyBorder="1" applyAlignment="1">
      <alignment horizontal="center" vertical="center"/>
    </xf>
    <xf numFmtId="49" fontId="92" fillId="29" borderId="136" xfId="0" applyNumberFormat="1" applyFont="1" applyFill="1" applyBorder="1" applyAlignment="1">
      <alignment vertical="center"/>
    </xf>
    <xf numFmtId="49" fontId="92" fillId="29" borderId="0" xfId="0" applyNumberFormat="1" applyFont="1" applyFill="1" applyAlignment="1">
      <alignment vertical="center"/>
    </xf>
    <xf numFmtId="49" fontId="92" fillId="29" borderId="235" xfId="0" applyNumberFormat="1" applyFont="1" applyFill="1" applyBorder="1" applyAlignment="1">
      <alignment vertical="center"/>
    </xf>
    <xf numFmtId="0" fontId="91" fillId="30" borderId="184" xfId="0" applyFont="1" applyFill="1" applyBorder="1" applyAlignment="1">
      <alignment horizontal="center" vertical="center" wrapText="1"/>
    </xf>
    <xf numFmtId="0" fontId="91" fillId="30" borderId="185" xfId="0" applyFont="1" applyFill="1" applyBorder="1" applyAlignment="1">
      <alignment horizontal="center" vertical="center"/>
    </xf>
    <xf numFmtId="0" fontId="91" fillId="30" borderId="229" xfId="0" applyFont="1" applyFill="1" applyBorder="1" applyAlignment="1">
      <alignment horizontal="center" vertical="center"/>
    </xf>
    <xf numFmtId="0" fontId="91" fillId="30" borderId="228" xfId="0" applyFont="1" applyFill="1" applyBorder="1" applyAlignment="1">
      <alignment horizontal="center" vertical="center" wrapText="1"/>
    </xf>
    <xf numFmtId="0" fontId="91" fillId="30" borderId="230" xfId="0" applyFont="1" applyFill="1" applyBorder="1" applyAlignment="1">
      <alignment horizontal="center" vertical="center" wrapText="1"/>
    </xf>
    <xf numFmtId="0" fontId="91" fillId="30" borderId="237" xfId="0" applyFont="1" applyFill="1" applyBorder="1" applyAlignment="1">
      <alignment horizontal="center" vertical="center" wrapText="1"/>
    </xf>
    <xf numFmtId="0" fontId="91" fillId="31" borderId="237" xfId="0" applyFont="1" applyFill="1" applyBorder="1" applyAlignment="1">
      <alignment horizontal="center" vertical="center" wrapText="1"/>
    </xf>
    <xf numFmtId="0" fontId="91" fillId="32" borderId="237" xfId="0" applyFont="1" applyFill="1" applyBorder="1" applyAlignment="1">
      <alignment horizontal="center" vertical="center" wrapText="1"/>
    </xf>
    <xf numFmtId="0" fontId="91" fillId="24" borderId="231" xfId="0" applyFont="1" applyFill="1" applyBorder="1" applyAlignment="1">
      <alignment horizontal="center" vertical="center"/>
    </xf>
    <xf numFmtId="0" fontId="91" fillId="30" borderId="187" xfId="0" applyFont="1" applyFill="1" applyBorder="1" applyAlignment="1">
      <alignment horizontal="center" vertical="center" wrapText="1"/>
    </xf>
    <xf numFmtId="0" fontId="91" fillId="30" borderId="238" xfId="0" applyFont="1" applyFill="1" applyBorder="1" applyAlignment="1">
      <alignment horizontal="center" vertical="center" wrapText="1"/>
    </xf>
    <xf numFmtId="0" fontId="91" fillId="30" borderId="229" xfId="0" applyFont="1" applyFill="1" applyBorder="1" applyAlignment="1">
      <alignment horizontal="center" vertical="center" wrapText="1"/>
    </xf>
    <xf numFmtId="0" fontId="91" fillId="30" borderId="236" xfId="0" applyFont="1" applyFill="1" applyBorder="1" applyAlignment="1">
      <alignment horizontal="center" vertical="center" wrapText="1"/>
    </xf>
    <xf numFmtId="0" fontId="91" fillId="24" borderId="231" xfId="0" applyFont="1" applyFill="1" applyBorder="1" applyAlignment="1">
      <alignment horizontal="center" vertical="center" wrapText="1"/>
    </xf>
    <xf numFmtId="0" fontId="0" fillId="0" borderId="186" xfId="0" applyBorder="1" applyAlignment="1">
      <alignment horizontal="center" vertical="center" wrapText="1"/>
    </xf>
    <xf numFmtId="0" fontId="91" fillId="33" borderId="239" xfId="0" applyFont="1" applyFill="1" applyBorder="1" applyAlignment="1">
      <alignment vertical="center" wrapText="1"/>
    </xf>
    <xf numFmtId="0" fontId="0" fillId="0" borderId="138" xfId="0" applyBorder="1" applyAlignment="1">
      <alignment horizontal="center" vertical="center"/>
    </xf>
    <xf numFmtId="0" fontId="0" fillId="34" borderId="197" xfId="0" applyFill="1" applyBorder="1" applyAlignment="1">
      <alignment horizontal="center" vertical="center"/>
    </xf>
    <xf numFmtId="3" fontId="0" fillId="34" borderId="138" xfId="0" applyNumberFormat="1" applyFill="1" applyBorder="1" applyAlignment="1">
      <alignment horizontal="center" vertical="center"/>
    </xf>
    <xf numFmtId="0" fontId="0" fillId="0" borderId="220" xfId="0" applyBorder="1" applyAlignment="1">
      <alignment horizontal="center" vertical="center" wrapText="1"/>
    </xf>
    <xf numFmtId="0" fontId="0" fillId="0" borderId="139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3" fontId="0" fillId="28" borderId="141" xfId="0" applyNumberFormat="1" applyFill="1" applyBorder="1" applyAlignment="1">
      <alignment horizontal="center" vertical="center"/>
    </xf>
    <xf numFmtId="0" fontId="0" fillId="0" borderId="201" xfId="0" applyBorder="1" applyAlignment="1">
      <alignment horizontal="center" vertical="center"/>
    </xf>
    <xf numFmtId="0" fontId="0" fillId="0" borderId="137" xfId="0" applyBorder="1" applyAlignment="1">
      <alignment horizontal="center" vertical="center"/>
    </xf>
    <xf numFmtId="0" fontId="0" fillId="34" borderId="97" xfId="0" applyFill="1" applyBorder="1" applyAlignment="1">
      <alignment horizontal="center" vertical="center"/>
    </xf>
    <xf numFmtId="3" fontId="0" fillId="34" borderId="97" xfId="0" applyNumberFormat="1" applyFill="1" applyBorder="1" applyAlignment="1">
      <alignment horizontal="center" vertical="center"/>
    </xf>
    <xf numFmtId="0" fontId="0" fillId="0" borderId="215" xfId="0" applyBorder="1" applyAlignment="1">
      <alignment horizontal="center" vertical="center"/>
    </xf>
    <xf numFmtId="3" fontId="0" fillId="0" borderId="137" xfId="0" applyNumberFormat="1" applyBorder="1" applyAlignment="1">
      <alignment horizontal="center" vertical="center"/>
    </xf>
    <xf numFmtId="3" fontId="0" fillId="29" borderId="138" xfId="0" applyNumberFormat="1" applyFill="1" applyBorder="1" applyAlignment="1">
      <alignment horizontal="center" vertical="center"/>
    </xf>
    <xf numFmtId="4" fontId="0" fillId="29" borderId="138" xfId="0" applyNumberFormat="1" applyFill="1" applyBorder="1" applyAlignment="1">
      <alignment horizontal="center" vertical="center"/>
    </xf>
    <xf numFmtId="0" fontId="0" fillId="0" borderId="190" xfId="0" applyBorder="1" applyAlignment="1">
      <alignment horizontal="center" vertical="center" wrapText="1"/>
    </xf>
    <xf numFmtId="0" fontId="91" fillId="29" borderId="240" xfId="0" applyFont="1" applyFill="1" applyBorder="1" applyAlignment="1">
      <alignment vertical="center" wrapText="1"/>
    </xf>
    <xf numFmtId="0" fontId="0" fillId="0" borderId="97" xfId="0" applyBorder="1" applyAlignment="1">
      <alignment horizontal="center" vertical="center"/>
    </xf>
    <xf numFmtId="0" fontId="0" fillId="34" borderId="214" xfId="0" applyFill="1" applyBorder="1" applyAlignment="1">
      <alignment horizontal="center" vertical="center"/>
    </xf>
    <xf numFmtId="0" fontId="0" fillId="34" borderId="128" xfId="0" applyFill="1" applyBorder="1" applyAlignment="1">
      <alignment horizontal="center" vertical="center"/>
    </xf>
    <xf numFmtId="0" fontId="0" fillId="0" borderId="97" xfId="0" applyBorder="1" applyAlignment="1">
      <alignment horizontal="center" vertical="center" wrapText="1"/>
    </xf>
    <xf numFmtId="0" fontId="0" fillId="0" borderId="142" xfId="0" applyBorder="1" applyAlignment="1">
      <alignment horizontal="center" vertical="center"/>
    </xf>
    <xf numFmtId="0" fontId="0" fillId="0" borderId="140" xfId="0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3" fontId="0" fillId="29" borderId="97" xfId="0" applyNumberFormat="1" applyFill="1" applyBorder="1" applyAlignment="1">
      <alignment horizontal="center" vertical="center"/>
    </xf>
    <xf numFmtId="4" fontId="0" fillId="29" borderId="97" xfId="0" applyNumberFormat="1" applyFill="1" applyBorder="1" applyAlignment="1">
      <alignment horizontal="center" vertical="center"/>
    </xf>
    <xf numFmtId="0" fontId="91" fillId="35" borderId="240" xfId="0" applyFont="1" applyFill="1" applyBorder="1" applyAlignment="1">
      <alignment vertical="center" wrapText="1"/>
    </xf>
    <xf numFmtId="0" fontId="91" fillId="24" borderId="240" xfId="0" applyFont="1" applyFill="1" applyBorder="1" applyAlignment="1">
      <alignment vertical="center" wrapText="1"/>
    </xf>
    <xf numFmtId="0" fontId="91" fillId="36" borderId="240" xfId="0" applyFont="1" applyFill="1" applyBorder="1" applyAlignment="1">
      <alignment vertical="center" wrapText="1"/>
    </xf>
    <xf numFmtId="0" fontId="91" fillId="37" borderId="240" xfId="0" applyFont="1" applyFill="1" applyBorder="1" applyAlignment="1">
      <alignment vertical="center" wrapText="1"/>
    </xf>
    <xf numFmtId="167" fontId="0" fillId="0" borderId="97" xfId="0" applyNumberFormat="1" applyBorder="1" applyAlignment="1">
      <alignment horizontal="center" vertical="center"/>
    </xf>
    <xf numFmtId="0" fontId="91" fillId="38" borderId="240" xfId="0" applyFont="1" applyFill="1" applyBorder="1" applyAlignment="1">
      <alignment vertical="center" wrapText="1"/>
    </xf>
    <xf numFmtId="0" fontId="91" fillId="39" borderId="240" xfId="0" applyFont="1" applyFill="1" applyBorder="1" applyAlignment="1">
      <alignment vertical="center" wrapText="1"/>
    </xf>
    <xf numFmtId="0" fontId="91" fillId="40" borderId="240" xfId="0" applyFont="1" applyFill="1" applyBorder="1" applyAlignment="1">
      <alignment vertical="center" wrapText="1"/>
    </xf>
    <xf numFmtId="0" fontId="91" fillId="41" borderId="240" xfId="0" applyFont="1" applyFill="1" applyBorder="1" applyAlignment="1">
      <alignment vertical="center" wrapText="1"/>
    </xf>
    <xf numFmtId="0" fontId="0" fillId="0" borderId="206" xfId="0" applyBorder="1" applyAlignment="1">
      <alignment horizontal="center" vertical="center" wrapText="1"/>
    </xf>
    <xf numFmtId="0" fontId="91" fillId="42" borderId="216" xfId="0" applyFont="1" applyFill="1" applyBorder="1" applyAlignment="1">
      <alignment vertical="center" wrapText="1"/>
    </xf>
    <xf numFmtId="0" fontId="0" fillId="0" borderId="218" xfId="0" applyBorder="1" applyAlignment="1">
      <alignment horizontal="center" vertical="center"/>
    </xf>
    <xf numFmtId="0" fontId="0" fillId="34" borderId="84" xfId="0" applyFill="1" applyBorder="1" applyAlignment="1">
      <alignment horizontal="center" vertical="center"/>
    </xf>
    <xf numFmtId="0" fontId="0" fillId="34" borderId="205" xfId="0" applyFill="1" applyBorder="1" applyAlignment="1">
      <alignment horizontal="center" vertical="center"/>
    </xf>
    <xf numFmtId="3" fontId="0" fillId="34" borderId="218" xfId="0" applyNumberFormat="1" applyFill="1" applyBorder="1" applyAlignment="1">
      <alignment horizontal="center" vertical="center"/>
    </xf>
    <xf numFmtId="0" fontId="0" fillId="0" borderId="80" xfId="0" applyBorder="1" applyAlignment="1">
      <alignment horizontal="center" vertical="center" wrapText="1"/>
    </xf>
    <xf numFmtId="0" fontId="0" fillId="0" borderId="204" xfId="0" applyBorder="1" applyAlignment="1">
      <alignment horizontal="center" vertical="center"/>
    </xf>
    <xf numFmtId="0" fontId="0" fillId="0" borderId="202" xfId="0" applyBorder="1" applyAlignment="1">
      <alignment horizontal="center" vertical="center"/>
    </xf>
    <xf numFmtId="0" fontId="0" fillId="0" borderId="203" xfId="0" applyBorder="1" applyAlignment="1">
      <alignment horizontal="center" vertical="center"/>
    </xf>
    <xf numFmtId="3" fontId="0" fillId="29" borderId="218" xfId="0" applyNumberFormat="1" applyFill="1" applyBorder="1" applyAlignment="1">
      <alignment horizontal="center" vertical="center"/>
    </xf>
    <xf numFmtId="4" fontId="0" fillId="29" borderId="218" xfId="0" applyNumberFormat="1" applyFill="1" applyBorder="1" applyAlignment="1">
      <alignment horizontal="center" vertical="center"/>
    </xf>
  </cellXfs>
  <cellStyles count="13">
    <cellStyle name="Normal_SENIORI -  ZUPANIJA - EKIPNO I POJEDINACNO  " xfId="2" xr:uid="{00000000-0005-0000-0000-000002000000}"/>
    <cellStyle name="Normalno" xfId="0" builtinId="0"/>
    <cellStyle name="Normalno 2" xfId="3" xr:uid="{00000000-0005-0000-0000-000003000000}"/>
    <cellStyle name="Normalno 3" xfId="5" xr:uid="{00000000-0005-0000-0000-000004000000}"/>
    <cellStyle name="Normalno 3 2" xfId="11" xr:uid="{E768F93C-DFFF-40EB-AFFB-02205385428B}"/>
    <cellStyle name="Normalno 4" xfId="6" xr:uid="{00000000-0005-0000-0000-000005000000}"/>
    <cellStyle name="Normalno 4 2" xfId="12" xr:uid="{23123772-9235-4272-BDCC-A29A850A6BFC}"/>
    <cellStyle name="Normalno 5" xfId="10" xr:uid="{CA9B0363-712A-423D-A5A4-EB2544890B6B}"/>
    <cellStyle name="Obično_2012" xfId="4" xr:uid="{00000000-0005-0000-0000-000006000000}"/>
    <cellStyle name="Obično_Lige07" xfId="8" xr:uid="{00000000-0005-0000-0000-000007000000}"/>
    <cellStyle name="Obično_Zbirna lista ulova" xfId="7" xr:uid="{00000000-0005-0000-0000-000009000000}"/>
    <cellStyle name="Obično_Zbirni rezultati lige" xfId="9" xr:uid="{00000000-0005-0000-0000-00000A000000}"/>
    <cellStyle name="Tekst objašnjenja" xfId="1" builtinId="53" customBuiltin="1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4" Type="http://schemas.openxmlformats.org/officeDocument/2006/relationships/image" Target="../media/image15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eg"/><Relationship Id="rId2" Type="http://schemas.openxmlformats.org/officeDocument/2006/relationships/image" Target="../media/image18.jpeg"/><Relationship Id="rId1" Type="http://schemas.openxmlformats.org/officeDocument/2006/relationships/image" Target="../media/image17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596900</xdr:colOff>
      <xdr:row>0</xdr:row>
      <xdr:rowOff>152400</xdr:rowOff>
    </xdr:from>
    <xdr:to>
      <xdr:col>2</xdr:col>
      <xdr:colOff>152400</xdr:colOff>
      <xdr:row>5</xdr:row>
      <xdr:rowOff>203200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1700" y="152400"/>
          <a:ext cx="1079500" cy="11303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66599</xdr:rowOff>
    </xdr:from>
    <xdr:to>
      <xdr:col>1</xdr:col>
      <xdr:colOff>657224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993427-30A3-4E73-A983-B724A7D7D1C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74" y="228524"/>
          <a:ext cx="866775" cy="9144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108855</xdr:colOff>
      <xdr:row>0</xdr:row>
      <xdr:rowOff>143520</xdr:rowOff>
    </xdr:from>
    <xdr:to>
      <xdr:col>1</xdr:col>
      <xdr:colOff>600075</xdr:colOff>
      <xdr:row>4</xdr:row>
      <xdr:rowOff>152400</xdr:rowOff>
    </xdr:to>
    <xdr:pic>
      <xdr:nvPicPr>
        <xdr:cNvPr id="14" name="Picture 1" descr="grb HŠRS 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855" y="143520"/>
          <a:ext cx="834120" cy="847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402630</xdr:colOff>
      <xdr:row>0</xdr:row>
      <xdr:rowOff>19050</xdr:rowOff>
    </xdr:from>
    <xdr:to>
      <xdr:col>1</xdr:col>
      <xdr:colOff>858855</xdr:colOff>
      <xdr:row>3</xdr:row>
      <xdr:rowOff>56985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2630" y="19050"/>
          <a:ext cx="865800" cy="8094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152326</xdr:rowOff>
    </xdr:from>
    <xdr:to>
      <xdr:col>1</xdr:col>
      <xdr:colOff>390526</xdr:colOff>
      <xdr:row>4</xdr:row>
      <xdr:rowOff>104776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6D49F1-1E6A-4385-B60A-66E26D2CB79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" y="314251"/>
          <a:ext cx="704850" cy="7906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</xdr:row>
      <xdr:rowOff>76126</xdr:rowOff>
    </xdr:from>
    <xdr:to>
      <xdr:col>1</xdr:col>
      <xdr:colOff>228601</xdr:colOff>
      <xdr:row>5</xdr:row>
      <xdr:rowOff>66676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CE264A3-FE4A-4F73-B24E-AF4E7FC135B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1451" y="238051"/>
          <a:ext cx="666750" cy="8287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47625</xdr:rowOff>
    </xdr:from>
    <xdr:to>
      <xdr:col>1</xdr:col>
      <xdr:colOff>742950</xdr:colOff>
      <xdr:row>3</xdr:row>
      <xdr:rowOff>117948</xdr:rowOff>
    </xdr:to>
    <xdr:pic macro="[1]!sortpoprezimenu">
      <xdr:nvPicPr>
        <xdr:cNvPr id="2" name="Picture 1">
          <a:extLst>
            <a:ext uri="{FF2B5EF4-FFF2-40B4-BE49-F238E27FC236}">
              <a16:creationId xmlns:a16="http://schemas.microsoft.com/office/drawing/2014/main" id="{147975B5-4923-470A-A6EE-C6D336CB5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7625"/>
          <a:ext cx="742950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114299</xdr:rowOff>
    </xdr:from>
    <xdr:to>
      <xdr:col>1</xdr:col>
      <xdr:colOff>838200</xdr:colOff>
      <xdr:row>3</xdr:row>
      <xdr:rowOff>25851</xdr:rowOff>
    </xdr:to>
    <xdr:pic macro="[1]!sortpoprezimenu">
      <xdr:nvPicPr>
        <xdr:cNvPr id="2" name="Picture 1">
          <a:extLst>
            <a:ext uri="{FF2B5EF4-FFF2-40B4-BE49-F238E27FC236}">
              <a16:creationId xmlns:a16="http://schemas.microsoft.com/office/drawing/2014/main" id="{766B3304-18DD-4D1D-A3E1-46D1FF421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299"/>
          <a:ext cx="838200" cy="949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104775</xdr:rowOff>
    </xdr:from>
    <xdr:to>
      <xdr:col>1</xdr:col>
      <xdr:colOff>742950</xdr:colOff>
      <xdr:row>2</xdr:row>
      <xdr:rowOff>241773</xdr:rowOff>
    </xdr:to>
    <xdr:pic macro="[1]!sortpoprezimenu">
      <xdr:nvPicPr>
        <xdr:cNvPr id="3" name="Picture 1">
          <a:extLst>
            <a:ext uri="{FF2B5EF4-FFF2-40B4-BE49-F238E27FC236}">
              <a16:creationId xmlns:a16="http://schemas.microsoft.com/office/drawing/2014/main" id="{AE2F79C1-DFB2-44A9-A188-EADB55A31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4775"/>
          <a:ext cx="742950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</xdr:row>
      <xdr:rowOff>38100</xdr:rowOff>
    </xdr:from>
    <xdr:ext cx="828675" cy="803275"/>
    <xdr:pic macro="[2]!ekipno">
      <xdr:nvPicPr>
        <xdr:cNvPr id="8" name="Picture 1" descr="grb HŠRS 2">
          <a:extLst>
            <a:ext uri="{FF2B5EF4-FFF2-40B4-BE49-F238E27FC236}">
              <a16:creationId xmlns:a16="http://schemas.microsoft.com/office/drawing/2014/main" id="{C69337E7-30D8-4084-BB11-FBA059615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0025"/>
          <a:ext cx="8286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152400</xdr:rowOff>
    </xdr:from>
    <xdr:to>
      <xdr:col>1</xdr:col>
      <xdr:colOff>809626</xdr:colOff>
      <xdr:row>4</xdr:row>
      <xdr:rowOff>39478</xdr:rowOff>
    </xdr:to>
    <xdr:pic macro="[3]!pojedinačn0">
      <xdr:nvPicPr>
        <xdr:cNvPr id="7" name="Picture 1" descr="grb HŠRS 2">
          <a:extLst>
            <a:ext uri="{FF2B5EF4-FFF2-40B4-BE49-F238E27FC236}">
              <a16:creationId xmlns:a16="http://schemas.microsoft.com/office/drawing/2014/main" id="{B2091F2C-A4FB-4A91-8A0F-5453ED04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809626" cy="868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30240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40" y="9360"/>
          <a:ext cx="876960" cy="809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619124</xdr:colOff>
      <xdr:row>0</xdr:row>
      <xdr:rowOff>123825</xdr:rowOff>
    </xdr:from>
    <xdr:to>
      <xdr:col>2</xdr:col>
      <xdr:colOff>209549</xdr:colOff>
      <xdr:row>3</xdr:row>
      <xdr:rowOff>49854</xdr:rowOff>
    </xdr:to>
    <xdr:pic macro="[4]!sortpoprezimenu">
      <xdr:nvPicPr>
        <xdr:cNvPr id="4" name="Picture 1">
          <a:extLst>
            <a:ext uri="{FF2B5EF4-FFF2-40B4-BE49-F238E27FC236}">
              <a16:creationId xmlns:a16="http://schemas.microsoft.com/office/drawing/2014/main" id="{8DD2C340-720E-43B1-82F9-E194555E9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4" y="123825"/>
          <a:ext cx="771525" cy="86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57150</xdr:rowOff>
    </xdr:from>
    <xdr:to>
      <xdr:col>1</xdr:col>
      <xdr:colOff>1066800</xdr:colOff>
      <xdr:row>2</xdr:row>
      <xdr:rowOff>250273</xdr:rowOff>
    </xdr:to>
    <xdr:pic macro="[5]!sortpoprezimenu">
      <xdr:nvPicPr>
        <xdr:cNvPr id="10" name="Picture 1">
          <a:extLst>
            <a:ext uri="{FF2B5EF4-FFF2-40B4-BE49-F238E27FC236}">
              <a16:creationId xmlns:a16="http://schemas.microsoft.com/office/drawing/2014/main" id="{A66CE3EB-7A42-4163-B5C6-499866E4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"/>
          <a:ext cx="733425" cy="850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504824</xdr:colOff>
      <xdr:row>0</xdr:row>
      <xdr:rowOff>85725</xdr:rowOff>
    </xdr:from>
    <xdr:to>
      <xdr:col>1</xdr:col>
      <xdr:colOff>752475</xdr:colOff>
      <xdr:row>3</xdr:row>
      <xdr:rowOff>55563</xdr:rowOff>
    </xdr:to>
    <xdr:pic macro="[6]!sortpoekipama">
      <xdr:nvPicPr>
        <xdr:cNvPr id="2" name="Picture 3" descr="grb HŠRS 3">
          <a:extLst>
            <a:ext uri="{FF2B5EF4-FFF2-40B4-BE49-F238E27FC236}">
              <a16:creationId xmlns:a16="http://schemas.microsoft.com/office/drawing/2014/main" id="{17E76E00-260F-49BF-A2BB-45C2C5BBD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85725"/>
          <a:ext cx="752476" cy="855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257176</xdr:colOff>
      <xdr:row>0</xdr:row>
      <xdr:rowOff>114300</xdr:rowOff>
    </xdr:from>
    <xdr:to>
      <xdr:col>1</xdr:col>
      <xdr:colOff>1133476</xdr:colOff>
      <xdr:row>3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1EE3FBF-A127-48B6-B14D-342B81B84B4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6776" y="114300"/>
          <a:ext cx="876300" cy="847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257175</xdr:colOff>
      <xdr:row>0</xdr:row>
      <xdr:rowOff>19051</xdr:rowOff>
    </xdr:from>
    <xdr:to>
      <xdr:col>17</xdr:col>
      <xdr:colOff>19050</xdr:colOff>
      <xdr:row>3</xdr:row>
      <xdr:rowOff>95250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4C3C20F5-0248-45BE-AEBE-1A07EE50188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401175" y="19051"/>
          <a:ext cx="942975" cy="96202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57150</xdr:rowOff>
    </xdr:from>
    <xdr:to>
      <xdr:col>1</xdr:col>
      <xdr:colOff>523875</xdr:colOff>
      <xdr:row>5</xdr:row>
      <xdr:rowOff>95250</xdr:rowOff>
    </xdr:to>
    <xdr:pic macro="[7]!plasmanlige">
      <xdr:nvPicPr>
        <xdr:cNvPr id="7" name="Slika 2" descr="grb HŠRS 2.jpg">
          <a:extLst>
            <a:ext uri="{FF2B5EF4-FFF2-40B4-BE49-F238E27FC236}">
              <a16:creationId xmlns:a16="http://schemas.microsoft.com/office/drawing/2014/main" id="{73AB35A5-8AAE-40D7-AFA1-FBF649836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1740145</xdr:colOff>
      <xdr:row>0</xdr:row>
      <xdr:rowOff>238125</xdr:rowOff>
    </xdr:from>
    <xdr:ext cx="1868365" cy="1811097"/>
    <xdr:pic macro="[0]!ekipno">
      <xdr:nvPicPr>
        <xdr:cNvPr id="3" name="Picture 1" descr="grb HŠRS 2">
          <a:extLst>
            <a:ext uri="{FF2B5EF4-FFF2-40B4-BE49-F238E27FC236}">
              <a16:creationId xmlns:a16="http://schemas.microsoft.com/office/drawing/2014/main" id="{1889768E-1A4A-44A9-B508-164D4CFA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3222" y="238125"/>
          <a:ext cx="1868365" cy="181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549519</xdr:colOff>
      <xdr:row>5</xdr:row>
      <xdr:rowOff>219808</xdr:rowOff>
    </xdr:from>
    <xdr:ext cx="828675" cy="803275"/>
    <xdr:pic macro="[0]!ekipno">
      <xdr:nvPicPr>
        <xdr:cNvPr id="5" name="Picture 1" descr="grb HŠRS 2">
          <a:extLst>
            <a:ext uri="{FF2B5EF4-FFF2-40B4-BE49-F238E27FC236}">
              <a16:creationId xmlns:a16="http://schemas.microsoft.com/office/drawing/2014/main" id="{0C5DCD62-1120-45F8-A648-9F5B9B513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5336" y="2472837"/>
          <a:ext cx="8286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493560</xdr:colOff>
      <xdr:row>4</xdr:row>
      <xdr:rowOff>104400</xdr:rowOff>
    </xdr:from>
    <xdr:to>
      <xdr:col>2</xdr:col>
      <xdr:colOff>920673</xdr:colOff>
      <xdr:row>5</xdr:row>
      <xdr:rowOff>118343</xdr:rowOff>
    </xdr:to>
    <xdr:pic>
      <xdr:nvPicPr>
        <xdr:cNvPr id="6" name="Picture 3" descr="grb HŠRS 3">
          <a:extLst>
            <a:ext uri="{FF2B5EF4-FFF2-40B4-BE49-F238E27FC236}">
              <a16:creationId xmlns:a16="http://schemas.microsoft.com/office/drawing/2014/main" id="{AA500562-D211-4B15-91E7-CF98B209526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3785" y="1180725"/>
          <a:ext cx="423720" cy="3903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931473</xdr:colOff>
      <xdr:row>5</xdr:row>
      <xdr:rowOff>118343</xdr:rowOff>
    </xdr:to>
    <xdr:pic>
      <xdr:nvPicPr>
        <xdr:cNvPr id="7" name="Picture 3" descr="grb HŠRS 3">
          <a:extLst>
            <a:ext uri="{FF2B5EF4-FFF2-40B4-BE49-F238E27FC236}">
              <a16:creationId xmlns:a16="http://schemas.microsoft.com/office/drawing/2014/main" id="{6491F33D-F588-4763-B66C-3396C1D3ABE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3785" y="1180725"/>
          <a:ext cx="434520" cy="390375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1</xdr:col>
      <xdr:colOff>678493</xdr:colOff>
      <xdr:row>0</xdr:row>
      <xdr:rowOff>221816</xdr:rowOff>
    </xdr:from>
    <xdr:ext cx="1467197" cy="1422225"/>
    <xdr:pic macro="[0]!ekipno">
      <xdr:nvPicPr>
        <xdr:cNvPr id="9" name="Picture 1" descr="grb HŠRS 2">
          <a:extLst>
            <a:ext uri="{FF2B5EF4-FFF2-40B4-BE49-F238E27FC236}">
              <a16:creationId xmlns:a16="http://schemas.microsoft.com/office/drawing/2014/main" id="{5C0C3C81-459B-43C6-8E56-D221DEE8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48" y="221816"/>
          <a:ext cx="1467197" cy="14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571500</xdr:colOff>
      <xdr:row>0</xdr:row>
      <xdr:rowOff>0</xdr:rowOff>
    </xdr:from>
    <xdr:to>
      <xdr:col>14</xdr:col>
      <xdr:colOff>152400</xdr:colOff>
      <xdr:row>8</xdr:row>
      <xdr:rowOff>95250</xdr:rowOff>
    </xdr:to>
    <xdr:sp macro="" textlink="">
      <xdr:nvSpPr>
        <xdr:cNvPr id="8" name="Pravokutnik 8">
          <a:extLst>
            <a:ext uri="{FF2B5EF4-FFF2-40B4-BE49-F238E27FC236}">
              <a16:creationId xmlns:a16="http://schemas.microsoft.com/office/drawing/2014/main" id="{174112A3-B515-4974-9CA5-91618CCD5022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571500</xdr:colOff>
      <xdr:row>0</xdr:row>
      <xdr:rowOff>0</xdr:rowOff>
    </xdr:from>
    <xdr:to>
      <xdr:col>14</xdr:col>
      <xdr:colOff>152400</xdr:colOff>
      <xdr:row>5</xdr:row>
      <xdr:rowOff>123825</xdr:rowOff>
    </xdr:to>
    <xdr:sp macro="" textlink="">
      <xdr:nvSpPr>
        <xdr:cNvPr id="16" name="Pravokutnik 8">
          <a:extLst>
            <a:ext uri="{FF2B5EF4-FFF2-40B4-BE49-F238E27FC236}">
              <a16:creationId xmlns:a16="http://schemas.microsoft.com/office/drawing/2014/main" id="{4091A95F-D081-477F-8A8A-FB60FF4E3DCF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9525</xdr:colOff>
      <xdr:row>10</xdr:row>
      <xdr:rowOff>47625</xdr:rowOff>
    </xdr:to>
    <xdr:pic>
      <xdr:nvPicPr>
        <xdr:cNvPr id="20" name="Picture 45">
          <a:extLst>
            <a:ext uri="{FF2B5EF4-FFF2-40B4-BE49-F238E27FC236}">
              <a16:creationId xmlns:a16="http://schemas.microsoft.com/office/drawing/2014/main" id="{DCC647BF-F2C6-4C50-8E7E-F0EB26045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948690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6</xdr:row>
      <xdr:rowOff>47625</xdr:rowOff>
    </xdr:from>
    <xdr:to>
      <xdr:col>10</xdr:col>
      <xdr:colOff>542925</xdr:colOff>
      <xdr:row>9</xdr:row>
      <xdr:rowOff>38100</xdr:rowOff>
    </xdr:to>
    <xdr:pic>
      <xdr:nvPicPr>
        <xdr:cNvPr id="21" name="Slika 11">
          <a:extLst>
            <a:ext uri="{FF2B5EF4-FFF2-40B4-BE49-F238E27FC236}">
              <a16:creationId xmlns:a16="http://schemas.microsoft.com/office/drawing/2014/main" id="{93C02E27-DE1E-48AB-A7C0-8168157E3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29275" y="1019175"/>
          <a:ext cx="25622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114300</xdr:rowOff>
    </xdr:from>
    <xdr:to>
      <xdr:col>1</xdr:col>
      <xdr:colOff>619125</xdr:colOff>
      <xdr:row>7</xdr:row>
      <xdr:rowOff>95250</xdr:rowOff>
    </xdr:to>
    <xdr:pic>
      <xdr:nvPicPr>
        <xdr:cNvPr id="22" name="Slika 4" descr="Nova slika.png">
          <a:extLst>
            <a:ext uri="{FF2B5EF4-FFF2-40B4-BE49-F238E27FC236}">
              <a16:creationId xmlns:a16="http://schemas.microsoft.com/office/drawing/2014/main" id="{39DB254E-D666-4A16-8F98-A3D402957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7150" y="114300"/>
          <a:ext cx="11715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13</xdr:col>
      <xdr:colOff>9525</xdr:colOff>
      <xdr:row>11</xdr:row>
      <xdr:rowOff>28575</xdr:rowOff>
    </xdr:to>
    <xdr:pic>
      <xdr:nvPicPr>
        <xdr:cNvPr id="23" name="Slika 22">
          <a:extLst>
            <a:ext uri="{FF2B5EF4-FFF2-40B4-BE49-F238E27FC236}">
              <a16:creationId xmlns:a16="http://schemas.microsoft.com/office/drawing/2014/main" id="{DC15D372-4295-4A98-9022-F94D0ADBE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6425"/>
          <a:ext cx="94869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0</xdr:rowOff>
    </xdr:from>
    <xdr:to>
      <xdr:col>1</xdr:col>
      <xdr:colOff>800100</xdr:colOff>
      <xdr:row>5</xdr:row>
      <xdr:rowOff>95250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F3FC669-8651-46F5-9EA4-9FFB8514DEB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8125" y="161925"/>
          <a:ext cx="933450" cy="9334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47625</xdr:rowOff>
    </xdr:from>
    <xdr:to>
      <xdr:col>1</xdr:col>
      <xdr:colOff>412159</xdr:colOff>
      <xdr:row>5</xdr:row>
      <xdr:rowOff>295275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9AC25A-A54F-470E-B701-33753A430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19075"/>
          <a:ext cx="926509" cy="904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200040</xdr:rowOff>
    </xdr:to>
    <xdr:pic>
      <xdr:nvPicPr>
        <xdr:cNvPr id="6" name="Picture 1" descr="grb HŠRS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22</xdr:row>
      <xdr:rowOff>114300</xdr:rowOff>
    </xdr:to>
    <xdr:sp macro="" textlink="">
      <xdr:nvSpPr>
        <xdr:cNvPr id="5122" name="shapetype_202" hidden="1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19050</xdr:rowOff>
    </xdr:from>
    <xdr:to>
      <xdr:col>1</xdr:col>
      <xdr:colOff>809625</xdr:colOff>
      <xdr:row>4</xdr:row>
      <xdr:rowOff>180975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C33AF2F-D362-464F-882D-7D7754048C1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500" y="180975"/>
          <a:ext cx="933450" cy="9334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19050</xdr:colOff>
      <xdr:row>1</xdr:row>
      <xdr:rowOff>28575</xdr:rowOff>
    </xdr:from>
    <xdr:ext cx="657225" cy="628650"/>
    <xdr:pic>
      <xdr:nvPicPr>
        <xdr:cNvPr id="2" name="Picture 11" descr="grb HŠRS 2">
          <a:extLst>
            <a:ext uri="{FF2B5EF4-FFF2-40B4-BE49-F238E27FC236}">
              <a16:creationId xmlns:a16="http://schemas.microsoft.com/office/drawing/2014/main" id="{D1D472F0-2EB3-4C30-B687-5865F9CD2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190500"/>
          <a:ext cx="657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590550</xdr:colOff>
      <xdr:row>49</xdr:row>
      <xdr:rowOff>152400</xdr:rowOff>
    </xdr:from>
    <xdr:ext cx="684609" cy="657225"/>
    <xdr:pic>
      <xdr:nvPicPr>
        <xdr:cNvPr id="3" name="Picture 12" descr="grb HŠRS 2">
          <a:extLst>
            <a:ext uri="{FF2B5EF4-FFF2-40B4-BE49-F238E27FC236}">
              <a16:creationId xmlns:a16="http://schemas.microsoft.com/office/drawing/2014/main" id="{AEEBF9EA-7720-49DA-A5A1-ADA24B55C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8515350"/>
          <a:ext cx="684609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600075</xdr:colOff>
      <xdr:row>12</xdr:row>
      <xdr:rowOff>123825</xdr:rowOff>
    </xdr:from>
    <xdr:ext cx="666750" cy="657225"/>
    <xdr:pic>
      <xdr:nvPicPr>
        <xdr:cNvPr id="4" name="Picture 14" descr="grb HŠRS 2">
          <a:extLst>
            <a:ext uri="{FF2B5EF4-FFF2-40B4-BE49-F238E27FC236}">
              <a16:creationId xmlns:a16="http://schemas.microsoft.com/office/drawing/2014/main" id="{DB8F0693-B3BC-443A-823B-258D86497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2171700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590550</xdr:colOff>
      <xdr:row>23</xdr:row>
      <xdr:rowOff>114300</xdr:rowOff>
    </xdr:from>
    <xdr:ext cx="666750" cy="657225"/>
    <xdr:pic>
      <xdr:nvPicPr>
        <xdr:cNvPr id="5" name="Picture 15" descr="grb HŠRS 2">
          <a:extLst>
            <a:ext uri="{FF2B5EF4-FFF2-40B4-BE49-F238E27FC236}">
              <a16:creationId xmlns:a16="http://schemas.microsoft.com/office/drawing/2014/main" id="{19E8DA07-7824-40B0-8CE1-21A721E7C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4057650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590550</xdr:colOff>
      <xdr:row>39</xdr:row>
      <xdr:rowOff>142875</xdr:rowOff>
    </xdr:from>
    <xdr:ext cx="666750" cy="657225"/>
    <xdr:pic>
      <xdr:nvPicPr>
        <xdr:cNvPr id="6" name="Picture 16" descr="grb HŠRS 2">
          <a:extLst>
            <a:ext uri="{FF2B5EF4-FFF2-40B4-BE49-F238E27FC236}">
              <a16:creationId xmlns:a16="http://schemas.microsoft.com/office/drawing/2014/main" id="{8802A056-9451-4D86-A39F-FD91B90E7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6781800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571500</xdr:colOff>
      <xdr:row>61</xdr:row>
      <xdr:rowOff>0</xdr:rowOff>
    </xdr:from>
    <xdr:ext cx="666750" cy="657225"/>
    <xdr:pic>
      <xdr:nvPicPr>
        <xdr:cNvPr id="10" name="Picture 20" descr="grb HŠRS 2">
          <a:extLst>
            <a:ext uri="{FF2B5EF4-FFF2-40B4-BE49-F238E27FC236}">
              <a16:creationId xmlns:a16="http://schemas.microsoft.com/office/drawing/2014/main" id="{1727F428-DCDA-4BBB-9623-12D323E7B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10753725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95250</xdr:rowOff>
    </xdr:from>
    <xdr:to>
      <xdr:col>1</xdr:col>
      <xdr:colOff>390525</xdr:colOff>
      <xdr:row>4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E26DE5-6F45-4A70-BB41-26335A539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0"/>
          <a:ext cx="819150" cy="733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7" name="Picture 1" descr="grb HŠRS 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238320</xdr:rowOff>
    </xdr:to>
    <xdr:pic>
      <xdr:nvPicPr>
        <xdr:cNvPr id="8" name="Picture 3" descr="grb HŠRS 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238320</xdr:rowOff>
    </xdr:to>
    <xdr:pic>
      <xdr:nvPicPr>
        <xdr:cNvPr id="9" name="Picture 3" descr="grb HŠRS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29</xdr:row>
      <xdr:rowOff>0</xdr:rowOff>
    </xdr:to>
    <xdr:sp macro="" textlink="">
      <xdr:nvSpPr>
        <xdr:cNvPr id="6146" name="shapetype_202" hidden="1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201595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20</xdr:row>
      <xdr:rowOff>0</xdr:rowOff>
    </xdr:to>
    <xdr:sp macro="" textlink="">
      <xdr:nvSpPr>
        <xdr:cNvPr id="7170" name="shapetype_202" hidden="1">
          <a:extLst>
            <a:ext uri="{FF2B5EF4-FFF2-40B4-BE49-F238E27FC236}">
              <a16:creationId xmlns:a16="http://schemas.microsoft.com/office/drawing/2014/main" id="{00000000-0008-0000-0600-000002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238320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238320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37</xdr:row>
      <xdr:rowOff>0</xdr:rowOff>
    </xdr:to>
    <xdr:sp macro="" textlink="">
      <xdr:nvSpPr>
        <xdr:cNvPr id="8194" name="shapetype_202" hidden="1">
          <a:extLst>
            <a:ext uri="{FF2B5EF4-FFF2-40B4-BE49-F238E27FC236}">
              <a16:creationId xmlns:a16="http://schemas.microsoft.com/office/drawing/2014/main" id="{00000000-0008-0000-0700-00000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9450</xdr:rowOff>
    </xdr:from>
    <xdr:to>
      <xdr:col>1</xdr:col>
      <xdr:colOff>866775</xdr:colOff>
      <xdr:row>4</xdr:row>
      <xdr:rowOff>200025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272BA93-247D-4BF7-A7B3-F9BC2FAC130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9575" y="171375"/>
          <a:ext cx="800100" cy="77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85650</xdr:rowOff>
    </xdr:from>
    <xdr:to>
      <xdr:col>1</xdr:col>
      <xdr:colOff>628650</xdr:colOff>
      <xdr:row>5</xdr:row>
      <xdr:rowOff>123825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EBB49BD-1A1E-44EE-A745-73CA0A0D491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725" y="247575"/>
          <a:ext cx="847725" cy="8763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295275</xdr:colOff>
      <xdr:row>1</xdr:row>
      <xdr:rowOff>161924</xdr:rowOff>
    </xdr:from>
    <xdr:to>
      <xdr:col>20</xdr:col>
      <xdr:colOff>76200</xdr:colOff>
      <xdr:row>5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A57ADF-55F1-4FB2-8273-74234242C51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91575" y="323849"/>
          <a:ext cx="809625" cy="82867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LADE&#381;/Zbirni%20rezultati%20lige%20mlade&#382;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23/Rezultati%20liga/2019/Lige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ache-IE\Content.Outlook\KL68BNOZ\H&#352;RS%20Zbirna%20tablica%20seniorke%202017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asteri%20i%20veterani/ZBIRNI%20VETERANI%202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asteri%20i%20veterani/ZBIRNI%20MASTERI%202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IGA%20INVALIDA%202021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a/Documents/1.%20D%20O%20C%20%20%20poslje%20%2015.09.2015%20%20%20%20%20%20%20%20%20%20%20%20%20%20%20%20%20%20%20%20%20%2011.04.2016/1.%20HSRS/TROTA%20LAGO/TROTA%20LAGO%202015/TL%202015/HSL-%20VI.KOL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Tablica%20HSL&#268;%202021%20final%2012%20ekipa%20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Zbirni rezultati lige mladeži"/>
    </sheetNames>
    <definedNames>
      <definedName name="sortpoprezimenu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ge 2019"/>
    </sheetNames>
    <definedNames>
      <definedName name="ekipno"/>
    </defined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jedinačno"/>
      <sheetName val="HŠRS Zbirna tablica seniorke 20"/>
    </sheetNames>
    <definedNames>
      <definedName name="pojedinačn0"/>
    </defined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ZBIRNI VETERANI 2021"/>
    </sheetNames>
    <definedNames>
      <definedName name="sortpoprezimenu"/>
    </defined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ZBIRNI MASTERI 2021"/>
    </sheetNames>
    <definedNames>
      <definedName name="sortpoprezimenu"/>
    </defined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ipno"/>
      <sheetName val="Pojedinačno"/>
      <sheetName val="LIGA INVALIDA 2021_"/>
    </sheetNames>
    <definedNames>
      <definedName name="sortpoekipama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anizacija natjecanja"/>
      <sheetName val="Prijavnica"/>
      <sheetName val="Redosljed izlaska"/>
      <sheetName val="Zbirna lista ulova"/>
      <sheetName val="Dnevnik natjecanja"/>
      <sheetName val="Proglašenje"/>
      <sheetName val="Proglašenje pobjednika kola"/>
      <sheetName val="Plasman lige"/>
      <sheetName val="Ukupni plasman lige"/>
      <sheetName val="HSL- VI.KOLO"/>
    </sheetNames>
    <definedNames>
      <definedName name="plasmanlig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jecatelji"/>
      <sheetName val="MASTER"/>
      <sheetName val="1. kolo Puškaš"/>
      <sheetName val="2. kolo Lokvarsko"/>
      <sheetName val="3. kolo Šoderica"/>
      <sheetName val="4. kolo Kruščica"/>
      <sheetName val="5. kolo Kruščica"/>
      <sheetName val="Statistika"/>
      <sheetName val="List2"/>
    </sheetNames>
    <sheetDataSet>
      <sheetData sheetId="0">
        <row r="6">
          <cell r="B6" t="str">
            <v>ŠRK VARAŽDIN 1</v>
          </cell>
        </row>
        <row r="7">
          <cell r="B7" t="str">
            <v>ŠRK VARAŽDIN 2</v>
          </cell>
        </row>
        <row r="8">
          <cell r="B8" t="str">
            <v>ŠRD Dugo Selo</v>
          </cell>
        </row>
        <row r="9">
          <cell r="B9" t="str">
            <v>Udica-DM ribolov</v>
          </cell>
        </row>
        <row r="10">
          <cell r="B10" t="str">
            <v>ŠRK Podravka</v>
          </cell>
        </row>
        <row r="11">
          <cell r="B11" t="str">
            <v xml:space="preserve">ŠRD OGULIN </v>
          </cell>
        </row>
        <row r="12">
          <cell r="B12" t="str">
            <v>ŠRK Šoderica</v>
          </cell>
        </row>
        <row r="13">
          <cell r="B13" t="str">
            <v>ŠRU ŠARAN KRIŽ</v>
          </cell>
        </row>
        <row r="14">
          <cell r="B14" t="str">
            <v>TSH MATCHFISHING ČAKOVEC</v>
          </cell>
        </row>
        <row r="15">
          <cell r="B15" t="str">
            <v>ŠRK JUG 2</v>
          </cell>
        </row>
        <row r="16">
          <cell r="B16" t="str">
            <v>ZŠRU ĐAKOVO</v>
          </cell>
        </row>
        <row r="17">
          <cell r="B17" t="str">
            <v>ŠRK Carp Podravina</v>
          </cell>
        </row>
      </sheetData>
      <sheetData sheetId="1"/>
      <sheetData sheetId="2">
        <row r="9">
          <cell r="C9">
            <v>38</v>
          </cell>
          <cell r="I9">
            <v>48</v>
          </cell>
          <cell r="L9">
            <v>38</v>
          </cell>
          <cell r="O9">
            <v>31</v>
          </cell>
          <cell r="R9">
            <v>47</v>
          </cell>
          <cell r="U9">
            <v>38</v>
          </cell>
          <cell r="X9">
            <v>50</v>
          </cell>
          <cell r="AD9">
            <v>37</v>
          </cell>
          <cell r="AG9">
            <v>35</v>
          </cell>
        </row>
        <row r="10">
          <cell r="C10">
            <v>38</v>
          </cell>
          <cell r="AD10">
            <v>30</v>
          </cell>
          <cell r="AG10">
            <v>36</v>
          </cell>
        </row>
        <row r="11">
          <cell r="C11">
            <v>43</v>
          </cell>
          <cell r="AD11">
            <v>34</v>
          </cell>
        </row>
        <row r="12">
          <cell r="C12">
            <v>44</v>
          </cell>
          <cell r="AD12">
            <v>32</v>
          </cell>
        </row>
        <row r="13">
          <cell r="AD13">
            <v>32</v>
          </cell>
        </row>
        <row r="108">
          <cell r="C108">
            <v>202</v>
          </cell>
          <cell r="F108">
            <v>0</v>
          </cell>
          <cell r="I108">
            <v>101</v>
          </cell>
          <cell r="L108">
            <v>76</v>
          </cell>
          <cell r="O108">
            <v>83</v>
          </cell>
          <cell r="R108">
            <v>99</v>
          </cell>
          <cell r="U108">
            <v>89</v>
          </cell>
          <cell r="X108">
            <v>98</v>
          </cell>
          <cell r="AA108">
            <v>33</v>
          </cell>
          <cell r="AD108">
            <v>208</v>
          </cell>
          <cell r="AG108">
            <v>106</v>
          </cell>
          <cell r="AJ108">
            <v>48</v>
          </cell>
        </row>
        <row r="113">
          <cell r="B113">
            <v>0</v>
          </cell>
          <cell r="E113">
            <v>0</v>
          </cell>
          <cell r="H113">
            <v>0</v>
          </cell>
          <cell r="K113">
            <v>0</v>
          </cell>
          <cell r="N113">
            <v>0</v>
          </cell>
          <cell r="Q113">
            <v>0</v>
          </cell>
          <cell r="T113">
            <v>0</v>
          </cell>
          <cell r="W113">
            <v>0</v>
          </cell>
          <cell r="Z113">
            <v>0</v>
          </cell>
          <cell r="AC113">
            <v>0</v>
          </cell>
          <cell r="AF113">
            <v>0</v>
          </cell>
          <cell r="AI113">
            <v>0</v>
          </cell>
        </row>
      </sheetData>
      <sheetData sheetId="3">
        <row r="9">
          <cell r="C9">
            <v>43</v>
          </cell>
          <cell r="L9">
            <v>19</v>
          </cell>
          <cell r="O9">
            <v>17</v>
          </cell>
          <cell r="R9">
            <v>19</v>
          </cell>
          <cell r="U9">
            <v>17</v>
          </cell>
          <cell r="X9">
            <v>17</v>
          </cell>
          <cell r="AD9">
            <v>40</v>
          </cell>
          <cell r="AJ9">
            <v>45</v>
          </cell>
        </row>
        <row r="10">
          <cell r="C10">
            <v>42</v>
          </cell>
          <cell r="L10">
            <v>17</v>
          </cell>
          <cell r="O10">
            <v>19</v>
          </cell>
          <cell r="R10">
            <v>21</v>
          </cell>
          <cell r="U10">
            <v>18</v>
          </cell>
          <cell r="X10">
            <v>17</v>
          </cell>
          <cell r="AD10">
            <v>40</v>
          </cell>
        </row>
        <row r="11">
          <cell r="O11">
            <v>18</v>
          </cell>
          <cell r="R11">
            <v>20</v>
          </cell>
          <cell r="U11">
            <v>18</v>
          </cell>
          <cell r="X11">
            <v>21</v>
          </cell>
          <cell r="AD11">
            <v>19</v>
          </cell>
        </row>
        <row r="12">
          <cell r="O12">
            <v>19</v>
          </cell>
          <cell r="R12">
            <v>17</v>
          </cell>
          <cell r="X12">
            <v>50</v>
          </cell>
        </row>
        <row r="13">
          <cell r="O13">
            <v>19</v>
          </cell>
          <cell r="R13">
            <v>18</v>
          </cell>
        </row>
        <row r="14">
          <cell r="O14">
            <v>17</v>
          </cell>
          <cell r="R14">
            <v>23</v>
          </cell>
        </row>
        <row r="15">
          <cell r="O15">
            <v>17</v>
          </cell>
        </row>
        <row r="16">
          <cell r="O16">
            <v>17</v>
          </cell>
        </row>
        <row r="17">
          <cell r="O17">
            <v>17</v>
          </cell>
        </row>
        <row r="108">
          <cell r="C108">
            <v>145</v>
          </cell>
          <cell r="F108">
            <v>0</v>
          </cell>
          <cell r="I108">
            <v>0</v>
          </cell>
          <cell r="L108">
            <v>55</v>
          </cell>
          <cell r="O108">
            <v>177</v>
          </cell>
          <cell r="R108">
            <v>137</v>
          </cell>
          <cell r="U108">
            <v>70</v>
          </cell>
          <cell r="X108">
            <v>123</v>
          </cell>
          <cell r="AA108">
            <v>55</v>
          </cell>
          <cell r="AD108">
            <v>144</v>
          </cell>
          <cell r="AG108">
            <v>17</v>
          </cell>
          <cell r="AJ108">
            <v>105</v>
          </cell>
        </row>
        <row r="113">
          <cell r="B113">
            <v>0</v>
          </cell>
          <cell r="E113">
            <v>0</v>
          </cell>
          <cell r="H113">
            <v>0</v>
          </cell>
          <cell r="K113">
            <v>3</v>
          </cell>
          <cell r="N113">
            <v>10</v>
          </cell>
          <cell r="Q113">
            <v>7</v>
          </cell>
          <cell r="T113">
            <v>4</v>
          </cell>
          <cell r="W113">
            <v>4</v>
          </cell>
          <cell r="Z113">
            <v>0</v>
          </cell>
          <cell r="AC113">
            <v>1</v>
          </cell>
          <cell r="AF113">
            <v>1</v>
          </cell>
          <cell r="AI113">
            <v>0</v>
          </cell>
        </row>
      </sheetData>
      <sheetData sheetId="4">
        <row r="9">
          <cell r="C9">
            <v>20</v>
          </cell>
          <cell r="I9">
            <v>19</v>
          </cell>
          <cell r="O9">
            <v>57</v>
          </cell>
          <cell r="R9">
            <v>53</v>
          </cell>
          <cell r="X9">
            <v>23</v>
          </cell>
          <cell r="AD9">
            <v>24</v>
          </cell>
          <cell r="AJ9">
            <v>48</v>
          </cell>
        </row>
        <row r="10">
          <cell r="I10">
            <v>18</v>
          </cell>
          <cell r="R10">
            <v>21</v>
          </cell>
          <cell r="X10">
            <v>47</v>
          </cell>
          <cell r="AD10">
            <v>26</v>
          </cell>
          <cell r="AJ10">
            <v>60</v>
          </cell>
        </row>
        <row r="11">
          <cell r="R11">
            <v>19</v>
          </cell>
          <cell r="AJ11">
            <v>21</v>
          </cell>
        </row>
        <row r="12">
          <cell r="R12">
            <v>18</v>
          </cell>
          <cell r="AJ12">
            <v>27</v>
          </cell>
        </row>
        <row r="13">
          <cell r="R13">
            <v>18</v>
          </cell>
          <cell r="AJ13">
            <v>21</v>
          </cell>
        </row>
        <row r="14">
          <cell r="R14">
            <v>22</v>
          </cell>
        </row>
        <row r="15">
          <cell r="R15">
            <v>25</v>
          </cell>
        </row>
        <row r="108">
          <cell r="C108">
            <v>40</v>
          </cell>
          <cell r="F108">
            <v>20</v>
          </cell>
          <cell r="I108">
            <v>83</v>
          </cell>
          <cell r="L108">
            <v>23</v>
          </cell>
          <cell r="O108">
            <v>81</v>
          </cell>
          <cell r="R108">
            <v>226</v>
          </cell>
          <cell r="U108">
            <v>25</v>
          </cell>
          <cell r="X108">
            <v>88</v>
          </cell>
          <cell r="AA108">
            <v>0</v>
          </cell>
          <cell r="AD108">
            <v>67</v>
          </cell>
          <cell r="AG108">
            <v>43</v>
          </cell>
          <cell r="AJ108">
            <v>226</v>
          </cell>
        </row>
        <row r="113">
          <cell r="B113">
            <v>2</v>
          </cell>
          <cell r="E113">
            <v>1</v>
          </cell>
          <cell r="H113">
            <v>2</v>
          </cell>
          <cell r="K113">
            <v>1</v>
          </cell>
          <cell r="N113">
            <v>1</v>
          </cell>
          <cell r="Q113">
            <v>6</v>
          </cell>
          <cell r="T113">
            <v>1</v>
          </cell>
          <cell r="W113">
            <v>2</v>
          </cell>
          <cell r="Z113">
            <v>0</v>
          </cell>
          <cell r="AC113">
            <v>3</v>
          </cell>
          <cell r="AF113">
            <v>0</v>
          </cell>
          <cell r="AI113">
            <v>3</v>
          </cell>
        </row>
      </sheetData>
      <sheetData sheetId="5">
        <row r="9">
          <cell r="C9">
            <v>17</v>
          </cell>
          <cell r="I9">
            <v>18</v>
          </cell>
          <cell r="L9">
            <v>28</v>
          </cell>
          <cell r="O9">
            <v>17</v>
          </cell>
          <cell r="R9">
            <v>19</v>
          </cell>
          <cell r="U9">
            <v>18</v>
          </cell>
          <cell r="X9">
            <v>19</v>
          </cell>
          <cell r="AA9">
            <v>17</v>
          </cell>
          <cell r="AD9">
            <v>19</v>
          </cell>
          <cell r="AJ9">
            <v>17</v>
          </cell>
        </row>
        <row r="10">
          <cell r="C10">
            <v>21</v>
          </cell>
          <cell r="I10">
            <v>18</v>
          </cell>
          <cell r="L10">
            <v>24</v>
          </cell>
          <cell r="O10">
            <v>19</v>
          </cell>
          <cell r="R10">
            <v>18</v>
          </cell>
          <cell r="U10">
            <v>17</v>
          </cell>
          <cell r="X10">
            <v>19</v>
          </cell>
          <cell r="AA10">
            <v>18</v>
          </cell>
          <cell r="AD10">
            <v>17</v>
          </cell>
          <cell r="AJ10">
            <v>20</v>
          </cell>
        </row>
        <row r="11">
          <cell r="C11">
            <v>24</v>
          </cell>
          <cell r="I11">
            <v>17</v>
          </cell>
          <cell r="L11">
            <v>22</v>
          </cell>
          <cell r="R11">
            <v>19</v>
          </cell>
          <cell r="U11">
            <v>17</v>
          </cell>
          <cell r="X11">
            <v>17</v>
          </cell>
          <cell r="AA11">
            <v>18</v>
          </cell>
          <cell r="AD11">
            <v>19</v>
          </cell>
          <cell r="AJ11">
            <v>22</v>
          </cell>
        </row>
        <row r="12">
          <cell r="C12">
            <v>18</v>
          </cell>
          <cell r="I12">
            <v>17</v>
          </cell>
          <cell r="L12">
            <v>21</v>
          </cell>
          <cell r="R12">
            <v>21</v>
          </cell>
          <cell r="U12">
            <v>20</v>
          </cell>
          <cell r="X12">
            <v>18</v>
          </cell>
          <cell r="AA12">
            <v>19</v>
          </cell>
          <cell r="AD12">
            <v>19</v>
          </cell>
          <cell r="AJ12">
            <v>18</v>
          </cell>
        </row>
        <row r="13">
          <cell r="C13">
            <v>19</v>
          </cell>
          <cell r="I13">
            <v>19</v>
          </cell>
          <cell r="L13">
            <v>19</v>
          </cell>
          <cell r="R13">
            <v>19</v>
          </cell>
          <cell r="X13">
            <v>19</v>
          </cell>
          <cell r="AA13">
            <v>22</v>
          </cell>
          <cell r="AD13">
            <v>17</v>
          </cell>
          <cell r="AJ13">
            <v>20</v>
          </cell>
        </row>
        <row r="14">
          <cell r="C14">
            <v>17</v>
          </cell>
          <cell r="I14">
            <v>17</v>
          </cell>
          <cell r="L14">
            <v>18</v>
          </cell>
          <cell r="R14">
            <v>17</v>
          </cell>
          <cell r="X14">
            <v>21</v>
          </cell>
          <cell r="AA14">
            <v>17</v>
          </cell>
          <cell r="AD14">
            <v>20</v>
          </cell>
          <cell r="AJ14">
            <v>21</v>
          </cell>
        </row>
        <row r="15">
          <cell r="C15">
            <v>17</v>
          </cell>
          <cell r="I15">
            <v>30</v>
          </cell>
          <cell r="L15">
            <v>18</v>
          </cell>
          <cell r="R15">
            <v>17</v>
          </cell>
          <cell r="X15">
            <v>18</v>
          </cell>
          <cell r="AA15">
            <v>21</v>
          </cell>
          <cell r="AD15">
            <v>17</v>
          </cell>
          <cell r="AJ15">
            <v>17</v>
          </cell>
        </row>
        <row r="16">
          <cell r="C16">
            <v>20</v>
          </cell>
          <cell r="I16">
            <v>18</v>
          </cell>
          <cell r="L16">
            <v>17</v>
          </cell>
          <cell r="R16">
            <v>27</v>
          </cell>
          <cell r="X16">
            <v>21</v>
          </cell>
          <cell r="AA16">
            <v>18</v>
          </cell>
          <cell r="AD16">
            <v>18</v>
          </cell>
          <cell r="AJ16">
            <v>26</v>
          </cell>
        </row>
        <row r="17">
          <cell r="C17">
            <v>22</v>
          </cell>
          <cell r="I17">
            <v>18</v>
          </cell>
          <cell r="L17">
            <v>20</v>
          </cell>
          <cell r="R17">
            <v>20</v>
          </cell>
          <cell r="X17">
            <v>17</v>
          </cell>
          <cell r="AA17">
            <v>20</v>
          </cell>
          <cell r="AD17">
            <v>19</v>
          </cell>
          <cell r="AJ17">
            <v>17</v>
          </cell>
        </row>
        <row r="18">
          <cell r="C18">
            <v>17</v>
          </cell>
          <cell r="I18">
            <v>17</v>
          </cell>
          <cell r="L18">
            <v>17</v>
          </cell>
          <cell r="R18">
            <v>17</v>
          </cell>
          <cell r="X18">
            <v>19</v>
          </cell>
          <cell r="AA18">
            <v>17</v>
          </cell>
          <cell r="AD18">
            <v>17</v>
          </cell>
          <cell r="AJ18">
            <v>18</v>
          </cell>
        </row>
        <row r="19">
          <cell r="C19">
            <v>22</v>
          </cell>
          <cell r="I19">
            <v>18</v>
          </cell>
          <cell r="L19">
            <v>17</v>
          </cell>
          <cell r="R19">
            <v>17</v>
          </cell>
          <cell r="X19">
            <v>18</v>
          </cell>
          <cell r="AA19">
            <v>18</v>
          </cell>
          <cell r="AD19">
            <v>17</v>
          </cell>
          <cell r="AJ19">
            <v>19</v>
          </cell>
        </row>
        <row r="20">
          <cell r="C20">
            <v>18</v>
          </cell>
          <cell r="I20">
            <v>18</v>
          </cell>
          <cell r="L20">
            <v>17</v>
          </cell>
          <cell r="R20">
            <v>20</v>
          </cell>
          <cell r="X20">
            <v>19</v>
          </cell>
          <cell r="AA20">
            <v>19</v>
          </cell>
          <cell r="AD20">
            <v>20</v>
          </cell>
          <cell r="AJ20">
            <v>18</v>
          </cell>
        </row>
        <row r="21">
          <cell r="C21">
            <v>17</v>
          </cell>
          <cell r="I21">
            <v>20</v>
          </cell>
          <cell r="L21">
            <v>19</v>
          </cell>
          <cell r="R21">
            <v>18</v>
          </cell>
          <cell r="X21">
            <v>18</v>
          </cell>
          <cell r="AA21">
            <v>21</v>
          </cell>
          <cell r="AD21">
            <v>17</v>
          </cell>
          <cell r="AJ21">
            <v>23</v>
          </cell>
        </row>
        <row r="22">
          <cell r="C22">
            <v>17</v>
          </cell>
          <cell r="I22">
            <v>17</v>
          </cell>
          <cell r="L22">
            <v>18</v>
          </cell>
          <cell r="R22">
            <v>17</v>
          </cell>
          <cell r="X22">
            <v>17</v>
          </cell>
          <cell r="AA22">
            <v>20</v>
          </cell>
          <cell r="AD22">
            <v>17</v>
          </cell>
          <cell r="AJ22">
            <v>18</v>
          </cell>
        </row>
        <row r="23">
          <cell r="C23">
            <v>17</v>
          </cell>
          <cell r="I23">
            <v>17</v>
          </cell>
          <cell r="L23">
            <v>19</v>
          </cell>
          <cell r="R23">
            <v>17</v>
          </cell>
          <cell r="X23">
            <v>20</v>
          </cell>
          <cell r="AA23">
            <v>17</v>
          </cell>
          <cell r="AJ23">
            <v>17</v>
          </cell>
        </row>
        <row r="24">
          <cell r="C24">
            <v>17</v>
          </cell>
          <cell r="I24">
            <v>17</v>
          </cell>
          <cell r="L24">
            <v>17</v>
          </cell>
          <cell r="R24">
            <v>17</v>
          </cell>
          <cell r="X24">
            <v>23</v>
          </cell>
          <cell r="AA24">
            <v>17</v>
          </cell>
          <cell r="AJ24">
            <v>18</v>
          </cell>
        </row>
        <row r="25">
          <cell r="C25">
            <v>18</v>
          </cell>
          <cell r="I25">
            <v>23</v>
          </cell>
          <cell r="L25">
            <v>19</v>
          </cell>
          <cell r="R25">
            <v>17</v>
          </cell>
          <cell r="X25">
            <v>17</v>
          </cell>
          <cell r="AA25">
            <v>17</v>
          </cell>
          <cell r="AJ25">
            <v>17</v>
          </cell>
        </row>
        <row r="26">
          <cell r="C26">
            <v>18</v>
          </cell>
          <cell r="L26">
            <v>20</v>
          </cell>
          <cell r="AA26">
            <v>24</v>
          </cell>
          <cell r="AJ26">
            <v>18</v>
          </cell>
        </row>
        <row r="27">
          <cell r="C27">
            <v>17</v>
          </cell>
          <cell r="L27">
            <v>19</v>
          </cell>
          <cell r="AA27">
            <v>23</v>
          </cell>
          <cell r="AJ27">
            <v>17</v>
          </cell>
        </row>
        <row r="28">
          <cell r="C28">
            <v>17</v>
          </cell>
          <cell r="L28">
            <v>19</v>
          </cell>
          <cell r="AA28">
            <v>19</v>
          </cell>
          <cell r="AJ28">
            <v>18</v>
          </cell>
        </row>
        <row r="29">
          <cell r="C29">
            <v>17</v>
          </cell>
          <cell r="L29">
            <v>18</v>
          </cell>
          <cell r="AA29">
            <v>19</v>
          </cell>
          <cell r="AJ29">
            <v>18</v>
          </cell>
        </row>
        <row r="30">
          <cell r="C30">
            <v>18</v>
          </cell>
          <cell r="L30">
            <v>21</v>
          </cell>
          <cell r="AA30">
            <v>20</v>
          </cell>
          <cell r="AJ30">
            <v>17</v>
          </cell>
        </row>
        <row r="31">
          <cell r="C31">
            <v>17</v>
          </cell>
          <cell r="L31">
            <v>19</v>
          </cell>
          <cell r="AA31">
            <v>17</v>
          </cell>
          <cell r="AJ31">
            <v>17</v>
          </cell>
        </row>
        <row r="32">
          <cell r="L32">
            <v>18</v>
          </cell>
        </row>
        <row r="33">
          <cell r="L33">
            <v>20</v>
          </cell>
        </row>
        <row r="34">
          <cell r="L34">
            <v>19</v>
          </cell>
        </row>
        <row r="35">
          <cell r="L35">
            <v>17</v>
          </cell>
        </row>
        <row r="36">
          <cell r="L36">
            <v>17</v>
          </cell>
        </row>
        <row r="37">
          <cell r="L37">
            <v>17</v>
          </cell>
        </row>
        <row r="38">
          <cell r="L38">
            <v>18</v>
          </cell>
        </row>
        <row r="39">
          <cell r="L39">
            <v>17</v>
          </cell>
        </row>
        <row r="40">
          <cell r="L40">
            <v>17</v>
          </cell>
        </row>
        <row r="108">
          <cell r="C108">
            <v>439</v>
          </cell>
          <cell r="F108">
            <v>0</v>
          </cell>
          <cell r="I108">
            <v>345</v>
          </cell>
          <cell r="L108">
            <v>630</v>
          </cell>
          <cell r="O108">
            <v>58</v>
          </cell>
          <cell r="R108">
            <v>337</v>
          </cell>
          <cell r="U108">
            <v>89</v>
          </cell>
          <cell r="X108">
            <v>396</v>
          </cell>
          <cell r="AA108">
            <v>507</v>
          </cell>
          <cell r="AD108">
            <v>271</v>
          </cell>
          <cell r="AG108">
            <v>0</v>
          </cell>
          <cell r="AJ108">
            <v>448</v>
          </cell>
        </row>
        <row r="113">
          <cell r="B113">
            <v>1</v>
          </cell>
          <cell r="E113">
            <v>0</v>
          </cell>
          <cell r="H113">
            <v>1</v>
          </cell>
          <cell r="K113">
            <v>1</v>
          </cell>
          <cell r="N113">
            <v>1</v>
          </cell>
          <cell r="Q113">
            <v>1</v>
          </cell>
          <cell r="T113">
            <v>1</v>
          </cell>
          <cell r="W113">
            <v>1</v>
          </cell>
          <cell r="Z113">
            <v>23</v>
          </cell>
          <cell r="AC113">
            <v>1</v>
          </cell>
          <cell r="AF113">
            <v>0</v>
          </cell>
          <cell r="AI113">
            <v>1</v>
          </cell>
        </row>
      </sheetData>
      <sheetData sheetId="6">
        <row r="9">
          <cell r="C9">
            <v>17</v>
          </cell>
          <cell r="I9">
            <v>17</v>
          </cell>
          <cell r="L9">
            <v>20</v>
          </cell>
          <cell r="O9">
            <v>18</v>
          </cell>
          <cell r="R9">
            <v>18</v>
          </cell>
          <cell r="U9">
            <v>18</v>
          </cell>
          <cell r="X9">
            <v>17</v>
          </cell>
          <cell r="AA9">
            <v>17</v>
          </cell>
          <cell r="AD9">
            <v>18</v>
          </cell>
          <cell r="AJ9">
            <v>19</v>
          </cell>
        </row>
        <row r="10">
          <cell r="C10">
            <v>23</v>
          </cell>
          <cell r="I10">
            <v>20</v>
          </cell>
          <cell r="L10">
            <v>17</v>
          </cell>
          <cell r="O10">
            <v>17</v>
          </cell>
          <cell r="R10">
            <v>22</v>
          </cell>
          <cell r="U10">
            <v>17</v>
          </cell>
          <cell r="X10">
            <v>17</v>
          </cell>
          <cell r="AA10">
            <v>19</v>
          </cell>
          <cell r="AD10">
            <v>19</v>
          </cell>
          <cell r="AJ10">
            <v>17</v>
          </cell>
        </row>
        <row r="11">
          <cell r="C11">
            <v>19</v>
          </cell>
          <cell r="I11">
            <v>18</v>
          </cell>
          <cell r="L11">
            <v>20</v>
          </cell>
          <cell r="O11">
            <v>17</v>
          </cell>
          <cell r="R11">
            <v>19</v>
          </cell>
          <cell r="U11">
            <v>18</v>
          </cell>
          <cell r="X11">
            <v>18</v>
          </cell>
          <cell r="AA11">
            <v>24</v>
          </cell>
          <cell r="AD11">
            <v>17</v>
          </cell>
          <cell r="AJ11">
            <v>18</v>
          </cell>
        </row>
        <row r="12">
          <cell r="C12">
            <v>20</v>
          </cell>
          <cell r="I12">
            <v>17</v>
          </cell>
          <cell r="L12">
            <v>21</v>
          </cell>
          <cell r="O12">
            <v>17</v>
          </cell>
          <cell r="R12">
            <v>17</v>
          </cell>
          <cell r="U12">
            <v>17</v>
          </cell>
          <cell r="X12">
            <v>17</v>
          </cell>
          <cell r="AA12">
            <v>17</v>
          </cell>
          <cell r="AD12">
            <v>17</v>
          </cell>
          <cell r="AJ12">
            <v>17</v>
          </cell>
        </row>
        <row r="13">
          <cell r="C13">
            <v>25</v>
          </cell>
          <cell r="L13">
            <v>17</v>
          </cell>
          <cell r="O13">
            <v>18</v>
          </cell>
          <cell r="R13">
            <v>22</v>
          </cell>
          <cell r="U13">
            <v>18</v>
          </cell>
          <cell r="X13">
            <v>18</v>
          </cell>
          <cell r="AA13">
            <v>17</v>
          </cell>
          <cell r="AD13">
            <v>17</v>
          </cell>
          <cell r="AJ13">
            <v>17</v>
          </cell>
        </row>
        <row r="14">
          <cell r="C14">
            <v>31</v>
          </cell>
          <cell r="L14">
            <v>17</v>
          </cell>
          <cell r="O14">
            <v>17</v>
          </cell>
          <cell r="R14">
            <v>17</v>
          </cell>
          <cell r="U14">
            <v>17</v>
          </cell>
          <cell r="X14">
            <v>17</v>
          </cell>
          <cell r="AA14">
            <v>17</v>
          </cell>
          <cell r="AD14">
            <v>18</v>
          </cell>
          <cell r="AJ14">
            <v>17</v>
          </cell>
        </row>
        <row r="15">
          <cell r="C15">
            <v>23</v>
          </cell>
          <cell r="L15">
            <v>18</v>
          </cell>
          <cell r="O15">
            <v>17</v>
          </cell>
          <cell r="R15">
            <v>17</v>
          </cell>
          <cell r="U15">
            <v>17</v>
          </cell>
          <cell r="X15">
            <v>18</v>
          </cell>
          <cell r="AA15">
            <v>17</v>
          </cell>
          <cell r="AD15">
            <v>18</v>
          </cell>
          <cell r="AJ15">
            <v>18</v>
          </cell>
        </row>
        <row r="16">
          <cell r="C16">
            <v>28</v>
          </cell>
          <cell r="L16">
            <v>21</v>
          </cell>
          <cell r="O16">
            <v>17</v>
          </cell>
          <cell r="R16">
            <v>18</v>
          </cell>
          <cell r="U16">
            <v>18</v>
          </cell>
          <cell r="AA16">
            <v>19</v>
          </cell>
          <cell r="AD16">
            <v>23</v>
          </cell>
          <cell r="AJ16">
            <v>17</v>
          </cell>
        </row>
        <row r="17">
          <cell r="C17">
            <v>25</v>
          </cell>
          <cell r="L17">
            <v>18</v>
          </cell>
          <cell r="O17">
            <v>17</v>
          </cell>
          <cell r="R17">
            <v>17</v>
          </cell>
          <cell r="U17">
            <v>17</v>
          </cell>
          <cell r="AA17">
            <v>17</v>
          </cell>
          <cell r="AD17">
            <v>18</v>
          </cell>
          <cell r="AJ17">
            <v>17</v>
          </cell>
        </row>
        <row r="18">
          <cell r="C18">
            <v>18</v>
          </cell>
          <cell r="L18">
            <v>17</v>
          </cell>
          <cell r="O18">
            <v>17</v>
          </cell>
          <cell r="R18">
            <v>19</v>
          </cell>
          <cell r="U18">
            <v>17</v>
          </cell>
          <cell r="AA18">
            <v>17</v>
          </cell>
          <cell r="AD18">
            <v>17</v>
          </cell>
          <cell r="AJ18">
            <v>18</v>
          </cell>
        </row>
        <row r="19">
          <cell r="C19">
            <v>17</v>
          </cell>
          <cell r="L19">
            <v>19</v>
          </cell>
          <cell r="O19">
            <v>17</v>
          </cell>
          <cell r="R19">
            <v>21</v>
          </cell>
          <cell r="U19">
            <v>17</v>
          </cell>
          <cell r="AA19">
            <v>21</v>
          </cell>
          <cell r="AD19">
            <v>17</v>
          </cell>
        </row>
        <row r="20">
          <cell r="C20">
            <v>19</v>
          </cell>
          <cell r="L20">
            <v>19</v>
          </cell>
          <cell r="O20">
            <v>20</v>
          </cell>
          <cell r="R20">
            <v>19</v>
          </cell>
          <cell r="AA20">
            <v>19</v>
          </cell>
          <cell r="AD20">
            <v>17</v>
          </cell>
        </row>
        <row r="21">
          <cell r="C21">
            <v>18</v>
          </cell>
          <cell r="L21">
            <v>18</v>
          </cell>
          <cell r="O21">
            <v>19</v>
          </cell>
          <cell r="AA21">
            <v>17</v>
          </cell>
          <cell r="AD21">
            <v>18</v>
          </cell>
        </row>
        <row r="22">
          <cell r="C22">
            <v>26</v>
          </cell>
          <cell r="L22">
            <v>17</v>
          </cell>
          <cell r="O22">
            <v>17</v>
          </cell>
          <cell r="AA22">
            <v>17</v>
          </cell>
          <cell r="AD22">
            <v>17</v>
          </cell>
        </row>
        <row r="23">
          <cell r="C23">
            <v>17</v>
          </cell>
          <cell r="L23">
            <v>17</v>
          </cell>
          <cell r="AA23">
            <v>21</v>
          </cell>
          <cell r="AD23">
            <v>18</v>
          </cell>
        </row>
        <row r="24">
          <cell r="C24">
            <v>18</v>
          </cell>
          <cell r="L24">
            <v>17</v>
          </cell>
          <cell r="AA24">
            <v>18</v>
          </cell>
        </row>
        <row r="25">
          <cell r="C25">
            <v>17</v>
          </cell>
          <cell r="L25">
            <v>19</v>
          </cell>
          <cell r="AA25">
            <v>17</v>
          </cell>
        </row>
        <row r="26">
          <cell r="C26">
            <v>20</v>
          </cell>
          <cell r="L26">
            <v>18</v>
          </cell>
          <cell r="AA26">
            <v>18</v>
          </cell>
        </row>
        <row r="27">
          <cell r="C27">
            <v>18</v>
          </cell>
          <cell r="L27">
            <v>17</v>
          </cell>
          <cell r="AA27">
            <v>18</v>
          </cell>
        </row>
        <row r="28">
          <cell r="C28">
            <v>21</v>
          </cell>
          <cell r="L28">
            <v>18</v>
          </cell>
          <cell r="AA28">
            <v>18</v>
          </cell>
        </row>
        <row r="29">
          <cell r="C29">
            <v>25</v>
          </cell>
          <cell r="AA29">
            <v>22</v>
          </cell>
        </row>
        <row r="30">
          <cell r="C30">
            <v>18</v>
          </cell>
          <cell r="AA30">
            <v>17</v>
          </cell>
        </row>
        <row r="31">
          <cell r="C31">
            <v>17</v>
          </cell>
          <cell r="AA31">
            <v>18</v>
          </cell>
        </row>
        <row r="32">
          <cell r="C32">
            <v>17</v>
          </cell>
          <cell r="AA32">
            <v>20</v>
          </cell>
        </row>
        <row r="33">
          <cell r="C33">
            <v>17</v>
          </cell>
          <cell r="AA33">
            <v>19</v>
          </cell>
        </row>
        <row r="34">
          <cell r="C34">
            <v>25</v>
          </cell>
          <cell r="AA34">
            <v>17</v>
          </cell>
        </row>
        <row r="35">
          <cell r="C35">
            <v>17</v>
          </cell>
          <cell r="AA35">
            <v>21</v>
          </cell>
        </row>
        <row r="36">
          <cell r="AA36">
            <v>17</v>
          </cell>
        </row>
        <row r="37">
          <cell r="AA37">
            <v>18</v>
          </cell>
        </row>
        <row r="38">
          <cell r="AA38">
            <v>18</v>
          </cell>
        </row>
        <row r="39">
          <cell r="AA39">
            <v>17</v>
          </cell>
        </row>
        <row r="40">
          <cell r="AA40">
            <v>17</v>
          </cell>
        </row>
        <row r="108">
          <cell r="C108">
            <v>632</v>
          </cell>
          <cell r="F108">
            <v>0</v>
          </cell>
          <cell r="I108">
            <v>91</v>
          </cell>
          <cell r="L108">
            <v>382</v>
          </cell>
          <cell r="O108">
            <v>264</v>
          </cell>
          <cell r="R108">
            <v>251</v>
          </cell>
          <cell r="U108">
            <v>208</v>
          </cell>
          <cell r="X108">
            <v>139</v>
          </cell>
          <cell r="AA108">
            <v>603</v>
          </cell>
          <cell r="AD108">
            <v>292</v>
          </cell>
          <cell r="AG108">
            <v>0</v>
          </cell>
          <cell r="AJ108">
            <v>197</v>
          </cell>
        </row>
        <row r="113">
          <cell r="B113">
            <v>1</v>
          </cell>
          <cell r="E113">
            <v>0</v>
          </cell>
          <cell r="H113">
            <v>1</v>
          </cell>
          <cell r="K113">
            <v>1</v>
          </cell>
          <cell r="N113">
            <v>1</v>
          </cell>
          <cell r="Q113">
            <v>1</v>
          </cell>
          <cell r="T113">
            <v>1</v>
          </cell>
          <cell r="W113">
            <v>1</v>
          </cell>
          <cell r="Z113">
            <v>1</v>
          </cell>
          <cell r="AC113">
            <v>1</v>
          </cell>
          <cell r="AF113">
            <v>0</v>
          </cell>
          <cell r="AI113">
            <v>1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1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4:IW29"/>
  <sheetViews>
    <sheetView zoomScale="75" zoomScaleNormal="75" workbookViewId="0">
      <selection activeCell="AH9" sqref="AH9"/>
    </sheetView>
  </sheetViews>
  <sheetFormatPr defaultRowHeight="12.75" x14ac:dyDescent="0.2"/>
  <cols>
    <col min="1" max="1" width="4.5703125" style="1"/>
    <col min="2" max="2" width="22.85546875" style="2" customWidth="1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5.5703125" style="2"/>
    <col min="20" max="20" width="9.42578125" style="2"/>
    <col min="21" max="21" width="5.5703125" style="2"/>
    <col min="22" max="22" width="9.42578125" style="2"/>
    <col min="23" max="23" width="5.5703125" style="2"/>
    <col min="24" max="24" width="9.42578125" style="2"/>
    <col min="25" max="25" width="5.7109375" style="3"/>
    <col min="26" max="26" width="9.140625" style="3"/>
    <col min="27" max="27" width="5.7109375" style="2"/>
    <col min="28" max="28" width="11" style="2"/>
    <col min="29" max="29" width="10.5703125" style="2"/>
    <col min="30" max="32" width="9.140625" style="2"/>
    <col min="33" max="33" width="9.42578125" style="2"/>
    <col min="34" max="257" width="9.140625" style="2"/>
  </cols>
  <sheetData>
    <row r="4" spans="1:30" ht="23.25" x14ac:dyDescent="0.35">
      <c r="C4" s="4"/>
      <c r="D4" s="82" t="s">
        <v>0</v>
      </c>
      <c r="F4" s="114"/>
      <c r="O4" s="5" t="s">
        <v>209</v>
      </c>
    </row>
    <row r="5" spans="1:30" ht="23.25" x14ac:dyDescent="0.35">
      <c r="C5" s="6"/>
      <c r="D5" s="474" t="s">
        <v>208</v>
      </c>
      <c r="F5" s="114"/>
      <c r="O5" s="7" t="s">
        <v>365</v>
      </c>
    </row>
    <row r="6" spans="1:30" ht="23.25" x14ac:dyDescent="0.2">
      <c r="O6" s="8" t="s">
        <v>3</v>
      </c>
    </row>
    <row r="7" spans="1:30" ht="13.5" thickBot="1" x14ac:dyDescent="0.25"/>
    <row r="8" spans="1:30" s="9" customFormat="1" ht="24" customHeight="1" thickTop="1" x14ac:dyDescent="0.2">
      <c r="A8" s="1499" t="s">
        <v>4</v>
      </c>
      <c r="B8" s="1502" t="s">
        <v>5</v>
      </c>
      <c r="C8" s="1491" t="s">
        <v>6</v>
      </c>
      <c r="D8" s="1492"/>
      <c r="E8" s="1491" t="s">
        <v>7</v>
      </c>
      <c r="F8" s="1492"/>
      <c r="G8" s="1491" t="s">
        <v>8</v>
      </c>
      <c r="H8" s="1492"/>
      <c r="I8" s="1491" t="s">
        <v>9</v>
      </c>
      <c r="J8" s="1492"/>
      <c r="K8" s="1491" t="s">
        <v>10</v>
      </c>
      <c r="L8" s="1492"/>
      <c r="M8" s="1491" t="s">
        <v>11</v>
      </c>
      <c r="N8" s="1492"/>
      <c r="O8" s="1491" t="s">
        <v>12</v>
      </c>
      <c r="P8" s="1492"/>
      <c r="Q8" s="1491" t="s">
        <v>13</v>
      </c>
      <c r="R8" s="1492"/>
      <c r="S8" s="1491" t="s">
        <v>14</v>
      </c>
      <c r="T8" s="1492"/>
      <c r="U8" s="1491" t="s">
        <v>15</v>
      </c>
      <c r="V8" s="1492"/>
      <c r="W8" s="1491" t="s">
        <v>16</v>
      </c>
      <c r="X8" s="1492"/>
      <c r="Y8" s="1491" t="s">
        <v>17</v>
      </c>
      <c r="Z8" s="1492"/>
      <c r="AA8" s="1493" t="s">
        <v>18</v>
      </c>
      <c r="AB8" s="1494"/>
      <c r="AC8" s="1495"/>
    </row>
    <row r="9" spans="1:30" s="9" customFormat="1" ht="44.25" customHeight="1" x14ac:dyDescent="0.2">
      <c r="A9" s="1500"/>
      <c r="B9" s="1503"/>
      <c r="C9" s="1489" t="s">
        <v>240</v>
      </c>
      <c r="D9" s="1490"/>
      <c r="E9" s="1489" t="s">
        <v>241</v>
      </c>
      <c r="F9" s="1490"/>
      <c r="G9" s="1489" t="s">
        <v>242</v>
      </c>
      <c r="H9" s="1490"/>
      <c r="I9" s="1489" t="s">
        <v>243</v>
      </c>
      <c r="J9" s="1490"/>
      <c r="K9" s="1489" t="s">
        <v>244</v>
      </c>
      <c r="L9" s="1490"/>
      <c r="M9" s="1489" t="s">
        <v>245</v>
      </c>
      <c r="N9" s="1490"/>
      <c r="O9" s="1489" t="s">
        <v>246</v>
      </c>
      <c r="P9" s="1490"/>
      <c r="Q9" s="1489" t="s">
        <v>247</v>
      </c>
      <c r="R9" s="1490"/>
      <c r="S9" s="1489" t="s">
        <v>248</v>
      </c>
      <c r="T9" s="1490"/>
      <c r="U9" s="1489" t="s">
        <v>249</v>
      </c>
      <c r="V9" s="1490"/>
      <c r="W9" s="1489" t="s">
        <v>250</v>
      </c>
      <c r="X9" s="1490"/>
      <c r="Y9" s="1489" t="s">
        <v>251</v>
      </c>
      <c r="Z9" s="1490"/>
      <c r="AA9" s="1496"/>
      <c r="AB9" s="1497"/>
      <c r="AC9" s="1498"/>
    </row>
    <row r="10" spans="1:30" s="9" customFormat="1" ht="37.5" customHeight="1" thickBot="1" x14ac:dyDescent="0.25">
      <c r="A10" s="1501"/>
      <c r="B10" s="1504"/>
      <c r="C10" s="304" t="s">
        <v>19</v>
      </c>
      <c r="D10" s="305" t="s">
        <v>20</v>
      </c>
      <c r="E10" s="306" t="s">
        <v>19</v>
      </c>
      <c r="F10" s="307" t="s">
        <v>20</v>
      </c>
      <c r="G10" s="308" t="s">
        <v>19</v>
      </c>
      <c r="H10" s="309" t="s">
        <v>20</v>
      </c>
      <c r="I10" s="306" t="s">
        <v>19</v>
      </c>
      <c r="J10" s="307" t="s">
        <v>20</v>
      </c>
      <c r="K10" s="308" t="s">
        <v>19</v>
      </c>
      <c r="L10" s="309" t="s">
        <v>20</v>
      </c>
      <c r="M10" s="306" t="s">
        <v>19</v>
      </c>
      <c r="N10" s="307" t="s">
        <v>20</v>
      </c>
      <c r="O10" s="308" t="s">
        <v>19</v>
      </c>
      <c r="P10" s="309" t="s">
        <v>20</v>
      </c>
      <c r="Q10" s="306" t="s">
        <v>19</v>
      </c>
      <c r="R10" s="309" t="s">
        <v>20</v>
      </c>
      <c r="S10" s="306" t="s">
        <v>19</v>
      </c>
      <c r="T10" s="309" t="s">
        <v>20</v>
      </c>
      <c r="U10" s="306" t="s">
        <v>19</v>
      </c>
      <c r="V10" s="309" t="s">
        <v>20</v>
      </c>
      <c r="W10" s="306" t="s">
        <v>19</v>
      </c>
      <c r="X10" s="309" t="s">
        <v>20</v>
      </c>
      <c r="Y10" s="306" t="s">
        <v>19</v>
      </c>
      <c r="Z10" s="309" t="s">
        <v>20</v>
      </c>
      <c r="AA10" s="310" t="s">
        <v>19</v>
      </c>
      <c r="AB10" s="311" t="s">
        <v>21</v>
      </c>
      <c r="AC10" s="312" t="s">
        <v>22</v>
      </c>
    </row>
    <row r="11" spans="1:30" s="10" customFormat="1" ht="49.5" customHeight="1" thickTop="1" x14ac:dyDescent="0.2">
      <c r="A11" s="313">
        <v>1</v>
      </c>
      <c r="B11" s="479" t="s">
        <v>135</v>
      </c>
      <c r="C11" s="314">
        <v>2</v>
      </c>
      <c r="D11" s="315">
        <v>21840</v>
      </c>
      <c r="E11" s="314">
        <v>8</v>
      </c>
      <c r="F11" s="315">
        <v>6315</v>
      </c>
      <c r="G11" s="314">
        <v>1</v>
      </c>
      <c r="H11" s="315">
        <v>29045</v>
      </c>
      <c r="I11" s="314">
        <v>1</v>
      </c>
      <c r="J11" s="315">
        <v>30840</v>
      </c>
      <c r="K11" s="314">
        <v>4</v>
      </c>
      <c r="L11" s="315">
        <v>20680</v>
      </c>
      <c r="M11" s="314">
        <v>1</v>
      </c>
      <c r="N11" s="315">
        <v>25520</v>
      </c>
      <c r="O11" s="314">
        <v>1</v>
      </c>
      <c r="P11" s="315">
        <v>19269</v>
      </c>
      <c r="Q11" s="314">
        <v>3</v>
      </c>
      <c r="R11" s="315">
        <v>26316</v>
      </c>
      <c r="S11" s="314">
        <v>11</v>
      </c>
      <c r="T11" s="315">
        <v>5752.1</v>
      </c>
      <c r="U11" s="314">
        <v>5</v>
      </c>
      <c r="V11" s="315">
        <v>12309</v>
      </c>
      <c r="W11" s="314">
        <v>4</v>
      </c>
      <c r="X11" s="315">
        <v>19635</v>
      </c>
      <c r="Y11" s="314">
        <v>1</v>
      </c>
      <c r="Z11" s="315">
        <v>19500</v>
      </c>
      <c r="AA11" s="481">
        <v>42</v>
      </c>
      <c r="AB11" s="482">
        <v>237021.1</v>
      </c>
      <c r="AC11" s="519">
        <v>1</v>
      </c>
      <c r="AD11" s="165"/>
    </row>
    <row r="12" spans="1:30" s="10" customFormat="1" ht="49.5" customHeight="1" x14ac:dyDescent="0.2">
      <c r="A12" s="316">
        <v>2</v>
      </c>
      <c r="B12" s="479" t="s">
        <v>252</v>
      </c>
      <c r="C12" s="317">
        <v>8</v>
      </c>
      <c r="D12" s="318">
        <v>11560</v>
      </c>
      <c r="E12" s="317">
        <v>3</v>
      </c>
      <c r="F12" s="318">
        <v>8135</v>
      </c>
      <c r="G12" s="317">
        <v>3</v>
      </c>
      <c r="H12" s="318">
        <v>25585</v>
      </c>
      <c r="I12" s="317">
        <v>3</v>
      </c>
      <c r="J12" s="318">
        <v>27175</v>
      </c>
      <c r="K12" s="317">
        <v>5</v>
      </c>
      <c r="L12" s="318">
        <v>20115</v>
      </c>
      <c r="M12" s="317">
        <v>7</v>
      </c>
      <c r="N12" s="318">
        <v>21405</v>
      </c>
      <c r="O12" s="317">
        <v>5</v>
      </c>
      <c r="P12" s="318">
        <v>12859</v>
      </c>
      <c r="Q12" s="317">
        <v>4</v>
      </c>
      <c r="R12" s="318">
        <v>26051</v>
      </c>
      <c r="S12" s="317">
        <v>6</v>
      </c>
      <c r="T12" s="318">
        <v>8664</v>
      </c>
      <c r="U12" s="317">
        <v>4</v>
      </c>
      <c r="V12" s="318">
        <v>16255</v>
      </c>
      <c r="W12" s="317">
        <v>5</v>
      </c>
      <c r="X12" s="318">
        <v>18880</v>
      </c>
      <c r="Y12" s="317">
        <v>3</v>
      </c>
      <c r="Z12" s="318">
        <v>20630</v>
      </c>
      <c r="AA12" s="483">
        <v>56</v>
      </c>
      <c r="AB12" s="484">
        <v>217314</v>
      </c>
      <c r="AC12" s="520">
        <v>2</v>
      </c>
      <c r="AD12" s="165"/>
    </row>
    <row r="13" spans="1:30" s="10" customFormat="1" ht="49.5" customHeight="1" x14ac:dyDescent="0.2">
      <c r="A13" s="319">
        <v>3</v>
      </c>
      <c r="B13" s="479" t="s">
        <v>134</v>
      </c>
      <c r="C13" s="317">
        <v>7</v>
      </c>
      <c r="D13" s="318">
        <v>11790</v>
      </c>
      <c r="E13" s="317">
        <v>1</v>
      </c>
      <c r="F13" s="318">
        <v>12005</v>
      </c>
      <c r="G13" s="317">
        <v>7</v>
      </c>
      <c r="H13" s="318">
        <v>22470</v>
      </c>
      <c r="I13" s="317">
        <v>7</v>
      </c>
      <c r="J13" s="318">
        <v>28100</v>
      </c>
      <c r="K13" s="317">
        <v>1</v>
      </c>
      <c r="L13" s="318">
        <v>22615</v>
      </c>
      <c r="M13" s="317">
        <v>5</v>
      </c>
      <c r="N13" s="318">
        <v>23385</v>
      </c>
      <c r="O13" s="317">
        <v>4</v>
      </c>
      <c r="P13" s="318">
        <v>14983</v>
      </c>
      <c r="Q13" s="317">
        <v>9</v>
      </c>
      <c r="R13" s="318">
        <v>15431</v>
      </c>
      <c r="S13" s="317">
        <v>3</v>
      </c>
      <c r="T13" s="318">
        <v>12052</v>
      </c>
      <c r="U13" s="317">
        <v>9</v>
      </c>
      <c r="V13" s="318">
        <v>12419</v>
      </c>
      <c r="W13" s="317">
        <v>6</v>
      </c>
      <c r="X13" s="318">
        <v>16065</v>
      </c>
      <c r="Y13" s="317">
        <v>9</v>
      </c>
      <c r="Z13" s="318">
        <v>14685</v>
      </c>
      <c r="AA13" s="483">
        <v>68</v>
      </c>
      <c r="AB13" s="484">
        <v>206000</v>
      </c>
      <c r="AC13" s="520">
        <v>3</v>
      </c>
      <c r="AD13" s="165"/>
    </row>
    <row r="14" spans="1:30" s="10" customFormat="1" ht="49.5" customHeight="1" x14ac:dyDescent="0.2">
      <c r="A14" s="319">
        <v>4</v>
      </c>
      <c r="B14" s="479" t="s">
        <v>66</v>
      </c>
      <c r="C14" s="317">
        <v>1</v>
      </c>
      <c r="D14" s="318">
        <v>21710</v>
      </c>
      <c r="E14" s="317">
        <v>4</v>
      </c>
      <c r="F14" s="318">
        <v>14340</v>
      </c>
      <c r="G14" s="317">
        <v>10</v>
      </c>
      <c r="H14" s="318">
        <v>21440</v>
      </c>
      <c r="I14" s="317">
        <v>6</v>
      </c>
      <c r="J14" s="318">
        <v>25125</v>
      </c>
      <c r="K14" s="317">
        <v>6</v>
      </c>
      <c r="L14" s="318">
        <v>18260</v>
      </c>
      <c r="M14" s="317">
        <v>4</v>
      </c>
      <c r="N14" s="318">
        <v>22185</v>
      </c>
      <c r="O14" s="317">
        <v>7</v>
      </c>
      <c r="P14" s="318">
        <v>8207</v>
      </c>
      <c r="Q14" s="317">
        <v>8</v>
      </c>
      <c r="R14" s="318">
        <v>14757</v>
      </c>
      <c r="S14" s="317">
        <v>10</v>
      </c>
      <c r="T14" s="318">
        <v>5371</v>
      </c>
      <c r="U14" s="317">
        <v>12</v>
      </c>
      <c r="V14" s="318">
        <v>1914</v>
      </c>
      <c r="W14" s="317">
        <v>1</v>
      </c>
      <c r="X14" s="318">
        <v>20930</v>
      </c>
      <c r="Y14" s="317">
        <v>5</v>
      </c>
      <c r="Z14" s="318">
        <v>17795</v>
      </c>
      <c r="AA14" s="483">
        <v>74</v>
      </c>
      <c r="AB14" s="484">
        <v>192034</v>
      </c>
      <c r="AC14" s="520">
        <v>4</v>
      </c>
      <c r="AD14" s="165"/>
    </row>
    <row r="15" spans="1:30" s="10" customFormat="1" ht="49.5" customHeight="1" x14ac:dyDescent="0.2">
      <c r="A15" s="319">
        <v>5</v>
      </c>
      <c r="B15" s="479" t="s">
        <v>24</v>
      </c>
      <c r="C15" s="317">
        <v>6</v>
      </c>
      <c r="D15" s="318">
        <v>10665</v>
      </c>
      <c r="E15" s="317">
        <v>10</v>
      </c>
      <c r="F15" s="318">
        <v>6025</v>
      </c>
      <c r="G15" s="317">
        <v>2</v>
      </c>
      <c r="H15" s="318">
        <v>27565</v>
      </c>
      <c r="I15" s="317">
        <v>5</v>
      </c>
      <c r="J15" s="318">
        <v>25825</v>
      </c>
      <c r="K15" s="317">
        <v>2</v>
      </c>
      <c r="L15" s="318">
        <v>22340</v>
      </c>
      <c r="M15" s="317">
        <v>3</v>
      </c>
      <c r="N15" s="318">
        <v>23870</v>
      </c>
      <c r="O15" s="317">
        <v>11</v>
      </c>
      <c r="P15" s="318">
        <v>3834</v>
      </c>
      <c r="Q15" s="317">
        <v>6</v>
      </c>
      <c r="R15" s="318">
        <v>19570</v>
      </c>
      <c r="S15" s="317">
        <v>5</v>
      </c>
      <c r="T15" s="318">
        <v>12114.2</v>
      </c>
      <c r="U15" s="317">
        <v>6</v>
      </c>
      <c r="V15" s="318">
        <v>13003</v>
      </c>
      <c r="W15" s="317">
        <v>11</v>
      </c>
      <c r="X15" s="318">
        <v>10390</v>
      </c>
      <c r="Y15" s="317">
        <v>11</v>
      </c>
      <c r="Z15" s="318">
        <v>12220</v>
      </c>
      <c r="AA15" s="483">
        <v>78</v>
      </c>
      <c r="AB15" s="484">
        <v>187421.2</v>
      </c>
      <c r="AC15" s="520">
        <v>5</v>
      </c>
      <c r="AD15" s="165"/>
    </row>
    <row r="16" spans="1:30" s="10" customFormat="1" ht="49.5" customHeight="1" x14ac:dyDescent="0.2">
      <c r="A16" s="319">
        <v>6</v>
      </c>
      <c r="B16" s="479" t="s">
        <v>23</v>
      </c>
      <c r="C16" s="317">
        <v>4</v>
      </c>
      <c r="D16" s="318">
        <v>16380</v>
      </c>
      <c r="E16" s="317">
        <v>2</v>
      </c>
      <c r="F16" s="318">
        <v>11655</v>
      </c>
      <c r="G16" s="317">
        <v>8</v>
      </c>
      <c r="H16" s="318">
        <v>22575</v>
      </c>
      <c r="I16" s="317">
        <v>9</v>
      </c>
      <c r="J16" s="318">
        <v>24440</v>
      </c>
      <c r="K16" s="317">
        <v>11</v>
      </c>
      <c r="L16" s="318">
        <v>15205</v>
      </c>
      <c r="M16" s="317">
        <v>12</v>
      </c>
      <c r="N16" s="318">
        <v>15080</v>
      </c>
      <c r="O16" s="317">
        <v>9</v>
      </c>
      <c r="P16" s="318">
        <v>6773</v>
      </c>
      <c r="Q16" s="317">
        <v>11</v>
      </c>
      <c r="R16" s="318">
        <v>8607</v>
      </c>
      <c r="S16" s="317">
        <v>2</v>
      </c>
      <c r="T16" s="318">
        <v>21798</v>
      </c>
      <c r="U16" s="317">
        <v>2</v>
      </c>
      <c r="V16" s="318">
        <v>21955</v>
      </c>
      <c r="W16" s="317">
        <v>2</v>
      </c>
      <c r="X16" s="318">
        <v>19125</v>
      </c>
      <c r="Y16" s="317">
        <v>8</v>
      </c>
      <c r="Z16" s="318">
        <v>15870</v>
      </c>
      <c r="AA16" s="483">
        <v>80</v>
      </c>
      <c r="AB16" s="484">
        <v>199463</v>
      </c>
      <c r="AC16" s="520">
        <v>6</v>
      </c>
      <c r="AD16" s="165"/>
    </row>
    <row r="17" spans="1:32" s="10" customFormat="1" ht="49.5" customHeight="1" x14ac:dyDescent="0.2">
      <c r="A17" s="319">
        <v>7</v>
      </c>
      <c r="B17" s="479" t="s">
        <v>131</v>
      </c>
      <c r="C17" s="317">
        <v>12</v>
      </c>
      <c r="D17" s="318">
        <v>7250</v>
      </c>
      <c r="E17" s="317">
        <v>5</v>
      </c>
      <c r="F17" s="318">
        <v>10535</v>
      </c>
      <c r="G17" s="317">
        <v>12</v>
      </c>
      <c r="H17" s="318">
        <v>19910</v>
      </c>
      <c r="I17" s="317">
        <v>10</v>
      </c>
      <c r="J17" s="318">
        <v>22985</v>
      </c>
      <c r="K17" s="317">
        <v>10</v>
      </c>
      <c r="L17" s="318">
        <v>16070</v>
      </c>
      <c r="M17" s="317">
        <v>2</v>
      </c>
      <c r="N17" s="318">
        <v>22275</v>
      </c>
      <c r="O17" s="317">
        <v>8</v>
      </c>
      <c r="P17" s="318">
        <v>7558</v>
      </c>
      <c r="Q17" s="317">
        <v>1</v>
      </c>
      <c r="R17" s="318">
        <v>40263</v>
      </c>
      <c r="S17" s="317">
        <v>1</v>
      </c>
      <c r="T17" s="318">
        <v>14481</v>
      </c>
      <c r="U17" s="317">
        <v>10</v>
      </c>
      <c r="V17" s="318">
        <v>11030.1</v>
      </c>
      <c r="W17" s="317">
        <v>9</v>
      </c>
      <c r="X17" s="318">
        <v>12765</v>
      </c>
      <c r="Y17" s="317">
        <v>4</v>
      </c>
      <c r="Z17" s="318">
        <v>18095</v>
      </c>
      <c r="AA17" s="483">
        <v>84</v>
      </c>
      <c r="AB17" s="484">
        <v>203217.1</v>
      </c>
      <c r="AC17" s="520">
        <v>7</v>
      </c>
      <c r="AD17" s="165"/>
    </row>
    <row r="18" spans="1:32" s="10" customFormat="1" ht="49.5" customHeight="1" x14ac:dyDescent="0.2">
      <c r="A18" s="319">
        <v>8</v>
      </c>
      <c r="B18" s="479" t="s">
        <v>133</v>
      </c>
      <c r="C18" s="317">
        <v>3</v>
      </c>
      <c r="D18" s="318">
        <v>19980</v>
      </c>
      <c r="E18" s="317">
        <v>9</v>
      </c>
      <c r="F18" s="318">
        <v>5740</v>
      </c>
      <c r="G18" s="317">
        <v>5</v>
      </c>
      <c r="H18" s="318">
        <v>24295</v>
      </c>
      <c r="I18" s="317">
        <v>4</v>
      </c>
      <c r="J18" s="318">
        <v>27420</v>
      </c>
      <c r="K18" s="317">
        <v>8</v>
      </c>
      <c r="L18" s="318">
        <v>17515</v>
      </c>
      <c r="M18" s="317">
        <v>9</v>
      </c>
      <c r="N18" s="318">
        <v>19080</v>
      </c>
      <c r="O18" s="317">
        <v>6</v>
      </c>
      <c r="P18" s="318">
        <v>11412</v>
      </c>
      <c r="Q18" s="317">
        <v>7</v>
      </c>
      <c r="R18" s="318">
        <v>19761</v>
      </c>
      <c r="S18" s="317">
        <v>9</v>
      </c>
      <c r="T18" s="318">
        <v>5476</v>
      </c>
      <c r="U18" s="317">
        <v>7</v>
      </c>
      <c r="V18" s="318">
        <v>7774.1</v>
      </c>
      <c r="W18" s="317">
        <v>12</v>
      </c>
      <c r="X18" s="318">
        <v>10150</v>
      </c>
      <c r="Y18" s="317">
        <v>6</v>
      </c>
      <c r="Z18" s="318">
        <v>17160</v>
      </c>
      <c r="AA18" s="483">
        <v>85</v>
      </c>
      <c r="AB18" s="484">
        <v>185763.1</v>
      </c>
      <c r="AC18" s="520">
        <v>8</v>
      </c>
      <c r="AD18" s="165"/>
      <c r="AF18" s="11"/>
    </row>
    <row r="19" spans="1:32" s="10" customFormat="1" ht="49.5" customHeight="1" x14ac:dyDescent="0.2">
      <c r="A19" s="320">
        <v>9</v>
      </c>
      <c r="B19" s="479" t="s">
        <v>132</v>
      </c>
      <c r="C19" s="317">
        <v>11</v>
      </c>
      <c r="D19" s="318">
        <v>7565</v>
      </c>
      <c r="E19" s="317">
        <v>7</v>
      </c>
      <c r="F19" s="318">
        <v>6680</v>
      </c>
      <c r="G19" s="317">
        <v>6</v>
      </c>
      <c r="H19" s="318">
        <v>24330</v>
      </c>
      <c r="I19" s="317">
        <v>8</v>
      </c>
      <c r="J19" s="318">
        <v>24530</v>
      </c>
      <c r="K19" s="317">
        <v>7</v>
      </c>
      <c r="L19" s="318">
        <v>19565</v>
      </c>
      <c r="M19" s="317">
        <v>10</v>
      </c>
      <c r="N19" s="318">
        <v>18740</v>
      </c>
      <c r="O19" s="317">
        <v>10</v>
      </c>
      <c r="P19" s="318">
        <v>8203.09</v>
      </c>
      <c r="Q19" s="317">
        <v>10</v>
      </c>
      <c r="R19" s="318">
        <v>16902</v>
      </c>
      <c r="S19" s="317">
        <v>7</v>
      </c>
      <c r="T19" s="318">
        <v>6469</v>
      </c>
      <c r="U19" s="317">
        <v>8</v>
      </c>
      <c r="V19" s="318">
        <v>8123</v>
      </c>
      <c r="W19" s="317">
        <v>3</v>
      </c>
      <c r="X19" s="318">
        <v>19955</v>
      </c>
      <c r="Y19" s="317">
        <v>2</v>
      </c>
      <c r="Z19" s="318">
        <v>22505</v>
      </c>
      <c r="AA19" s="483">
        <v>89</v>
      </c>
      <c r="AB19" s="484">
        <v>183567.09</v>
      </c>
      <c r="AC19" s="520">
        <v>9</v>
      </c>
      <c r="AD19" s="165"/>
    </row>
    <row r="20" spans="1:32" s="10" customFormat="1" ht="49.5" customHeight="1" x14ac:dyDescent="0.2">
      <c r="A20" s="316">
        <v>10</v>
      </c>
      <c r="B20" s="479" t="s">
        <v>254</v>
      </c>
      <c r="C20" s="317">
        <v>9</v>
      </c>
      <c r="D20" s="318">
        <v>10645</v>
      </c>
      <c r="E20" s="317">
        <v>11</v>
      </c>
      <c r="F20" s="318">
        <v>4945</v>
      </c>
      <c r="G20" s="317">
        <v>4</v>
      </c>
      <c r="H20" s="318">
        <v>24880</v>
      </c>
      <c r="I20" s="317">
        <v>2</v>
      </c>
      <c r="J20" s="318">
        <v>28670</v>
      </c>
      <c r="K20" s="317">
        <v>3</v>
      </c>
      <c r="L20" s="318">
        <v>21400</v>
      </c>
      <c r="M20" s="317">
        <v>6</v>
      </c>
      <c r="N20" s="318">
        <v>22155</v>
      </c>
      <c r="O20" s="317">
        <v>12</v>
      </c>
      <c r="P20" s="318">
        <v>2393</v>
      </c>
      <c r="Q20" s="317">
        <v>12</v>
      </c>
      <c r="R20" s="318">
        <v>6534</v>
      </c>
      <c r="S20" s="317">
        <v>8</v>
      </c>
      <c r="T20" s="318">
        <v>6612</v>
      </c>
      <c r="U20" s="317">
        <v>3</v>
      </c>
      <c r="V20" s="318">
        <v>16210</v>
      </c>
      <c r="W20" s="317">
        <v>7</v>
      </c>
      <c r="X20" s="318">
        <v>14630</v>
      </c>
      <c r="Y20" s="317">
        <v>12</v>
      </c>
      <c r="Z20" s="318">
        <v>11090</v>
      </c>
      <c r="AA20" s="483">
        <v>89</v>
      </c>
      <c r="AB20" s="484">
        <v>170164</v>
      </c>
      <c r="AC20" s="520">
        <v>10</v>
      </c>
      <c r="AD20" s="165"/>
    </row>
    <row r="21" spans="1:32" s="10" customFormat="1" ht="49.5" customHeight="1" x14ac:dyDescent="0.2">
      <c r="A21" s="320">
        <v>11</v>
      </c>
      <c r="B21" s="479" t="s">
        <v>253</v>
      </c>
      <c r="C21" s="317">
        <v>5</v>
      </c>
      <c r="D21" s="318">
        <v>12480</v>
      </c>
      <c r="E21" s="317">
        <v>12</v>
      </c>
      <c r="F21" s="318">
        <v>4680</v>
      </c>
      <c r="G21" s="317">
        <v>9</v>
      </c>
      <c r="H21" s="318">
        <v>21390</v>
      </c>
      <c r="I21" s="317">
        <v>11</v>
      </c>
      <c r="J21" s="318">
        <v>21595</v>
      </c>
      <c r="K21" s="317">
        <v>9</v>
      </c>
      <c r="L21" s="318">
        <v>15940</v>
      </c>
      <c r="M21" s="317">
        <v>11</v>
      </c>
      <c r="N21" s="318">
        <v>17660</v>
      </c>
      <c r="O21" s="317">
        <v>3</v>
      </c>
      <c r="P21" s="318">
        <v>19255</v>
      </c>
      <c r="Q21" s="317">
        <v>5</v>
      </c>
      <c r="R21" s="318">
        <v>16404</v>
      </c>
      <c r="S21" s="317">
        <v>4</v>
      </c>
      <c r="T21" s="318">
        <v>7779</v>
      </c>
      <c r="U21" s="317">
        <v>1</v>
      </c>
      <c r="V21" s="318">
        <v>24380</v>
      </c>
      <c r="W21" s="317">
        <v>10</v>
      </c>
      <c r="X21" s="318">
        <v>12535</v>
      </c>
      <c r="Y21" s="317">
        <v>10</v>
      </c>
      <c r="Z21" s="318">
        <v>10170</v>
      </c>
      <c r="AA21" s="483">
        <v>90</v>
      </c>
      <c r="AB21" s="484">
        <v>184268</v>
      </c>
      <c r="AC21" s="520">
        <v>11</v>
      </c>
      <c r="AD21" s="165"/>
    </row>
    <row r="22" spans="1:32" s="10" customFormat="1" ht="49.5" customHeight="1" thickBot="1" x14ac:dyDescent="0.25">
      <c r="A22" s="321">
        <v>12</v>
      </c>
      <c r="B22" s="480" t="s">
        <v>25</v>
      </c>
      <c r="C22" s="322">
        <v>10</v>
      </c>
      <c r="D22" s="323">
        <v>7770</v>
      </c>
      <c r="E22" s="322">
        <v>6</v>
      </c>
      <c r="F22" s="323">
        <v>7760</v>
      </c>
      <c r="G22" s="322">
        <v>11</v>
      </c>
      <c r="H22" s="323">
        <v>20740</v>
      </c>
      <c r="I22" s="322">
        <v>12</v>
      </c>
      <c r="J22" s="323">
        <v>18920</v>
      </c>
      <c r="K22" s="322">
        <v>12</v>
      </c>
      <c r="L22" s="323">
        <v>14280</v>
      </c>
      <c r="M22" s="322">
        <v>8</v>
      </c>
      <c r="N22" s="323">
        <v>18340</v>
      </c>
      <c r="O22" s="322">
        <v>2</v>
      </c>
      <c r="P22" s="323">
        <v>14763</v>
      </c>
      <c r="Q22" s="322">
        <v>2</v>
      </c>
      <c r="R22" s="323">
        <v>25529</v>
      </c>
      <c r="S22" s="322">
        <v>12</v>
      </c>
      <c r="T22" s="323">
        <v>3894</v>
      </c>
      <c r="U22" s="322">
        <v>11</v>
      </c>
      <c r="V22" s="323">
        <v>4118</v>
      </c>
      <c r="W22" s="322">
        <v>8</v>
      </c>
      <c r="X22" s="323">
        <v>13820</v>
      </c>
      <c r="Y22" s="322">
        <v>7</v>
      </c>
      <c r="Z22" s="323">
        <v>16240</v>
      </c>
      <c r="AA22" s="485">
        <v>101</v>
      </c>
      <c r="AB22" s="486">
        <v>166174</v>
      </c>
      <c r="AC22" s="521">
        <v>12</v>
      </c>
      <c r="AD22" s="165"/>
    </row>
    <row r="23" spans="1:32" ht="13.5" thickTop="1" x14ac:dyDescent="0.2"/>
    <row r="25" spans="1:32" ht="18" x14ac:dyDescent="0.25">
      <c r="B25" s="471" t="s">
        <v>116</v>
      </c>
      <c r="C25" s="136"/>
      <c r="D25" s="136"/>
      <c r="E25" s="471" t="s">
        <v>586</v>
      </c>
      <c r="F25" s="471"/>
      <c r="G25" s="136"/>
      <c r="H25" s="136"/>
      <c r="O25" s="471" t="s">
        <v>231</v>
      </c>
      <c r="P25" s="136"/>
      <c r="R25" s="471" t="s">
        <v>950</v>
      </c>
    </row>
    <row r="26" spans="1:32" ht="18" x14ac:dyDescent="0.25">
      <c r="B26" s="136"/>
      <c r="C26" s="136"/>
      <c r="D26" s="136"/>
      <c r="E26" s="471" t="s">
        <v>939</v>
      </c>
      <c r="F26" s="136"/>
      <c r="G26" s="136"/>
      <c r="H26" s="136"/>
      <c r="R26" s="471" t="s">
        <v>450</v>
      </c>
    </row>
    <row r="27" spans="1:32" ht="18" x14ac:dyDescent="0.25">
      <c r="B27" s="136"/>
      <c r="C27" s="136"/>
      <c r="D27" s="136"/>
      <c r="E27" s="471" t="s">
        <v>938</v>
      </c>
      <c r="F27" s="471"/>
      <c r="G27" s="136"/>
      <c r="H27" s="136"/>
      <c r="R27" s="471" t="s">
        <v>953</v>
      </c>
    </row>
    <row r="28" spans="1:32" ht="18" customHeight="1" x14ac:dyDescent="0.2"/>
    <row r="29" spans="1:32" ht="18" customHeight="1" x14ac:dyDescent="0.25">
      <c r="F29" s="471"/>
      <c r="R29" s="471"/>
    </row>
  </sheetData>
  <sortState xmlns:xlrd2="http://schemas.microsoft.com/office/spreadsheetml/2017/richdata2" ref="B11:AB22">
    <sortCondition ref="AA11:AA22"/>
    <sortCondition descending="1" ref="AB11:AB22"/>
  </sortState>
  <mergeCells count="27">
    <mergeCell ref="A8:A10"/>
    <mergeCell ref="B8:B10"/>
    <mergeCell ref="C8:D8"/>
    <mergeCell ref="E8:F8"/>
    <mergeCell ref="G8:H8"/>
    <mergeCell ref="C9:D9"/>
    <mergeCell ref="E9:F9"/>
    <mergeCell ref="G9:H9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C9"/>
    <mergeCell ref="S9:T9"/>
    <mergeCell ref="U9:V9"/>
    <mergeCell ref="W9:X9"/>
    <mergeCell ref="Y9:Z9"/>
    <mergeCell ref="I9:J9"/>
    <mergeCell ref="K9:L9"/>
    <mergeCell ref="M9:N9"/>
    <mergeCell ref="O9:P9"/>
    <mergeCell ref="Q9:R9"/>
  </mergeCells>
  <pageMargins left="0.78749999999999998" right="0.78749999999999998" top="0.27569444444444402" bottom="0.59027777777777801" header="0.51180555555555496" footer="0.51180555555555496"/>
  <pageSetup paperSize="9" firstPageNumber="0" orientation="portrait" horizontalDpi="4294967293" verticalDpi="0" r:id="rId1"/>
  <headerFooter>
    <oddFooter>&amp;C&amp;14&amp;XProgram za izračun rezultata i provođenje natjecanja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207C-1073-498B-816F-7C5F355F456D}">
  <dimension ref="A1:V36"/>
  <sheetViews>
    <sheetView workbookViewId="0">
      <selection activeCell="T32" sqref="T32"/>
    </sheetView>
  </sheetViews>
  <sheetFormatPr defaultRowHeight="12.75" x14ac:dyDescent="0.2"/>
  <cols>
    <col min="1" max="1" width="4.7109375" customWidth="1"/>
    <col min="2" max="2" width="21" customWidth="1"/>
    <col min="3" max="3" width="20.7109375" customWidth="1"/>
    <col min="4" max="4" width="4.85546875" customWidth="1"/>
    <col min="5" max="5" width="8.140625" customWidth="1"/>
    <col min="6" max="6" width="5" customWidth="1"/>
    <col min="7" max="7" width="8" customWidth="1"/>
    <col min="8" max="8" width="4.7109375" customWidth="1"/>
    <col min="9" max="9" width="7.7109375" customWidth="1"/>
    <col min="10" max="10" width="4.7109375" customWidth="1"/>
    <col min="11" max="11" width="8" customWidth="1"/>
    <col min="12" max="12" width="4.7109375" customWidth="1"/>
    <col min="13" max="13" width="8" customWidth="1"/>
    <col min="14" max="14" width="5.140625" customWidth="1"/>
    <col min="15" max="15" width="8" customWidth="1"/>
    <col min="16" max="16" width="4.85546875" customWidth="1"/>
    <col min="17" max="17" width="8.140625" customWidth="1"/>
    <col min="18" max="18" width="4.85546875" customWidth="1"/>
    <col min="19" max="19" width="7.85546875" customWidth="1"/>
    <col min="20" max="20" width="6.140625" customWidth="1"/>
  </cols>
  <sheetData>
    <row r="1" spans="1:22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2" x14ac:dyDescent="0.2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</row>
    <row r="3" spans="1:22" x14ac:dyDescent="0.2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</row>
    <row r="4" spans="1:22" ht="20.25" x14ac:dyDescent="0.3">
      <c r="A4" s="149"/>
      <c r="B4" s="678" t="s">
        <v>797</v>
      </c>
      <c r="C4" s="1081"/>
      <c r="D4" s="153"/>
      <c r="E4" s="150"/>
      <c r="F4" s="150"/>
      <c r="G4" s="679"/>
      <c r="H4" s="679"/>
      <c r="I4" s="679"/>
      <c r="J4" s="679"/>
      <c r="K4" s="680" t="s">
        <v>1</v>
      </c>
      <c r="L4" s="679"/>
      <c r="M4" s="679"/>
      <c r="N4" s="679"/>
      <c r="O4" s="150"/>
      <c r="P4" s="150"/>
      <c r="Q4" s="150"/>
      <c r="R4" s="150"/>
      <c r="S4" s="150"/>
      <c r="T4" s="150"/>
      <c r="U4" s="150"/>
    </row>
    <row r="5" spans="1:22" ht="20.25" x14ac:dyDescent="0.3">
      <c r="A5" s="149"/>
      <c r="B5" s="678" t="s">
        <v>798</v>
      </c>
      <c r="C5" s="1082"/>
      <c r="D5" s="150"/>
      <c r="E5" s="150"/>
      <c r="F5" s="150"/>
      <c r="G5" s="679"/>
      <c r="H5" s="679"/>
      <c r="I5" s="679"/>
      <c r="J5" s="679"/>
      <c r="K5" s="681" t="s">
        <v>619</v>
      </c>
      <c r="L5" s="679"/>
      <c r="M5" s="679"/>
      <c r="N5" s="679"/>
      <c r="O5" s="150"/>
      <c r="P5" s="150"/>
      <c r="Q5" s="150"/>
      <c r="R5" s="150"/>
      <c r="S5" s="150"/>
      <c r="T5" s="150"/>
      <c r="U5" s="150"/>
    </row>
    <row r="6" spans="1:22" ht="20.25" x14ac:dyDescent="0.3">
      <c r="A6" s="149"/>
      <c r="B6" s="150"/>
      <c r="C6" s="150"/>
      <c r="D6" s="150"/>
      <c r="E6" s="150"/>
      <c r="F6" s="150"/>
      <c r="G6" s="679"/>
      <c r="H6" s="679"/>
      <c r="I6" s="679"/>
      <c r="J6" s="679"/>
      <c r="K6" s="682" t="s">
        <v>26</v>
      </c>
      <c r="L6" s="679"/>
      <c r="M6" s="679"/>
      <c r="N6" s="679"/>
      <c r="O6" s="150"/>
      <c r="P6" s="150"/>
      <c r="Q6" s="150"/>
      <c r="R6" s="150"/>
      <c r="S6" s="150"/>
      <c r="T6" s="150"/>
      <c r="U6" s="150"/>
    </row>
    <row r="8" spans="1:22" ht="13.5" thickBot="1" x14ac:dyDescent="0.25"/>
    <row r="9" spans="1:22" ht="14.25" thickTop="1" thickBot="1" x14ac:dyDescent="0.25">
      <c r="A9" s="1543" t="s">
        <v>4</v>
      </c>
      <c r="B9" s="1559" t="s">
        <v>27</v>
      </c>
      <c r="C9" s="1560" t="s">
        <v>5</v>
      </c>
      <c r="D9" s="1557" t="s">
        <v>6</v>
      </c>
      <c r="E9" s="1557"/>
      <c r="F9" s="1561" t="s">
        <v>7</v>
      </c>
      <c r="G9" s="1561"/>
      <c r="H9" s="1557" t="s">
        <v>8</v>
      </c>
      <c r="I9" s="1557"/>
      <c r="J9" s="1561" t="s">
        <v>9</v>
      </c>
      <c r="K9" s="1561"/>
      <c r="L9" s="1557" t="s">
        <v>10</v>
      </c>
      <c r="M9" s="1557"/>
      <c r="N9" s="1561" t="s">
        <v>11</v>
      </c>
      <c r="O9" s="1561"/>
      <c r="P9" s="1557" t="s">
        <v>12</v>
      </c>
      <c r="Q9" s="1557"/>
      <c r="R9" s="1561" t="s">
        <v>13</v>
      </c>
      <c r="S9" s="1561"/>
      <c r="T9" s="1562" t="s">
        <v>18</v>
      </c>
      <c r="U9" s="1562"/>
      <c r="V9" s="1562"/>
    </row>
    <row r="10" spans="1:22" ht="39" customHeight="1" thickTop="1" thickBot="1" x14ac:dyDescent="0.25">
      <c r="A10" s="1543"/>
      <c r="B10" s="1559"/>
      <c r="C10" s="1560"/>
      <c r="D10" s="1558" t="s">
        <v>774</v>
      </c>
      <c r="E10" s="1558"/>
      <c r="F10" s="1558" t="s">
        <v>775</v>
      </c>
      <c r="G10" s="1558"/>
      <c r="H10" s="1558" t="s">
        <v>776</v>
      </c>
      <c r="I10" s="1558"/>
      <c r="J10" s="1558" t="s">
        <v>777</v>
      </c>
      <c r="K10" s="1558"/>
      <c r="L10" s="1558" t="s">
        <v>778</v>
      </c>
      <c r="M10" s="1558"/>
      <c r="N10" s="1558" t="s">
        <v>779</v>
      </c>
      <c r="O10" s="1558"/>
      <c r="P10" s="1563" t="s">
        <v>780</v>
      </c>
      <c r="Q10" s="1563"/>
      <c r="R10" s="1563" t="s">
        <v>933</v>
      </c>
      <c r="S10" s="1563"/>
      <c r="T10" s="1562"/>
      <c r="U10" s="1562"/>
      <c r="V10" s="1562"/>
    </row>
    <row r="11" spans="1:22" ht="3" customHeight="1" thickTop="1" x14ac:dyDescent="0.2">
      <c r="A11" s="1543"/>
      <c r="B11" s="1559"/>
      <c r="C11" s="1560"/>
      <c r="D11" s="255"/>
      <c r="E11" s="256"/>
      <c r="F11" s="257"/>
      <c r="G11" s="258"/>
      <c r="H11" s="255"/>
      <c r="I11" s="256"/>
      <c r="J11" s="257"/>
      <c r="K11" s="258"/>
      <c r="L11" s="255"/>
      <c r="M11" s="256"/>
      <c r="N11" s="257"/>
      <c r="O11" s="259"/>
      <c r="P11" s="255"/>
      <c r="Q11" s="256"/>
      <c r="R11" s="257"/>
      <c r="S11" s="258"/>
      <c r="T11" s="255"/>
      <c r="U11" s="260"/>
      <c r="V11" s="261"/>
    </row>
    <row r="12" spans="1:22" ht="15.75" x14ac:dyDescent="0.2">
      <c r="A12" s="222"/>
      <c r="B12" s="262"/>
      <c r="C12" s="263"/>
      <c r="D12" s="264" t="s">
        <v>19</v>
      </c>
      <c r="E12" s="265" t="s">
        <v>20</v>
      </c>
      <c r="F12" s="266" t="s">
        <v>19</v>
      </c>
      <c r="G12" s="267" t="s">
        <v>20</v>
      </c>
      <c r="H12" s="264" t="s">
        <v>19</v>
      </c>
      <c r="I12" s="265" t="s">
        <v>20</v>
      </c>
      <c r="J12" s="266" t="s">
        <v>19</v>
      </c>
      <c r="K12" s="267" t="s">
        <v>20</v>
      </c>
      <c r="L12" s="264" t="s">
        <v>19</v>
      </c>
      <c r="M12" s="265" t="s">
        <v>20</v>
      </c>
      <c r="N12" s="266" t="s">
        <v>19</v>
      </c>
      <c r="O12" s="268" t="s">
        <v>20</v>
      </c>
      <c r="P12" s="264" t="s">
        <v>19</v>
      </c>
      <c r="Q12" s="265" t="s">
        <v>20</v>
      </c>
      <c r="R12" s="266" t="s">
        <v>19</v>
      </c>
      <c r="S12" s="267" t="s">
        <v>20</v>
      </c>
      <c r="T12" s="264" t="s">
        <v>19</v>
      </c>
      <c r="U12" s="268" t="s">
        <v>20</v>
      </c>
      <c r="V12" s="269" t="s">
        <v>84</v>
      </c>
    </row>
    <row r="13" spans="1:22" ht="0.75" customHeight="1" thickBot="1" x14ac:dyDescent="0.25">
      <c r="A13" s="232"/>
      <c r="B13" s="100"/>
      <c r="C13" s="101"/>
      <c r="D13" s="102"/>
      <c r="E13" s="103"/>
      <c r="F13" s="104"/>
      <c r="G13" s="105"/>
      <c r="H13" s="102"/>
      <c r="I13" s="103"/>
      <c r="J13" s="104"/>
      <c r="K13" s="105"/>
      <c r="L13" s="102"/>
      <c r="M13" s="103"/>
      <c r="N13" s="104"/>
      <c r="O13" s="105"/>
      <c r="P13" s="102"/>
      <c r="Q13" s="103"/>
      <c r="R13" s="104"/>
      <c r="S13" s="105"/>
      <c r="T13" s="106"/>
      <c r="U13" s="107"/>
      <c r="V13" s="108"/>
    </row>
    <row r="14" spans="1:22" ht="15.75" customHeight="1" x14ac:dyDescent="0.2">
      <c r="A14" s="23">
        <v>1</v>
      </c>
      <c r="B14" s="1114" t="s">
        <v>790</v>
      </c>
      <c r="C14" s="139" t="s">
        <v>782</v>
      </c>
      <c r="D14" s="578">
        <v>1</v>
      </c>
      <c r="E14" s="669">
        <v>10306</v>
      </c>
      <c r="F14" s="584">
        <v>2</v>
      </c>
      <c r="G14" s="586">
        <v>8555</v>
      </c>
      <c r="H14" s="578">
        <v>1</v>
      </c>
      <c r="I14" s="580">
        <v>1763</v>
      </c>
      <c r="J14" s="584">
        <v>5</v>
      </c>
      <c r="K14" s="590">
        <v>743</v>
      </c>
      <c r="L14" s="578">
        <v>2</v>
      </c>
      <c r="M14" s="580">
        <v>8060</v>
      </c>
      <c r="N14" s="584">
        <v>1</v>
      </c>
      <c r="O14" s="593">
        <v>14820</v>
      </c>
      <c r="P14" s="140">
        <v>2</v>
      </c>
      <c r="Q14" s="141">
        <v>4932</v>
      </c>
      <c r="R14" s="142">
        <v>1</v>
      </c>
      <c r="S14" s="143">
        <v>10522</v>
      </c>
      <c r="T14" s="596">
        <v>15</v>
      </c>
      <c r="U14" s="651">
        <v>59701</v>
      </c>
      <c r="V14" s="359">
        <v>1</v>
      </c>
    </row>
    <row r="15" spans="1:22" ht="15.75" x14ac:dyDescent="0.2">
      <c r="A15" s="24">
        <v>2</v>
      </c>
      <c r="B15" s="439" t="s">
        <v>793</v>
      </c>
      <c r="C15" s="77" t="s">
        <v>783</v>
      </c>
      <c r="D15" s="440">
        <v>2</v>
      </c>
      <c r="E15" s="670">
        <v>7297</v>
      </c>
      <c r="F15" s="442">
        <v>4</v>
      </c>
      <c r="G15" s="464">
        <v>2442</v>
      </c>
      <c r="H15" s="440">
        <v>1</v>
      </c>
      <c r="I15" s="441">
        <v>1671</v>
      </c>
      <c r="J15" s="442">
        <v>5</v>
      </c>
      <c r="K15" s="443">
        <v>638</v>
      </c>
      <c r="L15" s="440">
        <v>1</v>
      </c>
      <c r="M15" s="441">
        <v>9770</v>
      </c>
      <c r="N15" s="442">
        <v>1</v>
      </c>
      <c r="O15" s="444">
        <v>10140</v>
      </c>
      <c r="P15" s="109">
        <v>1</v>
      </c>
      <c r="Q15" s="110">
        <v>11054</v>
      </c>
      <c r="R15" s="111">
        <v>1</v>
      </c>
      <c r="S15" s="112">
        <v>2717</v>
      </c>
      <c r="T15" s="337">
        <v>16</v>
      </c>
      <c r="U15" s="652">
        <v>45729</v>
      </c>
      <c r="V15" s="359">
        <v>2</v>
      </c>
    </row>
    <row r="16" spans="1:22" ht="15.75" x14ac:dyDescent="0.2">
      <c r="A16" s="23">
        <v>3</v>
      </c>
      <c r="B16" s="439" t="s">
        <v>722</v>
      </c>
      <c r="C16" s="77" t="s">
        <v>783</v>
      </c>
      <c r="D16" s="440">
        <v>4</v>
      </c>
      <c r="E16" s="670">
        <v>4026</v>
      </c>
      <c r="F16" s="442">
        <v>1</v>
      </c>
      <c r="G16" s="464">
        <v>11111</v>
      </c>
      <c r="H16" s="440">
        <v>3</v>
      </c>
      <c r="I16" s="441">
        <v>1037</v>
      </c>
      <c r="J16" s="442">
        <v>2</v>
      </c>
      <c r="K16" s="443">
        <v>1171</v>
      </c>
      <c r="L16" s="440">
        <v>1</v>
      </c>
      <c r="M16" s="441">
        <v>8260</v>
      </c>
      <c r="N16" s="442">
        <v>3</v>
      </c>
      <c r="O16" s="444">
        <v>5460</v>
      </c>
      <c r="P16" s="109">
        <v>2</v>
      </c>
      <c r="Q16" s="110">
        <v>1435</v>
      </c>
      <c r="R16" s="111">
        <v>2</v>
      </c>
      <c r="S16" s="112">
        <v>1295</v>
      </c>
      <c r="T16" s="337">
        <v>18</v>
      </c>
      <c r="U16" s="652">
        <v>33795</v>
      </c>
      <c r="V16" s="360">
        <v>3</v>
      </c>
    </row>
    <row r="17" spans="1:22" ht="15.75" x14ac:dyDescent="0.2">
      <c r="A17" s="23">
        <v>4</v>
      </c>
      <c r="B17" s="439" t="s">
        <v>791</v>
      </c>
      <c r="C17" s="77" t="s">
        <v>782</v>
      </c>
      <c r="D17" s="440">
        <v>1</v>
      </c>
      <c r="E17" s="670">
        <v>12303</v>
      </c>
      <c r="F17" s="442">
        <v>1</v>
      </c>
      <c r="G17" s="464">
        <v>7693</v>
      </c>
      <c r="H17" s="440">
        <v>4</v>
      </c>
      <c r="I17" s="441">
        <v>1220</v>
      </c>
      <c r="J17" s="442">
        <v>1</v>
      </c>
      <c r="K17" s="443">
        <v>5077</v>
      </c>
      <c r="L17" s="440">
        <v>3</v>
      </c>
      <c r="M17" s="441">
        <v>5470</v>
      </c>
      <c r="N17" s="442">
        <v>4</v>
      </c>
      <c r="O17" s="444">
        <v>2135</v>
      </c>
      <c r="P17" s="109">
        <v>3</v>
      </c>
      <c r="Q17" s="110">
        <v>896</v>
      </c>
      <c r="R17" s="111">
        <v>3</v>
      </c>
      <c r="S17" s="112">
        <v>1191</v>
      </c>
      <c r="T17" s="337">
        <v>20</v>
      </c>
      <c r="U17" s="652">
        <v>35985</v>
      </c>
      <c r="V17" s="360">
        <v>4</v>
      </c>
    </row>
    <row r="18" spans="1:22" ht="15.75" x14ac:dyDescent="0.2">
      <c r="A18" s="24">
        <v>5</v>
      </c>
      <c r="B18" s="439" t="s">
        <v>792</v>
      </c>
      <c r="C18" s="77" t="s">
        <v>782</v>
      </c>
      <c r="D18" s="440">
        <v>1</v>
      </c>
      <c r="E18" s="670">
        <v>8090</v>
      </c>
      <c r="F18" s="442">
        <v>5</v>
      </c>
      <c r="G18" s="464">
        <v>725</v>
      </c>
      <c r="H18" s="440">
        <v>4</v>
      </c>
      <c r="I18" s="441">
        <v>1015</v>
      </c>
      <c r="J18" s="442">
        <v>2</v>
      </c>
      <c r="K18" s="443">
        <v>822</v>
      </c>
      <c r="L18" s="440">
        <v>2</v>
      </c>
      <c r="M18" s="441">
        <v>5535</v>
      </c>
      <c r="N18" s="442">
        <v>2</v>
      </c>
      <c r="O18" s="444">
        <v>7010</v>
      </c>
      <c r="P18" s="109">
        <v>5</v>
      </c>
      <c r="Q18" s="110">
        <v>37</v>
      </c>
      <c r="R18" s="111">
        <v>1</v>
      </c>
      <c r="S18" s="112">
        <v>1517</v>
      </c>
      <c r="T18" s="337">
        <v>22</v>
      </c>
      <c r="U18" s="652">
        <v>24751</v>
      </c>
      <c r="V18" s="359">
        <v>5</v>
      </c>
    </row>
    <row r="19" spans="1:22" ht="15.75" x14ac:dyDescent="0.2">
      <c r="A19" s="23">
        <v>6</v>
      </c>
      <c r="B19" s="439" t="s">
        <v>788</v>
      </c>
      <c r="C19" s="77" t="s">
        <v>851</v>
      </c>
      <c r="D19" s="440">
        <v>2</v>
      </c>
      <c r="E19" s="670">
        <v>5042</v>
      </c>
      <c r="F19" s="442">
        <v>4</v>
      </c>
      <c r="G19" s="464">
        <v>3727</v>
      </c>
      <c r="H19" s="440">
        <v>5</v>
      </c>
      <c r="I19" s="441">
        <v>996</v>
      </c>
      <c r="J19" s="442">
        <v>1</v>
      </c>
      <c r="K19" s="443">
        <v>1452</v>
      </c>
      <c r="L19" s="440">
        <v>1</v>
      </c>
      <c r="M19" s="441">
        <v>5845</v>
      </c>
      <c r="N19" s="442">
        <v>4</v>
      </c>
      <c r="O19" s="444">
        <v>3755</v>
      </c>
      <c r="P19" s="109">
        <v>4</v>
      </c>
      <c r="Q19" s="110">
        <v>224</v>
      </c>
      <c r="R19" s="111">
        <v>2</v>
      </c>
      <c r="S19" s="112">
        <v>1895</v>
      </c>
      <c r="T19" s="337">
        <v>23</v>
      </c>
      <c r="U19" s="652">
        <v>22936</v>
      </c>
      <c r="V19" s="360">
        <v>6</v>
      </c>
    </row>
    <row r="20" spans="1:22" ht="15.75" x14ac:dyDescent="0.2">
      <c r="A20" s="23">
        <v>7</v>
      </c>
      <c r="B20" s="439" t="s">
        <v>852</v>
      </c>
      <c r="C20" s="77" t="s">
        <v>783</v>
      </c>
      <c r="D20" s="440">
        <v>5</v>
      </c>
      <c r="E20" s="670">
        <v>1027</v>
      </c>
      <c r="F20" s="442">
        <v>1</v>
      </c>
      <c r="G20" s="464">
        <v>9780</v>
      </c>
      <c r="H20" s="440">
        <v>3</v>
      </c>
      <c r="I20" s="441">
        <v>1571</v>
      </c>
      <c r="J20" s="442">
        <v>4</v>
      </c>
      <c r="K20" s="443">
        <v>1261</v>
      </c>
      <c r="L20" s="440">
        <v>4</v>
      </c>
      <c r="M20" s="441">
        <v>4325</v>
      </c>
      <c r="N20" s="442">
        <v>2</v>
      </c>
      <c r="O20" s="444">
        <v>12200</v>
      </c>
      <c r="P20" s="109">
        <v>2</v>
      </c>
      <c r="Q20" s="110">
        <v>1300</v>
      </c>
      <c r="R20" s="111">
        <v>4</v>
      </c>
      <c r="S20" s="112">
        <v>398</v>
      </c>
      <c r="T20" s="337">
        <v>25</v>
      </c>
      <c r="U20" s="652">
        <v>31862</v>
      </c>
      <c r="V20" s="359">
        <v>7</v>
      </c>
    </row>
    <row r="21" spans="1:22" ht="15.75" x14ac:dyDescent="0.2">
      <c r="A21" s="24">
        <v>8</v>
      </c>
      <c r="B21" s="439" t="s">
        <v>787</v>
      </c>
      <c r="C21" s="77" t="s">
        <v>851</v>
      </c>
      <c r="D21" s="440">
        <v>2</v>
      </c>
      <c r="E21" s="670">
        <v>4359</v>
      </c>
      <c r="F21" s="442">
        <v>4</v>
      </c>
      <c r="G21" s="464">
        <v>6541</v>
      </c>
      <c r="H21" s="440">
        <v>5</v>
      </c>
      <c r="I21" s="441">
        <v>492</v>
      </c>
      <c r="J21" s="442">
        <v>5</v>
      </c>
      <c r="K21" s="443">
        <v>897</v>
      </c>
      <c r="L21" s="440">
        <v>3</v>
      </c>
      <c r="M21" s="441">
        <v>3370</v>
      </c>
      <c r="N21" s="442">
        <v>1</v>
      </c>
      <c r="O21" s="444">
        <v>10800</v>
      </c>
      <c r="P21" s="109">
        <v>1</v>
      </c>
      <c r="Q21" s="110">
        <v>1889</v>
      </c>
      <c r="R21" s="111">
        <v>5</v>
      </c>
      <c r="S21" s="112">
        <v>60</v>
      </c>
      <c r="T21" s="337">
        <v>26</v>
      </c>
      <c r="U21" s="652">
        <v>28408</v>
      </c>
      <c r="V21" s="360">
        <v>8</v>
      </c>
    </row>
    <row r="22" spans="1:22" ht="15.75" x14ac:dyDescent="0.2">
      <c r="A22" s="23">
        <v>9</v>
      </c>
      <c r="B22" s="439" t="s">
        <v>789</v>
      </c>
      <c r="C22" s="77" t="s">
        <v>851</v>
      </c>
      <c r="D22" s="440">
        <v>4</v>
      </c>
      <c r="E22" s="670">
        <v>3242</v>
      </c>
      <c r="F22" s="442">
        <v>5</v>
      </c>
      <c r="G22" s="464">
        <v>454</v>
      </c>
      <c r="H22" s="440">
        <v>3</v>
      </c>
      <c r="I22" s="441">
        <v>1281</v>
      </c>
      <c r="J22" s="442">
        <v>3</v>
      </c>
      <c r="K22" s="443">
        <v>777</v>
      </c>
      <c r="L22" s="440">
        <v>2</v>
      </c>
      <c r="M22" s="441">
        <v>7535</v>
      </c>
      <c r="N22" s="442">
        <v>2</v>
      </c>
      <c r="O22" s="444">
        <v>8880</v>
      </c>
      <c r="P22" s="109">
        <v>4</v>
      </c>
      <c r="Q22" s="110">
        <v>0.1</v>
      </c>
      <c r="R22" s="111">
        <v>3</v>
      </c>
      <c r="S22" s="112">
        <v>1226</v>
      </c>
      <c r="T22" s="337">
        <v>26</v>
      </c>
      <c r="U22" s="652">
        <v>23395.1</v>
      </c>
      <c r="V22" s="359">
        <v>9</v>
      </c>
    </row>
    <row r="23" spans="1:22" ht="15.75" x14ac:dyDescent="0.2">
      <c r="A23" s="23">
        <v>10</v>
      </c>
      <c r="B23" s="439" t="s">
        <v>796</v>
      </c>
      <c r="C23" s="77" t="s">
        <v>850</v>
      </c>
      <c r="D23" s="440">
        <v>3</v>
      </c>
      <c r="E23" s="670">
        <v>7201</v>
      </c>
      <c r="F23" s="442">
        <v>2</v>
      </c>
      <c r="G23" s="464">
        <v>5776</v>
      </c>
      <c r="H23" s="440">
        <v>2</v>
      </c>
      <c r="I23" s="441">
        <v>1550</v>
      </c>
      <c r="J23" s="442">
        <v>4</v>
      </c>
      <c r="K23" s="443">
        <v>817</v>
      </c>
      <c r="L23" s="440">
        <v>5</v>
      </c>
      <c r="M23" s="441">
        <v>1490</v>
      </c>
      <c r="N23" s="442">
        <v>5</v>
      </c>
      <c r="O23" s="444">
        <v>675</v>
      </c>
      <c r="P23" s="109">
        <v>3</v>
      </c>
      <c r="Q23" s="110">
        <v>112</v>
      </c>
      <c r="R23" s="111">
        <v>3</v>
      </c>
      <c r="S23" s="112">
        <v>709</v>
      </c>
      <c r="T23" s="337">
        <v>27</v>
      </c>
      <c r="U23" s="652">
        <v>18330</v>
      </c>
      <c r="V23" s="359">
        <v>10</v>
      </c>
    </row>
    <row r="24" spans="1:22" ht="15.75" customHeight="1" x14ac:dyDescent="0.25">
      <c r="A24" s="24">
        <v>11</v>
      </c>
      <c r="B24" s="1115" t="s">
        <v>795</v>
      </c>
      <c r="C24" s="77" t="s">
        <v>850</v>
      </c>
      <c r="D24" s="440">
        <v>3</v>
      </c>
      <c r="E24" s="670">
        <v>3396</v>
      </c>
      <c r="F24" s="442">
        <v>3</v>
      </c>
      <c r="G24" s="464">
        <v>7240</v>
      </c>
      <c r="H24" s="440">
        <v>4</v>
      </c>
      <c r="I24" s="441">
        <v>1099</v>
      </c>
      <c r="J24" s="442">
        <v>1</v>
      </c>
      <c r="K24" s="443">
        <v>1013</v>
      </c>
      <c r="L24" s="440">
        <v>5</v>
      </c>
      <c r="M24" s="441">
        <v>650</v>
      </c>
      <c r="N24" s="442">
        <v>5</v>
      </c>
      <c r="O24" s="444">
        <v>1480</v>
      </c>
      <c r="P24" s="109">
        <v>1</v>
      </c>
      <c r="Q24" s="110">
        <v>2521</v>
      </c>
      <c r="R24" s="111">
        <v>5</v>
      </c>
      <c r="S24" s="112">
        <v>902</v>
      </c>
      <c r="T24" s="337">
        <v>27</v>
      </c>
      <c r="U24" s="652">
        <v>18301</v>
      </c>
      <c r="V24" s="359">
        <v>11</v>
      </c>
    </row>
    <row r="25" spans="1:22" ht="15.75" x14ac:dyDescent="0.2">
      <c r="A25" s="23">
        <v>12</v>
      </c>
      <c r="B25" s="439" t="s">
        <v>785</v>
      </c>
      <c r="C25" s="77" t="s">
        <v>781</v>
      </c>
      <c r="D25" s="440">
        <v>4</v>
      </c>
      <c r="E25" s="670">
        <v>1677</v>
      </c>
      <c r="F25" s="442">
        <v>3</v>
      </c>
      <c r="G25" s="464">
        <v>6706</v>
      </c>
      <c r="H25" s="440">
        <v>1</v>
      </c>
      <c r="I25" s="441">
        <v>1885</v>
      </c>
      <c r="J25" s="442">
        <v>3</v>
      </c>
      <c r="K25" s="443">
        <v>1137</v>
      </c>
      <c r="L25" s="440">
        <v>6</v>
      </c>
      <c r="M25" s="441">
        <v>0</v>
      </c>
      <c r="N25" s="442">
        <v>3</v>
      </c>
      <c r="O25" s="444">
        <v>4240</v>
      </c>
      <c r="P25" s="109">
        <v>3</v>
      </c>
      <c r="Q25" s="110">
        <v>726</v>
      </c>
      <c r="R25" s="111">
        <v>4</v>
      </c>
      <c r="S25" s="112">
        <v>1021</v>
      </c>
      <c r="T25" s="337">
        <v>27</v>
      </c>
      <c r="U25" s="652">
        <v>17392</v>
      </c>
      <c r="V25" s="360">
        <v>12</v>
      </c>
    </row>
    <row r="26" spans="1:22" ht="15.75" x14ac:dyDescent="0.2">
      <c r="A26" s="23">
        <v>13</v>
      </c>
      <c r="B26" s="439" t="s">
        <v>786</v>
      </c>
      <c r="C26" s="77" t="s">
        <v>781</v>
      </c>
      <c r="D26" s="440">
        <v>5</v>
      </c>
      <c r="E26" s="670">
        <v>987</v>
      </c>
      <c r="F26" s="442">
        <v>2</v>
      </c>
      <c r="G26" s="464">
        <v>8600</v>
      </c>
      <c r="H26" s="440">
        <v>2</v>
      </c>
      <c r="I26" s="441">
        <v>1591</v>
      </c>
      <c r="J26" s="442">
        <v>2</v>
      </c>
      <c r="K26" s="443">
        <v>3621</v>
      </c>
      <c r="L26" s="440">
        <v>5</v>
      </c>
      <c r="M26" s="441">
        <v>0</v>
      </c>
      <c r="N26" s="442">
        <v>3</v>
      </c>
      <c r="O26" s="444">
        <v>5645</v>
      </c>
      <c r="P26" s="109">
        <v>6</v>
      </c>
      <c r="Q26" s="110">
        <v>0</v>
      </c>
      <c r="R26" s="111">
        <v>6</v>
      </c>
      <c r="S26" s="112">
        <v>0</v>
      </c>
      <c r="T26" s="337">
        <v>31</v>
      </c>
      <c r="U26" s="652">
        <v>20444</v>
      </c>
      <c r="V26" s="359">
        <v>13</v>
      </c>
    </row>
    <row r="27" spans="1:22" ht="15.75" x14ac:dyDescent="0.2">
      <c r="A27" s="24">
        <v>14</v>
      </c>
      <c r="B27" s="439" t="s">
        <v>784</v>
      </c>
      <c r="C27" s="77" t="s">
        <v>781</v>
      </c>
      <c r="D27" s="440">
        <v>3</v>
      </c>
      <c r="E27" s="670">
        <v>4046</v>
      </c>
      <c r="F27" s="442">
        <v>3</v>
      </c>
      <c r="G27" s="464">
        <v>2503</v>
      </c>
      <c r="H27" s="440">
        <v>5</v>
      </c>
      <c r="I27" s="441">
        <v>1209</v>
      </c>
      <c r="J27" s="442">
        <v>4</v>
      </c>
      <c r="K27" s="443">
        <v>642</v>
      </c>
      <c r="L27" s="440">
        <v>4</v>
      </c>
      <c r="M27" s="441">
        <v>4010</v>
      </c>
      <c r="N27" s="442">
        <v>6</v>
      </c>
      <c r="O27" s="444">
        <v>0</v>
      </c>
      <c r="P27" s="109">
        <v>4</v>
      </c>
      <c r="Q27" s="110">
        <v>675</v>
      </c>
      <c r="R27" s="111">
        <v>4</v>
      </c>
      <c r="S27" s="112">
        <v>890</v>
      </c>
      <c r="T27" s="337">
        <v>33</v>
      </c>
      <c r="U27" s="652">
        <v>13975</v>
      </c>
      <c r="V27" s="360">
        <v>14</v>
      </c>
    </row>
    <row r="28" spans="1:22" ht="15.75" x14ac:dyDescent="0.2">
      <c r="A28" s="23">
        <v>15</v>
      </c>
      <c r="B28" s="439" t="s">
        <v>794</v>
      </c>
      <c r="C28" s="77" t="s">
        <v>850</v>
      </c>
      <c r="D28" s="440">
        <v>5</v>
      </c>
      <c r="E28" s="670">
        <v>1622</v>
      </c>
      <c r="F28" s="442">
        <v>5</v>
      </c>
      <c r="G28" s="464">
        <v>2313</v>
      </c>
      <c r="H28" s="440">
        <v>2</v>
      </c>
      <c r="I28" s="441">
        <v>1468</v>
      </c>
      <c r="J28" s="442">
        <v>3</v>
      </c>
      <c r="K28" s="443">
        <v>2098</v>
      </c>
      <c r="L28" s="440">
        <v>4</v>
      </c>
      <c r="M28" s="441">
        <v>2025</v>
      </c>
      <c r="N28" s="442">
        <v>5</v>
      </c>
      <c r="O28" s="444">
        <v>735</v>
      </c>
      <c r="P28" s="109">
        <v>5</v>
      </c>
      <c r="Q28" s="110">
        <v>0</v>
      </c>
      <c r="R28" s="111">
        <v>6</v>
      </c>
      <c r="S28" s="112">
        <v>0</v>
      </c>
      <c r="T28" s="337">
        <v>35</v>
      </c>
      <c r="U28" s="652">
        <v>10261</v>
      </c>
      <c r="V28" s="360">
        <v>15</v>
      </c>
    </row>
    <row r="29" spans="1:22" ht="15.75" x14ac:dyDescent="0.2">
      <c r="A29" s="23">
        <v>16</v>
      </c>
      <c r="B29" s="439" t="s">
        <v>918</v>
      </c>
      <c r="C29" s="77" t="s">
        <v>781</v>
      </c>
      <c r="D29" s="440">
        <v>6</v>
      </c>
      <c r="E29" s="670">
        <v>0</v>
      </c>
      <c r="F29" s="442">
        <v>6</v>
      </c>
      <c r="G29" s="464">
        <v>0</v>
      </c>
      <c r="H29" s="440">
        <v>6</v>
      </c>
      <c r="I29" s="441">
        <v>0</v>
      </c>
      <c r="J29" s="442">
        <v>6</v>
      </c>
      <c r="K29" s="443">
        <v>0</v>
      </c>
      <c r="L29" s="440">
        <v>3</v>
      </c>
      <c r="M29" s="441">
        <v>5475</v>
      </c>
      <c r="N29" s="442">
        <v>4</v>
      </c>
      <c r="O29" s="444">
        <v>2805</v>
      </c>
      <c r="P29" s="109">
        <v>5</v>
      </c>
      <c r="Q29" s="110">
        <v>0</v>
      </c>
      <c r="R29" s="111">
        <v>2</v>
      </c>
      <c r="S29" s="112">
        <v>824</v>
      </c>
      <c r="T29" s="337">
        <v>38</v>
      </c>
      <c r="U29" s="1388">
        <v>9104</v>
      </c>
      <c r="V29" s="359">
        <v>16</v>
      </c>
    </row>
    <row r="30" spans="1:22" ht="15.75" x14ac:dyDescent="0.2">
      <c r="A30" s="23">
        <v>17</v>
      </c>
      <c r="B30" s="439" t="s">
        <v>947</v>
      </c>
      <c r="C30" s="77" t="s">
        <v>850</v>
      </c>
      <c r="D30" s="440">
        <v>6</v>
      </c>
      <c r="E30" s="670">
        <v>0</v>
      </c>
      <c r="F30" s="442">
        <v>6</v>
      </c>
      <c r="G30" s="464">
        <v>0</v>
      </c>
      <c r="H30" s="440">
        <v>6</v>
      </c>
      <c r="I30" s="441">
        <v>0</v>
      </c>
      <c r="J30" s="442">
        <v>6</v>
      </c>
      <c r="K30" s="443">
        <v>0</v>
      </c>
      <c r="L30" s="440">
        <v>6</v>
      </c>
      <c r="M30" s="441">
        <v>0</v>
      </c>
      <c r="N30" s="442">
        <v>6</v>
      </c>
      <c r="O30" s="444">
        <v>0</v>
      </c>
      <c r="P30" s="109">
        <v>6</v>
      </c>
      <c r="Q30" s="110">
        <v>0</v>
      </c>
      <c r="R30" s="111">
        <v>5</v>
      </c>
      <c r="S30" s="112">
        <v>280</v>
      </c>
      <c r="T30" s="337">
        <v>47</v>
      </c>
      <c r="U30" s="1388">
        <v>280</v>
      </c>
      <c r="V30" s="359">
        <v>17</v>
      </c>
    </row>
    <row r="31" spans="1:22" ht="15.75" x14ac:dyDescent="0.2">
      <c r="A31" s="23"/>
      <c r="B31" s="659"/>
      <c r="C31" s="77"/>
      <c r="D31" s="440"/>
      <c r="E31" s="670"/>
      <c r="F31" s="442"/>
      <c r="G31" s="464"/>
      <c r="H31" s="440"/>
      <c r="I31" s="441"/>
      <c r="J31" s="442"/>
      <c r="K31" s="443"/>
      <c r="L31" s="440"/>
      <c r="M31" s="441"/>
      <c r="N31" s="442"/>
      <c r="O31" s="444"/>
      <c r="P31" s="109"/>
      <c r="Q31" s="110"/>
      <c r="R31" s="111"/>
      <c r="S31" s="112"/>
      <c r="T31" s="653"/>
      <c r="U31" s="654"/>
      <c r="V31" s="655"/>
    </row>
    <row r="32" spans="1:22" ht="15.75" x14ac:dyDescent="0.2">
      <c r="A32" s="23"/>
      <c r="B32" s="659"/>
      <c r="C32" s="77"/>
      <c r="D32" s="440"/>
      <c r="E32" s="670"/>
      <c r="F32" s="442"/>
      <c r="G32" s="464"/>
      <c r="H32" s="440"/>
      <c r="I32" s="441"/>
      <c r="J32" s="442"/>
      <c r="K32" s="443"/>
      <c r="L32" s="440"/>
      <c r="M32" s="441"/>
      <c r="N32" s="442"/>
      <c r="O32" s="444"/>
      <c r="P32" s="109"/>
      <c r="Q32" s="110"/>
      <c r="R32" s="111"/>
      <c r="S32" s="112"/>
      <c r="T32" s="653"/>
      <c r="U32" s="654"/>
      <c r="V32" s="655"/>
    </row>
    <row r="33" spans="1:22" ht="15.75" x14ac:dyDescent="0.2">
      <c r="A33" s="23"/>
      <c r="B33" s="659"/>
      <c r="C33" s="77"/>
      <c r="D33" s="440"/>
      <c r="E33" s="670"/>
      <c r="F33" s="442"/>
      <c r="G33" s="464"/>
      <c r="H33" s="440"/>
      <c r="I33" s="441"/>
      <c r="J33" s="442"/>
      <c r="K33" s="443"/>
      <c r="L33" s="440"/>
      <c r="M33" s="441"/>
      <c r="N33" s="442"/>
      <c r="O33" s="444"/>
      <c r="P33" s="109"/>
      <c r="Q33" s="110"/>
      <c r="R33" s="111"/>
      <c r="S33" s="112"/>
      <c r="T33" s="653"/>
      <c r="U33" s="654"/>
      <c r="V33" s="655"/>
    </row>
    <row r="34" spans="1:22" ht="15.75" x14ac:dyDescent="0.2">
      <c r="A34" s="23"/>
      <c r="B34" s="659"/>
      <c r="C34" s="77"/>
      <c r="D34" s="440"/>
      <c r="E34" s="670"/>
      <c r="F34" s="442"/>
      <c r="G34" s="464"/>
      <c r="H34" s="440"/>
      <c r="I34" s="441"/>
      <c r="J34" s="442"/>
      <c r="K34" s="443"/>
      <c r="L34" s="440"/>
      <c r="M34" s="441"/>
      <c r="N34" s="442"/>
      <c r="O34" s="444"/>
      <c r="P34" s="109"/>
      <c r="Q34" s="110"/>
      <c r="R34" s="111"/>
      <c r="S34" s="112"/>
      <c r="T34" s="653"/>
      <c r="U34" s="654"/>
      <c r="V34" s="655"/>
    </row>
    <row r="35" spans="1:22" ht="15.75" x14ac:dyDescent="0.2">
      <c r="A35" s="23"/>
      <c r="B35" s="659"/>
      <c r="C35" s="77"/>
      <c r="D35" s="440"/>
      <c r="E35" s="441"/>
      <c r="F35" s="442"/>
      <c r="G35" s="464"/>
      <c r="H35" s="440"/>
      <c r="I35" s="441"/>
      <c r="J35" s="442"/>
      <c r="K35" s="443"/>
      <c r="L35" s="440"/>
      <c r="M35" s="441"/>
      <c r="N35" s="442"/>
      <c r="O35" s="444"/>
      <c r="P35" s="109"/>
      <c r="Q35" s="110"/>
      <c r="R35" s="111"/>
      <c r="S35" s="112"/>
      <c r="T35" s="653"/>
      <c r="U35" s="654"/>
      <c r="V35" s="655"/>
    </row>
    <row r="36" spans="1:22" ht="16.5" thickBot="1" x14ac:dyDescent="0.25">
      <c r="A36" s="638"/>
      <c r="B36" s="660"/>
      <c r="C36" s="434"/>
      <c r="D36" s="579"/>
      <c r="E36" s="583"/>
      <c r="F36" s="585"/>
      <c r="G36" s="589"/>
      <c r="H36" s="579"/>
      <c r="I36" s="583"/>
      <c r="J36" s="579"/>
      <c r="K36" s="583"/>
      <c r="L36" s="579"/>
      <c r="M36" s="583"/>
      <c r="N36" s="579"/>
      <c r="O36" s="589"/>
      <c r="P36" s="463"/>
      <c r="Q36" s="594"/>
      <c r="R36" s="463"/>
      <c r="S36" s="594"/>
      <c r="T36" s="656"/>
      <c r="U36" s="657"/>
      <c r="V36" s="658"/>
    </row>
  </sheetData>
  <sortState xmlns:xlrd2="http://schemas.microsoft.com/office/spreadsheetml/2017/richdata2" ref="B14:U28">
    <sortCondition ref="T14:T28"/>
    <sortCondition descending="1" ref="U14:U28"/>
  </sortState>
  <mergeCells count="20">
    <mergeCell ref="T9:V10"/>
    <mergeCell ref="J10:K10"/>
    <mergeCell ref="L10:M10"/>
    <mergeCell ref="N10:O10"/>
    <mergeCell ref="P10:Q10"/>
    <mergeCell ref="R10:S10"/>
    <mergeCell ref="J9:K9"/>
    <mergeCell ref="L9:M9"/>
    <mergeCell ref="N9:O9"/>
    <mergeCell ref="P9:Q9"/>
    <mergeCell ref="R9:S9"/>
    <mergeCell ref="H9:I9"/>
    <mergeCell ref="D10:E10"/>
    <mergeCell ref="F10:G10"/>
    <mergeCell ref="H10:I10"/>
    <mergeCell ref="A9:A11"/>
    <mergeCell ref="B9:B11"/>
    <mergeCell ref="C9:C11"/>
    <mergeCell ref="D9:E9"/>
    <mergeCell ref="F9:G9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CC"/>
  </sheetPr>
  <dimension ref="A1:IW22"/>
  <sheetViews>
    <sheetView zoomScaleNormal="100" workbookViewId="0">
      <selection activeCell="D22" sqref="D22"/>
    </sheetView>
  </sheetViews>
  <sheetFormatPr defaultRowHeight="12.75" x14ac:dyDescent="0.2"/>
  <cols>
    <col min="1" max="1" width="5.140625" style="78"/>
    <col min="2" max="2" width="19.42578125" style="78"/>
    <col min="3" max="3" width="4.140625" style="78"/>
    <col min="4" max="4" width="7.85546875" style="78" customWidth="1"/>
    <col min="5" max="5" width="3.5703125" style="78"/>
    <col min="6" max="6" width="7.85546875" style="78"/>
    <col min="7" max="7" width="3.5703125" style="78"/>
    <col min="8" max="8" width="7.85546875" style="78" customWidth="1"/>
    <col min="9" max="9" width="3.5703125" style="78"/>
    <col min="10" max="10" width="8" style="78" customWidth="1"/>
    <col min="11" max="11" width="4" style="78"/>
    <col min="12" max="12" width="8" style="78" customWidth="1"/>
    <col min="13" max="13" width="3.7109375" style="78"/>
    <col min="14" max="14" width="7.85546875" style="78" customWidth="1"/>
    <col min="15" max="15" width="4.42578125" style="78" customWidth="1"/>
    <col min="16" max="16" width="9.28515625" style="78" customWidth="1"/>
    <col min="17" max="17" width="4.5703125" style="78" customWidth="1"/>
    <col min="18" max="18" width="8.85546875" style="78" customWidth="1"/>
    <col min="19" max="19" width="6" style="78"/>
    <col min="20" max="20" width="10.140625" style="78" customWidth="1"/>
    <col min="21" max="21" width="10.28515625" style="78" customWidth="1"/>
    <col min="22" max="257" width="9.140625" style="78"/>
  </cols>
  <sheetData>
    <row r="1" spans="1:21" x14ac:dyDescent="0.2">
      <c r="A1" s="80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spans="1:21" x14ac:dyDescent="0.2">
      <c r="A2" s="80"/>
      <c r="B2" s="81"/>
      <c r="C2" s="81"/>
      <c r="D2" s="81"/>
      <c r="E2" s="81"/>
      <c r="F2" s="81"/>
      <c r="G2" s="81"/>
      <c r="H2" s="81"/>
      <c r="I2" s="81"/>
      <c r="J2" s="81" t="s">
        <v>29</v>
      </c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20.25" x14ac:dyDescent="0.3">
      <c r="A3" s="80"/>
      <c r="B3" s="81" t="s">
        <v>615</v>
      </c>
      <c r="D3" s="82"/>
      <c r="E3" s="81"/>
      <c r="F3" s="679"/>
      <c r="G3" s="679"/>
      <c r="H3" s="679"/>
      <c r="I3" s="679"/>
      <c r="J3" s="679"/>
      <c r="K3" s="680" t="s">
        <v>1</v>
      </c>
      <c r="L3" s="679"/>
      <c r="M3" s="679"/>
      <c r="N3" s="679"/>
      <c r="O3" s="679"/>
      <c r="P3" s="81"/>
      <c r="Q3" s="81"/>
      <c r="R3" s="81"/>
      <c r="S3" s="81"/>
      <c r="T3" s="81"/>
      <c r="U3" s="81"/>
    </row>
    <row r="4" spans="1:21" ht="20.25" x14ac:dyDescent="0.3">
      <c r="A4" s="80"/>
      <c r="B4" s="81" t="s">
        <v>616</v>
      </c>
      <c r="D4" s="81"/>
      <c r="E4" s="81"/>
      <c r="F4" s="679"/>
      <c r="G4" s="679"/>
      <c r="H4" s="679"/>
      <c r="I4" s="679"/>
      <c r="J4" s="679"/>
      <c r="K4" s="681" t="s">
        <v>284</v>
      </c>
      <c r="L4" s="679"/>
      <c r="M4" s="679"/>
      <c r="N4" s="679"/>
      <c r="O4" s="679"/>
      <c r="P4" s="81"/>
      <c r="Q4" s="81"/>
      <c r="R4" s="81"/>
      <c r="S4" s="81"/>
      <c r="T4" s="81"/>
      <c r="U4" s="81"/>
    </row>
    <row r="5" spans="1:21" ht="20.25" x14ac:dyDescent="0.3">
      <c r="A5" s="80"/>
      <c r="B5" s="81"/>
      <c r="C5" s="81"/>
      <c r="D5" s="81"/>
      <c r="E5" s="81"/>
      <c r="F5" s="679"/>
      <c r="G5" s="679"/>
      <c r="H5" s="679"/>
      <c r="I5" s="679"/>
      <c r="J5" s="679"/>
      <c r="K5" s="682" t="s">
        <v>3</v>
      </c>
      <c r="L5" s="679"/>
      <c r="M5" s="679"/>
      <c r="N5" s="679"/>
      <c r="O5" s="679"/>
      <c r="P5" s="81"/>
      <c r="Q5" s="81"/>
      <c r="R5" s="81"/>
      <c r="S5" s="81"/>
      <c r="T5" s="81"/>
      <c r="U5" s="81"/>
    </row>
    <row r="6" spans="1:21" x14ac:dyDescent="0.2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</row>
    <row r="7" spans="1:21" ht="19.5" customHeight="1" x14ac:dyDescent="0.2">
      <c r="A7" s="1523" t="s">
        <v>4</v>
      </c>
      <c r="B7" s="1550" t="s">
        <v>5</v>
      </c>
      <c r="C7" s="1519" t="s">
        <v>6</v>
      </c>
      <c r="D7" s="1519"/>
      <c r="E7" s="1520" t="s">
        <v>7</v>
      </c>
      <c r="F7" s="1520"/>
      <c r="G7" s="1519" t="s">
        <v>8</v>
      </c>
      <c r="H7" s="1519"/>
      <c r="I7" s="1520" t="s">
        <v>9</v>
      </c>
      <c r="J7" s="1520"/>
      <c r="K7" s="1519" t="s">
        <v>10</v>
      </c>
      <c r="L7" s="1519"/>
      <c r="M7" s="1520" t="s">
        <v>11</v>
      </c>
      <c r="N7" s="1520"/>
      <c r="O7" s="1519" t="s">
        <v>12</v>
      </c>
      <c r="P7" s="1519"/>
      <c r="Q7" s="1565" t="s">
        <v>13</v>
      </c>
      <c r="R7" s="1565"/>
      <c r="S7" s="1521" t="s">
        <v>18</v>
      </c>
      <c r="T7" s="1521"/>
      <c r="U7" s="1521"/>
    </row>
    <row r="8" spans="1:21" ht="39" customHeight="1" x14ac:dyDescent="0.2">
      <c r="A8" s="1523"/>
      <c r="B8" s="1550"/>
      <c r="C8" s="1558" t="s">
        <v>287</v>
      </c>
      <c r="D8" s="1558"/>
      <c r="E8" s="1558" t="s">
        <v>288</v>
      </c>
      <c r="F8" s="1558"/>
      <c r="G8" s="1564" t="s">
        <v>941</v>
      </c>
      <c r="H8" s="1564"/>
      <c r="I8" s="1564" t="s">
        <v>942</v>
      </c>
      <c r="J8" s="1564"/>
      <c r="K8" s="1558" t="s">
        <v>289</v>
      </c>
      <c r="L8" s="1558"/>
      <c r="M8" s="1558" t="s">
        <v>290</v>
      </c>
      <c r="N8" s="1558"/>
      <c r="O8" s="1563" t="s">
        <v>291</v>
      </c>
      <c r="P8" s="1563"/>
      <c r="Q8" s="1563" t="s">
        <v>292</v>
      </c>
      <c r="R8" s="1563"/>
      <c r="S8" s="1521"/>
      <c r="T8" s="1521"/>
      <c r="U8" s="1521"/>
    </row>
    <row r="9" spans="1:21" ht="1.5" customHeight="1" thickTop="1" x14ac:dyDescent="0.2">
      <c r="A9" s="1523"/>
      <c r="B9" s="1550"/>
      <c r="C9" s="241"/>
      <c r="D9" s="241"/>
      <c r="E9" s="242"/>
      <c r="F9" s="243"/>
      <c r="G9" s="244"/>
      <c r="H9" s="245"/>
      <c r="I9" s="242"/>
      <c r="J9" s="243"/>
      <c r="K9" s="244"/>
      <c r="L9" s="245"/>
      <c r="M9" s="242"/>
      <c r="N9" s="243"/>
      <c r="O9" s="244"/>
      <c r="P9" s="245"/>
      <c r="Q9" s="242"/>
      <c r="R9" s="245"/>
      <c r="S9" s="244"/>
      <c r="T9" s="246"/>
      <c r="U9" s="247"/>
    </row>
    <row r="10" spans="1:21" ht="20.25" customHeight="1" thickBot="1" x14ac:dyDescent="0.25">
      <c r="A10" s="1423"/>
      <c r="B10" s="1416"/>
      <c r="C10" s="549" t="s">
        <v>19</v>
      </c>
      <c r="D10" s="550" t="s">
        <v>20</v>
      </c>
      <c r="E10" s="551" t="s">
        <v>19</v>
      </c>
      <c r="F10" s="552" t="s">
        <v>20</v>
      </c>
      <c r="G10" s="549" t="s">
        <v>19</v>
      </c>
      <c r="H10" s="550" t="s">
        <v>20</v>
      </c>
      <c r="I10" s="551" t="s">
        <v>19</v>
      </c>
      <c r="J10" s="552" t="s">
        <v>20</v>
      </c>
      <c r="K10" s="549" t="s">
        <v>19</v>
      </c>
      <c r="L10" s="550" t="s">
        <v>20</v>
      </c>
      <c r="M10" s="551" t="s">
        <v>19</v>
      </c>
      <c r="N10" s="552" t="s">
        <v>20</v>
      </c>
      <c r="O10" s="549" t="s">
        <v>19</v>
      </c>
      <c r="P10" s="550" t="s">
        <v>20</v>
      </c>
      <c r="Q10" s="551" t="s">
        <v>19</v>
      </c>
      <c r="R10" s="550" t="s">
        <v>20</v>
      </c>
      <c r="S10" s="549" t="s">
        <v>19</v>
      </c>
      <c r="T10" s="1418" t="s">
        <v>20</v>
      </c>
      <c r="U10" s="1419" t="s">
        <v>22</v>
      </c>
    </row>
    <row r="11" spans="1:21" ht="30" customHeight="1" x14ac:dyDescent="0.2">
      <c r="A11" s="1422">
        <v>1</v>
      </c>
      <c r="B11" s="1421" t="s">
        <v>354</v>
      </c>
      <c r="C11" s="1420">
        <v>2</v>
      </c>
      <c r="D11" s="953">
        <v>38760</v>
      </c>
      <c r="E11" s="1390">
        <v>1</v>
      </c>
      <c r="F11" s="1394">
        <v>37440</v>
      </c>
      <c r="G11" s="1390">
        <v>1</v>
      </c>
      <c r="H11" s="953">
        <v>19780</v>
      </c>
      <c r="I11" s="1390">
        <v>2</v>
      </c>
      <c r="J11" s="1394">
        <v>14655</v>
      </c>
      <c r="K11" s="1390">
        <v>6</v>
      </c>
      <c r="L11" s="953">
        <v>7959</v>
      </c>
      <c r="M11" s="1390">
        <v>2</v>
      </c>
      <c r="N11" s="1394">
        <v>14856</v>
      </c>
      <c r="O11" s="1390">
        <v>1</v>
      </c>
      <c r="P11" s="953">
        <v>15195</v>
      </c>
      <c r="Q11" s="1390">
        <v>3</v>
      </c>
      <c r="R11" s="953">
        <v>14155</v>
      </c>
      <c r="S11" s="1398">
        <f t="shared" ref="S11:T17" si="0">C11+E11+G11+I11+K11+M11+O11+Q11</f>
        <v>18</v>
      </c>
      <c r="T11" s="1399">
        <f t="shared" si="0"/>
        <v>162800</v>
      </c>
      <c r="U11" s="1417">
        <v>1</v>
      </c>
    </row>
    <row r="12" spans="1:21" ht="30" customHeight="1" x14ac:dyDescent="0.2">
      <c r="A12" s="340">
        <v>2</v>
      </c>
      <c r="B12" s="1421" t="s">
        <v>87</v>
      </c>
      <c r="C12" s="353">
        <v>4</v>
      </c>
      <c r="D12" s="349">
        <v>21805</v>
      </c>
      <c r="E12" s="342">
        <v>5</v>
      </c>
      <c r="F12" s="343">
        <v>26045</v>
      </c>
      <c r="G12" s="353">
        <v>3</v>
      </c>
      <c r="H12" s="349">
        <v>13225</v>
      </c>
      <c r="I12" s="350">
        <v>4</v>
      </c>
      <c r="J12" s="352">
        <v>10675</v>
      </c>
      <c r="K12" s="353">
        <v>2</v>
      </c>
      <c r="L12" s="349">
        <v>11362</v>
      </c>
      <c r="M12" s="350">
        <v>6</v>
      </c>
      <c r="N12" s="352">
        <v>13993</v>
      </c>
      <c r="O12" s="353">
        <v>2</v>
      </c>
      <c r="P12" s="349">
        <v>13525</v>
      </c>
      <c r="Q12" s="350">
        <v>2</v>
      </c>
      <c r="R12" s="352">
        <v>15180</v>
      </c>
      <c r="S12" s="672">
        <f t="shared" si="0"/>
        <v>28</v>
      </c>
      <c r="T12" s="673">
        <f t="shared" si="0"/>
        <v>125810</v>
      </c>
      <c r="U12" s="674">
        <v>2</v>
      </c>
    </row>
    <row r="13" spans="1:21" ht="29.25" customHeight="1" x14ac:dyDescent="0.2">
      <c r="A13" s="340">
        <v>3</v>
      </c>
      <c r="B13" s="338" t="s">
        <v>285</v>
      </c>
      <c r="C13" s="353">
        <v>5</v>
      </c>
      <c r="D13" s="349">
        <v>21680</v>
      </c>
      <c r="E13" s="342">
        <v>6</v>
      </c>
      <c r="F13" s="343">
        <v>31015</v>
      </c>
      <c r="G13" s="353">
        <v>4</v>
      </c>
      <c r="H13" s="349">
        <v>9420</v>
      </c>
      <c r="I13" s="350">
        <v>1</v>
      </c>
      <c r="J13" s="352">
        <v>14415</v>
      </c>
      <c r="K13" s="353">
        <v>4</v>
      </c>
      <c r="L13" s="349">
        <v>11117</v>
      </c>
      <c r="M13" s="350">
        <v>1</v>
      </c>
      <c r="N13" s="352">
        <v>16834</v>
      </c>
      <c r="O13" s="353">
        <v>7</v>
      </c>
      <c r="P13" s="349">
        <v>12215</v>
      </c>
      <c r="Q13" s="350">
        <v>1</v>
      </c>
      <c r="R13" s="352">
        <v>18045</v>
      </c>
      <c r="S13" s="672">
        <f t="shared" si="0"/>
        <v>29</v>
      </c>
      <c r="T13" s="673">
        <f t="shared" si="0"/>
        <v>134741</v>
      </c>
      <c r="U13" s="674">
        <v>3</v>
      </c>
    </row>
    <row r="14" spans="1:21" ht="29.25" customHeight="1" x14ac:dyDescent="0.2">
      <c r="A14" s="340">
        <v>4</v>
      </c>
      <c r="B14" s="1486" t="s">
        <v>124</v>
      </c>
      <c r="C14" s="353">
        <v>3</v>
      </c>
      <c r="D14" s="349">
        <v>22550</v>
      </c>
      <c r="E14" s="342">
        <v>3</v>
      </c>
      <c r="F14" s="343">
        <v>26020</v>
      </c>
      <c r="G14" s="353">
        <v>5</v>
      </c>
      <c r="H14" s="349">
        <v>8835</v>
      </c>
      <c r="I14" s="350">
        <v>7</v>
      </c>
      <c r="J14" s="352">
        <v>8515</v>
      </c>
      <c r="K14" s="353">
        <v>1</v>
      </c>
      <c r="L14" s="349">
        <v>13008</v>
      </c>
      <c r="M14" s="350">
        <v>3</v>
      </c>
      <c r="N14" s="352">
        <v>15100</v>
      </c>
      <c r="O14" s="353">
        <v>3</v>
      </c>
      <c r="P14" s="349">
        <v>13045</v>
      </c>
      <c r="Q14" s="350">
        <v>4</v>
      </c>
      <c r="R14" s="352">
        <v>13595</v>
      </c>
      <c r="S14" s="672">
        <f t="shared" si="0"/>
        <v>29</v>
      </c>
      <c r="T14" s="673">
        <f t="shared" si="0"/>
        <v>120668</v>
      </c>
      <c r="U14" s="674">
        <v>4</v>
      </c>
    </row>
    <row r="15" spans="1:21" ht="29.25" customHeight="1" x14ac:dyDescent="0.2">
      <c r="A15" s="340">
        <v>5</v>
      </c>
      <c r="B15" s="1485" t="s">
        <v>154</v>
      </c>
      <c r="C15" s="353">
        <v>1</v>
      </c>
      <c r="D15" s="349">
        <v>44425</v>
      </c>
      <c r="E15" s="342">
        <v>2</v>
      </c>
      <c r="F15" s="343">
        <v>32110</v>
      </c>
      <c r="G15" s="353">
        <v>7</v>
      </c>
      <c r="H15" s="349">
        <v>6375</v>
      </c>
      <c r="I15" s="350">
        <v>3</v>
      </c>
      <c r="J15" s="352">
        <v>14225</v>
      </c>
      <c r="K15" s="353">
        <v>5</v>
      </c>
      <c r="L15" s="349">
        <v>9607</v>
      </c>
      <c r="M15" s="350">
        <v>5</v>
      </c>
      <c r="N15" s="352">
        <v>15025</v>
      </c>
      <c r="O15" s="353">
        <v>5</v>
      </c>
      <c r="P15" s="349">
        <v>12205</v>
      </c>
      <c r="Q15" s="350">
        <v>5</v>
      </c>
      <c r="R15" s="352">
        <v>12420</v>
      </c>
      <c r="S15" s="672">
        <f t="shared" si="0"/>
        <v>33</v>
      </c>
      <c r="T15" s="673">
        <f t="shared" si="0"/>
        <v>146392</v>
      </c>
      <c r="U15" s="674">
        <v>5</v>
      </c>
    </row>
    <row r="16" spans="1:21" ht="28.5" customHeight="1" x14ac:dyDescent="0.2">
      <c r="A16" s="340">
        <v>6</v>
      </c>
      <c r="B16" s="338" t="s">
        <v>153</v>
      </c>
      <c r="C16" s="353">
        <v>6</v>
      </c>
      <c r="D16" s="349">
        <v>21205</v>
      </c>
      <c r="E16" s="342">
        <v>4</v>
      </c>
      <c r="F16" s="343">
        <v>37260</v>
      </c>
      <c r="G16" s="353">
        <v>2</v>
      </c>
      <c r="H16" s="349">
        <v>21060</v>
      </c>
      <c r="I16" s="350">
        <v>6</v>
      </c>
      <c r="J16" s="352">
        <v>10420</v>
      </c>
      <c r="K16" s="353">
        <v>3</v>
      </c>
      <c r="L16" s="349">
        <v>10921</v>
      </c>
      <c r="M16" s="350">
        <v>4</v>
      </c>
      <c r="N16" s="352">
        <v>14965</v>
      </c>
      <c r="O16" s="353">
        <v>4</v>
      </c>
      <c r="P16" s="349">
        <v>12720</v>
      </c>
      <c r="Q16" s="350">
        <v>7</v>
      </c>
      <c r="R16" s="352">
        <v>13135</v>
      </c>
      <c r="S16" s="672">
        <f t="shared" si="0"/>
        <v>36</v>
      </c>
      <c r="T16" s="673">
        <f t="shared" si="0"/>
        <v>141686</v>
      </c>
      <c r="U16" s="674">
        <v>6</v>
      </c>
    </row>
    <row r="17" spans="1:257" ht="28.5" customHeight="1" x14ac:dyDescent="0.2">
      <c r="A17" s="340">
        <v>7</v>
      </c>
      <c r="B17" s="338" t="s">
        <v>286</v>
      </c>
      <c r="C17" s="353">
        <v>7</v>
      </c>
      <c r="D17" s="349">
        <v>15120</v>
      </c>
      <c r="E17" s="342">
        <v>7</v>
      </c>
      <c r="F17" s="343">
        <v>17810</v>
      </c>
      <c r="G17" s="353">
        <v>6</v>
      </c>
      <c r="H17" s="349">
        <v>3965</v>
      </c>
      <c r="I17" s="350">
        <v>5</v>
      </c>
      <c r="J17" s="352">
        <v>8480</v>
      </c>
      <c r="K17" s="353">
        <v>7</v>
      </c>
      <c r="L17" s="349">
        <v>4596</v>
      </c>
      <c r="M17" s="350">
        <v>7</v>
      </c>
      <c r="N17" s="352">
        <v>8718</v>
      </c>
      <c r="O17" s="353">
        <v>6</v>
      </c>
      <c r="P17" s="349">
        <v>14200</v>
      </c>
      <c r="Q17" s="350">
        <v>6</v>
      </c>
      <c r="R17" s="352">
        <v>12660</v>
      </c>
      <c r="S17" s="672">
        <f t="shared" si="0"/>
        <v>51</v>
      </c>
      <c r="T17" s="673">
        <f t="shared" si="0"/>
        <v>85549</v>
      </c>
      <c r="U17" s="674">
        <v>7</v>
      </c>
    </row>
    <row r="18" spans="1:257" ht="29.25" customHeight="1" thickBot="1" x14ac:dyDescent="0.25">
      <c r="A18" s="573"/>
      <c r="B18" s="1389"/>
      <c r="C18" s="1391"/>
      <c r="D18" s="1392"/>
      <c r="E18" s="1393"/>
      <c r="F18" s="1395"/>
      <c r="G18" s="1391"/>
      <c r="H18" s="1392"/>
      <c r="I18" s="1396"/>
      <c r="J18" s="1397"/>
      <c r="K18" s="1391"/>
      <c r="L18" s="1392"/>
      <c r="M18" s="1396"/>
      <c r="N18" s="1397"/>
      <c r="O18" s="1391"/>
      <c r="P18" s="1392"/>
      <c r="Q18" s="1396"/>
      <c r="R18" s="1414"/>
      <c r="S18" s="1415"/>
      <c r="T18" s="1415"/>
      <c r="U18" s="1415"/>
    </row>
    <row r="21" spans="1:257" ht="18" x14ac:dyDescent="0.25">
      <c r="B21" s="471" t="s">
        <v>239</v>
      </c>
      <c r="C21" s="137"/>
      <c r="D21" s="471" t="s">
        <v>1007</v>
      </c>
      <c r="E21" s="471"/>
      <c r="F21" s="471"/>
      <c r="G21" s="471"/>
      <c r="H21" s="471"/>
      <c r="I21" s="137"/>
      <c r="J21" s="137"/>
      <c r="K21" s="137"/>
      <c r="L21" s="137"/>
      <c r="M21" s="137"/>
      <c r="N21" s="137"/>
      <c r="O21" s="137"/>
      <c r="P21" s="137"/>
      <c r="Q21" s="137"/>
      <c r="R21" s="137"/>
    </row>
    <row r="22" spans="1:257" s="138" customFormat="1" ht="15" x14ac:dyDescent="0.2">
      <c r="A22" s="137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7"/>
      <c r="CS22" s="137"/>
      <c r="CT22" s="137"/>
      <c r="CU22" s="137"/>
      <c r="CV22" s="137"/>
      <c r="CW22" s="137"/>
      <c r="CX22" s="137"/>
      <c r="CY22" s="137"/>
      <c r="CZ22" s="137"/>
      <c r="DA22" s="137"/>
      <c r="DB22" s="137"/>
      <c r="DC22" s="137"/>
      <c r="DD22" s="137"/>
      <c r="DE22" s="137"/>
      <c r="DF22" s="137"/>
      <c r="DG22" s="137"/>
      <c r="DH22" s="137"/>
      <c r="DI22" s="137"/>
      <c r="DJ22" s="137"/>
      <c r="DK22" s="137"/>
      <c r="DL22" s="137"/>
      <c r="DM22" s="137"/>
      <c r="DN22" s="137"/>
      <c r="DO22" s="137"/>
      <c r="DP22" s="137"/>
      <c r="DQ22" s="137"/>
      <c r="DR22" s="137"/>
      <c r="DS22" s="137"/>
      <c r="DT22" s="137"/>
      <c r="DU22" s="137"/>
      <c r="DV22" s="137"/>
      <c r="DW22" s="137"/>
      <c r="DX22" s="137"/>
      <c r="DY22" s="137"/>
      <c r="DZ22" s="137"/>
      <c r="EA22" s="137"/>
      <c r="EB22" s="137"/>
      <c r="EC22" s="137"/>
      <c r="ED22" s="137"/>
      <c r="EE22" s="137"/>
      <c r="EF22" s="137"/>
      <c r="EG22" s="137"/>
      <c r="EH22" s="137"/>
      <c r="EI22" s="137"/>
      <c r="EJ22" s="137"/>
      <c r="EK22" s="137"/>
      <c r="EL22" s="137"/>
      <c r="EM22" s="137"/>
      <c r="EN22" s="137"/>
      <c r="EO22" s="137"/>
      <c r="EP22" s="137"/>
      <c r="EQ22" s="137"/>
      <c r="ER22" s="137"/>
      <c r="ES22" s="137"/>
      <c r="ET22" s="137"/>
      <c r="EU22" s="137"/>
      <c r="EV22" s="137"/>
      <c r="EW22" s="137"/>
      <c r="EX22" s="137"/>
      <c r="EY22" s="137"/>
      <c r="EZ22" s="137"/>
      <c r="FA22" s="137"/>
      <c r="FB22" s="137"/>
      <c r="FC22" s="137"/>
      <c r="FD22" s="137"/>
      <c r="FE22" s="137"/>
      <c r="FF22" s="137"/>
      <c r="FG22" s="137"/>
      <c r="FH22" s="137"/>
      <c r="FI22" s="137"/>
      <c r="FJ22" s="137"/>
      <c r="FK22" s="137"/>
      <c r="FL22" s="137"/>
      <c r="FM22" s="137"/>
      <c r="FN22" s="137"/>
      <c r="FO22" s="137"/>
      <c r="FP22" s="137"/>
      <c r="FQ22" s="137"/>
      <c r="FR22" s="137"/>
      <c r="FS22" s="137"/>
      <c r="FT22" s="137"/>
      <c r="FU22" s="137"/>
      <c r="FV22" s="137"/>
      <c r="FW22" s="137"/>
      <c r="FX22" s="137"/>
      <c r="FY22" s="137"/>
      <c r="FZ22" s="137"/>
      <c r="GA22" s="137"/>
      <c r="GB22" s="137"/>
      <c r="GC22" s="137"/>
      <c r="GD22" s="137"/>
      <c r="GE22" s="137"/>
      <c r="GF22" s="137"/>
      <c r="GG22" s="137"/>
      <c r="GH22" s="137"/>
      <c r="GI22" s="137"/>
      <c r="GJ22" s="137"/>
      <c r="GK22" s="137"/>
      <c r="GL22" s="137"/>
      <c r="GM22" s="137"/>
      <c r="GN22" s="137"/>
      <c r="GO22" s="137"/>
      <c r="GP22" s="137"/>
      <c r="GQ22" s="137"/>
      <c r="GR22" s="137"/>
      <c r="GS22" s="137"/>
      <c r="GT22" s="137"/>
      <c r="GU22" s="137"/>
      <c r="GV22" s="137"/>
      <c r="GW22" s="137"/>
      <c r="GX22" s="137"/>
      <c r="GY22" s="137"/>
      <c r="GZ22" s="137"/>
      <c r="HA22" s="137"/>
      <c r="HB22" s="137"/>
      <c r="HC22" s="137"/>
      <c r="HD22" s="137"/>
      <c r="HE22" s="137"/>
      <c r="HF22" s="137"/>
      <c r="HG22" s="137"/>
      <c r="HH22" s="137"/>
      <c r="HI22" s="137"/>
      <c r="HJ22" s="137"/>
      <c r="HK22" s="137"/>
      <c r="HL22" s="137"/>
      <c r="HM22" s="137"/>
      <c r="HN22" s="137"/>
      <c r="HO22" s="137"/>
      <c r="HP22" s="137"/>
      <c r="HQ22" s="137"/>
      <c r="HR22" s="137"/>
      <c r="HS22" s="137"/>
      <c r="HT22" s="137"/>
      <c r="HU22" s="137"/>
      <c r="HV22" s="137"/>
      <c r="HW22" s="137"/>
      <c r="HX22" s="137"/>
      <c r="HY22" s="137"/>
      <c r="HZ22" s="137"/>
      <c r="IA22" s="137"/>
      <c r="IB22" s="137"/>
      <c r="IC22" s="137"/>
      <c r="ID22" s="137"/>
      <c r="IE22" s="137"/>
      <c r="IF22" s="137"/>
      <c r="IG22" s="137"/>
      <c r="IH22" s="137"/>
      <c r="II22" s="137"/>
      <c r="IJ22" s="137"/>
      <c r="IK22" s="137"/>
      <c r="IL22" s="137"/>
      <c r="IM22" s="137"/>
      <c r="IN22" s="137"/>
      <c r="IO22" s="137"/>
      <c r="IP22" s="137"/>
      <c r="IQ22" s="137"/>
      <c r="IR22" s="137"/>
      <c r="IS22" s="137"/>
      <c r="IT22" s="137"/>
      <c r="IU22" s="137"/>
      <c r="IV22" s="137"/>
      <c r="IW22" s="137"/>
    </row>
  </sheetData>
  <sortState xmlns:xlrd2="http://schemas.microsoft.com/office/spreadsheetml/2017/richdata2" ref="B11:T17">
    <sortCondition ref="S11:S17"/>
    <sortCondition descending="1" ref="T11:T17"/>
  </sortState>
  <mergeCells count="19">
    <mergeCell ref="A7:A9"/>
    <mergeCell ref="B7:B9"/>
    <mergeCell ref="C7:D7"/>
    <mergeCell ref="E7:F7"/>
    <mergeCell ref="G7:H7"/>
    <mergeCell ref="S7:U8"/>
    <mergeCell ref="C8:D8"/>
    <mergeCell ref="E8:F8"/>
    <mergeCell ref="G8:H8"/>
    <mergeCell ref="I8:J8"/>
    <mergeCell ref="K8:L8"/>
    <mergeCell ref="M8:N8"/>
    <mergeCell ref="O8:P8"/>
    <mergeCell ref="Q8:R8"/>
    <mergeCell ref="I7:J7"/>
    <mergeCell ref="K7:L7"/>
    <mergeCell ref="M7:N7"/>
    <mergeCell ref="O7:P7"/>
    <mergeCell ref="Q7:R7"/>
  </mergeCells>
  <pageMargins left="0.42013888888888901" right="0.75" top="0.47013888888888899" bottom="0.2" header="0.51180555555555496" footer="0.51180555555555496"/>
  <pageSetup paperSize="9" firstPageNumber="0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C99"/>
  </sheetPr>
  <dimension ref="A1:IX45"/>
  <sheetViews>
    <sheetView topLeftCell="A4" zoomScaleNormal="100" workbookViewId="0">
      <selection activeCell="W10" sqref="W10"/>
    </sheetView>
  </sheetViews>
  <sheetFormatPr defaultRowHeight="12.75" x14ac:dyDescent="0.2"/>
  <cols>
    <col min="1" max="1" width="6.140625" style="91" customWidth="1"/>
    <col min="2" max="2" width="19" style="91" customWidth="1"/>
    <col min="3" max="3" width="22.140625" style="91" customWidth="1"/>
    <col min="4" max="4" width="7" style="91"/>
    <col min="5" max="5" width="8.85546875" style="91" customWidth="1"/>
    <col min="6" max="6" width="6.85546875" style="91"/>
    <col min="7" max="7" width="8" style="91" customWidth="1"/>
    <col min="8" max="8" width="7.140625" style="91" customWidth="1"/>
    <col min="9" max="9" width="8" style="91" customWidth="1"/>
    <col min="10" max="10" width="7.28515625" style="91" customWidth="1"/>
    <col min="11" max="11" width="8" style="91" customWidth="1"/>
    <col min="12" max="12" width="8.140625" style="91" customWidth="1"/>
    <col min="13" max="13" width="8" style="91" customWidth="1"/>
    <col min="14" max="14" width="8.42578125" style="91" customWidth="1"/>
    <col min="15" max="15" width="7.85546875" style="91" customWidth="1"/>
    <col min="16" max="16" width="7.28515625" style="91" customWidth="1"/>
    <col min="17" max="17" width="7.7109375" style="91" customWidth="1"/>
    <col min="18" max="18" width="7.5703125" style="91" customWidth="1"/>
    <col min="19" max="19" width="8" style="91" customWidth="1"/>
    <col min="20" max="20" width="6.28515625" style="91" customWidth="1"/>
    <col min="21" max="21" width="8" style="91" customWidth="1"/>
    <col min="22" max="257" width="9.140625" style="91"/>
  </cols>
  <sheetData>
    <row r="1" spans="1:258" ht="20.25" x14ac:dyDescent="0.3">
      <c r="A1" s="1568"/>
      <c r="B1" s="1568"/>
      <c r="C1" s="92"/>
      <c r="D1" s="93"/>
      <c r="E1" s="92"/>
      <c r="F1" s="685"/>
      <c r="G1" s="686"/>
      <c r="H1" s="685"/>
      <c r="I1" s="686"/>
      <c r="J1" s="684" t="s">
        <v>1</v>
      </c>
      <c r="K1" s="686"/>
      <c r="L1" s="685"/>
      <c r="M1" s="686"/>
      <c r="N1" s="685"/>
      <c r="O1" s="92"/>
      <c r="P1" s="92"/>
      <c r="Q1" s="92"/>
      <c r="R1" s="93"/>
      <c r="S1" s="92"/>
      <c r="T1" s="93"/>
      <c r="U1" s="92"/>
    </row>
    <row r="2" spans="1:258" ht="20.25" x14ac:dyDescent="0.3">
      <c r="A2" s="1569"/>
      <c r="B2" s="1569"/>
      <c r="C2" s="960" t="s">
        <v>617</v>
      </c>
      <c r="D2" s="93"/>
      <c r="E2" s="92"/>
      <c r="F2" s="685"/>
      <c r="G2" s="686"/>
      <c r="H2" s="685"/>
      <c r="I2" s="686"/>
      <c r="J2" s="684" t="s">
        <v>366</v>
      </c>
      <c r="K2" s="686"/>
      <c r="L2" s="685"/>
      <c r="M2" s="686"/>
      <c r="N2" s="685"/>
      <c r="O2" s="92"/>
      <c r="P2" s="93"/>
      <c r="Q2" s="92"/>
      <c r="R2" s="93"/>
      <c r="S2" s="92"/>
      <c r="T2" s="93"/>
      <c r="U2" s="92"/>
    </row>
    <row r="3" spans="1:258" ht="20.25" x14ac:dyDescent="0.3">
      <c r="A3" s="94"/>
      <c r="B3" s="92"/>
      <c r="C3" s="960" t="s">
        <v>618</v>
      </c>
      <c r="D3" s="93"/>
      <c r="E3" s="92"/>
      <c r="F3" s="685"/>
      <c r="G3" s="686"/>
      <c r="H3" s="685"/>
      <c r="I3" s="686"/>
      <c r="J3" s="684" t="s">
        <v>26</v>
      </c>
      <c r="K3" s="686"/>
      <c r="L3" s="685"/>
      <c r="M3" s="686"/>
      <c r="N3" s="685"/>
      <c r="O3" s="92"/>
      <c r="P3" s="93"/>
      <c r="Q3" s="92"/>
      <c r="R3" s="93"/>
      <c r="S3" s="92"/>
      <c r="T3" s="93"/>
      <c r="U3" s="92"/>
    </row>
    <row r="4" spans="1:258" ht="17.25" customHeight="1" thickBot="1" x14ac:dyDescent="0.25">
      <c r="A4" s="95"/>
      <c r="B4" s="96"/>
      <c r="C4" s="97"/>
      <c r="D4" s="98"/>
      <c r="E4" s="96"/>
      <c r="F4" s="99"/>
      <c r="G4" s="97"/>
      <c r="H4" s="98"/>
      <c r="I4" s="96"/>
      <c r="J4" s="99"/>
      <c r="K4" s="97"/>
      <c r="L4" s="98"/>
      <c r="M4" s="96"/>
      <c r="N4" s="99"/>
      <c r="O4" s="97"/>
      <c r="P4" s="98"/>
      <c r="Q4" s="96"/>
      <c r="R4" s="99"/>
      <c r="S4" s="96"/>
      <c r="T4" s="99"/>
      <c r="U4" s="96"/>
    </row>
    <row r="5" spans="1:258" ht="21" customHeight="1" thickTop="1" thickBot="1" x14ac:dyDescent="0.25">
      <c r="A5" s="1543" t="s">
        <v>4</v>
      </c>
      <c r="B5" s="1559" t="s">
        <v>27</v>
      </c>
      <c r="C5" s="1560" t="s">
        <v>5</v>
      </c>
      <c r="D5" s="1566" t="s">
        <v>6</v>
      </c>
      <c r="E5" s="1566"/>
      <c r="F5" s="1567" t="s">
        <v>7</v>
      </c>
      <c r="G5" s="1567"/>
      <c r="H5" s="1566" t="s">
        <v>8</v>
      </c>
      <c r="I5" s="1566"/>
      <c r="J5" s="1567" t="s">
        <v>9</v>
      </c>
      <c r="K5" s="1567"/>
      <c r="L5" s="1566" t="s">
        <v>10</v>
      </c>
      <c r="M5" s="1566"/>
      <c r="N5" s="1567" t="s">
        <v>11</v>
      </c>
      <c r="O5" s="1567"/>
      <c r="P5" s="1566" t="s">
        <v>12</v>
      </c>
      <c r="Q5" s="1566"/>
      <c r="R5" s="1567" t="s">
        <v>13</v>
      </c>
      <c r="S5" s="1567"/>
      <c r="T5" s="1562" t="s">
        <v>18</v>
      </c>
      <c r="U5" s="1562"/>
      <c r="V5" s="1562"/>
      <c r="IX5" s="91"/>
    </row>
    <row r="6" spans="1:258" ht="43.5" customHeight="1" thickTop="1" thickBot="1" x14ac:dyDescent="0.25">
      <c r="A6" s="1543"/>
      <c r="B6" s="1559"/>
      <c r="C6" s="1560"/>
      <c r="D6" s="1558" t="s">
        <v>287</v>
      </c>
      <c r="E6" s="1558"/>
      <c r="F6" s="1558" t="s">
        <v>288</v>
      </c>
      <c r="G6" s="1558"/>
      <c r="H6" s="1564" t="s">
        <v>941</v>
      </c>
      <c r="I6" s="1564"/>
      <c r="J6" s="1564" t="s">
        <v>942</v>
      </c>
      <c r="K6" s="1564"/>
      <c r="L6" s="1558" t="s">
        <v>289</v>
      </c>
      <c r="M6" s="1558"/>
      <c r="N6" s="1558" t="s">
        <v>290</v>
      </c>
      <c r="O6" s="1558"/>
      <c r="P6" s="1563" t="s">
        <v>291</v>
      </c>
      <c r="Q6" s="1563"/>
      <c r="R6" s="1563" t="s">
        <v>292</v>
      </c>
      <c r="S6" s="1563"/>
      <c r="T6" s="1562"/>
      <c r="U6" s="1562"/>
      <c r="V6" s="1562"/>
      <c r="IX6" s="91"/>
    </row>
    <row r="7" spans="1:258" ht="6.75" customHeight="1" thickTop="1" x14ac:dyDescent="0.2">
      <c r="A7" s="1543"/>
      <c r="B7" s="1559"/>
      <c r="C7" s="1560"/>
      <c r="D7" s="255"/>
      <c r="E7" s="256"/>
      <c r="F7" s="257"/>
      <c r="G7" s="258"/>
      <c r="H7" s="255"/>
      <c r="I7" s="256"/>
      <c r="J7" s="257"/>
      <c r="K7" s="258"/>
      <c r="L7" s="255"/>
      <c r="M7" s="256"/>
      <c r="N7" s="257"/>
      <c r="O7" s="259"/>
      <c r="P7" s="255"/>
      <c r="Q7" s="256"/>
      <c r="R7" s="257"/>
      <c r="S7" s="258"/>
      <c r="T7" s="255"/>
      <c r="U7" s="260"/>
      <c r="V7" s="261"/>
      <c r="IX7" s="91"/>
    </row>
    <row r="8" spans="1:258" ht="18" customHeight="1" x14ac:dyDescent="0.2">
      <c r="A8" s="222"/>
      <c r="B8" s="262"/>
      <c r="C8" s="263"/>
      <c r="D8" s="264" t="s">
        <v>19</v>
      </c>
      <c r="E8" s="265" t="s">
        <v>20</v>
      </c>
      <c r="F8" s="266" t="s">
        <v>19</v>
      </c>
      <c r="G8" s="267" t="s">
        <v>20</v>
      </c>
      <c r="H8" s="264" t="s">
        <v>19</v>
      </c>
      <c r="I8" s="265" t="s">
        <v>20</v>
      </c>
      <c r="J8" s="266" t="s">
        <v>19</v>
      </c>
      <c r="K8" s="267" t="s">
        <v>20</v>
      </c>
      <c r="L8" s="264" t="s">
        <v>19</v>
      </c>
      <c r="M8" s="265" t="s">
        <v>20</v>
      </c>
      <c r="N8" s="266" t="s">
        <v>19</v>
      </c>
      <c r="O8" s="268" t="s">
        <v>20</v>
      </c>
      <c r="P8" s="264" t="s">
        <v>19</v>
      </c>
      <c r="Q8" s="265" t="s">
        <v>20</v>
      </c>
      <c r="R8" s="266" t="s">
        <v>19</v>
      </c>
      <c r="S8" s="267" t="s">
        <v>20</v>
      </c>
      <c r="T8" s="264" t="s">
        <v>19</v>
      </c>
      <c r="U8" s="268" t="s">
        <v>20</v>
      </c>
      <c r="V8" s="269" t="s">
        <v>84</v>
      </c>
      <c r="IX8" s="91"/>
    </row>
    <row r="9" spans="1:258" ht="2.25" customHeight="1" thickBot="1" x14ac:dyDescent="0.25">
      <c r="A9" s="232"/>
      <c r="B9" s="100"/>
      <c r="C9" s="101"/>
      <c r="D9" s="102"/>
      <c r="E9" s="103"/>
      <c r="F9" s="104"/>
      <c r="G9" s="105"/>
      <c r="H9" s="102"/>
      <c r="I9" s="103"/>
      <c r="J9" s="104"/>
      <c r="K9" s="105"/>
      <c r="L9" s="102"/>
      <c r="M9" s="103"/>
      <c r="N9" s="104"/>
      <c r="O9" s="105"/>
      <c r="P9" s="102"/>
      <c r="Q9" s="103"/>
      <c r="R9" s="104"/>
      <c r="S9" s="105"/>
      <c r="T9" s="106"/>
      <c r="U9" s="107"/>
      <c r="V9" s="108"/>
      <c r="IX9" s="91"/>
    </row>
    <row r="10" spans="1:258" ht="15.75" customHeight="1" x14ac:dyDescent="0.2">
      <c r="A10" s="23">
        <v>1</v>
      </c>
      <c r="B10" s="1114" t="s">
        <v>129</v>
      </c>
      <c r="C10" s="139" t="s">
        <v>354</v>
      </c>
      <c r="D10" s="578">
        <v>2</v>
      </c>
      <c r="E10" s="669">
        <v>17410</v>
      </c>
      <c r="F10" s="584">
        <v>2</v>
      </c>
      <c r="G10" s="586">
        <v>10265</v>
      </c>
      <c r="H10" s="578">
        <v>1</v>
      </c>
      <c r="I10" s="1475">
        <v>5715</v>
      </c>
      <c r="J10" s="584">
        <v>6</v>
      </c>
      <c r="K10" s="590">
        <v>3580</v>
      </c>
      <c r="L10" s="578">
        <v>4</v>
      </c>
      <c r="M10" s="580">
        <v>3066</v>
      </c>
      <c r="N10" s="584">
        <v>2</v>
      </c>
      <c r="O10" s="593">
        <v>4841</v>
      </c>
      <c r="P10" s="140">
        <v>2</v>
      </c>
      <c r="Q10" s="141">
        <v>5360</v>
      </c>
      <c r="R10" s="142">
        <v>3</v>
      </c>
      <c r="S10" s="143">
        <v>4765</v>
      </c>
      <c r="T10" s="596">
        <f t="shared" ref="T10:T37" si="0">D10+F10+H10+J10+L10+N10+P10+R10</f>
        <v>22</v>
      </c>
      <c r="U10" s="651">
        <f t="shared" ref="U10:U37" si="1">E10+G10+I10+K10+M10+O10+Q10+S10</f>
        <v>55002</v>
      </c>
      <c r="V10" s="166">
        <v>1</v>
      </c>
      <c r="IX10" s="91"/>
    </row>
    <row r="11" spans="1:258" ht="15.75" customHeight="1" x14ac:dyDescent="0.2">
      <c r="A11" s="24">
        <v>2</v>
      </c>
      <c r="B11" s="439" t="s">
        <v>158</v>
      </c>
      <c r="C11" s="77" t="s">
        <v>154</v>
      </c>
      <c r="D11" s="440">
        <v>2</v>
      </c>
      <c r="E11" s="670">
        <v>5805</v>
      </c>
      <c r="F11" s="442">
        <v>3</v>
      </c>
      <c r="G11" s="464">
        <v>13835</v>
      </c>
      <c r="H11" s="440">
        <v>5</v>
      </c>
      <c r="I11" s="1476">
        <v>4120</v>
      </c>
      <c r="J11" s="442">
        <v>1</v>
      </c>
      <c r="K11" s="443">
        <v>9190</v>
      </c>
      <c r="L11" s="440">
        <v>4</v>
      </c>
      <c r="M11" s="441">
        <v>3390</v>
      </c>
      <c r="N11" s="442">
        <v>2</v>
      </c>
      <c r="O11" s="444">
        <v>5680</v>
      </c>
      <c r="P11" s="109">
        <v>1</v>
      </c>
      <c r="Q11" s="110">
        <v>7225</v>
      </c>
      <c r="R11" s="111">
        <v>4</v>
      </c>
      <c r="S11" s="112">
        <v>4320</v>
      </c>
      <c r="T11" s="337">
        <f t="shared" si="0"/>
        <v>22</v>
      </c>
      <c r="U11" s="652">
        <f t="shared" si="1"/>
        <v>53565</v>
      </c>
      <c r="V11" s="166">
        <v>2</v>
      </c>
      <c r="IX11" s="91"/>
    </row>
    <row r="12" spans="1:258" ht="15.75" customHeight="1" x14ac:dyDescent="0.25">
      <c r="A12" s="23">
        <v>3</v>
      </c>
      <c r="B12" s="1115" t="s">
        <v>130</v>
      </c>
      <c r="C12" s="77" t="s">
        <v>354</v>
      </c>
      <c r="D12" s="440">
        <v>1</v>
      </c>
      <c r="E12" s="670">
        <v>18920</v>
      </c>
      <c r="F12" s="442">
        <v>2</v>
      </c>
      <c r="G12" s="464">
        <v>14740</v>
      </c>
      <c r="H12" s="440">
        <v>2</v>
      </c>
      <c r="I12" s="1476">
        <v>9650</v>
      </c>
      <c r="J12" s="442">
        <v>1</v>
      </c>
      <c r="K12" s="443">
        <v>6325</v>
      </c>
      <c r="L12" s="440">
        <v>6</v>
      </c>
      <c r="M12" s="441">
        <v>2553</v>
      </c>
      <c r="N12" s="442">
        <v>2</v>
      </c>
      <c r="O12" s="444">
        <v>6036</v>
      </c>
      <c r="P12" s="109">
        <v>5</v>
      </c>
      <c r="Q12" s="110">
        <v>4375</v>
      </c>
      <c r="R12" s="111">
        <v>4</v>
      </c>
      <c r="S12" s="112">
        <v>5180</v>
      </c>
      <c r="T12" s="337">
        <f t="shared" si="0"/>
        <v>23</v>
      </c>
      <c r="U12" s="652">
        <f t="shared" si="1"/>
        <v>67779</v>
      </c>
      <c r="V12" s="167">
        <v>3</v>
      </c>
      <c r="IX12" s="91"/>
    </row>
    <row r="13" spans="1:258" ht="15.75" customHeight="1" x14ac:dyDescent="0.2">
      <c r="A13" s="23">
        <v>4</v>
      </c>
      <c r="B13" s="439" t="s">
        <v>355</v>
      </c>
      <c r="C13" s="77" t="s">
        <v>285</v>
      </c>
      <c r="D13" s="440">
        <v>3</v>
      </c>
      <c r="E13" s="670">
        <v>5410</v>
      </c>
      <c r="F13" s="442">
        <v>1</v>
      </c>
      <c r="G13" s="464">
        <v>23620</v>
      </c>
      <c r="H13" s="440">
        <v>4</v>
      </c>
      <c r="I13" s="1476">
        <v>4130</v>
      </c>
      <c r="J13" s="442">
        <v>3</v>
      </c>
      <c r="K13" s="443">
        <v>4740</v>
      </c>
      <c r="L13" s="440">
        <v>5</v>
      </c>
      <c r="M13" s="441">
        <v>2572</v>
      </c>
      <c r="N13" s="442">
        <v>3</v>
      </c>
      <c r="O13" s="444">
        <v>4516</v>
      </c>
      <c r="P13" s="109">
        <v>4</v>
      </c>
      <c r="Q13" s="110">
        <v>4385</v>
      </c>
      <c r="R13" s="111">
        <v>1</v>
      </c>
      <c r="S13" s="112">
        <v>7280</v>
      </c>
      <c r="T13" s="337">
        <f t="shared" si="0"/>
        <v>24</v>
      </c>
      <c r="U13" s="652">
        <f t="shared" si="1"/>
        <v>56653</v>
      </c>
      <c r="V13" s="167">
        <v>4</v>
      </c>
      <c r="IX13" s="91"/>
    </row>
    <row r="14" spans="1:258" ht="15.75" customHeight="1" x14ac:dyDescent="0.2">
      <c r="A14" s="24">
        <v>5</v>
      </c>
      <c r="B14" s="439" t="s">
        <v>230</v>
      </c>
      <c r="C14" s="77" t="s">
        <v>153</v>
      </c>
      <c r="D14" s="440">
        <v>2</v>
      </c>
      <c r="E14" s="670">
        <v>11370</v>
      </c>
      <c r="F14" s="442">
        <v>7</v>
      </c>
      <c r="G14" s="464">
        <v>4030</v>
      </c>
      <c r="H14" s="440">
        <v>1</v>
      </c>
      <c r="I14" s="1476">
        <v>8665</v>
      </c>
      <c r="J14" s="442">
        <v>5</v>
      </c>
      <c r="K14" s="443">
        <v>3160</v>
      </c>
      <c r="L14" s="440">
        <v>2</v>
      </c>
      <c r="M14" s="441">
        <v>3875</v>
      </c>
      <c r="N14" s="442">
        <v>1</v>
      </c>
      <c r="O14" s="444">
        <v>5460</v>
      </c>
      <c r="P14" s="109">
        <v>2</v>
      </c>
      <c r="Q14" s="110">
        <v>4605</v>
      </c>
      <c r="R14" s="111">
        <v>4</v>
      </c>
      <c r="S14" s="112">
        <v>4550</v>
      </c>
      <c r="T14" s="337">
        <f t="shared" si="0"/>
        <v>24</v>
      </c>
      <c r="U14" s="652">
        <f t="shared" si="1"/>
        <v>45715</v>
      </c>
      <c r="V14" s="166">
        <v>5</v>
      </c>
      <c r="IX14" s="91"/>
    </row>
    <row r="15" spans="1:258" ht="15.75" customHeight="1" x14ac:dyDescent="0.2">
      <c r="A15" s="23">
        <v>6</v>
      </c>
      <c r="B15" s="439" t="s">
        <v>89</v>
      </c>
      <c r="C15" s="77" t="s">
        <v>87</v>
      </c>
      <c r="D15" s="440">
        <v>3</v>
      </c>
      <c r="E15" s="670">
        <v>10875</v>
      </c>
      <c r="F15" s="442">
        <v>4</v>
      </c>
      <c r="G15" s="464">
        <v>8940</v>
      </c>
      <c r="H15" s="440">
        <v>3</v>
      </c>
      <c r="I15" s="1476">
        <v>4180</v>
      </c>
      <c r="J15" s="442">
        <v>3</v>
      </c>
      <c r="K15" s="443">
        <v>3925</v>
      </c>
      <c r="L15" s="440">
        <v>5</v>
      </c>
      <c r="M15" s="441">
        <v>2595</v>
      </c>
      <c r="N15" s="442">
        <v>5</v>
      </c>
      <c r="O15" s="444">
        <v>4066</v>
      </c>
      <c r="P15" s="109">
        <v>4</v>
      </c>
      <c r="Q15" s="110">
        <v>4890</v>
      </c>
      <c r="R15" s="111">
        <v>2</v>
      </c>
      <c r="S15" s="112">
        <v>6095</v>
      </c>
      <c r="T15" s="337">
        <f t="shared" si="0"/>
        <v>29</v>
      </c>
      <c r="U15" s="652">
        <f t="shared" si="1"/>
        <v>45566</v>
      </c>
      <c r="V15" s="167">
        <v>6</v>
      </c>
      <c r="IX15" s="91"/>
    </row>
    <row r="16" spans="1:258" ht="15.75" customHeight="1" x14ac:dyDescent="0.2">
      <c r="A16" s="23">
        <v>7</v>
      </c>
      <c r="B16" s="439" t="s">
        <v>358</v>
      </c>
      <c r="C16" s="77" t="s">
        <v>124</v>
      </c>
      <c r="D16" s="440">
        <v>4</v>
      </c>
      <c r="E16" s="670">
        <v>7155</v>
      </c>
      <c r="F16" s="442">
        <v>4</v>
      </c>
      <c r="G16" s="464">
        <v>10255</v>
      </c>
      <c r="H16" s="440">
        <v>3</v>
      </c>
      <c r="I16" s="1476">
        <v>3635</v>
      </c>
      <c r="J16" s="442">
        <v>6</v>
      </c>
      <c r="K16" s="443">
        <v>2630</v>
      </c>
      <c r="L16" s="440">
        <v>5</v>
      </c>
      <c r="M16" s="441">
        <v>2705</v>
      </c>
      <c r="N16" s="442">
        <v>5</v>
      </c>
      <c r="O16" s="444">
        <v>5508</v>
      </c>
      <c r="P16" s="109">
        <v>1</v>
      </c>
      <c r="Q16" s="110">
        <v>4990</v>
      </c>
      <c r="R16" s="111">
        <v>2</v>
      </c>
      <c r="S16" s="112">
        <v>4955</v>
      </c>
      <c r="T16" s="337">
        <f t="shared" si="0"/>
        <v>30</v>
      </c>
      <c r="U16" s="652">
        <f t="shared" si="1"/>
        <v>41833</v>
      </c>
      <c r="V16" s="166">
        <v>7</v>
      </c>
      <c r="IX16" s="91"/>
    </row>
    <row r="17" spans="1:258" ht="15.75" customHeight="1" x14ac:dyDescent="0.2">
      <c r="A17" s="24">
        <v>8</v>
      </c>
      <c r="B17" s="439" t="s">
        <v>359</v>
      </c>
      <c r="C17" s="77" t="s">
        <v>285</v>
      </c>
      <c r="D17" s="440">
        <v>3</v>
      </c>
      <c r="E17" s="670">
        <v>11560</v>
      </c>
      <c r="F17" s="442">
        <v>7</v>
      </c>
      <c r="G17" s="464">
        <v>4685</v>
      </c>
      <c r="H17" s="440">
        <v>5</v>
      </c>
      <c r="I17" s="1476">
        <v>2185</v>
      </c>
      <c r="J17" s="442">
        <v>2</v>
      </c>
      <c r="K17" s="443">
        <v>4460</v>
      </c>
      <c r="L17" s="440">
        <v>1</v>
      </c>
      <c r="M17" s="441">
        <v>5440</v>
      </c>
      <c r="N17" s="442">
        <v>1</v>
      </c>
      <c r="O17" s="444">
        <v>7129</v>
      </c>
      <c r="P17" s="109">
        <v>5</v>
      </c>
      <c r="Q17" s="110">
        <v>4880</v>
      </c>
      <c r="R17" s="111">
        <v>6.5</v>
      </c>
      <c r="S17" s="112">
        <v>4100</v>
      </c>
      <c r="T17" s="337">
        <f t="shared" si="0"/>
        <v>30.5</v>
      </c>
      <c r="U17" s="652">
        <f t="shared" si="1"/>
        <v>44439</v>
      </c>
      <c r="V17" s="167">
        <v>8</v>
      </c>
      <c r="AB17" s="113"/>
      <c r="IX17" s="91"/>
    </row>
    <row r="18" spans="1:258" ht="15.75" customHeight="1" x14ac:dyDescent="0.2">
      <c r="A18" s="23">
        <v>9</v>
      </c>
      <c r="B18" s="439" t="s">
        <v>360</v>
      </c>
      <c r="C18" s="77" t="s">
        <v>124</v>
      </c>
      <c r="D18" s="440">
        <v>4</v>
      </c>
      <c r="E18" s="670">
        <v>10170</v>
      </c>
      <c r="F18" s="442">
        <v>6</v>
      </c>
      <c r="G18" s="464">
        <v>4900</v>
      </c>
      <c r="H18" s="440">
        <v>6</v>
      </c>
      <c r="I18" s="1476">
        <v>1505</v>
      </c>
      <c r="J18" s="442">
        <v>5</v>
      </c>
      <c r="K18" s="443">
        <v>4125</v>
      </c>
      <c r="L18" s="440">
        <v>2</v>
      </c>
      <c r="M18" s="441">
        <v>4823</v>
      </c>
      <c r="N18" s="442">
        <v>1</v>
      </c>
      <c r="O18" s="444">
        <v>5717</v>
      </c>
      <c r="P18" s="109">
        <v>4</v>
      </c>
      <c r="Q18" s="110">
        <v>3735</v>
      </c>
      <c r="R18" s="111">
        <v>3</v>
      </c>
      <c r="S18" s="112">
        <v>5265</v>
      </c>
      <c r="T18" s="337">
        <f t="shared" si="0"/>
        <v>31</v>
      </c>
      <c r="U18" s="652">
        <f t="shared" si="1"/>
        <v>40240</v>
      </c>
      <c r="V18" s="166">
        <v>9</v>
      </c>
      <c r="IX18" s="91"/>
    </row>
    <row r="19" spans="1:258" ht="15.75" customHeight="1" x14ac:dyDescent="0.2">
      <c r="A19" s="23">
        <v>10</v>
      </c>
      <c r="B19" s="439" t="s">
        <v>128</v>
      </c>
      <c r="C19" s="77" t="s">
        <v>354</v>
      </c>
      <c r="D19" s="440">
        <v>7</v>
      </c>
      <c r="E19" s="670">
        <v>2430</v>
      </c>
      <c r="F19" s="442">
        <v>2</v>
      </c>
      <c r="G19" s="464">
        <v>12435</v>
      </c>
      <c r="H19" s="440">
        <v>2</v>
      </c>
      <c r="I19" s="1476">
        <v>4415</v>
      </c>
      <c r="J19" s="442">
        <v>1</v>
      </c>
      <c r="K19" s="443">
        <v>4750</v>
      </c>
      <c r="L19" s="440">
        <v>6</v>
      </c>
      <c r="M19" s="441">
        <v>2340</v>
      </c>
      <c r="N19" s="442">
        <v>6</v>
      </c>
      <c r="O19" s="444">
        <v>3979</v>
      </c>
      <c r="P19" s="109">
        <v>2</v>
      </c>
      <c r="Q19" s="110">
        <v>5460</v>
      </c>
      <c r="R19" s="111">
        <v>5</v>
      </c>
      <c r="S19" s="112">
        <v>4210</v>
      </c>
      <c r="T19" s="337">
        <f t="shared" si="0"/>
        <v>31</v>
      </c>
      <c r="U19" s="652">
        <f t="shared" si="1"/>
        <v>40019</v>
      </c>
      <c r="V19" s="166">
        <v>10</v>
      </c>
      <c r="IX19" s="91"/>
    </row>
    <row r="20" spans="1:258" ht="15.75" customHeight="1" x14ac:dyDescent="0.2">
      <c r="A20" s="24">
        <v>11</v>
      </c>
      <c r="B20" s="439" t="s">
        <v>90</v>
      </c>
      <c r="C20" s="77" t="s">
        <v>153</v>
      </c>
      <c r="D20" s="440">
        <v>6</v>
      </c>
      <c r="E20" s="670">
        <v>5910</v>
      </c>
      <c r="F20" s="442">
        <v>4</v>
      </c>
      <c r="G20" s="464">
        <v>8620</v>
      </c>
      <c r="H20" s="440">
        <v>1</v>
      </c>
      <c r="I20" s="1476">
        <v>10210</v>
      </c>
      <c r="J20" s="442">
        <v>4</v>
      </c>
      <c r="K20" s="443">
        <v>4530</v>
      </c>
      <c r="L20" s="440">
        <v>3</v>
      </c>
      <c r="M20" s="441">
        <v>3801</v>
      </c>
      <c r="N20" s="442">
        <v>6</v>
      </c>
      <c r="O20" s="444">
        <v>5058</v>
      </c>
      <c r="P20" s="109">
        <v>3</v>
      </c>
      <c r="Q20" s="110">
        <v>5365</v>
      </c>
      <c r="R20" s="111">
        <v>6</v>
      </c>
      <c r="S20" s="112">
        <v>3890</v>
      </c>
      <c r="T20" s="337">
        <f t="shared" si="0"/>
        <v>33</v>
      </c>
      <c r="U20" s="652">
        <f t="shared" si="1"/>
        <v>47384</v>
      </c>
      <c r="V20" s="166">
        <v>11</v>
      </c>
      <c r="IX20" s="91"/>
    </row>
    <row r="21" spans="1:258" ht="15.75" customHeight="1" x14ac:dyDescent="0.2">
      <c r="A21" s="23">
        <v>12</v>
      </c>
      <c r="B21" s="439" t="s">
        <v>156</v>
      </c>
      <c r="C21" s="77" t="s">
        <v>87</v>
      </c>
      <c r="D21" s="440">
        <v>5</v>
      </c>
      <c r="E21" s="670">
        <v>6485</v>
      </c>
      <c r="F21" s="442">
        <v>5</v>
      </c>
      <c r="G21" s="464">
        <v>4820</v>
      </c>
      <c r="H21" s="440">
        <v>2</v>
      </c>
      <c r="I21" s="1476">
        <v>5170</v>
      </c>
      <c r="J21" s="442">
        <v>7</v>
      </c>
      <c r="K21" s="443">
        <v>3060</v>
      </c>
      <c r="L21" s="440">
        <v>2</v>
      </c>
      <c r="M21" s="441">
        <v>3789</v>
      </c>
      <c r="N21" s="442">
        <v>4</v>
      </c>
      <c r="O21" s="444">
        <v>5885</v>
      </c>
      <c r="P21" s="109">
        <v>3</v>
      </c>
      <c r="Q21" s="110">
        <v>4490</v>
      </c>
      <c r="R21" s="111">
        <v>5</v>
      </c>
      <c r="S21" s="112">
        <v>4345</v>
      </c>
      <c r="T21" s="337">
        <f t="shared" si="0"/>
        <v>33</v>
      </c>
      <c r="U21" s="652">
        <f t="shared" si="1"/>
        <v>38044</v>
      </c>
      <c r="V21" s="167">
        <v>12</v>
      </c>
      <c r="IX21" s="91"/>
    </row>
    <row r="22" spans="1:258" ht="15.75" customHeight="1" x14ac:dyDescent="0.2">
      <c r="A22" s="23">
        <v>13</v>
      </c>
      <c r="B22" s="439" t="s">
        <v>362</v>
      </c>
      <c r="C22" s="77" t="s">
        <v>285</v>
      </c>
      <c r="D22" s="440">
        <v>7</v>
      </c>
      <c r="E22" s="670">
        <v>4710</v>
      </c>
      <c r="F22" s="442">
        <v>7</v>
      </c>
      <c r="G22" s="464">
        <v>2710</v>
      </c>
      <c r="H22" s="440">
        <v>4</v>
      </c>
      <c r="I22" s="1476">
        <v>3105</v>
      </c>
      <c r="J22" s="442">
        <v>2</v>
      </c>
      <c r="K22" s="443">
        <v>5215</v>
      </c>
      <c r="L22" s="440">
        <v>4</v>
      </c>
      <c r="M22" s="441">
        <v>3105</v>
      </c>
      <c r="N22" s="442">
        <v>3</v>
      </c>
      <c r="O22" s="444">
        <v>5189</v>
      </c>
      <c r="P22" s="109">
        <v>6</v>
      </c>
      <c r="Q22" s="110">
        <v>2950</v>
      </c>
      <c r="R22" s="111">
        <v>1</v>
      </c>
      <c r="S22" s="112">
        <v>6665</v>
      </c>
      <c r="T22" s="337">
        <f t="shared" si="0"/>
        <v>34</v>
      </c>
      <c r="U22" s="652">
        <f t="shared" si="1"/>
        <v>33649</v>
      </c>
      <c r="V22" s="166">
        <v>13</v>
      </c>
      <c r="IX22" s="91"/>
    </row>
    <row r="23" spans="1:258" ht="15.75" customHeight="1" x14ac:dyDescent="0.2">
      <c r="A23" s="24">
        <v>14</v>
      </c>
      <c r="B23" s="439" t="s">
        <v>356</v>
      </c>
      <c r="C23" s="77" t="s">
        <v>124</v>
      </c>
      <c r="D23" s="109">
        <v>4</v>
      </c>
      <c r="E23" s="581">
        <v>5225</v>
      </c>
      <c r="F23" s="111">
        <v>1</v>
      </c>
      <c r="G23" s="587">
        <v>10865</v>
      </c>
      <c r="H23" s="109">
        <v>4</v>
      </c>
      <c r="I23" s="1477">
        <v>3695</v>
      </c>
      <c r="J23" s="111">
        <v>6</v>
      </c>
      <c r="K23" s="591">
        <v>1760</v>
      </c>
      <c r="L23" s="109">
        <v>1</v>
      </c>
      <c r="M23" s="581">
        <v>5480</v>
      </c>
      <c r="N23" s="111">
        <v>5</v>
      </c>
      <c r="O23" s="591">
        <v>3875</v>
      </c>
      <c r="P23" s="109">
        <v>6</v>
      </c>
      <c r="Q23" s="110">
        <v>4320</v>
      </c>
      <c r="R23" s="111">
        <v>8</v>
      </c>
      <c r="S23" s="112"/>
      <c r="T23" s="337">
        <f t="shared" si="0"/>
        <v>35</v>
      </c>
      <c r="U23" s="652">
        <f t="shared" si="1"/>
        <v>35220</v>
      </c>
      <c r="V23" s="167">
        <v>14</v>
      </c>
      <c r="IX23" s="91"/>
    </row>
    <row r="24" spans="1:258" ht="15.75" customHeight="1" x14ac:dyDescent="0.2">
      <c r="A24" s="23">
        <v>15</v>
      </c>
      <c r="B24" s="439" t="s">
        <v>157</v>
      </c>
      <c r="C24" s="77" t="s">
        <v>153</v>
      </c>
      <c r="D24" s="440">
        <v>6</v>
      </c>
      <c r="E24" s="670">
        <v>3925</v>
      </c>
      <c r="F24" s="442">
        <v>1</v>
      </c>
      <c r="G24" s="464">
        <v>24610</v>
      </c>
      <c r="H24" s="440">
        <v>6</v>
      </c>
      <c r="I24" s="1476">
        <v>2185</v>
      </c>
      <c r="J24" s="442">
        <v>5</v>
      </c>
      <c r="K24" s="443">
        <v>2730</v>
      </c>
      <c r="L24" s="440">
        <v>3</v>
      </c>
      <c r="M24" s="441">
        <v>3245</v>
      </c>
      <c r="N24" s="442">
        <v>4</v>
      </c>
      <c r="O24" s="444">
        <v>4447</v>
      </c>
      <c r="P24" s="109">
        <v>7</v>
      </c>
      <c r="Q24" s="110">
        <v>2750</v>
      </c>
      <c r="R24" s="111">
        <v>5</v>
      </c>
      <c r="S24" s="112">
        <v>4695</v>
      </c>
      <c r="T24" s="337">
        <f t="shared" si="0"/>
        <v>37</v>
      </c>
      <c r="U24" s="652">
        <f t="shared" si="1"/>
        <v>48587</v>
      </c>
      <c r="V24" s="167">
        <v>15</v>
      </c>
      <c r="IX24" s="91"/>
    </row>
    <row r="25" spans="1:258" ht="16.5" customHeight="1" x14ac:dyDescent="0.2">
      <c r="A25" s="23">
        <v>16</v>
      </c>
      <c r="B25" s="439" t="s">
        <v>919</v>
      </c>
      <c r="C25" s="77" t="s">
        <v>87</v>
      </c>
      <c r="D25" s="440">
        <v>8</v>
      </c>
      <c r="E25" s="670"/>
      <c r="F25" s="442">
        <v>8</v>
      </c>
      <c r="G25" s="464"/>
      <c r="H25" s="440">
        <v>8</v>
      </c>
      <c r="I25" s="1476"/>
      <c r="J25" s="442">
        <v>3</v>
      </c>
      <c r="K25" s="443">
        <v>3690</v>
      </c>
      <c r="L25" s="440">
        <v>1</v>
      </c>
      <c r="M25" s="441">
        <v>4978</v>
      </c>
      <c r="N25" s="442">
        <v>4</v>
      </c>
      <c r="O25" s="444">
        <v>4042</v>
      </c>
      <c r="P25" s="109">
        <v>3</v>
      </c>
      <c r="Q25" s="110">
        <v>4145</v>
      </c>
      <c r="R25" s="111">
        <v>3</v>
      </c>
      <c r="S25" s="112">
        <v>4740</v>
      </c>
      <c r="T25" s="337">
        <f t="shared" si="0"/>
        <v>38</v>
      </c>
      <c r="U25" s="652">
        <f t="shared" si="1"/>
        <v>21595</v>
      </c>
      <c r="V25" s="167">
        <v>16</v>
      </c>
      <c r="IX25" s="91"/>
    </row>
    <row r="26" spans="1:258" ht="15.75" customHeight="1" x14ac:dyDescent="0.2">
      <c r="A26" s="24">
        <v>17</v>
      </c>
      <c r="B26" s="439" t="s">
        <v>363</v>
      </c>
      <c r="C26" s="77" t="s">
        <v>286</v>
      </c>
      <c r="D26" s="440">
        <v>8</v>
      </c>
      <c r="E26" s="670">
        <v>0</v>
      </c>
      <c r="F26" s="442">
        <v>6</v>
      </c>
      <c r="G26" s="464">
        <v>3415</v>
      </c>
      <c r="H26" s="440">
        <v>6</v>
      </c>
      <c r="I26" s="1476">
        <v>1090</v>
      </c>
      <c r="J26" s="442">
        <v>2</v>
      </c>
      <c r="K26" s="443">
        <v>4805</v>
      </c>
      <c r="L26" s="440">
        <v>7</v>
      </c>
      <c r="M26" s="441">
        <v>2273</v>
      </c>
      <c r="N26" s="442">
        <v>7</v>
      </c>
      <c r="O26" s="444">
        <v>3778</v>
      </c>
      <c r="P26" s="109">
        <v>1</v>
      </c>
      <c r="Q26" s="110">
        <v>7645</v>
      </c>
      <c r="R26" s="111">
        <v>2</v>
      </c>
      <c r="S26" s="112">
        <v>5400</v>
      </c>
      <c r="T26" s="337">
        <f t="shared" si="0"/>
        <v>39</v>
      </c>
      <c r="U26" s="652">
        <f t="shared" si="1"/>
        <v>28406</v>
      </c>
      <c r="V26" s="167">
        <v>17</v>
      </c>
      <c r="IX26" s="91"/>
    </row>
    <row r="27" spans="1:258" ht="15.75" customHeight="1" x14ac:dyDescent="0.2">
      <c r="A27" s="23">
        <v>18</v>
      </c>
      <c r="B27" s="439" t="s">
        <v>159</v>
      </c>
      <c r="C27" s="77" t="s">
        <v>154</v>
      </c>
      <c r="D27" s="440">
        <v>1</v>
      </c>
      <c r="E27" s="670">
        <v>29565</v>
      </c>
      <c r="F27" s="442">
        <v>3</v>
      </c>
      <c r="G27" s="464">
        <v>9700</v>
      </c>
      <c r="H27" s="440">
        <v>8</v>
      </c>
      <c r="I27" s="1476"/>
      <c r="J27" s="442">
        <v>8</v>
      </c>
      <c r="K27" s="443"/>
      <c r="L27" s="440">
        <v>8</v>
      </c>
      <c r="M27" s="441"/>
      <c r="N27" s="442">
        <v>8</v>
      </c>
      <c r="O27" s="444"/>
      <c r="P27" s="109">
        <v>5</v>
      </c>
      <c r="Q27" s="110">
        <v>3200</v>
      </c>
      <c r="R27" s="111">
        <v>1</v>
      </c>
      <c r="S27" s="112">
        <v>4975</v>
      </c>
      <c r="T27" s="337">
        <f t="shared" si="0"/>
        <v>42</v>
      </c>
      <c r="U27" s="652">
        <f t="shared" si="1"/>
        <v>47440</v>
      </c>
      <c r="V27" s="167">
        <v>18</v>
      </c>
      <c r="IX27" s="91"/>
    </row>
    <row r="28" spans="1:258" ht="15.75" customHeight="1" x14ac:dyDescent="0.2">
      <c r="A28" s="23">
        <v>19</v>
      </c>
      <c r="B28" s="439" t="s">
        <v>357</v>
      </c>
      <c r="C28" s="77" t="s">
        <v>286</v>
      </c>
      <c r="D28" s="440">
        <v>1</v>
      </c>
      <c r="E28" s="670">
        <v>7450</v>
      </c>
      <c r="F28" s="442">
        <v>6</v>
      </c>
      <c r="G28" s="464">
        <v>7180</v>
      </c>
      <c r="H28" s="440">
        <v>5</v>
      </c>
      <c r="I28" s="1476">
        <v>2495</v>
      </c>
      <c r="J28" s="442">
        <v>4</v>
      </c>
      <c r="K28" s="443">
        <v>3350</v>
      </c>
      <c r="L28" s="440">
        <v>8</v>
      </c>
      <c r="M28" s="441"/>
      <c r="N28" s="442">
        <v>8</v>
      </c>
      <c r="O28" s="444"/>
      <c r="P28" s="109">
        <v>8</v>
      </c>
      <c r="Q28" s="110"/>
      <c r="R28" s="111">
        <v>8</v>
      </c>
      <c r="S28" s="112"/>
      <c r="T28" s="337">
        <f t="shared" si="0"/>
        <v>48</v>
      </c>
      <c r="U28" s="652">
        <f t="shared" si="1"/>
        <v>20475</v>
      </c>
      <c r="V28" s="166">
        <v>19</v>
      </c>
      <c r="IX28" s="91"/>
    </row>
    <row r="29" spans="1:258" ht="15.75" customHeight="1" x14ac:dyDescent="0.2">
      <c r="A29" s="24">
        <v>20</v>
      </c>
      <c r="B29" s="439" t="s">
        <v>223</v>
      </c>
      <c r="C29" s="77" t="s">
        <v>154</v>
      </c>
      <c r="D29" s="440">
        <v>5</v>
      </c>
      <c r="E29" s="670">
        <v>9055</v>
      </c>
      <c r="F29" s="442">
        <v>5</v>
      </c>
      <c r="G29" s="464">
        <v>8575</v>
      </c>
      <c r="H29" s="440">
        <v>7</v>
      </c>
      <c r="I29" s="1476">
        <v>80</v>
      </c>
      <c r="J29" s="442">
        <v>4</v>
      </c>
      <c r="K29" s="443">
        <v>2890</v>
      </c>
      <c r="L29" s="440">
        <v>6</v>
      </c>
      <c r="M29" s="441">
        <v>2444</v>
      </c>
      <c r="N29" s="442">
        <v>7</v>
      </c>
      <c r="O29" s="444">
        <v>3382</v>
      </c>
      <c r="P29" s="109">
        <v>8</v>
      </c>
      <c r="Q29" s="110"/>
      <c r="R29" s="111">
        <v>8</v>
      </c>
      <c r="S29" s="112"/>
      <c r="T29" s="337">
        <f t="shared" si="0"/>
        <v>50</v>
      </c>
      <c r="U29" s="652">
        <f t="shared" si="1"/>
        <v>26426</v>
      </c>
      <c r="V29" s="167">
        <v>20</v>
      </c>
      <c r="IX29" s="91"/>
    </row>
    <row r="30" spans="1:258" s="1139" customFormat="1" ht="15.75" customHeight="1" x14ac:dyDescent="0.2">
      <c r="A30" s="1400">
        <v>21</v>
      </c>
      <c r="B30" s="439" t="s">
        <v>920</v>
      </c>
      <c r="C30" s="77" t="s">
        <v>154</v>
      </c>
      <c r="D30" s="440">
        <v>8</v>
      </c>
      <c r="E30" s="670"/>
      <c r="F30" s="442">
        <v>8</v>
      </c>
      <c r="G30" s="464"/>
      <c r="H30" s="440">
        <v>8</v>
      </c>
      <c r="I30" s="1476"/>
      <c r="J30" s="442">
        <v>8</v>
      </c>
      <c r="K30" s="443"/>
      <c r="L30" s="440">
        <v>3</v>
      </c>
      <c r="M30" s="441">
        <v>3773</v>
      </c>
      <c r="N30" s="442">
        <v>3</v>
      </c>
      <c r="O30" s="444">
        <v>5963</v>
      </c>
      <c r="P30" s="109">
        <v>8</v>
      </c>
      <c r="Q30" s="110"/>
      <c r="R30" s="111">
        <v>8</v>
      </c>
      <c r="S30" s="112"/>
      <c r="T30" s="337">
        <f t="shared" si="0"/>
        <v>54</v>
      </c>
      <c r="U30" s="652">
        <f t="shared" si="1"/>
        <v>9736</v>
      </c>
      <c r="V30" s="957">
        <v>21</v>
      </c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/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113"/>
      <c r="DM30" s="113"/>
      <c r="DN30" s="113"/>
      <c r="DO30" s="113"/>
      <c r="DP30" s="113"/>
      <c r="DQ30" s="113"/>
      <c r="DR30" s="113"/>
      <c r="DS30" s="113"/>
      <c r="DT30" s="113"/>
      <c r="DU30" s="113"/>
      <c r="DV30" s="113"/>
      <c r="DW30" s="113"/>
      <c r="DX30" s="113"/>
      <c r="DY30" s="113"/>
      <c r="DZ30" s="113"/>
      <c r="EA30" s="113"/>
      <c r="EB30" s="113"/>
      <c r="EC30" s="113"/>
      <c r="ED30" s="113"/>
      <c r="EE30" s="113"/>
      <c r="EF30" s="113"/>
      <c r="EG30" s="113"/>
      <c r="EH30" s="113"/>
      <c r="EI30" s="113"/>
      <c r="EJ30" s="113"/>
      <c r="EK30" s="113"/>
      <c r="EL30" s="113"/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/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/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/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/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113"/>
      <c r="ID30" s="113"/>
      <c r="IE30" s="113"/>
      <c r="IF30" s="113"/>
      <c r="IG30" s="113"/>
      <c r="IH30" s="113"/>
      <c r="II30" s="113"/>
      <c r="IJ30" s="113"/>
      <c r="IK30" s="113"/>
      <c r="IL30" s="113"/>
      <c r="IM30" s="113"/>
      <c r="IN30" s="113"/>
      <c r="IO30" s="113"/>
      <c r="IP30" s="113"/>
      <c r="IQ30" s="113"/>
      <c r="IR30" s="113"/>
      <c r="IS30" s="113"/>
      <c r="IT30" s="113"/>
      <c r="IU30" s="113"/>
      <c r="IV30" s="113"/>
      <c r="IW30" s="113"/>
      <c r="IX30" s="113"/>
    </row>
    <row r="31" spans="1:258" s="1139" customFormat="1" ht="15.75" customHeight="1" x14ac:dyDescent="0.2">
      <c r="A31" s="1400">
        <v>22</v>
      </c>
      <c r="B31" s="439" t="s">
        <v>361</v>
      </c>
      <c r="C31" s="77" t="s">
        <v>286</v>
      </c>
      <c r="D31" s="440">
        <v>6</v>
      </c>
      <c r="E31" s="670">
        <v>7670</v>
      </c>
      <c r="F31" s="442">
        <v>5</v>
      </c>
      <c r="G31" s="464">
        <v>7215</v>
      </c>
      <c r="H31" s="440">
        <v>8</v>
      </c>
      <c r="I31" s="1476"/>
      <c r="J31" s="442">
        <v>8</v>
      </c>
      <c r="K31" s="443"/>
      <c r="L31" s="440">
        <v>8</v>
      </c>
      <c r="M31" s="441"/>
      <c r="N31" s="442">
        <v>8</v>
      </c>
      <c r="O31" s="444"/>
      <c r="P31" s="109">
        <v>6</v>
      </c>
      <c r="Q31" s="110">
        <v>3275</v>
      </c>
      <c r="R31" s="111">
        <v>6.5</v>
      </c>
      <c r="S31" s="112">
        <v>4100</v>
      </c>
      <c r="T31" s="337">
        <f t="shared" si="0"/>
        <v>55.5</v>
      </c>
      <c r="U31" s="652">
        <f t="shared" si="1"/>
        <v>22260</v>
      </c>
      <c r="V31" s="957">
        <v>22</v>
      </c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3"/>
      <c r="DO31" s="113"/>
      <c r="DP31" s="113"/>
      <c r="DQ31" s="113"/>
      <c r="DR31" s="113"/>
      <c r="DS31" s="113"/>
      <c r="DT31" s="113"/>
      <c r="DU31" s="113"/>
      <c r="DV31" s="113"/>
      <c r="DW31" s="113"/>
      <c r="DX31" s="113"/>
      <c r="DY31" s="113"/>
      <c r="DZ31" s="113"/>
      <c r="EA31" s="113"/>
      <c r="EB31" s="113"/>
      <c r="EC31" s="113"/>
      <c r="ED31" s="113"/>
      <c r="EE31" s="113"/>
      <c r="EF31" s="113"/>
      <c r="EG31" s="113"/>
      <c r="EH31" s="113"/>
      <c r="EI31" s="113"/>
      <c r="EJ31" s="113"/>
      <c r="EK31" s="113"/>
      <c r="EL31" s="113"/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/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/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/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/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13"/>
      <c r="ID31" s="113"/>
      <c r="IE31" s="113"/>
      <c r="IF31" s="113"/>
      <c r="IG31" s="113"/>
      <c r="IH31" s="113"/>
      <c r="II31" s="113"/>
      <c r="IJ31" s="113"/>
      <c r="IK31" s="113"/>
      <c r="IL31" s="113"/>
      <c r="IM31" s="113"/>
      <c r="IN31" s="113"/>
      <c r="IO31" s="113"/>
      <c r="IP31" s="113"/>
      <c r="IQ31" s="113"/>
      <c r="IR31" s="113"/>
      <c r="IS31" s="113"/>
      <c r="IT31" s="113"/>
      <c r="IU31" s="113"/>
      <c r="IV31" s="113"/>
      <c r="IW31" s="113"/>
      <c r="IX31" s="113"/>
    </row>
    <row r="32" spans="1:258" s="1139" customFormat="1" ht="15.75" customHeight="1" x14ac:dyDescent="0.2">
      <c r="A32" s="1400">
        <v>23</v>
      </c>
      <c r="B32" s="439" t="s">
        <v>88</v>
      </c>
      <c r="C32" s="77" t="s">
        <v>87</v>
      </c>
      <c r="D32" s="440">
        <v>5</v>
      </c>
      <c r="E32" s="670">
        <v>4445</v>
      </c>
      <c r="F32" s="442">
        <v>3</v>
      </c>
      <c r="G32" s="464">
        <v>12285</v>
      </c>
      <c r="H32" s="440">
        <v>8</v>
      </c>
      <c r="I32" s="1476"/>
      <c r="J32" s="442">
        <v>8</v>
      </c>
      <c r="K32" s="443"/>
      <c r="L32" s="440">
        <v>8</v>
      </c>
      <c r="M32" s="441"/>
      <c r="N32" s="442">
        <v>8</v>
      </c>
      <c r="O32" s="444"/>
      <c r="P32" s="109">
        <v>8</v>
      </c>
      <c r="Q32" s="110"/>
      <c r="R32" s="111">
        <v>8</v>
      </c>
      <c r="S32" s="112"/>
      <c r="T32" s="337">
        <f t="shared" si="0"/>
        <v>56</v>
      </c>
      <c r="U32" s="652">
        <f t="shared" si="1"/>
        <v>16730</v>
      </c>
      <c r="V32" s="957">
        <v>23</v>
      </c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/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13"/>
      <c r="DM32" s="113"/>
      <c r="DN32" s="113"/>
      <c r="DO32" s="113"/>
      <c r="DP32" s="113"/>
      <c r="DQ32" s="113"/>
      <c r="DR32" s="113"/>
      <c r="DS32" s="113"/>
      <c r="DT32" s="113"/>
      <c r="DU32" s="113"/>
      <c r="DV32" s="113"/>
      <c r="DW32" s="113"/>
      <c r="DX32" s="113"/>
      <c r="DY32" s="113"/>
      <c r="DZ32" s="113"/>
      <c r="EA32" s="113"/>
      <c r="EB32" s="113"/>
      <c r="EC32" s="113"/>
      <c r="ED32" s="113"/>
      <c r="EE32" s="113"/>
      <c r="EF32" s="113"/>
      <c r="EG32" s="113"/>
      <c r="EH32" s="113"/>
      <c r="EI32" s="113"/>
      <c r="EJ32" s="113"/>
      <c r="EK32" s="113"/>
      <c r="EL32" s="113"/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/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/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/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/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13"/>
      <c r="ID32" s="113"/>
      <c r="IE32" s="113"/>
      <c r="IF32" s="113"/>
      <c r="IG32" s="113"/>
      <c r="IH32" s="113"/>
      <c r="II32" s="113"/>
      <c r="IJ32" s="113"/>
      <c r="IK32" s="113"/>
      <c r="IL32" s="113"/>
      <c r="IM32" s="113"/>
      <c r="IN32" s="113"/>
      <c r="IO32" s="113"/>
      <c r="IP32" s="113"/>
      <c r="IQ32" s="113"/>
      <c r="IR32" s="113"/>
      <c r="IS32" s="113"/>
      <c r="IT32" s="113"/>
      <c r="IU32" s="113"/>
      <c r="IV32" s="113"/>
      <c r="IW32" s="113"/>
      <c r="IX32" s="113"/>
    </row>
    <row r="33" spans="1:258" s="1139" customFormat="1" ht="15.75" customHeight="1" x14ac:dyDescent="0.2">
      <c r="A33" s="1400">
        <v>24</v>
      </c>
      <c r="B33" s="439" t="s">
        <v>922</v>
      </c>
      <c r="C33" s="77" t="s">
        <v>286</v>
      </c>
      <c r="D33" s="440">
        <v>8</v>
      </c>
      <c r="E33" s="670"/>
      <c r="F33" s="442">
        <v>8</v>
      </c>
      <c r="G33" s="464"/>
      <c r="H33" s="440">
        <v>8</v>
      </c>
      <c r="I33" s="1476"/>
      <c r="J33" s="442">
        <v>8</v>
      </c>
      <c r="K33" s="443"/>
      <c r="L33" s="440">
        <v>7</v>
      </c>
      <c r="M33" s="441">
        <v>1239</v>
      </c>
      <c r="N33" s="442">
        <v>6</v>
      </c>
      <c r="O33" s="444">
        <v>3590</v>
      </c>
      <c r="P33" s="109">
        <v>7</v>
      </c>
      <c r="Q33" s="110">
        <v>3280</v>
      </c>
      <c r="R33" s="111">
        <v>6</v>
      </c>
      <c r="S33" s="112">
        <v>3160</v>
      </c>
      <c r="T33" s="337">
        <f t="shared" si="0"/>
        <v>58</v>
      </c>
      <c r="U33" s="652">
        <f t="shared" si="1"/>
        <v>11269</v>
      </c>
      <c r="V33" s="957">
        <v>24</v>
      </c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  <c r="BX33" s="113"/>
      <c r="BY33" s="113"/>
      <c r="BZ33" s="113"/>
      <c r="CA33" s="113"/>
      <c r="CB33" s="113"/>
      <c r="CC33" s="113"/>
      <c r="CD33" s="113"/>
      <c r="CE33" s="113"/>
      <c r="CF33" s="113"/>
      <c r="CG33" s="113"/>
      <c r="CH33" s="113"/>
      <c r="CI33" s="113"/>
      <c r="CJ33" s="113"/>
      <c r="CK33" s="113"/>
      <c r="CL33" s="113"/>
      <c r="CM33" s="113"/>
      <c r="CN33" s="113"/>
      <c r="CO33" s="113"/>
      <c r="CP33" s="113"/>
      <c r="CQ33" s="113"/>
      <c r="CR33" s="113"/>
      <c r="CS33" s="113"/>
      <c r="CT33" s="113"/>
      <c r="CU33" s="113"/>
      <c r="CV33" s="113"/>
      <c r="CW33" s="113"/>
      <c r="CX33" s="113"/>
      <c r="CY33" s="113"/>
      <c r="CZ33" s="113"/>
      <c r="DA33" s="113"/>
      <c r="DB33" s="113"/>
      <c r="DC33" s="113"/>
      <c r="DD33" s="113"/>
      <c r="DE33" s="113"/>
      <c r="DF33" s="113"/>
      <c r="DG33" s="113"/>
      <c r="DH33" s="113"/>
      <c r="DI33" s="113"/>
      <c r="DJ33" s="113"/>
      <c r="DK33" s="113"/>
      <c r="DL33" s="113"/>
      <c r="DM33" s="113"/>
      <c r="DN33" s="113"/>
      <c r="DO33" s="113"/>
      <c r="DP33" s="113"/>
      <c r="DQ33" s="113"/>
      <c r="DR33" s="113"/>
      <c r="DS33" s="113"/>
      <c r="DT33" s="113"/>
      <c r="DU33" s="113"/>
      <c r="DV33" s="113"/>
      <c r="DW33" s="113"/>
      <c r="DX33" s="113"/>
      <c r="DY33" s="113"/>
      <c r="DZ33" s="113"/>
      <c r="EA33" s="113"/>
      <c r="EB33" s="113"/>
      <c r="EC33" s="113"/>
      <c r="ED33" s="113"/>
      <c r="EE33" s="113"/>
      <c r="EF33" s="113"/>
      <c r="EG33" s="113"/>
      <c r="EH33" s="113"/>
      <c r="EI33" s="113"/>
      <c r="EJ33" s="113"/>
      <c r="EK33" s="113"/>
      <c r="EL33" s="113"/>
      <c r="EM33" s="113"/>
      <c r="EN33" s="113"/>
      <c r="EO33" s="113"/>
      <c r="EP33" s="113"/>
      <c r="EQ33" s="113"/>
      <c r="ER33" s="113"/>
      <c r="ES33" s="113"/>
      <c r="ET33" s="113"/>
      <c r="EU33" s="113"/>
      <c r="EV33" s="113"/>
      <c r="EW33" s="113"/>
      <c r="EX33" s="113"/>
      <c r="EY33" s="113"/>
      <c r="EZ33" s="113"/>
      <c r="FA33" s="113"/>
      <c r="FB33" s="113"/>
      <c r="FC33" s="113"/>
      <c r="FD33" s="113"/>
      <c r="FE33" s="113"/>
      <c r="FF33" s="113"/>
      <c r="FG33" s="113"/>
      <c r="FH33" s="113"/>
      <c r="FI33" s="113"/>
      <c r="FJ33" s="113"/>
      <c r="FK33" s="113"/>
      <c r="FL33" s="113"/>
      <c r="FM33" s="113"/>
      <c r="FN33" s="113"/>
      <c r="FO33" s="113"/>
      <c r="FP33" s="113"/>
      <c r="FQ33" s="113"/>
      <c r="FR33" s="113"/>
      <c r="FS33" s="113"/>
      <c r="FT33" s="113"/>
      <c r="FU33" s="113"/>
      <c r="FV33" s="113"/>
      <c r="FW33" s="113"/>
      <c r="FX33" s="113"/>
      <c r="FY33" s="113"/>
      <c r="FZ33" s="113"/>
      <c r="GA33" s="113"/>
      <c r="GB33" s="113"/>
      <c r="GC33" s="113"/>
      <c r="GD33" s="113"/>
      <c r="GE33" s="113"/>
      <c r="GF33" s="113"/>
      <c r="GG33" s="113"/>
      <c r="GH33" s="113"/>
      <c r="GI33" s="113"/>
      <c r="GJ33" s="113"/>
      <c r="GK33" s="113"/>
      <c r="GL33" s="113"/>
      <c r="GM33" s="113"/>
      <c r="GN33" s="113"/>
      <c r="GO33" s="113"/>
      <c r="GP33" s="113"/>
      <c r="GQ33" s="113"/>
      <c r="GR33" s="113"/>
      <c r="GS33" s="113"/>
      <c r="GT33" s="113"/>
      <c r="GU33" s="113"/>
      <c r="GV33" s="113"/>
      <c r="GW33" s="113"/>
      <c r="GX33" s="113"/>
      <c r="GY33" s="113"/>
      <c r="GZ33" s="113"/>
      <c r="HA33" s="113"/>
      <c r="HB33" s="113"/>
      <c r="HC33" s="113"/>
      <c r="HD33" s="113"/>
      <c r="HE33" s="113"/>
      <c r="HF33" s="113"/>
      <c r="HG33" s="113"/>
      <c r="HH33" s="113"/>
      <c r="HI33" s="113"/>
      <c r="HJ33" s="113"/>
      <c r="HK33" s="113"/>
      <c r="HL33" s="113"/>
      <c r="HM33" s="113"/>
      <c r="HN33" s="113"/>
      <c r="HO33" s="113"/>
      <c r="HP33" s="113"/>
      <c r="HQ33" s="113"/>
      <c r="HR33" s="113"/>
      <c r="HS33" s="113"/>
      <c r="HT33" s="113"/>
      <c r="HU33" s="113"/>
      <c r="HV33" s="113"/>
      <c r="HW33" s="113"/>
      <c r="HX33" s="113"/>
      <c r="HY33" s="113"/>
      <c r="HZ33" s="113"/>
      <c r="IA33" s="113"/>
      <c r="IB33" s="113"/>
      <c r="IC33" s="113"/>
      <c r="ID33" s="113"/>
      <c r="IE33" s="113"/>
      <c r="IF33" s="113"/>
      <c r="IG33" s="113"/>
      <c r="IH33" s="113"/>
      <c r="II33" s="113"/>
      <c r="IJ33" s="113"/>
      <c r="IK33" s="113"/>
      <c r="IL33" s="113"/>
      <c r="IM33" s="113"/>
      <c r="IN33" s="113"/>
      <c r="IO33" s="113"/>
      <c r="IP33" s="113"/>
      <c r="IQ33" s="113"/>
      <c r="IR33" s="113"/>
      <c r="IS33" s="113"/>
      <c r="IT33" s="113"/>
      <c r="IU33" s="113"/>
      <c r="IV33" s="113"/>
      <c r="IW33" s="113"/>
      <c r="IX33" s="113"/>
    </row>
    <row r="34" spans="1:258" ht="15.75" customHeight="1" x14ac:dyDescent="0.2">
      <c r="A34" s="1400">
        <v>25</v>
      </c>
      <c r="B34" s="439" t="s">
        <v>943</v>
      </c>
      <c r="C34" s="1402" t="s">
        <v>87</v>
      </c>
      <c r="D34" s="1403">
        <v>8</v>
      </c>
      <c r="E34" s="1404"/>
      <c r="F34" s="1405">
        <v>8</v>
      </c>
      <c r="G34" s="1406"/>
      <c r="H34" s="1403">
        <v>3</v>
      </c>
      <c r="I34" s="1407">
        <v>3875</v>
      </c>
      <c r="J34" s="1405">
        <v>8</v>
      </c>
      <c r="K34" s="1408"/>
      <c r="L34" s="1403">
        <v>8</v>
      </c>
      <c r="M34" s="1407"/>
      <c r="N34" s="1405">
        <v>8</v>
      </c>
      <c r="O34" s="1409"/>
      <c r="P34" s="1410">
        <v>8</v>
      </c>
      <c r="Q34" s="1411"/>
      <c r="R34" s="1412">
        <v>8</v>
      </c>
      <c r="S34" s="1413"/>
      <c r="T34" s="337">
        <f t="shared" si="0"/>
        <v>59</v>
      </c>
      <c r="U34" s="652">
        <f t="shared" si="1"/>
        <v>3875</v>
      </c>
      <c r="V34" s="957">
        <v>25</v>
      </c>
      <c r="IX34" s="91"/>
    </row>
    <row r="35" spans="1:258" ht="15.75" customHeight="1" x14ac:dyDescent="0.2">
      <c r="A35" s="1401">
        <v>26</v>
      </c>
      <c r="B35" s="439" t="s">
        <v>944</v>
      </c>
      <c r="C35" s="77" t="s">
        <v>154</v>
      </c>
      <c r="D35" s="109">
        <v>8</v>
      </c>
      <c r="E35" s="582"/>
      <c r="F35" s="111">
        <v>8</v>
      </c>
      <c r="G35" s="588"/>
      <c r="H35" s="109">
        <v>7</v>
      </c>
      <c r="I35" s="582">
        <v>2175</v>
      </c>
      <c r="J35" s="111">
        <v>7</v>
      </c>
      <c r="K35" s="592">
        <v>2145</v>
      </c>
      <c r="L35" s="109">
        <v>8</v>
      </c>
      <c r="M35" s="582"/>
      <c r="N35" s="111">
        <v>8</v>
      </c>
      <c r="O35" s="592"/>
      <c r="P35" s="109">
        <v>7</v>
      </c>
      <c r="Q35" s="582">
        <v>1780</v>
      </c>
      <c r="R35" s="111">
        <v>7</v>
      </c>
      <c r="S35" s="595">
        <v>3125</v>
      </c>
      <c r="T35" s="337">
        <f t="shared" si="0"/>
        <v>60</v>
      </c>
      <c r="U35" s="652">
        <f t="shared" si="1"/>
        <v>9225</v>
      </c>
      <c r="V35" s="957">
        <v>26</v>
      </c>
      <c r="IX35" s="91"/>
    </row>
    <row r="36" spans="1:258" ht="15.75" customHeight="1" x14ac:dyDescent="0.2">
      <c r="A36" s="23">
        <v>27</v>
      </c>
      <c r="B36" s="439" t="s">
        <v>921</v>
      </c>
      <c r="C36" s="77" t="s">
        <v>286</v>
      </c>
      <c r="D36" s="440">
        <v>8</v>
      </c>
      <c r="E36" s="670"/>
      <c r="F36" s="442">
        <v>8</v>
      </c>
      <c r="G36" s="464"/>
      <c r="H36" s="440">
        <v>7</v>
      </c>
      <c r="I36" s="1476">
        <v>380</v>
      </c>
      <c r="J36" s="442">
        <v>7</v>
      </c>
      <c r="K36" s="443">
        <v>325</v>
      </c>
      <c r="L36" s="440">
        <v>7</v>
      </c>
      <c r="M36" s="441">
        <v>1084</v>
      </c>
      <c r="N36" s="442">
        <v>7</v>
      </c>
      <c r="O36" s="444">
        <v>1350</v>
      </c>
      <c r="P36" s="109">
        <v>8</v>
      </c>
      <c r="Q36" s="110"/>
      <c r="R36" s="111">
        <v>8</v>
      </c>
      <c r="S36" s="112"/>
      <c r="T36" s="337">
        <f t="shared" si="0"/>
        <v>60</v>
      </c>
      <c r="U36" s="652">
        <f t="shared" si="1"/>
        <v>3139</v>
      </c>
      <c r="V36" s="359">
        <v>27</v>
      </c>
      <c r="IX36" s="91"/>
    </row>
    <row r="37" spans="1:258" ht="15.75" customHeight="1" x14ac:dyDescent="0.2">
      <c r="A37" s="23">
        <v>28</v>
      </c>
      <c r="B37" s="439" t="s">
        <v>959</v>
      </c>
      <c r="C37" s="77" t="s">
        <v>124</v>
      </c>
      <c r="D37" s="440">
        <v>8</v>
      </c>
      <c r="E37" s="441"/>
      <c r="F37" s="442">
        <v>8</v>
      </c>
      <c r="G37" s="464"/>
      <c r="H37" s="440">
        <v>8</v>
      </c>
      <c r="I37" s="441"/>
      <c r="J37" s="442">
        <v>8</v>
      </c>
      <c r="K37" s="443"/>
      <c r="L37" s="440">
        <v>8</v>
      </c>
      <c r="M37" s="441"/>
      <c r="N37" s="442">
        <v>8</v>
      </c>
      <c r="O37" s="444"/>
      <c r="P37" s="109">
        <v>8</v>
      </c>
      <c r="Q37" s="110"/>
      <c r="R37" s="111">
        <v>7</v>
      </c>
      <c r="S37" s="112">
        <v>3375</v>
      </c>
      <c r="T37" s="337">
        <f t="shared" si="0"/>
        <v>63</v>
      </c>
      <c r="U37" s="652">
        <f t="shared" si="1"/>
        <v>3375</v>
      </c>
      <c r="V37" s="359">
        <v>28</v>
      </c>
      <c r="IX37" s="91"/>
    </row>
    <row r="38" spans="1:258" ht="15.75" customHeight="1" x14ac:dyDescent="0.2">
      <c r="A38" s="23"/>
      <c r="B38" s="659"/>
      <c r="C38" s="77"/>
      <c r="D38" s="440"/>
      <c r="E38" s="441"/>
      <c r="F38" s="442"/>
      <c r="G38" s="464"/>
      <c r="H38" s="440"/>
      <c r="I38" s="441"/>
      <c r="J38" s="442"/>
      <c r="K38" s="443"/>
      <c r="L38" s="440"/>
      <c r="M38" s="441"/>
      <c r="N38" s="442"/>
      <c r="O38" s="444"/>
      <c r="P38" s="109"/>
      <c r="Q38" s="110"/>
      <c r="R38" s="111"/>
      <c r="S38" s="112"/>
      <c r="T38" s="653"/>
      <c r="U38" s="654"/>
      <c r="V38" s="655"/>
      <c r="IX38" s="91"/>
    </row>
    <row r="39" spans="1:258" ht="15.75" customHeight="1" x14ac:dyDescent="0.2">
      <c r="A39" s="23"/>
      <c r="B39" s="659"/>
      <c r="C39" s="77"/>
      <c r="D39" s="440"/>
      <c r="E39" s="441"/>
      <c r="F39" s="442"/>
      <c r="G39" s="464"/>
      <c r="H39" s="440"/>
      <c r="I39" s="441"/>
      <c r="J39" s="442"/>
      <c r="K39" s="443"/>
      <c r="L39" s="440"/>
      <c r="M39" s="441"/>
      <c r="N39" s="442"/>
      <c r="O39" s="444"/>
      <c r="P39" s="109"/>
      <c r="Q39" s="110"/>
      <c r="R39" s="111"/>
      <c r="S39" s="112"/>
      <c r="T39" s="653"/>
      <c r="U39" s="654"/>
      <c r="V39" s="655"/>
      <c r="IX39" s="91"/>
    </row>
    <row r="40" spans="1:258" ht="16.5" customHeight="1" x14ac:dyDescent="0.2">
      <c r="A40" s="23"/>
      <c r="B40" s="659"/>
      <c r="C40" s="77"/>
      <c r="D40" s="440"/>
      <c r="E40" s="441"/>
      <c r="F40" s="442"/>
      <c r="G40" s="464"/>
      <c r="H40" s="440"/>
      <c r="I40" s="441"/>
      <c r="J40" s="442"/>
      <c r="K40" s="443"/>
      <c r="L40" s="440"/>
      <c r="M40" s="441"/>
      <c r="N40" s="442"/>
      <c r="O40" s="444"/>
      <c r="P40" s="109"/>
      <c r="Q40" s="110"/>
      <c r="R40" s="111"/>
      <c r="S40" s="112"/>
      <c r="T40" s="653"/>
      <c r="U40" s="654"/>
      <c r="V40" s="655"/>
      <c r="IX40" s="91"/>
    </row>
    <row r="41" spans="1:258" ht="15.75" customHeight="1" x14ac:dyDescent="0.2">
      <c r="A41" s="23"/>
      <c r="B41" s="659"/>
      <c r="C41" s="77"/>
      <c r="D41" s="440"/>
      <c r="E41" s="441"/>
      <c r="F41" s="442"/>
      <c r="G41" s="464"/>
      <c r="H41" s="440"/>
      <c r="I41" s="441"/>
      <c r="J41" s="442"/>
      <c r="K41" s="443"/>
      <c r="L41" s="440"/>
      <c r="M41" s="441"/>
      <c r="N41" s="442"/>
      <c r="O41" s="444"/>
      <c r="P41" s="109"/>
      <c r="Q41" s="110"/>
      <c r="R41" s="111"/>
      <c r="S41" s="112"/>
      <c r="T41" s="653"/>
      <c r="U41" s="654"/>
      <c r="V41" s="655"/>
      <c r="IX41" s="91"/>
    </row>
    <row r="42" spans="1:258" ht="15.75" customHeight="1" x14ac:dyDescent="0.2">
      <c r="A42" s="23"/>
      <c r="B42" s="659"/>
      <c r="C42" s="77"/>
      <c r="D42" s="440"/>
      <c r="E42" s="441"/>
      <c r="F42" s="442"/>
      <c r="G42" s="464"/>
      <c r="H42" s="440"/>
      <c r="I42" s="441"/>
      <c r="J42" s="442"/>
      <c r="K42" s="443"/>
      <c r="L42" s="440"/>
      <c r="M42" s="441"/>
      <c r="N42" s="442"/>
      <c r="O42" s="444"/>
      <c r="P42" s="109"/>
      <c r="Q42" s="110"/>
      <c r="R42" s="111"/>
      <c r="S42" s="112"/>
      <c r="T42" s="653"/>
      <c r="U42" s="654"/>
      <c r="V42" s="655"/>
      <c r="IX42" s="91"/>
    </row>
    <row r="43" spans="1:258" ht="15.75" x14ac:dyDescent="0.2">
      <c r="A43" s="23"/>
      <c r="B43" s="659"/>
      <c r="C43" s="77"/>
      <c r="D43" s="440"/>
      <c r="E43" s="441"/>
      <c r="F43" s="442"/>
      <c r="G43" s="464"/>
      <c r="H43" s="440"/>
      <c r="I43" s="441"/>
      <c r="J43" s="442"/>
      <c r="K43" s="443"/>
      <c r="L43" s="440"/>
      <c r="M43" s="441"/>
      <c r="N43" s="442"/>
      <c r="O43" s="444"/>
      <c r="P43" s="109"/>
      <c r="Q43" s="110"/>
      <c r="R43" s="111"/>
      <c r="S43" s="112"/>
      <c r="T43" s="653"/>
      <c r="U43" s="654"/>
      <c r="V43" s="655"/>
      <c r="IX43" s="91"/>
    </row>
    <row r="44" spans="1:258" ht="15.75" x14ac:dyDescent="0.2">
      <c r="A44" s="23"/>
      <c r="B44" s="659"/>
      <c r="C44" s="77"/>
      <c r="D44" s="440"/>
      <c r="E44" s="441"/>
      <c r="F44" s="442"/>
      <c r="G44" s="464"/>
      <c r="H44" s="440"/>
      <c r="I44" s="441"/>
      <c r="J44" s="442"/>
      <c r="K44" s="443"/>
      <c r="L44" s="440"/>
      <c r="M44" s="441"/>
      <c r="N44" s="442"/>
      <c r="O44" s="444"/>
      <c r="P44" s="109"/>
      <c r="Q44" s="110"/>
      <c r="R44" s="111"/>
      <c r="S44" s="112"/>
      <c r="T44" s="653"/>
      <c r="U44" s="654"/>
      <c r="V44" s="655"/>
      <c r="IX44" s="91"/>
    </row>
    <row r="45" spans="1:258" ht="16.5" customHeight="1" thickBot="1" x14ac:dyDescent="0.25">
      <c r="A45" s="638"/>
      <c r="B45" s="660"/>
      <c r="C45" s="434"/>
      <c r="D45" s="579"/>
      <c r="E45" s="583"/>
      <c r="F45" s="585"/>
      <c r="G45" s="589"/>
      <c r="H45" s="579"/>
      <c r="I45" s="583"/>
      <c r="J45" s="579"/>
      <c r="K45" s="583"/>
      <c r="L45" s="579"/>
      <c r="M45" s="583"/>
      <c r="N45" s="579"/>
      <c r="O45" s="589"/>
      <c r="P45" s="463"/>
      <c r="Q45" s="594"/>
      <c r="R45" s="463"/>
      <c r="S45" s="594"/>
      <c r="T45" s="656"/>
      <c r="U45" s="657"/>
      <c r="V45" s="658"/>
      <c r="IX45" s="91"/>
    </row>
  </sheetData>
  <sortState xmlns:xlrd2="http://schemas.microsoft.com/office/spreadsheetml/2017/richdata2" ref="B10:U37">
    <sortCondition ref="T10:T37"/>
    <sortCondition descending="1" ref="U10:U37"/>
  </sortState>
  <mergeCells count="22">
    <mergeCell ref="A1:B1"/>
    <mergeCell ref="A2:B2"/>
    <mergeCell ref="B5:B7"/>
    <mergeCell ref="C5:C7"/>
    <mergeCell ref="D5:E5"/>
    <mergeCell ref="A5:A7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</mergeCells>
  <pageMargins left="0.15972222222222199" right="0.2" top="0.50972222222222197" bottom="0.69027777777777799" header="0.51180555555555496" footer="0.51180555555555496"/>
  <pageSetup paperSize="9" firstPageNumber="0" orientation="portrait" horizontalDpi="4294967293" vertic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73CD-1156-4EE8-B62E-5845C027708B}">
  <dimension ref="A1:U25"/>
  <sheetViews>
    <sheetView topLeftCell="A4" workbookViewId="0">
      <selection activeCell="D26" sqref="D26"/>
    </sheetView>
  </sheetViews>
  <sheetFormatPr defaultRowHeight="12.75" x14ac:dyDescent="0.2"/>
  <cols>
    <col min="1" max="1" width="4.7109375" customWidth="1"/>
    <col min="2" max="2" width="16.140625" customWidth="1"/>
    <col min="3" max="3" width="4.7109375" customWidth="1"/>
    <col min="5" max="5" width="4.7109375" customWidth="1"/>
    <col min="7" max="7" width="4.85546875" customWidth="1"/>
    <col min="9" max="9" width="4.7109375" customWidth="1"/>
    <col min="11" max="11" width="4.85546875" customWidth="1"/>
    <col min="13" max="13" width="5" customWidth="1"/>
    <col min="15" max="15" width="4.7109375" customWidth="1"/>
    <col min="17" max="17" width="5.140625" customWidth="1"/>
    <col min="19" max="19" width="5.140625" customWidth="1"/>
    <col min="20" max="20" width="11" customWidth="1"/>
  </cols>
  <sheetData>
    <row r="1" spans="1:2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1" x14ac:dyDescent="0.2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</row>
    <row r="3" spans="1:21" ht="20.25" x14ac:dyDescent="0.3">
      <c r="A3" s="149"/>
      <c r="B3" s="150"/>
      <c r="C3" s="958" t="s">
        <v>674</v>
      </c>
      <c r="D3" s="153"/>
      <c r="E3" s="150"/>
      <c r="F3" s="150"/>
      <c r="G3" s="679"/>
      <c r="H3" s="679"/>
      <c r="I3" s="679"/>
      <c r="J3" s="679"/>
      <c r="K3" s="680" t="s">
        <v>1</v>
      </c>
      <c r="L3" s="679"/>
      <c r="M3" s="679"/>
      <c r="N3" s="679"/>
      <c r="O3" s="150"/>
      <c r="P3" s="150"/>
      <c r="Q3" s="150"/>
      <c r="R3" s="150"/>
      <c r="S3" s="150"/>
      <c r="T3" s="150"/>
      <c r="U3" s="150"/>
    </row>
    <row r="4" spans="1:21" ht="20.25" x14ac:dyDescent="0.3">
      <c r="A4" s="149"/>
      <c r="B4" s="150"/>
      <c r="C4" s="959" t="s">
        <v>675</v>
      </c>
      <c r="D4" s="150"/>
      <c r="E4" s="150"/>
      <c r="F4" s="150"/>
      <c r="G4" s="679"/>
      <c r="H4" s="679"/>
      <c r="I4" s="679"/>
      <c r="J4" s="679"/>
      <c r="K4" s="681" t="s">
        <v>620</v>
      </c>
      <c r="L4" s="679"/>
      <c r="M4" s="679"/>
      <c r="N4" s="679"/>
      <c r="O4" s="150"/>
      <c r="P4" s="150"/>
      <c r="Q4" s="150"/>
      <c r="R4" s="150"/>
      <c r="S4" s="150"/>
      <c r="T4" s="150"/>
      <c r="U4" s="150"/>
    </row>
    <row r="5" spans="1:21" ht="20.25" x14ac:dyDescent="0.3">
      <c r="A5" s="149"/>
      <c r="B5" s="150"/>
      <c r="C5" s="150"/>
      <c r="D5" s="150"/>
      <c r="E5" s="150"/>
      <c r="F5" s="150"/>
      <c r="G5" s="679"/>
      <c r="H5" s="679"/>
      <c r="I5" s="679"/>
      <c r="J5" s="679"/>
      <c r="K5" s="682" t="s">
        <v>3</v>
      </c>
      <c r="L5" s="679"/>
      <c r="M5" s="679"/>
      <c r="N5" s="679"/>
      <c r="O5" s="150"/>
      <c r="P5" s="150"/>
      <c r="Q5" s="150"/>
      <c r="R5" s="150"/>
      <c r="S5" s="150"/>
      <c r="T5" s="150"/>
      <c r="U5" s="150"/>
    </row>
    <row r="7" spans="1:21" ht="13.5" thickBot="1" x14ac:dyDescent="0.25"/>
    <row r="8" spans="1:21" ht="18" customHeight="1" thickTop="1" thickBot="1" x14ac:dyDescent="0.25">
      <c r="A8" s="1523" t="s">
        <v>4</v>
      </c>
      <c r="B8" s="1550" t="s">
        <v>5</v>
      </c>
      <c r="C8" s="1519" t="s">
        <v>6</v>
      </c>
      <c r="D8" s="1519"/>
      <c r="E8" s="1520" t="s">
        <v>7</v>
      </c>
      <c r="F8" s="1520"/>
      <c r="G8" s="1519" t="s">
        <v>8</v>
      </c>
      <c r="H8" s="1519"/>
      <c r="I8" s="1520" t="s">
        <v>9</v>
      </c>
      <c r="J8" s="1520"/>
      <c r="K8" s="1519" t="s">
        <v>10</v>
      </c>
      <c r="L8" s="1519"/>
      <c r="M8" s="1520" t="s">
        <v>11</v>
      </c>
      <c r="N8" s="1520"/>
      <c r="O8" s="1519" t="s">
        <v>12</v>
      </c>
      <c r="P8" s="1519"/>
      <c r="Q8" s="1565" t="s">
        <v>13</v>
      </c>
      <c r="R8" s="1565"/>
      <c r="S8" s="1521" t="s">
        <v>18</v>
      </c>
      <c r="T8" s="1521"/>
      <c r="U8" s="1521"/>
    </row>
    <row r="9" spans="1:21" ht="27.75" customHeight="1" thickTop="1" x14ac:dyDescent="0.2">
      <c r="A9" s="1523"/>
      <c r="B9" s="1550"/>
      <c r="C9" s="1553" t="s">
        <v>681</v>
      </c>
      <c r="D9" s="1553"/>
      <c r="E9" s="1554" t="s">
        <v>682</v>
      </c>
      <c r="F9" s="1555"/>
      <c r="G9" s="1553" t="s">
        <v>683</v>
      </c>
      <c r="H9" s="1553"/>
      <c r="I9" s="1553" t="s">
        <v>684</v>
      </c>
      <c r="J9" s="1553"/>
      <c r="K9" s="1553" t="s">
        <v>685</v>
      </c>
      <c r="L9" s="1553"/>
      <c r="M9" s="1553" t="s">
        <v>686</v>
      </c>
      <c r="N9" s="1553"/>
      <c r="O9" s="1553" t="s">
        <v>687</v>
      </c>
      <c r="P9" s="1553"/>
      <c r="Q9" s="1553" t="s">
        <v>688</v>
      </c>
      <c r="R9" s="1553"/>
      <c r="S9" s="1521"/>
      <c r="T9" s="1521"/>
      <c r="U9" s="1521"/>
    </row>
    <row r="10" spans="1:21" ht="13.5" hidden="1" customHeight="1" thickTop="1" x14ac:dyDescent="0.2">
      <c r="A10" s="1523"/>
      <c r="B10" s="1550"/>
      <c r="C10" s="1084"/>
      <c r="D10" s="241"/>
      <c r="E10" s="242"/>
      <c r="F10" s="243"/>
      <c r="G10" s="244"/>
      <c r="H10" s="245"/>
      <c r="I10" s="242"/>
      <c r="J10" s="243"/>
      <c r="K10" s="244"/>
      <c r="L10" s="245"/>
      <c r="M10" s="242"/>
      <c r="N10" s="243"/>
      <c r="O10" s="244"/>
      <c r="P10" s="245"/>
      <c r="Q10" s="242"/>
      <c r="R10" s="245"/>
      <c r="S10" s="244"/>
      <c r="T10" s="246"/>
      <c r="U10" s="247"/>
    </row>
    <row r="11" spans="1:21" ht="20.25" customHeight="1" thickBot="1" x14ac:dyDescent="0.25">
      <c r="A11" s="248"/>
      <c r="B11" s="249"/>
      <c r="C11" s="549" t="s">
        <v>19</v>
      </c>
      <c r="D11" s="550" t="s">
        <v>20</v>
      </c>
      <c r="E11" s="551" t="s">
        <v>19</v>
      </c>
      <c r="F11" s="552" t="s">
        <v>20</v>
      </c>
      <c r="G11" s="549" t="s">
        <v>19</v>
      </c>
      <c r="H11" s="550" t="s">
        <v>20</v>
      </c>
      <c r="I11" s="551" t="s">
        <v>19</v>
      </c>
      <c r="J11" s="552" t="s">
        <v>20</v>
      </c>
      <c r="K11" s="549" t="s">
        <v>19</v>
      </c>
      <c r="L11" s="550" t="s">
        <v>20</v>
      </c>
      <c r="M11" s="551" t="s">
        <v>19</v>
      </c>
      <c r="N11" s="552" t="s">
        <v>20</v>
      </c>
      <c r="O11" s="549" t="s">
        <v>19</v>
      </c>
      <c r="P11" s="550" t="s">
        <v>20</v>
      </c>
      <c r="Q11" s="551" t="s">
        <v>19</v>
      </c>
      <c r="R11" s="550" t="s">
        <v>20</v>
      </c>
      <c r="S11" s="250" t="s">
        <v>19</v>
      </c>
      <c r="T11" s="253" t="s">
        <v>20</v>
      </c>
      <c r="U11" s="677" t="s">
        <v>22</v>
      </c>
    </row>
    <row r="12" spans="1:21" ht="16.5" hidden="1" thickBot="1" x14ac:dyDescent="0.25">
      <c r="A12" s="83"/>
      <c r="B12" s="84"/>
      <c r="C12" s="85"/>
      <c r="D12" s="88"/>
      <c r="E12" s="85"/>
      <c r="F12" s="89"/>
      <c r="G12" s="85"/>
      <c r="H12" s="88"/>
      <c r="I12" s="85"/>
      <c r="J12" s="89"/>
      <c r="K12" s="85"/>
      <c r="L12" s="88"/>
      <c r="M12" s="85"/>
      <c r="N12" s="89"/>
      <c r="O12" s="85"/>
      <c r="P12" s="88"/>
      <c r="Q12" s="85"/>
      <c r="R12" s="88"/>
      <c r="S12" s="86"/>
      <c r="T12" s="87"/>
      <c r="U12" s="90"/>
    </row>
    <row r="13" spans="1:21" ht="35.25" customHeight="1" x14ac:dyDescent="0.2">
      <c r="A13" s="1085">
        <v>1</v>
      </c>
      <c r="B13" s="1086" t="s">
        <v>678</v>
      </c>
      <c r="C13" s="1090">
        <v>5</v>
      </c>
      <c r="D13" s="1102">
        <v>27460</v>
      </c>
      <c r="E13" s="1091">
        <v>8</v>
      </c>
      <c r="F13" s="1103">
        <v>17660</v>
      </c>
      <c r="G13" s="1092">
        <v>6</v>
      </c>
      <c r="H13" s="1104">
        <v>21169</v>
      </c>
      <c r="I13" s="1093">
        <v>4</v>
      </c>
      <c r="J13" s="1105">
        <v>80425</v>
      </c>
      <c r="K13" s="1092">
        <v>2</v>
      </c>
      <c r="L13" s="1104">
        <v>7457</v>
      </c>
      <c r="M13" s="1093">
        <v>4</v>
      </c>
      <c r="N13" s="1105">
        <v>11049</v>
      </c>
      <c r="O13" s="1092">
        <v>1</v>
      </c>
      <c r="P13" s="1104">
        <v>35500</v>
      </c>
      <c r="Q13" s="1093">
        <v>1</v>
      </c>
      <c r="R13" s="1105">
        <v>53940</v>
      </c>
      <c r="S13" s="1094">
        <f t="shared" ref="S13:S22" si="0">C13+E13+G13+I13+K13+M13+O13+Q13</f>
        <v>31</v>
      </c>
      <c r="T13" s="1478">
        <f t="shared" ref="T13:T22" si="1">D13+F13+H13+J13+L13+N13+P13+R13</f>
        <v>254660</v>
      </c>
      <c r="U13" s="1095">
        <v>1</v>
      </c>
    </row>
    <row r="14" spans="1:21" ht="35.25" customHeight="1" x14ac:dyDescent="0.2">
      <c r="A14" s="1085">
        <v>2</v>
      </c>
      <c r="B14" s="1087" t="s">
        <v>547</v>
      </c>
      <c r="C14" s="1090">
        <v>2</v>
      </c>
      <c r="D14" s="1102">
        <v>30690</v>
      </c>
      <c r="E14" s="1091">
        <v>1</v>
      </c>
      <c r="F14" s="1103">
        <v>31300</v>
      </c>
      <c r="G14" s="1092">
        <v>2</v>
      </c>
      <c r="H14" s="1104">
        <v>10547</v>
      </c>
      <c r="I14" s="1093">
        <v>8</v>
      </c>
      <c r="J14" s="1105">
        <v>62050</v>
      </c>
      <c r="K14" s="1092">
        <v>4</v>
      </c>
      <c r="L14" s="1104">
        <v>6179</v>
      </c>
      <c r="M14" s="1093">
        <v>5</v>
      </c>
      <c r="N14" s="1105">
        <v>13454</v>
      </c>
      <c r="O14" s="1092">
        <v>2</v>
      </c>
      <c r="P14" s="1104">
        <v>30150</v>
      </c>
      <c r="Q14" s="1093">
        <v>7</v>
      </c>
      <c r="R14" s="1105">
        <v>13620</v>
      </c>
      <c r="S14" s="1094">
        <f t="shared" si="0"/>
        <v>31</v>
      </c>
      <c r="T14" s="1478">
        <f t="shared" si="1"/>
        <v>197990</v>
      </c>
      <c r="U14" s="1095">
        <v>2</v>
      </c>
    </row>
    <row r="15" spans="1:21" ht="35.25" customHeight="1" x14ac:dyDescent="0.2">
      <c r="A15" s="1085">
        <v>3</v>
      </c>
      <c r="B15" s="1087" t="s">
        <v>680</v>
      </c>
      <c r="C15" s="1090">
        <v>6</v>
      </c>
      <c r="D15" s="1102">
        <v>20840</v>
      </c>
      <c r="E15" s="1091">
        <v>3</v>
      </c>
      <c r="F15" s="1103">
        <v>29520</v>
      </c>
      <c r="G15" s="1092">
        <v>9</v>
      </c>
      <c r="H15" s="1104">
        <v>15951</v>
      </c>
      <c r="I15" s="1093">
        <v>3</v>
      </c>
      <c r="J15" s="1105">
        <v>88625</v>
      </c>
      <c r="K15" s="1092">
        <v>3</v>
      </c>
      <c r="L15" s="1104">
        <v>6975</v>
      </c>
      <c r="M15" s="1093">
        <v>3</v>
      </c>
      <c r="N15" s="1105">
        <v>11054</v>
      </c>
      <c r="O15" s="1092">
        <v>7</v>
      </c>
      <c r="P15" s="1104">
        <v>16240</v>
      </c>
      <c r="Q15" s="1093">
        <v>3</v>
      </c>
      <c r="R15" s="1105">
        <v>27995</v>
      </c>
      <c r="S15" s="1094">
        <f t="shared" si="0"/>
        <v>37</v>
      </c>
      <c r="T15" s="1478">
        <f t="shared" si="1"/>
        <v>217200</v>
      </c>
      <c r="U15" s="1095">
        <v>3</v>
      </c>
    </row>
    <row r="16" spans="1:21" ht="36" customHeight="1" x14ac:dyDescent="0.2">
      <c r="A16" s="1085">
        <v>4</v>
      </c>
      <c r="B16" s="1087" t="s">
        <v>679</v>
      </c>
      <c r="C16" s="1090">
        <v>9</v>
      </c>
      <c r="D16" s="1102">
        <v>12650</v>
      </c>
      <c r="E16" s="1091">
        <v>2</v>
      </c>
      <c r="F16" s="1103">
        <v>27180</v>
      </c>
      <c r="G16" s="1092">
        <v>1</v>
      </c>
      <c r="H16" s="1104">
        <v>46828</v>
      </c>
      <c r="I16" s="1093">
        <v>6</v>
      </c>
      <c r="J16" s="1105">
        <v>58700</v>
      </c>
      <c r="K16" s="1092">
        <v>10</v>
      </c>
      <c r="L16" s="1104">
        <v>2810</v>
      </c>
      <c r="M16" s="1093">
        <v>2</v>
      </c>
      <c r="N16" s="1105">
        <v>11771</v>
      </c>
      <c r="O16" s="1092">
        <v>5</v>
      </c>
      <c r="P16" s="1104">
        <v>10565</v>
      </c>
      <c r="Q16" s="1093">
        <v>2</v>
      </c>
      <c r="R16" s="1105">
        <v>30770</v>
      </c>
      <c r="S16" s="1094">
        <f t="shared" si="0"/>
        <v>37</v>
      </c>
      <c r="T16" s="1478">
        <f t="shared" si="1"/>
        <v>201274</v>
      </c>
      <c r="U16" s="1095">
        <v>4</v>
      </c>
    </row>
    <row r="17" spans="1:21" ht="35.25" customHeight="1" x14ac:dyDescent="0.2">
      <c r="A17" s="1085">
        <v>5</v>
      </c>
      <c r="B17" s="1087" t="s">
        <v>677</v>
      </c>
      <c r="C17" s="1090">
        <v>1</v>
      </c>
      <c r="D17" s="1102">
        <v>28430</v>
      </c>
      <c r="E17" s="1091">
        <v>5</v>
      </c>
      <c r="F17" s="1103">
        <v>21310</v>
      </c>
      <c r="G17" s="1092">
        <v>10</v>
      </c>
      <c r="H17" s="1104">
        <v>12908</v>
      </c>
      <c r="I17" s="1093">
        <v>1</v>
      </c>
      <c r="J17" s="1105">
        <v>92225</v>
      </c>
      <c r="K17" s="1092">
        <v>1</v>
      </c>
      <c r="L17" s="1104">
        <v>8394</v>
      </c>
      <c r="M17" s="1093">
        <v>7</v>
      </c>
      <c r="N17" s="1105">
        <v>10650</v>
      </c>
      <c r="O17" s="1092">
        <v>8</v>
      </c>
      <c r="P17" s="1104">
        <v>6155</v>
      </c>
      <c r="Q17" s="1093">
        <v>5</v>
      </c>
      <c r="R17" s="1105">
        <v>17640</v>
      </c>
      <c r="S17" s="1094">
        <f t="shared" si="0"/>
        <v>38</v>
      </c>
      <c r="T17" s="1478">
        <f t="shared" si="1"/>
        <v>197712</v>
      </c>
      <c r="U17" s="1095">
        <v>5</v>
      </c>
    </row>
    <row r="18" spans="1:21" ht="36" customHeight="1" x14ac:dyDescent="0.2">
      <c r="A18" s="1085">
        <v>6</v>
      </c>
      <c r="B18" s="1087" t="s">
        <v>948</v>
      </c>
      <c r="C18" s="1090">
        <v>7</v>
      </c>
      <c r="D18" s="1102">
        <v>15780</v>
      </c>
      <c r="E18" s="1091">
        <v>7</v>
      </c>
      <c r="F18" s="1103">
        <v>17430</v>
      </c>
      <c r="G18" s="1092">
        <v>5</v>
      </c>
      <c r="H18" s="1104">
        <v>23037</v>
      </c>
      <c r="I18" s="1093">
        <v>2</v>
      </c>
      <c r="J18" s="1105">
        <v>84950</v>
      </c>
      <c r="K18" s="1092">
        <v>5</v>
      </c>
      <c r="L18" s="1104">
        <v>6248</v>
      </c>
      <c r="M18" s="1093">
        <v>6</v>
      </c>
      <c r="N18" s="1105">
        <v>10530</v>
      </c>
      <c r="O18" s="1092">
        <v>4</v>
      </c>
      <c r="P18" s="1104">
        <v>17410</v>
      </c>
      <c r="Q18" s="1093">
        <v>4</v>
      </c>
      <c r="R18" s="1105">
        <v>15165</v>
      </c>
      <c r="S18" s="1094">
        <f t="shared" si="0"/>
        <v>40</v>
      </c>
      <c r="T18" s="1478">
        <f t="shared" si="1"/>
        <v>190550</v>
      </c>
      <c r="U18" s="1095">
        <v>6</v>
      </c>
    </row>
    <row r="19" spans="1:21" ht="35.25" customHeight="1" x14ac:dyDescent="0.2">
      <c r="A19" s="1085">
        <v>7</v>
      </c>
      <c r="B19" s="1087" t="s">
        <v>164</v>
      </c>
      <c r="C19" s="1090">
        <v>3</v>
      </c>
      <c r="D19" s="1102">
        <v>30110</v>
      </c>
      <c r="E19" s="1091">
        <v>9</v>
      </c>
      <c r="F19" s="1103">
        <v>17790</v>
      </c>
      <c r="G19" s="1092">
        <v>8</v>
      </c>
      <c r="H19" s="1104">
        <v>17335</v>
      </c>
      <c r="I19" s="1093">
        <v>5</v>
      </c>
      <c r="J19" s="1105">
        <v>79725</v>
      </c>
      <c r="K19" s="1092">
        <v>8</v>
      </c>
      <c r="L19" s="1104">
        <v>4140</v>
      </c>
      <c r="M19" s="1093">
        <v>1</v>
      </c>
      <c r="N19" s="1105">
        <v>13591</v>
      </c>
      <c r="O19" s="1092">
        <v>6</v>
      </c>
      <c r="P19" s="1104">
        <v>10091</v>
      </c>
      <c r="Q19" s="1093">
        <v>8</v>
      </c>
      <c r="R19" s="1105">
        <v>13500</v>
      </c>
      <c r="S19" s="1094">
        <f t="shared" si="0"/>
        <v>48</v>
      </c>
      <c r="T19" s="1478">
        <f t="shared" si="1"/>
        <v>186282</v>
      </c>
      <c r="U19" s="1095">
        <v>7</v>
      </c>
    </row>
    <row r="20" spans="1:21" ht="36" customHeight="1" x14ac:dyDescent="0.2">
      <c r="A20" s="1085">
        <v>8</v>
      </c>
      <c r="B20" s="1087" t="s">
        <v>488</v>
      </c>
      <c r="C20" s="1090">
        <v>4</v>
      </c>
      <c r="D20" s="1102">
        <v>27180</v>
      </c>
      <c r="E20" s="1091">
        <v>4</v>
      </c>
      <c r="F20" s="1103">
        <v>22300</v>
      </c>
      <c r="G20" s="1092">
        <v>3</v>
      </c>
      <c r="H20" s="1104">
        <v>36379</v>
      </c>
      <c r="I20" s="1093">
        <v>7</v>
      </c>
      <c r="J20" s="1105">
        <v>61725</v>
      </c>
      <c r="K20" s="1092">
        <v>7</v>
      </c>
      <c r="L20" s="1104">
        <v>5777</v>
      </c>
      <c r="M20" s="1093">
        <v>9</v>
      </c>
      <c r="N20" s="1105">
        <v>8197</v>
      </c>
      <c r="O20" s="1092">
        <v>9</v>
      </c>
      <c r="P20" s="1104">
        <v>2430</v>
      </c>
      <c r="Q20" s="1093">
        <v>9</v>
      </c>
      <c r="R20" s="1105">
        <v>8575</v>
      </c>
      <c r="S20" s="1094">
        <f t="shared" si="0"/>
        <v>52</v>
      </c>
      <c r="T20" s="1478">
        <f t="shared" si="1"/>
        <v>172563</v>
      </c>
      <c r="U20" s="1095">
        <v>8</v>
      </c>
    </row>
    <row r="21" spans="1:21" ht="35.25" customHeight="1" x14ac:dyDescent="0.2">
      <c r="A21" s="1085">
        <v>9</v>
      </c>
      <c r="B21" s="1087" t="s">
        <v>544</v>
      </c>
      <c r="C21" s="1090">
        <v>8</v>
      </c>
      <c r="D21" s="1102">
        <v>18050</v>
      </c>
      <c r="E21" s="1091">
        <v>6</v>
      </c>
      <c r="F21" s="1103">
        <v>16560</v>
      </c>
      <c r="G21" s="1092">
        <v>4</v>
      </c>
      <c r="H21" s="1104">
        <v>26143</v>
      </c>
      <c r="I21" s="1093">
        <v>9</v>
      </c>
      <c r="J21" s="1105">
        <v>31925</v>
      </c>
      <c r="K21" s="1092">
        <v>6</v>
      </c>
      <c r="L21" s="1104">
        <v>5841</v>
      </c>
      <c r="M21" s="1093">
        <v>8</v>
      </c>
      <c r="N21" s="1105">
        <v>8046</v>
      </c>
      <c r="O21" s="1092">
        <v>11</v>
      </c>
      <c r="P21" s="1104"/>
      <c r="Q21" s="1093">
        <v>11</v>
      </c>
      <c r="R21" s="1105"/>
      <c r="S21" s="1094">
        <f t="shared" si="0"/>
        <v>63</v>
      </c>
      <c r="T21" s="1478">
        <f t="shared" si="1"/>
        <v>106565</v>
      </c>
      <c r="U21" s="1095">
        <v>9</v>
      </c>
    </row>
    <row r="22" spans="1:21" ht="34.5" customHeight="1" thickBot="1" x14ac:dyDescent="0.25">
      <c r="A22" s="1089">
        <v>10</v>
      </c>
      <c r="B22" s="1088" t="s">
        <v>380</v>
      </c>
      <c r="C22" s="1096">
        <v>10</v>
      </c>
      <c r="D22" s="1106">
        <v>7930</v>
      </c>
      <c r="E22" s="1097">
        <v>10</v>
      </c>
      <c r="F22" s="1107">
        <v>13690</v>
      </c>
      <c r="G22" s="1098">
        <v>7</v>
      </c>
      <c r="H22" s="1108">
        <v>15887</v>
      </c>
      <c r="I22" s="1099">
        <v>10</v>
      </c>
      <c r="J22" s="1109">
        <v>22795</v>
      </c>
      <c r="K22" s="1098">
        <v>9</v>
      </c>
      <c r="L22" s="1108">
        <v>3529</v>
      </c>
      <c r="M22" s="1099">
        <v>10</v>
      </c>
      <c r="N22" s="1109">
        <v>6349</v>
      </c>
      <c r="O22" s="1098">
        <v>3</v>
      </c>
      <c r="P22" s="1108">
        <v>19980</v>
      </c>
      <c r="Q22" s="1098">
        <v>6</v>
      </c>
      <c r="R22" s="1109">
        <v>13995</v>
      </c>
      <c r="S22" s="1100">
        <f t="shared" si="0"/>
        <v>65</v>
      </c>
      <c r="T22" s="1479">
        <f t="shared" si="1"/>
        <v>104155</v>
      </c>
      <c r="U22" s="1101">
        <v>10</v>
      </c>
    </row>
    <row r="25" spans="1:21" ht="18" x14ac:dyDescent="0.25">
      <c r="B25" s="471" t="s">
        <v>239</v>
      </c>
      <c r="D25" s="1480" t="s">
        <v>955</v>
      </c>
    </row>
  </sheetData>
  <sortState xmlns:xlrd2="http://schemas.microsoft.com/office/spreadsheetml/2017/richdata2" ref="B13:T22">
    <sortCondition ref="S13:S22"/>
    <sortCondition descending="1" ref="T13:T22"/>
  </sortState>
  <mergeCells count="19">
    <mergeCell ref="A8:A10"/>
    <mergeCell ref="B8:B10"/>
    <mergeCell ref="C8:D8"/>
    <mergeCell ref="E8:F8"/>
    <mergeCell ref="G8:H8"/>
    <mergeCell ref="S8:U9"/>
    <mergeCell ref="C9:D9"/>
    <mergeCell ref="E9:F9"/>
    <mergeCell ref="G9:H9"/>
    <mergeCell ref="I9:J9"/>
    <mergeCell ref="K9:L9"/>
    <mergeCell ref="I8:J8"/>
    <mergeCell ref="M9:N9"/>
    <mergeCell ref="O9:P9"/>
    <mergeCell ref="Q9:R9"/>
    <mergeCell ref="K8:L8"/>
    <mergeCell ref="M8:N8"/>
    <mergeCell ref="O8:P8"/>
    <mergeCell ref="Q8:R8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A59EC-BA05-476A-8FAC-173E61E0173A}">
  <dimension ref="A1:V56"/>
  <sheetViews>
    <sheetView workbookViewId="0">
      <selection activeCell="X13" sqref="X13"/>
    </sheetView>
  </sheetViews>
  <sheetFormatPr defaultRowHeight="12.75" x14ac:dyDescent="0.2"/>
  <cols>
    <col min="2" max="2" width="17.28515625" customWidth="1"/>
    <col min="3" max="3" width="16.7109375" customWidth="1"/>
    <col min="4" max="4" width="4.5703125" customWidth="1"/>
    <col min="6" max="6" width="4.5703125" customWidth="1"/>
    <col min="8" max="8" width="4.5703125" customWidth="1"/>
    <col min="10" max="10" width="4.5703125" customWidth="1"/>
    <col min="12" max="12" width="4.5703125" customWidth="1"/>
    <col min="14" max="14" width="4.5703125" customWidth="1"/>
    <col min="16" max="16" width="4.5703125" customWidth="1"/>
    <col min="18" max="18" width="4.5703125" customWidth="1"/>
    <col min="20" max="20" width="4.5703125" customWidth="1"/>
    <col min="21" max="21" width="8.42578125" customWidth="1"/>
    <col min="22" max="22" width="8.140625" customWidth="1"/>
  </cols>
  <sheetData>
    <row r="1" spans="1:22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</row>
    <row r="2" spans="1:22" x14ac:dyDescent="0.2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1:22" x14ac:dyDescent="0.2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1:22" ht="20.25" x14ac:dyDescent="0.3">
      <c r="A4" s="149"/>
      <c r="B4" s="150"/>
      <c r="C4" s="958" t="s">
        <v>612</v>
      </c>
      <c r="D4" s="153"/>
      <c r="E4" s="150"/>
      <c r="F4" s="150"/>
      <c r="G4" s="679"/>
      <c r="H4" s="679"/>
      <c r="I4" s="679"/>
      <c r="J4" s="679"/>
      <c r="K4" s="680" t="s">
        <v>1</v>
      </c>
      <c r="L4" s="679"/>
      <c r="M4" s="679"/>
      <c r="N4" s="679"/>
      <c r="O4" s="150"/>
      <c r="P4" s="150"/>
      <c r="Q4" s="150"/>
      <c r="R4" s="150"/>
    </row>
    <row r="5" spans="1:22" ht="20.25" x14ac:dyDescent="0.3">
      <c r="A5" s="149"/>
      <c r="B5" s="150"/>
      <c r="C5" s="959" t="s">
        <v>613</v>
      </c>
      <c r="D5" s="150"/>
      <c r="E5" s="150"/>
      <c r="F5" s="150"/>
      <c r="G5" s="679"/>
      <c r="H5" s="679"/>
      <c r="I5" s="679"/>
      <c r="J5" s="679"/>
      <c r="K5" s="681" t="s">
        <v>620</v>
      </c>
      <c r="L5" s="679"/>
      <c r="M5" s="679"/>
      <c r="N5" s="679"/>
      <c r="O5" s="150"/>
      <c r="P5" s="150"/>
      <c r="Q5" s="150"/>
      <c r="R5" s="150"/>
    </row>
    <row r="6" spans="1:22" ht="20.25" x14ac:dyDescent="0.3">
      <c r="A6" s="149"/>
      <c r="B6" s="150"/>
      <c r="C6" s="150"/>
      <c r="D6" s="150"/>
      <c r="E6" s="150"/>
      <c r="F6" s="150"/>
      <c r="G6" s="679"/>
      <c r="H6" s="679"/>
      <c r="I6" s="679"/>
      <c r="J6" s="679"/>
      <c r="K6" s="682" t="s">
        <v>26</v>
      </c>
      <c r="L6" s="679"/>
      <c r="M6" s="679"/>
      <c r="N6" s="679"/>
      <c r="O6" s="150"/>
      <c r="P6" s="150"/>
      <c r="Q6" s="150"/>
      <c r="R6" s="150"/>
    </row>
    <row r="7" spans="1:22" ht="13.5" thickBot="1" x14ac:dyDescent="0.25"/>
    <row r="8" spans="1:22" ht="17.25" thickTop="1" thickBot="1" x14ac:dyDescent="0.25">
      <c r="A8" s="1543" t="s">
        <v>4</v>
      </c>
      <c r="B8" s="1559" t="s">
        <v>27</v>
      </c>
      <c r="C8" s="1560" t="s">
        <v>5</v>
      </c>
      <c r="D8" s="1566" t="s">
        <v>6</v>
      </c>
      <c r="E8" s="1566"/>
      <c r="F8" s="1567" t="s">
        <v>7</v>
      </c>
      <c r="G8" s="1567"/>
      <c r="H8" s="1566" t="s">
        <v>8</v>
      </c>
      <c r="I8" s="1566"/>
      <c r="J8" s="1567" t="s">
        <v>9</v>
      </c>
      <c r="K8" s="1567"/>
      <c r="L8" s="1566" t="s">
        <v>10</v>
      </c>
      <c r="M8" s="1566"/>
      <c r="N8" s="1567" t="s">
        <v>11</v>
      </c>
      <c r="O8" s="1567"/>
      <c r="P8" s="1566" t="s">
        <v>12</v>
      </c>
      <c r="Q8" s="1566"/>
      <c r="R8" s="1567" t="s">
        <v>13</v>
      </c>
      <c r="S8" s="1567"/>
      <c r="T8" s="1562" t="s">
        <v>18</v>
      </c>
      <c r="U8" s="1562"/>
      <c r="V8" s="1562"/>
    </row>
    <row r="9" spans="1:22" ht="24.75" customHeight="1" thickTop="1" thickBot="1" x14ac:dyDescent="0.25">
      <c r="A9" s="1543"/>
      <c r="B9" s="1559"/>
      <c r="C9" s="1560"/>
      <c r="D9" s="1563" t="s">
        <v>681</v>
      </c>
      <c r="E9" s="1563"/>
      <c r="F9" s="1563" t="s">
        <v>682</v>
      </c>
      <c r="G9" s="1563"/>
      <c r="H9" s="1563" t="s">
        <v>683</v>
      </c>
      <c r="I9" s="1563"/>
      <c r="J9" s="1563" t="s">
        <v>684</v>
      </c>
      <c r="K9" s="1563"/>
      <c r="L9" s="1563" t="s">
        <v>685</v>
      </c>
      <c r="M9" s="1563"/>
      <c r="N9" s="1563" t="s">
        <v>686</v>
      </c>
      <c r="O9" s="1563"/>
      <c r="P9" s="1563" t="s">
        <v>687</v>
      </c>
      <c r="Q9" s="1563"/>
      <c r="R9" s="1563" t="s">
        <v>688</v>
      </c>
      <c r="S9" s="1563"/>
      <c r="T9" s="1562"/>
      <c r="U9" s="1562"/>
      <c r="V9" s="1562"/>
    </row>
    <row r="10" spans="1:22" ht="7.5" customHeight="1" thickTop="1" x14ac:dyDescent="0.2">
      <c r="A10" s="1543"/>
      <c r="B10" s="1559"/>
      <c r="C10" s="1560"/>
      <c r="D10" s="255"/>
      <c r="E10" s="256"/>
      <c r="F10" s="257"/>
      <c r="G10" s="258"/>
      <c r="H10" s="255"/>
      <c r="I10" s="256"/>
      <c r="J10" s="257"/>
      <c r="K10" s="258"/>
      <c r="L10" s="255"/>
      <c r="M10" s="256"/>
      <c r="N10" s="257"/>
      <c r="O10" s="259"/>
      <c r="P10" s="255"/>
      <c r="Q10" s="256"/>
      <c r="R10" s="257"/>
      <c r="S10" s="258"/>
      <c r="T10" s="255"/>
      <c r="U10" s="260"/>
      <c r="V10" s="261"/>
    </row>
    <row r="11" spans="1:22" ht="16.5" customHeight="1" x14ac:dyDescent="0.2">
      <c r="A11" s="222"/>
      <c r="B11" s="262"/>
      <c r="C11" s="263"/>
      <c r="D11" s="264" t="s">
        <v>19</v>
      </c>
      <c r="E11" s="265" t="s">
        <v>20</v>
      </c>
      <c r="F11" s="266" t="s">
        <v>19</v>
      </c>
      <c r="G11" s="267" t="s">
        <v>20</v>
      </c>
      <c r="H11" s="264" t="s">
        <v>19</v>
      </c>
      <c r="I11" s="265" t="s">
        <v>20</v>
      </c>
      <c r="J11" s="266" t="s">
        <v>19</v>
      </c>
      <c r="K11" s="267" t="s">
        <v>20</v>
      </c>
      <c r="L11" s="264" t="s">
        <v>19</v>
      </c>
      <c r="M11" s="265" t="s">
        <v>20</v>
      </c>
      <c r="N11" s="266" t="s">
        <v>19</v>
      </c>
      <c r="O11" s="268" t="s">
        <v>20</v>
      </c>
      <c r="P11" s="264" t="s">
        <v>19</v>
      </c>
      <c r="Q11" s="265" t="s">
        <v>20</v>
      </c>
      <c r="R11" s="266" t="s">
        <v>19</v>
      </c>
      <c r="S11" s="267" t="s">
        <v>20</v>
      </c>
      <c r="T11" s="264" t="s">
        <v>19</v>
      </c>
      <c r="U11" s="268" t="s">
        <v>20</v>
      </c>
      <c r="V11" s="269" t="s">
        <v>84</v>
      </c>
    </row>
    <row r="12" spans="1:22" ht="1.5" customHeight="1" thickBot="1" x14ac:dyDescent="0.25">
      <c r="A12" s="232"/>
      <c r="B12" s="1264" t="s">
        <v>692</v>
      </c>
      <c r="C12" s="1265" t="s">
        <v>676</v>
      </c>
      <c r="D12" s="1266">
        <v>4</v>
      </c>
      <c r="E12" s="1267">
        <v>8030</v>
      </c>
      <c r="F12" s="1269">
        <v>5</v>
      </c>
      <c r="G12" s="1270">
        <v>6110</v>
      </c>
      <c r="H12" s="1266"/>
      <c r="I12" s="1271"/>
      <c r="J12" s="1269"/>
      <c r="K12" s="1272"/>
      <c r="L12" s="1266"/>
      <c r="M12" s="1271"/>
      <c r="N12" s="1269"/>
      <c r="O12" s="1270"/>
      <c r="P12" s="1274"/>
      <c r="Q12" s="1275"/>
      <c r="R12" s="1276"/>
      <c r="S12" s="1277"/>
      <c r="T12" s="1278">
        <f t="shared" ref="T12" si="0">D12+F12+H12+J12+L12+N12+P12+R12</f>
        <v>9</v>
      </c>
      <c r="U12" s="1279">
        <f t="shared" ref="U12" si="1">E12+G12+I12+K12+M12+O12+Q12+S12</f>
        <v>14140</v>
      </c>
      <c r="V12" s="108"/>
    </row>
    <row r="13" spans="1:22" ht="15.75" customHeight="1" x14ac:dyDescent="0.2">
      <c r="A13" s="23">
        <v>1</v>
      </c>
      <c r="B13" s="1114" t="s">
        <v>717</v>
      </c>
      <c r="C13" s="139" t="s">
        <v>680</v>
      </c>
      <c r="D13" s="1361">
        <v>2</v>
      </c>
      <c r="E13" s="669">
        <v>8220</v>
      </c>
      <c r="F13" s="1364">
        <v>1</v>
      </c>
      <c r="G13" s="586">
        <v>17820</v>
      </c>
      <c r="H13" s="1361">
        <v>4</v>
      </c>
      <c r="I13" s="669">
        <v>2415</v>
      </c>
      <c r="J13" s="1364">
        <v>1</v>
      </c>
      <c r="K13" s="593">
        <v>49575</v>
      </c>
      <c r="L13" s="1361">
        <v>2</v>
      </c>
      <c r="M13" s="580">
        <v>3360</v>
      </c>
      <c r="N13" s="1364">
        <v>1</v>
      </c>
      <c r="O13" s="593">
        <v>5582</v>
      </c>
      <c r="P13" s="1369">
        <v>2</v>
      </c>
      <c r="Q13" s="141">
        <v>16000</v>
      </c>
      <c r="R13" s="1372">
        <v>2</v>
      </c>
      <c r="S13" s="143">
        <v>19370</v>
      </c>
      <c r="T13" s="596">
        <f t="shared" ref="T13:T55" si="2">D13+F13+H13+J13+L13+N13+P13+R13</f>
        <v>15</v>
      </c>
      <c r="U13" s="651">
        <f t="shared" ref="U13:U55" si="3">E13+G13+I13+K13+M13+O13+Q13+S13</f>
        <v>122342</v>
      </c>
      <c r="V13" s="359">
        <v>1</v>
      </c>
    </row>
    <row r="14" spans="1:22" ht="15.75" customHeight="1" x14ac:dyDescent="0.2">
      <c r="A14" s="24">
        <v>2</v>
      </c>
      <c r="B14" s="439" t="s">
        <v>710</v>
      </c>
      <c r="C14" s="77" t="s">
        <v>678</v>
      </c>
      <c r="D14" s="1362">
        <v>8</v>
      </c>
      <c r="E14" s="670">
        <v>5210</v>
      </c>
      <c r="F14" s="1363">
        <v>6</v>
      </c>
      <c r="G14" s="464">
        <v>7450</v>
      </c>
      <c r="H14" s="1362">
        <v>5</v>
      </c>
      <c r="I14" s="670">
        <v>20075</v>
      </c>
      <c r="J14" s="1363">
        <v>2</v>
      </c>
      <c r="K14" s="444">
        <v>36600</v>
      </c>
      <c r="L14" s="1362">
        <v>1</v>
      </c>
      <c r="M14" s="441">
        <v>4067</v>
      </c>
      <c r="N14" s="1363">
        <v>1</v>
      </c>
      <c r="O14" s="444">
        <v>5206</v>
      </c>
      <c r="P14" s="1370">
        <v>2</v>
      </c>
      <c r="Q14" s="110">
        <v>9585</v>
      </c>
      <c r="R14" s="1373">
        <v>1</v>
      </c>
      <c r="S14" s="112">
        <v>12960</v>
      </c>
      <c r="T14" s="337">
        <f t="shared" si="2"/>
        <v>26</v>
      </c>
      <c r="U14" s="652">
        <f t="shared" si="3"/>
        <v>101153</v>
      </c>
      <c r="V14" s="359">
        <v>2</v>
      </c>
    </row>
    <row r="15" spans="1:22" ht="15.75" x14ac:dyDescent="0.2">
      <c r="A15" s="23">
        <v>3</v>
      </c>
      <c r="B15" s="439" t="s">
        <v>709</v>
      </c>
      <c r="C15" s="77" t="s">
        <v>678</v>
      </c>
      <c r="D15" s="1362">
        <v>1</v>
      </c>
      <c r="E15" s="670">
        <v>15440</v>
      </c>
      <c r="F15" s="1363">
        <v>6</v>
      </c>
      <c r="G15" s="464">
        <v>6080</v>
      </c>
      <c r="H15" s="1362">
        <v>5</v>
      </c>
      <c r="I15" s="670">
        <v>295</v>
      </c>
      <c r="J15" s="1363">
        <v>4</v>
      </c>
      <c r="K15" s="444">
        <v>39650</v>
      </c>
      <c r="L15" s="1362">
        <v>3</v>
      </c>
      <c r="M15" s="441">
        <v>2124</v>
      </c>
      <c r="N15" s="1363">
        <v>6</v>
      </c>
      <c r="O15" s="444">
        <v>1275</v>
      </c>
      <c r="P15" s="1370">
        <v>4</v>
      </c>
      <c r="Q15" s="110">
        <v>4435</v>
      </c>
      <c r="R15" s="1373">
        <v>1</v>
      </c>
      <c r="S15" s="112">
        <v>31090</v>
      </c>
      <c r="T15" s="337">
        <f t="shared" si="2"/>
        <v>30</v>
      </c>
      <c r="U15" s="652">
        <f t="shared" si="3"/>
        <v>100389</v>
      </c>
      <c r="V15" s="360">
        <v>3</v>
      </c>
    </row>
    <row r="16" spans="1:22" ht="15.75" x14ac:dyDescent="0.2">
      <c r="A16" s="23">
        <v>4</v>
      </c>
      <c r="B16" s="439" t="s">
        <v>708</v>
      </c>
      <c r="C16" s="77" t="s">
        <v>547</v>
      </c>
      <c r="D16" s="1362">
        <v>3</v>
      </c>
      <c r="E16" s="670">
        <v>8370</v>
      </c>
      <c r="F16" s="1363">
        <v>1</v>
      </c>
      <c r="G16" s="464">
        <v>11990</v>
      </c>
      <c r="H16" s="1362">
        <v>1</v>
      </c>
      <c r="I16" s="670">
        <v>874</v>
      </c>
      <c r="J16" s="1363">
        <v>5</v>
      </c>
      <c r="K16" s="444">
        <v>35800</v>
      </c>
      <c r="L16" s="1362">
        <v>5</v>
      </c>
      <c r="M16" s="441">
        <v>582</v>
      </c>
      <c r="N16" s="1363">
        <v>9</v>
      </c>
      <c r="O16" s="444">
        <v>4494</v>
      </c>
      <c r="P16" s="1370">
        <v>1</v>
      </c>
      <c r="Q16" s="110">
        <v>15400</v>
      </c>
      <c r="R16" s="1373">
        <v>7</v>
      </c>
      <c r="S16" s="112">
        <v>5495</v>
      </c>
      <c r="T16" s="337">
        <f t="shared" si="2"/>
        <v>32</v>
      </c>
      <c r="U16" s="652">
        <f t="shared" si="3"/>
        <v>83005</v>
      </c>
      <c r="V16" s="360">
        <v>4</v>
      </c>
    </row>
    <row r="17" spans="1:22" ht="15.75" x14ac:dyDescent="0.2">
      <c r="A17" s="24">
        <v>5</v>
      </c>
      <c r="B17" s="439" t="s">
        <v>697</v>
      </c>
      <c r="C17" s="77" t="s">
        <v>677</v>
      </c>
      <c r="D17" s="1362">
        <v>4</v>
      </c>
      <c r="E17" s="670">
        <v>11890</v>
      </c>
      <c r="F17" s="1363">
        <v>7</v>
      </c>
      <c r="G17" s="464">
        <v>6360</v>
      </c>
      <c r="H17" s="1362">
        <v>4</v>
      </c>
      <c r="I17" s="670">
        <v>336</v>
      </c>
      <c r="J17" s="1363">
        <v>3</v>
      </c>
      <c r="K17" s="444">
        <v>12950</v>
      </c>
      <c r="L17" s="1362">
        <v>1</v>
      </c>
      <c r="M17" s="441">
        <v>2625</v>
      </c>
      <c r="N17" s="1363">
        <v>7</v>
      </c>
      <c r="O17" s="444">
        <v>3116</v>
      </c>
      <c r="P17" s="1370">
        <v>5</v>
      </c>
      <c r="Q17" s="110">
        <v>2020</v>
      </c>
      <c r="R17" s="1373">
        <v>1</v>
      </c>
      <c r="S17" s="112">
        <v>14060</v>
      </c>
      <c r="T17" s="337">
        <f t="shared" si="2"/>
        <v>32</v>
      </c>
      <c r="U17" s="652">
        <f t="shared" si="3"/>
        <v>53357</v>
      </c>
      <c r="V17" s="359">
        <v>5</v>
      </c>
    </row>
    <row r="18" spans="1:22" ht="15.75" x14ac:dyDescent="0.2">
      <c r="A18" s="23">
        <v>6</v>
      </c>
      <c r="B18" s="439" t="s">
        <v>715</v>
      </c>
      <c r="C18" s="77" t="s">
        <v>713</v>
      </c>
      <c r="D18" s="1362">
        <v>7</v>
      </c>
      <c r="E18" s="670">
        <v>5090</v>
      </c>
      <c r="F18" s="1363">
        <v>4</v>
      </c>
      <c r="G18" s="464">
        <v>6260</v>
      </c>
      <c r="H18" s="1362">
        <v>1</v>
      </c>
      <c r="I18" s="670">
        <v>5226</v>
      </c>
      <c r="J18" s="1363">
        <v>1</v>
      </c>
      <c r="K18" s="444">
        <v>29175</v>
      </c>
      <c r="L18" s="1362">
        <v>9</v>
      </c>
      <c r="M18" s="441">
        <v>264</v>
      </c>
      <c r="N18" s="1363">
        <v>3</v>
      </c>
      <c r="O18" s="444">
        <v>4879</v>
      </c>
      <c r="P18" s="1370">
        <v>6</v>
      </c>
      <c r="Q18" s="110">
        <v>4330</v>
      </c>
      <c r="R18" s="1373">
        <v>2</v>
      </c>
      <c r="S18" s="112">
        <v>8750</v>
      </c>
      <c r="T18" s="337">
        <f t="shared" si="2"/>
        <v>33</v>
      </c>
      <c r="U18" s="652">
        <f t="shared" si="3"/>
        <v>63974</v>
      </c>
      <c r="V18" s="360">
        <v>6</v>
      </c>
    </row>
    <row r="19" spans="1:22" ht="15.75" x14ac:dyDescent="0.2">
      <c r="A19" s="23">
        <v>7</v>
      </c>
      <c r="B19" s="439" t="s">
        <v>698</v>
      </c>
      <c r="C19" s="77" t="s">
        <v>677</v>
      </c>
      <c r="D19" s="1362">
        <v>1</v>
      </c>
      <c r="E19" s="670">
        <v>8760</v>
      </c>
      <c r="F19" s="1363">
        <v>1</v>
      </c>
      <c r="G19" s="464">
        <v>7950</v>
      </c>
      <c r="H19" s="1362">
        <v>9</v>
      </c>
      <c r="I19" s="670">
        <v>120</v>
      </c>
      <c r="J19" s="1363">
        <v>1</v>
      </c>
      <c r="K19" s="444">
        <v>55650</v>
      </c>
      <c r="L19" s="1362">
        <v>1</v>
      </c>
      <c r="M19" s="441">
        <v>3798</v>
      </c>
      <c r="N19" s="1363">
        <v>5</v>
      </c>
      <c r="O19" s="444">
        <v>4666</v>
      </c>
      <c r="P19" s="1370">
        <v>9</v>
      </c>
      <c r="Q19" s="110">
        <v>55</v>
      </c>
      <c r="R19" s="1373">
        <v>7</v>
      </c>
      <c r="S19" s="112">
        <v>3545</v>
      </c>
      <c r="T19" s="337">
        <f t="shared" si="2"/>
        <v>34</v>
      </c>
      <c r="U19" s="652">
        <f t="shared" si="3"/>
        <v>84544</v>
      </c>
      <c r="V19" s="359">
        <v>7</v>
      </c>
    </row>
    <row r="20" spans="1:22" ht="15.75" x14ac:dyDescent="0.2">
      <c r="A20" s="24">
        <v>8</v>
      </c>
      <c r="B20" s="439" t="s">
        <v>706</v>
      </c>
      <c r="C20" s="77" t="s">
        <v>547</v>
      </c>
      <c r="D20" s="1362">
        <v>2</v>
      </c>
      <c r="E20" s="670">
        <v>15010</v>
      </c>
      <c r="F20" s="1363">
        <v>2</v>
      </c>
      <c r="G20" s="464">
        <v>12860</v>
      </c>
      <c r="H20" s="1362">
        <v>10</v>
      </c>
      <c r="I20" s="670">
        <v>5628</v>
      </c>
      <c r="J20" s="1363">
        <v>8</v>
      </c>
      <c r="K20" s="444">
        <v>23000</v>
      </c>
      <c r="L20" s="1362">
        <v>4</v>
      </c>
      <c r="M20" s="441">
        <v>3058</v>
      </c>
      <c r="N20" s="1363">
        <v>1</v>
      </c>
      <c r="O20" s="444">
        <v>5570</v>
      </c>
      <c r="P20" s="1370">
        <v>3</v>
      </c>
      <c r="Q20" s="110">
        <v>4460</v>
      </c>
      <c r="R20" s="1373">
        <v>5</v>
      </c>
      <c r="S20" s="112">
        <v>4660</v>
      </c>
      <c r="T20" s="337">
        <f t="shared" si="2"/>
        <v>35</v>
      </c>
      <c r="U20" s="652">
        <f t="shared" si="3"/>
        <v>74246</v>
      </c>
      <c r="V20" s="360">
        <v>8</v>
      </c>
    </row>
    <row r="21" spans="1:22" ht="15.75" x14ac:dyDescent="0.2">
      <c r="A21" s="23">
        <v>9</v>
      </c>
      <c r="B21" s="439" t="s">
        <v>693</v>
      </c>
      <c r="C21" s="77" t="s">
        <v>676</v>
      </c>
      <c r="D21" s="1362">
        <v>6</v>
      </c>
      <c r="E21" s="670">
        <v>5940</v>
      </c>
      <c r="F21" s="1363">
        <v>6</v>
      </c>
      <c r="G21" s="464">
        <v>6840</v>
      </c>
      <c r="H21" s="1362">
        <v>2</v>
      </c>
      <c r="I21" s="670">
        <v>368</v>
      </c>
      <c r="J21" s="1363">
        <v>2</v>
      </c>
      <c r="K21" s="444">
        <v>15075</v>
      </c>
      <c r="L21" s="1362">
        <v>6</v>
      </c>
      <c r="M21" s="441">
        <v>2193</v>
      </c>
      <c r="N21" s="1363">
        <v>9</v>
      </c>
      <c r="O21" s="444">
        <v>867</v>
      </c>
      <c r="P21" s="1370">
        <v>3</v>
      </c>
      <c r="Q21" s="110">
        <v>10850</v>
      </c>
      <c r="R21" s="1373">
        <v>7</v>
      </c>
      <c r="S21" s="112">
        <v>490</v>
      </c>
      <c r="T21" s="337">
        <f t="shared" si="2"/>
        <v>41</v>
      </c>
      <c r="U21" s="652">
        <f t="shared" si="3"/>
        <v>42623</v>
      </c>
      <c r="V21" s="359">
        <v>9</v>
      </c>
    </row>
    <row r="22" spans="1:22" ht="15.75" x14ac:dyDescent="0.2">
      <c r="A22" s="23">
        <v>10</v>
      </c>
      <c r="B22" s="439" t="s">
        <v>700</v>
      </c>
      <c r="C22" s="77" t="s">
        <v>544</v>
      </c>
      <c r="D22" s="1362">
        <v>7</v>
      </c>
      <c r="E22" s="670">
        <v>7260</v>
      </c>
      <c r="F22" s="1363">
        <v>2</v>
      </c>
      <c r="G22" s="464">
        <v>7270</v>
      </c>
      <c r="H22" s="1362">
        <v>3</v>
      </c>
      <c r="I22" s="670">
        <v>24898</v>
      </c>
      <c r="J22" s="1363">
        <v>4</v>
      </c>
      <c r="K22" s="444">
        <v>12800</v>
      </c>
      <c r="L22" s="1362">
        <v>3</v>
      </c>
      <c r="M22" s="441">
        <v>3147</v>
      </c>
      <c r="N22" s="1363">
        <v>2</v>
      </c>
      <c r="O22" s="444">
        <v>4893</v>
      </c>
      <c r="P22" s="1370">
        <v>11</v>
      </c>
      <c r="Q22" s="110"/>
      <c r="R22" s="1373">
        <v>11</v>
      </c>
      <c r="S22" s="112"/>
      <c r="T22" s="337">
        <f t="shared" si="2"/>
        <v>43</v>
      </c>
      <c r="U22" s="652">
        <f t="shared" si="3"/>
        <v>60268</v>
      </c>
      <c r="V22" s="359">
        <v>10</v>
      </c>
    </row>
    <row r="23" spans="1:22" ht="15.75" customHeight="1" x14ac:dyDescent="0.2">
      <c r="A23" s="24">
        <v>11</v>
      </c>
      <c r="B23" s="439" t="s">
        <v>690</v>
      </c>
      <c r="C23" s="77" t="s">
        <v>164</v>
      </c>
      <c r="D23" s="1362">
        <v>6</v>
      </c>
      <c r="E23" s="670">
        <v>7180</v>
      </c>
      <c r="F23" s="1363">
        <v>7</v>
      </c>
      <c r="G23" s="464">
        <v>6020</v>
      </c>
      <c r="H23" s="1362">
        <v>6</v>
      </c>
      <c r="I23" s="670">
        <v>17014</v>
      </c>
      <c r="J23" s="1363">
        <v>2</v>
      </c>
      <c r="K23" s="444">
        <v>46850</v>
      </c>
      <c r="L23" s="1362">
        <v>10</v>
      </c>
      <c r="M23" s="441">
        <v>711</v>
      </c>
      <c r="N23" s="1363">
        <v>2</v>
      </c>
      <c r="O23" s="444">
        <v>4355</v>
      </c>
      <c r="P23" s="1370">
        <v>5</v>
      </c>
      <c r="Q23" s="110">
        <v>4775</v>
      </c>
      <c r="R23" s="1373">
        <v>8</v>
      </c>
      <c r="S23" s="112">
        <v>4365</v>
      </c>
      <c r="T23" s="337">
        <f t="shared" si="2"/>
        <v>46</v>
      </c>
      <c r="U23" s="652">
        <f t="shared" si="3"/>
        <v>91270</v>
      </c>
      <c r="V23" s="359">
        <v>11</v>
      </c>
    </row>
    <row r="24" spans="1:22" ht="15.75" customHeight="1" x14ac:dyDescent="0.25">
      <c r="A24" s="23">
        <v>12</v>
      </c>
      <c r="B24" s="1115" t="s">
        <v>689</v>
      </c>
      <c r="C24" s="77" t="s">
        <v>164</v>
      </c>
      <c r="D24" s="1362">
        <v>3</v>
      </c>
      <c r="E24" s="670">
        <v>14080</v>
      </c>
      <c r="F24" s="1363">
        <v>8</v>
      </c>
      <c r="G24" s="464">
        <v>5380</v>
      </c>
      <c r="H24" s="1362">
        <v>8</v>
      </c>
      <c r="I24" s="670">
        <v>163</v>
      </c>
      <c r="J24" s="1363">
        <v>7</v>
      </c>
      <c r="K24" s="444">
        <v>4225</v>
      </c>
      <c r="L24" s="1362">
        <v>4</v>
      </c>
      <c r="M24" s="441">
        <v>2641</v>
      </c>
      <c r="N24" s="1363">
        <v>6</v>
      </c>
      <c r="O24" s="444">
        <v>4610</v>
      </c>
      <c r="P24" s="1370">
        <v>6</v>
      </c>
      <c r="Q24" s="110">
        <v>776</v>
      </c>
      <c r="R24" s="1373">
        <v>4</v>
      </c>
      <c r="S24" s="112">
        <v>4570</v>
      </c>
      <c r="T24" s="337">
        <f t="shared" si="2"/>
        <v>46</v>
      </c>
      <c r="U24" s="652">
        <f t="shared" si="3"/>
        <v>36445</v>
      </c>
      <c r="V24" s="360">
        <v>12</v>
      </c>
    </row>
    <row r="25" spans="1:22" ht="15.75" customHeight="1" x14ac:dyDescent="0.2">
      <c r="A25" s="23">
        <v>13</v>
      </c>
      <c r="B25" s="439" t="s">
        <v>712</v>
      </c>
      <c r="C25" s="77" t="s">
        <v>713</v>
      </c>
      <c r="D25" s="1362">
        <v>8</v>
      </c>
      <c r="E25" s="670">
        <v>3680</v>
      </c>
      <c r="F25" s="1363">
        <v>3</v>
      </c>
      <c r="G25" s="464">
        <v>9440</v>
      </c>
      <c r="H25" s="1362">
        <v>3</v>
      </c>
      <c r="I25" s="670">
        <v>5226</v>
      </c>
      <c r="J25" s="1363">
        <v>11</v>
      </c>
      <c r="K25" s="444"/>
      <c r="L25" s="1362">
        <v>9</v>
      </c>
      <c r="M25" s="441">
        <v>1048</v>
      </c>
      <c r="N25" s="1363">
        <v>4</v>
      </c>
      <c r="O25" s="444">
        <v>3290</v>
      </c>
      <c r="P25" s="1370">
        <v>2</v>
      </c>
      <c r="Q25" s="110">
        <v>4470</v>
      </c>
      <c r="R25" s="1373">
        <v>6</v>
      </c>
      <c r="S25" s="112">
        <v>6200</v>
      </c>
      <c r="T25" s="337">
        <f t="shared" si="2"/>
        <v>46</v>
      </c>
      <c r="U25" s="652">
        <f t="shared" si="3"/>
        <v>33354</v>
      </c>
      <c r="V25" s="359">
        <v>13</v>
      </c>
    </row>
    <row r="26" spans="1:22" ht="15.75" x14ac:dyDescent="0.2">
      <c r="A26" s="24">
        <v>14</v>
      </c>
      <c r="B26" s="439" t="s">
        <v>714</v>
      </c>
      <c r="C26" s="77" t="s">
        <v>713</v>
      </c>
      <c r="D26" s="1362">
        <v>10</v>
      </c>
      <c r="E26" s="670">
        <v>3880</v>
      </c>
      <c r="F26" s="1363">
        <v>2</v>
      </c>
      <c r="G26" s="464">
        <v>11480</v>
      </c>
      <c r="H26" s="1362">
        <v>1</v>
      </c>
      <c r="I26" s="670">
        <v>41261</v>
      </c>
      <c r="J26" s="1363">
        <v>9.5</v>
      </c>
      <c r="K26" s="444">
        <v>13750</v>
      </c>
      <c r="L26" s="1362">
        <v>10</v>
      </c>
      <c r="M26" s="441">
        <v>1498</v>
      </c>
      <c r="N26" s="1363">
        <v>5</v>
      </c>
      <c r="O26" s="444">
        <v>3602</v>
      </c>
      <c r="P26" s="1370">
        <v>7</v>
      </c>
      <c r="Q26" s="110">
        <v>1765</v>
      </c>
      <c r="R26" s="1373">
        <v>3</v>
      </c>
      <c r="S26" s="112">
        <v>15820</v>
      </c>
      <c r="T26" s="1288">
        <f t="shared" si="2"/>
        <v>47.5</v>
      </c>
      <c r="U26" s="652">
        <f t="shared" si="3"/>
        <v>93056</v>
      </c>
      <c r="V26" s="360">
        <v>14</v>
      </c>
    </row>
    <row r="27" spans="1:22" ht="15.75" x14ac:dyDescent="0.2">
      <c r="A27" s="23">
        <v>15</v>
      </c>
      <c r="B27" s="439" t="s">
        <v>711</v>
      </c>
      <c r="C27" s="77" t="s">
        <v>678</v>
      </c>
      <c r="D27" s="1362">
        <v>5</v>
      </c>
      <c r="E27" s="670">
        <v>6810</v>
      </c>
      <c r="F27" s="1363">
        <v>9</v>
      </c>
      <c r="G27" s="464">
        <v>4130</v>
      </c>
      <c r="H27" s="1362">
        <v>7</v>
      </c>
      <c r="I27" s="670">
        <v>799</v>
      </c>
      <c r="J27" s="1363">
        <v>8</v>
      </c>
      <c r="K27" s="444">
        <v>4175</v>
      </c>
      <c r="L27" s="1362">
        <v>8</v>
      </c>
      <c r="M27" s="441">
        <v>1266</v>
      </c>
      <c r="N27" s="1363">
        <v>7</v>
      </c>
      <c r="O27" s="444">
        <v>4568</v>
      </c>
      <c r="P27" s="1370">
        <v>1</v>
      </c>
      <c r="Q27" s="110">
        <v>21480</v>
      </c>
      <c r="R27" s="1373">
        <v>3</v>
      </c>
      <c r="S27" s="112">
        <v>9890</v>
      </c>
      <c r="T27" s="337">
        <f t="shared" si="2"/>
        <v>48</v>
      </c>
      <c r="U27" s="652">
        <f t="shared" si="3"/>
        <v>53118</v>
      </c>
      <c r="V27" s="360">
        <v>15</v>
      </c>
    </row>
    <row r="28" spans="1:22" ht="15.75" x14ac:dyDescent="0.2">
      <c r="A28" s="23">
        <v>16</v>
      </c>
      <c r="B28" s="439" t="s">
        <v>707</v>
      </c>
      <c r="C28" s="77" t="s">
        <v>547</v>
      </c>
      <c r="D28" s="1362">
        <v>5</v>
      </c>
      <c r="E28" s="670">
        <v>7310</v>
      </c>
      <c r="F28" s="1363">
        <v>3</v>
      </c>
      <c r="G28" s="464">
        <v>6450</v>
      </c>
      <c r="H28" s="1362">
        <v>2</v>
      </c>
      <c r="I28" s="670">
        <v>4045</v>
      </c>
      <c r="J28" s="1363">
        <v>9</v>
      </c>
      <c r="K28" s="444">
        <v>3250</v>
      </c>
      <c r="L28" s="1362">
        <v>11</v>
      </c>
      <c r="M28" s="441"/>
      <c r="N28" s="1363">
        <v>11</v>
      </c>
      <c r="O28" s="444"/>
      <c r="P28" s="1370">
        <v>4</v>
      </c>
      <c r="Q28" s="110">
        <v>10290</v>
      </c>
      <c r="R28" s="1373">
        <v>5</v>
      </c>
      <c r="S28" s="112">
        <v>3465</v>
      </c>
      <c r="T28" s="337">
        <f t="shared" si="2"/>
        <v>50</v>
      </c>
      <c r="U28" s="652">
        <f t="shared" si="3"/>
        <v>34810</v>
      </c>
      <c r="V28" s="360">
        <v>16</v>
      </c>
    </row>
    <row r="29" spans="1:22" ht="15.75" customHeight="1" x14ac:dyDescent="0.2">
      <c r="A29" s="24">
        <v>17</v>
      </c>
      <c r="B29" s="439" t="s">
        <v>59</v>
      </c>
      <c r="C29" s="77" t="s">
        <v>164</v>
      </c>
      <c r="D29" s="1362">
        <v>1</v>
      </c>
      <c r="E29" s="670">
        <v>8850</v>
      </c>
      <c r="F29" s="1363">
        <v>8</v>
      </c>
      <c r="G29" s="464">
        <v>6390</v>
      </c>
      <c r="H29" s="1362">
        <v>8</v>
      </c>
      <c r="I29" s="670">
        <v>158</v>
      </c>
      <c r="J29" s="1363">
        <v>5</v>
      </c>
      <c r="K29" s="444">
        <v>28650</v>
      </c>
      <c r="L29" s="1362">
        <v>4</v>
      </c>
      <c r="M29" s="441">
        <v>788</v>
      </c>
      <c r="N29" s="1363">
        <v>3</v>
      </c>
      <c r="O29" s="444">
        <v>4626</v>
      </c>
      <c r="P29" s="1370">
        <v>11</v>
      </c>
      <c r="Q29" s="110"/>
      <c r="R29" s="1373">
        <v>11</v>
      </c>
      <c r="S29" s="112"/>
      <c r="T29" s="337">
        <f t="shared" si="2"/>
        <v>51</v>
      </c>
      <c r="U29" s="652">
        <f t="shared" si="3"/>
        <v>49462</v>
      </c>
      <c r="V29" s="359">
        <v>17</v>
      </c>
    </row>
    <row r="30" spans="1:22" ht="15.75" customHeight="1" x14ac:dyDescent="0.2">
      <c r="A30" s="23">
        <v>18</v>
      </c>
      <c r="B30" s="439" t="s">
        <v>696</v>
      </c>
      <c r="C30" s="77" t="s">
        <v>488</v>
      </c>
      <c r="D30" s="1362">
        <v>2</v>
      </c>
      <c r="E30" s="670">
        <v>8640</v>
      </c>
      <c r="F30" s="1363">
        <v>3</v>
      </c>
      <c r="G30" s="464">
        <v>8400</v>
      </c>
      <c r="H30" s="1362">
        <v>11</v>
      </c>
      <c r="I30" s="670"/>
      <c r="J30" s="1363">
        <v>11</v>
      </c>
      <c r="K30" s="444"/>
      <c r="L30" s="1362">
        <v>3</v>
      </c>
      <c r="M30" s="441">
        <v>3107</v>
      </c>
      <c r="N30" s="1363">
        <v>6</v>
      </c>
      <c r="O30" s="444">
        <v>3325</v>
      </c>
      <c r="P30" s="1370">
        <v>6</v>
      </c>
      <c r="Q30" s="110">
        <v>2345</v>
      </c>
      <c r="R30" s="1373">
        <v>11</v>
      </c>
      <c r="S30" s="112"/>
      <c r="T30" s="337">
        <f t="shared" si="2"/>
        <v>53</v>
      </c>
      <c r="U30" s="652">
        <f t="shared" si="3"/>
        <v>25817</v>
      </c>
      <c r="V30" s="360">
        <v>18</v>
      </c>
    </row>
    <row r="31" spans="1:22" ht="15.75" x14ac:dyDescent="0.2">
      <c r="A31" s="23">
        <v>19</v>
      </c>
      <c r="B31" s="439" t="s">
        <v>699</v>
      </c>
      <c r="C31" s="77" t="s">
        <v>677</v>
      </c>
      <c r="D31" s="1362">
        <v>4</v>
      </c>
      <c r="E31" s="670">
        <v>7780</v>
      </c>
      <c r="F31" s="1363">
        <v>7</v>
      </c>
      <c r="G31" s="464">
        <v>7000</v>
      </c>
      <c r="H31" s="1362">
        <v>9</v>
      </c>
      <c r="I31" s="670">
        <v>12452</v>
      </c>
      <c r="J31" s="1363">
        <v>7</v>
      </c>
      <c r="K31" s="444">
        <v>23625</v>
      </c>
      <c r="L31" s="1362">
        <v>7</v>
      </c>
      <c r="M31" s="441">
        <v>1971</v>
      </c>
      <c r="N31" s="1363">
        <v>5</v>
      </c>
      <c r="O31" s="444">
        <v>2868</v>
      </c>
      <c r="P31" s="1370">
        <v>7</v>
      </c>
      <c r="Q31" s="110">
        <v>4080</v>
      </c>
      <c r="R31" s="1373">
        <v>8</v>
      </c>
      <c r="S31" s="112">
        <v>35</v>
      </c>
      <c r="T31" s="337">
        <f t="shared" si="2"/>
        <v>54</v>
      </c>
      <c r="U31" s="652">
        <f t="shared" si="3"/>
        <v>59811</v>
      </c>
      <c r="V31" s="360">
        <v>19</v>
      </c>
    </row>
    <row r="32" spans="1:22" ht="15.75" x14ac:dyDescent="0.2">
      <c r="A32" s="24">
        <v>20</v>
      </c>
      <c r="B32" s="439" t="s">
        <v>695</v>
      </c>
      <c r="C32" s="77" t="s">
        <v>488</v>
      </c>
      <c r="D32" s="1362">
        <v>3</v>
      </c>
      <c r="E32" s="670">
        <v>8060</v>
      </c>
      <c r="F32" s="1363">
        <v>11</v>
      </c>
      <c r="G32" s="464"/>
      <c r="H32" s="1362">
        <v>2</v>
      </c>
      <c r="I32" s="670">
        <v>32931</v>
      </c>
      <c r="J32" s="1363">
        <v>3</v>
      </c>
      <c r="K32" s="444">
        <v>29450</v>
      </c>
      <c r="L32" s="1362">
        <v>10</v>
      </c>
      <c r="M32" s="441">
        <v>215</v>
      </c>
      <c r="N32" s="1363">
        <v>8</v>
      </c>
      <c r="O32" s="444">
        <v>4499</v>
      </c>
      <c r="P32" s="1370">
        <v>9</v>
      </c>
      <c r="Q32" s="110">
        <v>85</v>
      </c>
      <c r="R32" s="1373">
        <v>9</v>
      </c>
      <c r="S32" s="112">
        <v>0</v>
      </c>
      <c r="T32" s="337">
        <f t="shared" si="2"/>
        <v>55</v>
      </c>
      <c r="U32" s="652">
        <f t="shared" si="3"/>
        <v>75240</v>
      </c>
      <c r="V32" s="360">
        <v>20</v>
      </c>
    </row>
    <row r="33" spans="1:22" ht="15.75" customHeight="1" x14ac:dyDescent="0.2">
      <c r="A33" s="23">
        <v>21</v>
      </c>
      <c r="B33" s="439" t="s">
        <v>721</v>
      </c>
      <c r="C33" s="77" t="s">
        <v>380</v>
      </c>
      <c r="D33" s="1362">
        <v>11</v>
      </c>
      <c r="E33" s="670"/>
      <c r="F33" s="1363">
        <v>4</v>
      </c>
      <c r="G33" s="464">
        <v>7390</v>
      </c>
      <c r="H33" s="1362">
        <v>7</v>
      </c>
      <c r="I33" s="670">
        <v>191</v>
      </c>
      <c r="J33" s="1363">
        <v>8</v>
      </c>
      <c r="K33" s="444">
        <v>18450</v>
      </c>
      <c r="L33" s="1362">
        <v>11</v>
      </c>
      <c r="M33" s="441"/>
      <c r="N33" s="1363">
        <v>11</v>
      </c>
      <c r="O33" s="444"/>
      <c r="P33" s="1370">
        <v>1</v>
      </c>
      <c r="Q33" s="110">
        <v>10480</v>
      </c>
      <c r="R33" s="1373">
        <v>2</v>
      </c>
      <c r="S33" s="112">
        <v>11680</v>
      </c>
      <c r="T33" s="337">
        <f t="shared" si="2"/>
        <v>55</v>
      </c>
      <c r="U33" s="652">
        <f t="shared" si="3"/>
        <v>48191</v>
      </c>
      <c r="V33" s="359">
        <v>21</v>
      </c>
    </row>
    <row r="34" spans="1:22" ht="15.75" x14ac:dyDescent="0.2">
      <c r="A34" s="23">
        <v>22</v>
      </c>
      <c r="B34" s="439" t="s">
        <v>694</v>
      </c>
      <c r="C34" s="77" t="s">
        <v>488</v>
      </c>
      <c r="D34" s="1362">
        <v>5</v>
      </c>
      <c r="E34" s="670">
        <v>10480</v>
      </c>
      <c r="F34" s="1363">
        <v>8</v>
      </c>
      <c r="G34" s="464">
        <v>5550</v>
      </c>
      <c r="H34" s="1362">
        <v>3</v>
      </c>
      <c r="I34" s="670">
        <v>3448</v>
      </c>
      <c r="J34" s="1363">
        <v>5</v>
      </c>
      <c r="K34" s="444">
        <v>12550</v>
      </c>
      <c r="L34" s="1362">
        <v>11</v>
      </c>
      <c r="M34" s="441"/>
      <c r="N34" s="1363">
        <v>11</v>
      </c>
      <c r="O34" s="444"/>
      <c r="P34" s="1370">
        <v>9</v>
      </c>
      <c r="Q34" s="110">
        <v>0</v>
      </c>
      <c r="R34" s="1373">
        <v>4</v>
      </c>
      <c r="S34" s="112">
        <v>4955</v>
      </c>
      <c r="T34" s="337">
        <f t="shared" si="2"/>
        <v>56</v>
      </c>
      <c r="U34" s="652">
        <f t="shared" si="3"/>
        <v>36983</v>
      </c>
      <c r="V34" s="360">
        <v>22</v>
      </c>
    </row>
    <row r="35" spans="1:22" ht="15.75" x14ac:dyDescent="0.2">
      <c r="A35" s="24">
        <v>23</v>
      </c>
      <c r="B35" s="439" t="s">
        <v>691</v>
      </c>
      <c r="C35" s="77" t="s">
        <v>676</v>
      </c>
      <c r="D35" s="1362">
        <v>9</v>
      </c>
      <c r="E35" s="670">
        <v>1810</v>
      </c>
      <c r="F35" s="1363">
        <v>11</v>
      </c>
      <c r="G35" s="464"/>
      <c r="H35" s="1362">
        <v>10</v>
      </c>
      <c r="I35" s="670">
        <v>119</v>
      </c>
      <c r="J35" s="1363">
        <v>11</v>
      </c>
      <c r="K35" s="444"/>
      <c r="L35" s="1362">
        <v>2</v>
      </c>
      <c r="M35" s="441">
        <v>2295</v>
      </c>
      <c r="N35" s="1363">
        <v>2</v>
      </c>
      <c r="O35" s="444">
        <v>4891</v>
      </c>
      <c r="P35" s="1370">
        <v>11</v>
      </c>
      <c r="Q35" s="110"/>
      <c r="R35" s="1373">
        <v>3</v>
      </c>
      <c r="S35" s="112">
        <v>8460</v>
      </c>
      <c r="T35" s="337">
        <f t="shared" si="2"/>
        <v>59</v>
      </c>
      <c r="U35" s="652">
        <f t="shared" si="3"/>
        <v>17575</v>
      </c>
      <c r="V35" s="360">
        <v>23</v>
      </c>
    </row>
    <row r="36" spans="1:22" ht="15.75" customHeight="1" x14ac:dyDescent="0.2">
      <c r="A36" s="23">
        <v>24</v>
      </c>
      <c r="B36" s="439" t="s">
        <v>716</v>
      </c>
      <c r="C36" s="77" t="s">
        <v>680</v>
      </c>
      <c r="D36" s="1362">
        <v>6</v>
      </c>
      <c r="E36" s="670">
        <v>7560</v>
      </c>
      <c r="F36" s="1363">
        <v>9</v>
      </c>
      <c r="G36" s="464">
        <v>4760</v>
      </c>
      <c r="H36" s="1362">
        <v>10</v>
      </c>
      <c r="I36" s="670">
        <v>0</v>
      </c>
      <c r="J36" s="1363">
        <v>6</v>
      </c>
      <c r="K36" s="444">
        <v>7200</v>
      </c>
      <c r="L36" s="1362">
        <v>8</v>
      </c>
      <c r="M36" s="441">
        <v>285</v>
      </c>
      <c r="N36" s="1363">
        <v>10</v>
      </c>
      <c r="O36" s="444">
        <v>1681</v>
      </c>
      <c r="P36" s="1370">
        <v>8</v>
      </c>
      <c r="Q36" s="110">
        <v>50</v>
      </c>
      <c r="R36" s="1373">
        <v>4</v>
      </c>
      <c r="S36" s="112">
        <v>7150</v>
      </c>
      <c r="T36" s="337">
        <f t="shared" si="2"/>
        <v>61</v>
      </c>
      <c r="U36" s="652">
        <f t="shared" si="3"/>
        <v>28686</v>
      </c>
      <c r="V36" s="360">
        <v>24</v>
      </c>
    </row>
    <row r="37" spans="1:22" ht="15.75" x14ac:dyDescent="0.2">
      <c r="A37" s="24">
        <v>25</v>
      </c>
      <c r="B37" s="439" t="s">
        <v>702</v>
      </c>
      <c r="C37" s="77" t="s">
        <v>544</v>
      </c>
      <c r="D37" s="1362">
        <v>9</v>
      </c>
      <c r="E37" s="670">
        <v>3880</v>
      </c>
      <c r="F37" s="1363">
        <v>5</v>
      </c>
      <c r="G37" s="464">
        <v>7820</v>
      </c>
      <c r="H37" s="1362">
        <v>6</v>
      </c>
      <c r="I37" s="670">
        <v>241</v>
      </c>
      <c r="J37" s="1363">
        <v>9.5</v>
      </c>
      <c r="K37" s="444">
        <v>13750</v>
      </c>
      <c r="L37" s="1362">
        <v>6</v>
      </c>
      <c r="M37" s="441">
        <v>2207</v>
      </c>
      <c r="N37" s="1363">
        <v>7</v>
      </c>
      <c r="O37" s="444">
        <v>1115</v>
      </c>
      <c r="P37" s="1370">
        <v>11</v>
      </c>
      <c r="Q37" s="110"/>
      <c r="R37" s="1373">
        <v>11</v>
      </c>
      <c r="S37" s="112"/>
      <c r="T37" s="1288">
        <f t="shared" si="2"/>
        <v>64.5</v>
      </c>
      <c r="U37" s="652">
        <f t="shared" si="3"/>
        <v>29013</v>
      </c>
      <c r="V37" s="359">
        <v>25</v>
      </c>
    </row>
    <row r="38" spans="1:22" ht="15.75" x14ac:dyDescent="0.2">
      <c r="A38" s="23">
        <v>26</v>
      </c>
      <c r="B38" s="439" t="s">
        <v>897</v>
      </c>
      <c r="C38" s="77" t="s">
        <v>680</v>
      </c>
      <c r="D38" s="1362">
        <v>11</v>
      </c>
      <c r="E38" s="670"/>
      <c r="F38" s="1363">
        <v>11</v>
      </c>
      <c r="G38" s="464"/>
      <c r="H38" s="1362">
        <v>11</v>
      </c>
      <c r="I38" s="670"/>
      <c r="J38" s="1363">
        <v>11</v>
      </c>
      <c r="K38" s="444"/>
      <c r="L38" s="1362">
        <v>2</v>
      </c>
      <c r="M38" s="441">
        <v>3330</v>
      </c>
      <c r="N38" s="1363">
        <v>3</v>
      </c>
      <c r="O38" s="444">
        <v>3791</v>
      </c>
      <c r="P38" s="1370">
        <v>8</v>
      </c>
      <c r="Q38" s="110">
        <v>190</v>
      </c>
      <c r="R38" s="1373">
        <v>8</v>
      </c>
      <c r="S38" s="112">
        <v>1475</v>
      </c>
      <c r="T38" s="337">
        <f t="shared" si="2"/>
        <v>65</v>
      </c>
      <c r="U38" s="652">
        <f t="shared" si="3"/>
        <v>8786</v>
      </c>
      <c r="V38" s="360">
        <v>26</v>
      </c>
    </row>
    <row r="39" spans="1:22" ht="15.75" x14ac:dyDescent="0.2">
      <c r="A39" s="24">
        <v>27</v>
      </c>
      <c r="B39" s="439" t="s">
        <v>857</v>
      </c>
      <c r="C39" s="1287" t="s">
        <v>676</v>
      </c>
      <c r="D39" s="1362">
        <v>11</v>
      </c>
      <c r="E39" s="670"/>
      <c r="F39" s="1363">
        <v>11</v>
      </c>
      <c r="G39" s="464"/>
      <c r="H39" s="1362">
        <v>11</v>
      </c>
      <c r="I39" s="670"/>
      <c r="J39" s="1363">
        <v>3</v>
      </c>
      <c r="K39" s="444">
        <v>41675</v>
      </c>
      <c r="L39" s="1362">
        <v>8</v>
      </c>
      <c r="M39" s="441">
        <v>1760</v>
      </c>
      <c r="N39" s="1363">
        <v>4</v>
      </c>
      <c r="O39" s="444">
        <v>4772</v>
      </c>
      <c r="P39" s="1370">
        <v>7</v>
      </c>
      <c r="Q39" s="110">
        <v>650</v>
      </c>
      <c r="R39" s="1373">
        <v>11</v>
      </c>
      <c r="S39" s="112"/>
      <c r="T39" s="337">
        <f t="shared" si="2"/>
        <v>66</v>
      </c>
      <c r="U39" s="652">
        <f t="shared" si="3"/>
        <v>48857</v>
      </c>
      <c r="V39" s="360">
        <v>27</v>
      </c>
    </row>
    <row r="40" spans="1:22" ht="15.75" x14ac:dyDescent="0.2">
      <c r="A40" s="23">
        <v>28</v>
      </c>
      <c r="B40" s="439" t="s">
        <v>722</v>
      </c>
      <c r="C40" s="77" t="s">
        <v>488</v>
      </c>
      <c r="D40" s="1362">
        <v>11</v>
      </c>
      <c r="E40" s="670"/>
      <c r="F40" s="1363">
        <v>4</v>
      </c>
      <c r="G40" s="464">
        <v>8350</v>
      </c>
      <c r="H40" s="1362">
        <v>9</v>
      </c>
      <c r="I40" s="670">
        <v>0.4</v>
      </c>
      <c r="J40" s="1363">
        <v>7</v>
      </c>
      <c r="K40" s="444">
        <v>19725</v>
      </c>
      <c r="L40" s="1362">
        <v>5</v>
      </c>
      <c r="M40" s="441">
        <v>2455</v>
      </c>
      <c r="N40" s="1363">
        <v>10</v>
      </c>
      <c r="O40" s="444">
        <v>373</v>
      </c>
      <c r="P40" s="1370">
        <v>11</v>
      </c>
      <c r="Q40" s="110"/>
      <c r="R40" s="1373">
        <v>9</v>
      </c>
      <c r="S40" s="112">
        <v>3620</v>
      </c>
      <c r="T40" s="337">
        <f t="shared" si="2"/>
        <v>66</v>
      </c>
      <c r="U40" s="652">
        <f t="shared" si="3"/>
        <v>34523.4</v>
      </c>
      <c r="V40" s="359">
        <v>28</v>
      </c>
    </row>
    <row r="41" spans="1:22" ht="15.75" x14ac:dyDescent="0.2">
      <c r="A41" s="24">
        <v>29</v>
      </c>
      <c r="B41" s="439" t="s">
        <v>705</v>
      </c>
      <c r="C41" s="77" t="s">
        <v>380</v>
      </c>
      <c r="D41" s="1362">
        <v>10</v>
      </c>
      <c r="E41" s="670">
        <v>3610</v>
      </c>
      <c r="F41" s="1363">
        <v>11</v>
      </c>
      <c r="G41" s="464"/>
      <c r="H41" s="1362">
        <v>6</v>
      </c>
      <c r="I41" s="670">
        <v>994</v>
      </c>
      <c r="J41" s="1363">
        <v>10</v>
      </c>
      <c r="K41" s="444">
        <v>2050</v>
      </c>
      <c r="L41" s="1362">
        <v>11</v>
      </c>
      <c r="M41" s="441"/>
      <c r="N41" s="1363">
        <v>11</v>
      </c>
      <c r="O41" s="444"/>
      <c r="P41" s="1370">
        <v>3</v>
      </c>
      <c r="Q41" s="110">
        <v>9155</v>
      </c>
      <c r="R41" s="1373">
        <v>6</v>
      </c>
      <c r="S41" s="112">
        <v>2070</v>
      </c>
      <c r="T41" s="337">
        <f t="shared" si="2"/>
        <v>68</v>
      </c>
      <c r="U41" s="652">
        <f t="shared" si="3"/>
        <v>17879</v>
      </c>
      <c r="V41" s="360">
        <v>29</v>
      </c>
    </row>
    <row r="42" spans="1:22" ht="15.75" x14ac:dyDescent="0.2">
      <c r="A42" s="23">
        <v>30</v>
      </c>
      <c r="B42" s="1286" t="s">
        <v>692</v>
      </c>
      <c r="C42" s="1289" t="s">
        <v>676</v>
      </c>
      <c r="D42" s="1362">
        <v>11</v>
      </c>
      <c r="E42" s="1268"/>
      <c r="F42" s="1363">
        <v>11</v>
      </c>
      <c r="G42" s="1291"/>
      <c r="H42" s="1362">
        <v>4</v>
      </c>
      <c r="I42" s="670">
        <v>22550</v>
      </c>
      <c r="J42" s="1363">
        <v>6</v>
      </c>
      <c r="K42" s="444">
        <v>28200</v>
      </c>
      <c r="L42" s="1367">
        <v>11</v>
      </c>
      <c r="M42" s="1268"/>
      <c r="N42" s="1368">
        <v>11</v>
      </c>
      <c r="O42" s="1273"/>
      <c r="P42" s="1367">
        <v>4</v>
      </c>
      <c r="Q42" s="1268">
        <v>5910</v>
      </c>
      <c r="R42" s="1368">
        <v>11</v>
      </c>
      <c r="S42" s="1273"/>
      <c r="T42" s="337">
        <f t="shared" si="2"/>
        <v>69</v>
      </c>
      <c r="U42" s="652">
        <f t="shared" si="3"/>
        <v>56660</v>
      </c>
      <c r="V42" s="360">
        <v>30</v>
      </c>
    </row>
    <row r="43" spans="1:22" ht="15.75" x14ac:dyDescent="0.2">
      <c r="A43" s="24">
        <v>31</v>
      </c>
      <c r="B43" s="439" t="s">
        <v>701</v>
      </c>
      <c r="C43" s="77" t="s">
        <v>544</v>
      </c>
      <c r="D43" s="1362">
        <v>7</v>
      </c>
      <c r="E43" s="670">
        <v>6910</v>
      </c>
      <c r="F43" s="1363">
        <v>10</v>
      </c>
      <c r="G43" s="464">
        <v>1470</v>
      </c>
      <c r="H43" s="1362">
        <v>5</v>
      </c>
      <c r="I43" s="670">
        <v>1004</v>
      </c>
      <c r="J43" s="1363">
        <v>9</v>
      </c>
      <c r="K43" s="444">
        <v>5375</v>
      </c>
      <c r="L43" s="1362">
        <v>7</v>
      </c>
      <c r="M43" s="441">
        <v>487</v>
      </c>
      <c r="N43" s="1363">
        <v>9</v>
      </c>
      <c r="O43" s="444">
        <v>2038</v>
      </c>
      <c r="P43" s="1370">
        <v>11</v>
      </c>
      <c r="Q43" s="110"/>
      <c r="R43" s="1373">
        <v>11</v>
      </c>
      <c r="S43" s="112"/>
      <c r="T43" s="337">
        <f t="shared" si="2"/>
        <v>69</v>
      </c>
      <c r="U43" s="652">
        <f t="shared" si="3"/>
        <v>17284</v>
      </c>
      <c r="V43" s="360">
        <v>31</v>
      </c>
    </row>
    <row r="44" spans="1:22" ht="15.75" x14ac:dyDescent="0.2">
      <c r="A44" s="23">
        <v>32</v>
      </c>
      <c r="B44" s="439" t="s">
        <v>718</v>
      </c>
      <c r="C44" s="77" t="s">
        <v>680</v>
      </c>
      <c r="D44" s="1362">
        <v>8</v>
      </c>
      <c r="E44" s="670">
        <v>5060</v>
      </c>
      <c r="F44" s="1363">
        <v>5</v>
      </c>
      <c r="G44" s="464">
        <v>6940</v>
      </c>
      <c r="H44" s="1362">
        <v>8</v>
      </c>
      <c r="I44" s="670">
        <v>13536</v>
      </c>
      <c r="J44" s="1363">
        <v>6</v>
      </c>
      <c r="K44" s="444">
        <v>31850</v>
      </c>
      <c r="L44" s="1362">
        <v>11</v>
      </c>
      <c r="M44" s="441"/>
      <c r="N44" s="1363">
        <v>11</v>
      </c>
      <c r="O44" s="444"/>
      <c r="P44" s="1370">
        <v>11</v>
      </c>
      <c r="Q44" s="110"/>
      <c r="R44" s="1373">
        <v>11</v>
      </c>
      <c r="S44" s="112"/>
      <c r="T44" s="337">
        <f t="shared" si="2"/>
        <v>71</v>
      </c>
      <c r="U44" s="652">
        <f t="shared" si="3"/>
        <v>57386</v>
      </c>
      <c r="V44" s="360">
        <v>32</v>
      </c>
    </row>
    <row r="45" spans="1:22" ht="15.75" x14ac:dyDescent="0.2">
      <c r="A45" s="24">
        <v>33</v>
      </c>
      <c r="B45" s="439" t="s">
        <v>830</v>
      </c>
      <c r="C45" s="77" t="s">
        <v>547</v>
      </c>
      <c r="D45" s="1362">
        <v>11</v>
      </c>
      <c r="E45" s="670"/>
      <c r="F45" s="1363">
        <v>11</v>
      </c>
      <c r="G45" s="464"/>
      <c r="H45" s="1362">
        <v>11</v>
      </c>
      <c r="I45" s="670"/>
      <c r="J45" s="1363">
        <v>11</v>
      </c>
      <c r="K45" s="444"/>
      <c r="L45" s="1362">
        <v>5</v>
      </c>
      <c r="M45" s="441">
        <v>2539</v>
      </c>
      <c r="N45" s="1363">
        <v>5</v>
      </c>
      <c r="O45" s="444">
        <v>3390</v>
      </c>
      <c r="P45" s="1370">
        <v>11</v>
      </c>
      <c r="Q45" s="110"/>
      <c r="R45" s="1373">
        <v>11</v>
      </c>
      <c r="S45" s="112"/>
      <c r="T45" s="337">
        <f t="shared" si="2"/>
        <v>76</v>
      </c>
      <c r="U45" s="652">
        <f t="shared" si="3"/>
        <v>5929</v>
      </c>
      <c r="V45" s="360">
        <v>33</v>
      </c>
    </row>
    <row r="46" spans="1:22" ht="15.75" x14ac:dyDescent="0.2">
      <c r="A46" s="23">
        <v>34</v>
      </c>
      <c r="B46" s="439" t="s">
        <v>949</v>
      </c>
      <c r="C46" s="77" t="s">
        <v>164</v>
      </c>
      <c r="D46" s="440">
        <v>11</v>
      </c>
      <c r="E46" s="670"/>
      <c r="F46" s="1363">
        <v>11</v>
      </c>
      <c r="G46" s="464"/>
      <c r="H46" s="1362">
        <v>11</v>
      </c>
      <c r="I46" s="670"/>
      <c r="J46" s="1363">
        <v>11</v>
      </c>
      <c r="K46" s="444"/>
      <c r="L46" s="1362">
        <v>11</v>
      </c>
      <c r="M46" s="441"/>
      <c r="N46" s="1363">
        <v>11</v>
      </c>
      <c r="O46" s="444"/>
      <c r="P46" s="1370">
        <v>5</v>
      </c>
      <c r="Q46" s="110">
        <v>4540</v>
      </c>
      <c r="R46" s="1373">
        <v>6</v>
      </c>
      <c r="S46" s="112">
        <v>4565</v>
      </c>
      <c r="T46" s="337">
        <f t="shared" si="2"/>
        <v>77</v>
      </c>
      <c r="U46" s="652">
        <f t="shared" si="3"/>
        <v>9105</v>
      </c>
      <c r="V46" s="360">
        <v>34</v>
      </c>
    </row>
    <row r="47" spans="1:22" ht="15.75" x14ac:dyDescent="0.2">
      <c r="A47" s="24">
        <v>35</v>
      </c>
      <c r="B47" s="439" t="s">
        <v>719</v>
      </c>
      <c r="C47" s="1290" t="s">
        <v>380</v>
      </c>
      <c r="D47" s="1363">
        <v>11</v>
      </c>
      <c r="E47" s="670"/>
      <c r="F47" s="1363">
        <v>10</v>
      </c>
      <c r="G47" s="670">
        <v>3800</v>
      </c>
      <c r="H47" s="1363">
        <v>7</v>
      </c>
      <c r="I47" s="670">
        <v>14702</v>
      </c>
      <c r="J47" s="1363">
        <v>11</v>
      </c>
      <c r="K47" s="444"/>
      <c r="L47" s="1362">
        <v>11</v>
      </c>
      <c r="M47" s="441"/>
      <c r="N47" s="1363">
        <v>11</v>
      </c>
      <c r="O47" s="444"/>
      <c r="P47" s="1370">
        <v>8</v>
      </c>
      <c r="Q47" s="110">
        <v>345</v>
      </c>
      <c r="R47" s="1373">
        <v>11</v>
      </c>
      <c r="S47" s="112"/>
      <c r="T47" s="337">
        <f t="shared" si="2"/>
        <v>80</v>
      </c>
      <c r="U47" s="652">
        <f t="shared" si="3"/>
        <v>18847</v>
      </c>
      <c r="V47" s="360">
        <v>35</v>
      </c>
    </row>
    <row r="48" spans="1:22" ht="15.75" x14ac:dyDescent="0.2">
      <c r="A48" s="23">
        <v>36</v>
      </c>
      <c r="B48" s="439" t="s">
        <v>723</v>
      </c>
      <c r="C48" s="77" t="s">
        <v>676</v>
      </c>
      <c r="D48" s="1362">
        <v>11</v>
      </c>
      <c r="E48" s="670"/>
      <c r="F48" s="1363">
        <v>9</v>
      </c>
      <c r="G48" s="464">
        <v>4480</v>
      </c>
      <c r="H48" s="1362">
        <v>11</v>
      </c>
      <c r="I48" s="670"/>
      <c r="J48" s="1363">
        <v>11</v>
      </c>
      <c r="K48" s="444"/>
      <c r="L48" s="1362">
        <v>11</v>
      </c>
      <c r="M48" s="441"/>
      <c r="N48" s="1363">
        <v>11</v>
      </c>
      <c r="O48" s="444"/>
      <c r="P48" s="1370">
        <v>11</v>
      </c>
      <c r="Q48" s="110"/>
      <c r="R48" s="1373">
        <v>5</v>
      </c>
      <c r="S48" s="112">
        <v>6215</v>
      </c>
      <c r="T48" s="337">
        <f t="shared" si="2"/>
        <v>80</v>
      </c>
      <c r="U48" s="652">
        <f t="shared" si="3"/>
        <v>10695</v>
      </c>
      <c r="V48" s="360">
        <v>36</v>
      </c>
    </row>
    <row r="49" spans="1:22" ht="15.75" x14ac:dyDescent="0.2">
      <c r="A49" s="24">
        <v>37</v>
      </c>
      <c r="B49" s="439" t="s">
        <v>704</v>
      </c>
      <c r="C49" s="77" t="s">
        <v>380</v>
      </c>
      <c r="D49" s="1362">
        <v>9</v>
      </c>
      <c r="E49" s="670">
        <v>3890</v>
      </c>
      <c r="F49" s="1363">
        <v>11</v>
      </c>
      <c r="G49" s="464"/>
      <c r="H49" s="1362">
        <v>11</v>
      </c>
      <c r="I49" s="670"/>
      <c r="J49" s="1363">
        <v>11</v>
      </c>
      <c r="K49" s="444"/>
      <c r="L49" s="1362">
        <v>7</v>
      </c>
      <c r="M49" s="441">
        <v>1282</v>
      </c>
      <c r="N49" s="1363">
        <v>11</v>
      </c>
      <c r="O49" s="444"/>
      <c r="P49" s="1370">
        <v>11</v>
      </c>
      <c r="Q49" s="110"/>
      <c r="R49" s="1373">
        <v>9</v>
      </c>
      <c r="S49" s="112">
        <v>245</v>
      </c>
      <c r="T49" s="337">
        <f t="shared" si="2"/>
        <v>80</v>
      </c>
      <c r="U49" s="652">
        <f t="shared" si="3"/>
        <v>5417</v>
      </c>
      <c r="V49" s="360">
        <v>37</v>
      </c>
    </row>
    <row r="50" spans="1:22" ht="15.75" x14ac:dyDescent="0.2">
      <c r="A50" s="23">
        <v>38</v>
      </c>
      <c r="B50" s="439" t="s">
        <v>858</v>
      </c>
      <c r="C50" s="77" t="s">
        <v>713</v>
      </c>
      <c r="D50" s="1362">
        <v>11</v>
      </c>
      <c r="E50" s="670"/>
      <c r="F50" s="1363">
        <v>11</v>
      </c>
      <c r="G50" s="464"/>
      <c r="H50" s="1362">
        <v>11</v>
      </c>
      <c r="I50" s="670"/>
      <c r="J50" s="1363">
        <v>4</v>
      </c>
      <c r="K50" s="444">
        <v>29175</v>
      </c>
      <c r="L50" s="1362">
        <v>11</v>
      </c>
      <c r="M50" s="441"/>
      <c r="N50" s="1363">
        <v>11</v>
      </c>
      <c r="O50" s="444"/>
      <c r="P50" s="1370">
        <v>11</v>
      </c>
      <c r="Q50" s="110"/>
      <c r="R50" s="1373">
        <v>11</v>
      </c>
      <c r="S50" s="112"/>
      <c r="T50" s="337">
        <f t="shared" si="2"/>
        <v>81</v>
      </c>
      <c r="U50" s="652">
        <f t="shared" si="3"/>
        <v>29175</v>
      </c>
      <c r="V50" s="360">
        <v>38</v>
      </c>
    </row>
    <row r="51" spans="1:22" s="1139" customFormat="1" ht="15.75" x14ac:dyDescent="0.2">
      <c r="A51" s="24">
        <v>39</v>
      </c>
      <c r="B51" s="439" t="s">
        <v>859</v>
      </c>
      <c r="C51" s="77" t="s">
        <v>380</v>
      </c>
      <c r="D51" s="1362">
        <v>11</v>
      </c>
      <c r="E51" s="670"/>
      <c r="F51" s="1363">
        <v>11</v>
      </c>
      <c r="G51" s="464"/>
      <c r="H51" s="1362">
        <v>11</v>
      </c>
      <c r="I51" s="670"/>
      <c r="J51" s="1363">
        <v>10</v>
      </c>
      <c r="K51" s="444">
        <v>2295</v>
      </c>
      <c r="L51" s="1362">
        <v>9</v>
      </c>
      <c r="M51" s="441">
        <v>1679</v>
      </c>
      <c r="N51" s="1363">
        <v>8</v>
      </c>
      <c r="O51" s="444">
        <v>890</v>
      </c>
      <c r="P51" s="1370">
        <v>11</v>
      </c>
      <c r="Q51" s="110"/>
      <c r="R51" s="1373">
        <v>11</v>
      </c>
      <c r="S51" s="112"/>
      <c r="T51" s="337">
        <f t="shared" si="2"/>
        <v>82</v>
      </c>
      <c r="U51" s="652">
        <f t="shared" si="3"/>
        <v>4864</v>
      </c>
      <c r="V51" s="360">
        <v>39</v>
      </c>
    </row>
    <row r="52" spans="1:22" s="1139" customFormat="1" ht="15.75" x14ac:dyDescent="0.2">
      <c r="A52" s="23">
        <v>40</v>
      </c>
      <c r="B52" s="439" t="s">
        <v>896</v>
      </c>
      <c r="C52" s="77" t="s">
        <v>380</v>
      </c>
      <c r="D52" s="1362">
        <v>11</v>
      </c>
      <c r="E52" s="670"/>
      <c r="F52" s="1363">
        <v>11</v>
      </c>
      <c r="G52" s="464"/>
      <c r="H52" s="1362">
        <v>11</v>
      </c>
      <c r="I52" s="670"/>
      <c r="J52" s="1363">
        <v>11</v>
      </c>
      <c r="K52" s="444"/>
      <c r="L52" s="1362">
        <v>6</v>
      </c>
      <c r="M52" s="441">
        <v>568</v>
      </c>
      <c r="N52" s="1363">
        <v>10</v>
      </c>
      <c r="O52" s="444">
        <v>2966</v>
      </c>
      <c r="P52" s="1370">
        <v>11</v>
      </c>
      <c r="Q52" s="110"/>
      <c r="R52" s="1373">
        <v>11</v>
      </c>
      <c r="S52" s="112"/>
      <c r="T52" s="337">
        <f t="shared" si="2"/>
        <v>82</v>
      </c>
      <c r="U52" s="652">
        <f t="shared" si="3"/>
        <v>3534</v>
      </c>
      <c r="V52" s="360">
        <v>40</v>
      </c>
    </row>
    <row r="53" spans="1:22" s="1139" customFormat="1" ht="15.75" x14ac:dyDescent="0.2">
      <c r="A53" s="24">
        <v>41</v>
      </c>
      <c r="B53" s="439" t="s">
        <v>898</v>
      </c>
      <c r="C53" s="77" t="s">
        <v>380</v>
      </c>
      <c r="D53" s="1362">
        <v>11</v>
      </c>
      <c r="E53" s="670"/>
      <c r="F53" s="1363">
        <v>11</v>
      </c>
      <c r="G53" s="464"/>
      <c r="H53" s="1362">
        <v>11</v>
      </c>
      <c r="I53" s="670"/>
      <c r="J53" s="1363">
        <v>11</v>
      </c>
      <c r="K53" s="444"/>
      <c r="L53" s="1362">
        <v>11</v>
      </c>
      <c r="M53" s="441"/>
      <c r="N53" s="1363">
        <v>8</v>
      </c>
      <c r="O53" s="444">
        <v>2493</v>
      </c>
      <c r="P53" s="1370">
        <v>11</v>
      </c>
      <c r="Q53" s="110"/>
      <c r="R53" s="1373">
        <v>11</v>
      </c>
      <c r="S53" s="112"/>
      <c r="T53" s="337">
        <f t="shared" si="2"/>
        <v>85</v>
      </c>
      <c r="U53" s="652">
        <f t="shared" si="3"/>
        <v>2493</v>
      </c>
      <c r="V53" s="360">
        <v>41</v>
      </c>
    </row>
    <row r="54" spans="1:22" s="1139" customFormat="1" ht="15.75" x14ac:dyDescent="0.2">
      <c r="A54" s="23">
        <v>42</v>
      </c>
      <c r="B54" s="439" t="s">
        <v>720</v>
      </c>
      <c r="C54" s="77" t="s">
        <v>380</v>
      </c>
      <c r="D54" s="1362">
        <v>11</v>
      </c>
      <c r="E54" s="670"/>
      <c r="F54" s="1363">
        <v>10</v>
      </c>
      <c r="G54" s="464">
        <v>2500</v>
      </c>
      <c r="H54" s="1362">
        <v>11</v>
      </c>
      <c r="I54" s="670"/>
      <c r="J54" s="1363">
        <v>11</v>
      </c>
      <c r="K54" s="444"/>
      <c r="L54" s="1362">
        <v>11</v>
      </c>
      <c r="M54" s="441"/>
      <c r="N54" s="1363">
        <v>11</v>
      </c>
      <c r="O54" s="444"/>
      <c r="P54" s="1370">
        <v>11</v>
      </c>
      <c r="Q54" s="110"/>
      <c r="R54" s="1373">
        <v>11</v>
      </c>
      <c r="S54" s="112"/>
      <c r="T54" s="337">
        <f t="shared" si="2"/>
        <v>87</v>
      </c>
      <c r="U54" s="652">
        <f t="shared" si="3"/>
        <v>2500</v>
      </c>
      <c r="V54" s="360">
        <v>42</v>
      </c>
    </row>
    <row r="55" spans="1:22" ht="15.75" x14ac:dyDescent="0.2">
      <c r="A55" s="24">
        <v>43</v>
      </c>
      <c r="B55" s="439" t="s">
        <v>703</v>
      </c>
      <c r="C55" s="77" t="s">
        <v>380</v>
      </c>
      <c r="D55" s="1362">
        <v>10</v>
      </c>
      <c r="E55" s="670">
        <v>430</v>
      </c>
      <c r="F55" s="1363">
        <v>11</v>
      </c>
      <c r="G55" s="464"/>
      <c r="H55" s="1362">
        <v>11</v>
      </c>
      <c r="I55" s="670"/>
      <c r="J55" s="1363">
        <v>11</v>
      </c>
      <c r="K55" s="444"/>
      <c r="L55" s="1362">
        <v>11</v>
      </c>
      <c r="M55" s="441"/>
      <c r="N55" s="1363">
        <v>11</v>
      </c>
      <c r="O55" s="444"/>
      <c r="P55" s="1370">
        <v>11</v>
      </c>
      <c r="Q55" s="110"/>
      <c r="R55" s="1373">
        <v>11</v>
      </c>
      <c r="S55" s="112"/>
      <c r="T55" s="337">
        <f t="shared" si="2"/>
        <v>87</v>
      </c>
      <c r="U55" s="652">
        <f t="shared" si="3"/>
        <v>430</v>
      </c>
      <c r="V55" s="359">
        <v>43</v>
      </c>
    </row>
    <row r="56" spans="1:22" ht="16.5" thickBot="1" x14ac:dyDescent="0.25">
      <c r="A56" s="638"/>
      <c r="B56" s="1113"/>
      <c r="C56" s="661"/>
      <c r="D56" s="662"/>
      <c r="E56" s="671"/>
      <c r="F56" s="1365"/>
      <c r="G56" s="664"/>
      <c r="H56" s="1366"/>
      <c r="I56" s="671"/>
      <c r="J56" s="1365"/>
      <c r="K56" s="665"/>
      <c r="L56" s="1366"/>
      <c r="M56" s="663"/>
      <c r="N56" s="1365"/>
      <c r="O56" s="666"/>
      <c r="P56" s="1371"/>
      <c r="Q56" s="667"/>
      <c r="R56" s="1374"/>
      <c r="S56" s="668"/>
      <c r="T56" s="1110"/>
      <c r="U56" s="1111"/>
      <c r="V56" s="1112"/>
    </row>
  </sheetData>
  <sortState xmlns:xlrd2="http://schemas.microsoft.com/office/spreadsheetml/2017/richdata2" ref="B13:U55">
    <sortCondition ref="T13:T55"/>
    <sortCondition descending="1" ref="U13:U55"/>
  </sortState>
  <mergeCells count="20">
    <mergeCell ref="H8:I8"/>
    <mergeCell ref="D9:E9"/>
    <mergeCell ref="F9:G9"/>
    <mergeCell ref="H9:I9"/>
    <mergeCell ref="A8:A10"/>
    <mergeCell ref="B8:B10"/>
    <mergeCell ref="C8:C10"/>
    <mergeCell ref="D8:E8"/>
    <mergeCell ref="F8:G8"/>
    <mergeCell ref="T8:V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E7CED-8BF0-4479-BFBD-C8E62EFF3C57}">
  <sheetPr>
    <tabColor theme="4"/>
  </sheetPr>
  <dimension ref="A1:W22"/>
  <sheetViews>
    <sheetView workbookViewId="0">
      <selection activeCell="AA27" sqref="AA27"/>
    </sheetView>
  </sheetViews>
  <sheetFormatPr defaultRowHeight="12.75" x14ac:dyDescent="0.2"/>
  <cols>
    <col min="1" max="1" width="4.7109375" customWidth="1"/>
    <col min="2" max="2" width="19.140625" customWidth="1"/>
    <col min="3" max="3" width="19.42578125" customWidth="1"/>
    <col min="4" max="4" width="4.7109375" customWidth="1"/>
    <col min="5" max="5" width="7.85546875" customWidth="1"/>
    <col min="6" max="6" width="4.7109375" customWidth="1"/>
    <col min="7" max="7" width="7.85546875" customWidth="1"/>
    <col min="8" max="8" width="4.7109375" customWidth="1"/>
    <col min="9" max="9" width="7.7109375" customWidth="1"/>
    <col min="10" max="10" width="4.7109375" customWidth="1"/>
    <col min="11" max="11" width="7.7109375" customWidth="1"/>
    <col min="12" max="12" width="4.7109375" customWidth="1"/>
    <col min="13" max="13" width="7.7109375" customWidth="1"/>
    <col min="14" max="14" width="4.7109375" customWidth="1"/>
    <col min="15" max="15" width="7.7109375" customWidth="1"/>
    <col min="16" max="16" width="4.7109375" customWidth="1"/>
    <col min="17" max="17" width="7.5703125" customWidth="1"/>
    <col min="18" max="18" width="4.85546875" customWidth="1"/>
    <col min="19" max="19" width="7.7109375" customWidth="1"/>
    <col min="20" max="20" width="6.42578125" customWidth="1"/>
  </cols>
  <sheetData>
    <row r="1" spans="1:23" ht="20.25" x14ac:dyDescent="0.3">
      <c r="D1" s="724"/>
      <c r="E1" s="724" t="s">
        <v>475</v>
      </c>
      <c r="F1" s="724"/>
      <c r="G1" s="724"/>
      <c r="H1" s="724"/>
      <c r="I1" s="724"/>
    </row>
    <row r="2" spans="1:23" ht="20.25" x14ac:dyDescent="0.3">
      <c r="D2" s="724"/>
      <c r="E2" s="724" t="s">
        <v>474</v>
      </c>
      <c r="F2" s="724"/>
      <c r="G2" s="724"/>
      <c r="H2" s="724"/>
      <c r="I2" s="724"/>
    </row>
    <row r="3" spans="1:23" ht="20.25" x14ac:dyDescent="0.3">
      <c r="D3" s="724"/>
      <c r="E3" s="724" t="s">
        <v>472</v>
      </c>
      <c r="F3" s="724"/>
      <c r="G3" s="724"/>
      <c r="H3" s="724"/>
      <c r="I3" s="724"/>
    </row>
    <row r="4" spans="1:23" ht="13.5" thickBot="1" x14ac:dyDescent="0.25"/>
    <row r="5" spans="1:23" ht="17.25" thickTop="1" x14ac:dyDescent="0.2">
      <c r="A5" s="1584" t="s">
        <v>4</v>
      </c>
      <c r="B5" s="1586" t="s">
        <v>27</v>
      </c>
      <c r="C5" s="1588" t="s">
        <v>5</v>
      </c>
      <c r="D5" s="1570" t="s">
        <v>6</v>
      </c>
      <c r="E5" s="1581"/>
      <c r="F5" s="1580" t="s">
        <v>7</v>
      </c>
      <c r="G5" s="1572"/>
      <c r="H5" s="1570" t="s">
        <v>8</v>
      </c>
      <c r="I5" s="1581"/>
      <c r="J5" s="1580" t="s">
        <v>9</v>
      </c>
      <c r="K5" s="1572"/>
      <c r="L5" s="1570" t="s">
        <v>10</v>
      </c>
      <c r="M5" s="1581"/>
      <c r="N5" s="1580" t="s">
        <v>11</v>
      </c>
      <c r="O5" s="1572"/>
      <c r="P5" s="1570" t="s">
        <v>12</v>
      </c>
      <c r="Q5" s="1581"/>
      <c r="R5" s="1580" t="s">
        <v>13</v>
      </c>
      <c r="S5" s="1572"/>
      <c r="T5" s="884" t="s">
        <v>398</v>
      </c>
      <c r="U5" s="1570" t="s">
        <v>18</v>
      </c>
      <c r="V5" s="1571"/>
      <c r="W5" s="1572"/>
    </row>
    <row r="6" spans="1:23" ht="26.25" customHeight="1" x14ac:dyDescent="0.2">
      <c r="A6" s="1585"/>
      <c r="B6" s="1587"/>
      <c r="C6" s="1589"/>
      <c r="D6" s="1582" t="s">
        <v>476</v>
      </c>
      <c r="E6" s="1583"/>
      <c r="F6" s="1582" t="s">
        <v>477</v>
      </c>
      <c r="G6" s="1583"/>
      <c r="H6" s="1582" t="s">
        <v>478</v>
      </c>
      <c r="I6" s="1583"/>
      <c r="J6" s="1576" t="s">
        <v>479</v>
      </c>
      <c r="K6" s="1577"/>
      <c r="L6" s="1578" t="s">
        <v>480</v>
      </c>
      <c r="M6" s="1579"/>
      <c r="N6" s="1578" t="s">
        <v>481</v>
      </c>
      <c r="O6" s="1579"/>
      <c r="P6" s="1578" t="s">
        <v>934</v>
      </c>
      <c r="Q6" s="1579"/>
      <c r="R6" s="1578" t="s">
        <v>935</v>
      </c>
      <c r="S6" s="1579"/>
      <c r="T6" s="845">
        <v>-0.5</v>
      </c>
      <c r="U6" s="1573"/>
      <c r="V6" s="1574"/>
      <c r="W6" s="1575"/>
    </row>
    <row r="7" spans="1:23" x14ac:dyDescent="0.2">
      <c r="A7" s="1585"/>
      <c r="B7" s="1587"/>
      <c r="C7" s="1589"/>
      <c r="D7" s="831"/>
      <c r="E7" s="832"/>
      <c r="F7" s="831"/>
      <c r="G7" s="833"/>
      <c r="H7" s="743"/>
      <c r="I7" s="832"/>
      <c r="J7" s="831"/>
      <c r="K7" s="833"/>
      <c r="L7" s="743"/>
      <c r="M7" s="832"/>
      <c r="N7" s="831"/>
      <c r="O7" s="834"/>
      <c r="P7" s="743"/>
      <c r="Q7" s="834"/>
      <c r="R7" s="743"/>
      <c r="S7" s="833"/>
      <c r="T7" s="744"/>
      <c r="U7" s="743"/>
      <c r="V7" s="745"/>
      <c r="W7" s="746"/>
    </row>
    <row r="8" spans="1:23" ht="15.75" x14ac:dyDescent="0.2">
      <c r="A8" s="747"/>
      <c r="B8" s="748"/>
      <c r="C8" s="749"/>
      <c r="D8" s="846" t="s">
        <v>19</v>
      </c>
      <c r="E8" s="847" t="s">
        <v>20</v>
      </c>
      <c r="F8" s="846" t="s">
        <v>19</v>
      </c>
      <c r="G8" s="848" t="s">
        <v>20</v>
      </c>
      <c r="H8" s="849" t="s">
        <v>19</v>
      </c>
      <c r="I8" s="847" t="s">
        <v>20</v>
      </c>
      <c r="J8" s="846" t="s">
        <v>19</v>
      </c>
      <c r="K8" s="848" t="s">
        <v>20</v>
      </c>
      <c r="L8" s="849" t="s">
        <v>19</v>
      </c>
      <c r="M8" s="847" t="s">
        <v>20</v>
      </c>
      <c r="N8" s="846" t="s">
        <v>19</v>
      </c>
      <c r="O8" s="850" t="s">
        <v>20</v>
      </c>
      <c r="P8" s="849" t="s">
        <v>19</v>
      </c>
      <c r="Q8" s="847" t="s">
        <v>20</v>
      </c>
      <c r="R8" s="846" t="s">
        <v>19</v>
      </c>
      <c r="S8" s="848" t="s">
        <v>20</v>
      </c>
      <c r="T8" s="851"/>
      <c r="U8" s="849" t="s">
        <v>19</v>
      </c>
      <c r="V8" s="852" t="s">
        <v>21</v>
      </c>
      <c r="W8" s="853" t="s">
        <v>22</v>
      </c>
    </row>
    <row r="9" spans="1:23" ht="16.5" thickBot="1" x14ac:dyDescent="0.25">
      <c r="A9" s="751"/>
      <c r="B9" s="874"/>
      <c r="C9" s="753"/>
      <c r="D9" s="875"/>
      <c r="E9" s="876"/>
      <c r="F9" s="875"/>
      <c r="G9" s="877"/>
      <c r="H9" s="875"/>
      <c r="I9" s="876"/>
      <c r="J9" s="875"/>
      <c r="K9" s="877"/>
      <c r="L9" s="875"/>
      <c r="M9" s="876"/>
      <c r="N9" s="875"/>
      <c r="O9" s="877"/>
      <c r="P9" s="875"/>
      <c r="Q9" s="876"/>
      <c r="R9" s="875"/>
      <c r="S9" s="877"/>
      <c r="T9" s="878"/>
      <c r="U9" s="879"/>
      <c r="V9" s="880"/>
      <c r="W9" s="754"/>
    </row>
    <row r="10" spans="1:23" ht="17.25" thickTop="1" x14ac:dyDescent="0.2">
      <c r="A10" s="760">
        <v>1</v>
      </c>
      <c r="B10" s="885" t="s">
        <v>483</v>
      </c>
      <c r="C10" s="882" t="s">
        <v>484</v>
      </c>
      <c r="D10" s="601">
        <v>1</v>
      </c>
      <c r="E10" s="602">
        <v>2439</v>
      </c>
      <c r="F10" s="599">
        <v>4</v>
      </c>
      <c r="G10" s="883">
        <v>879</v>
      </c>
      <c r="H10" s="601">
        <v>1</v>
      </c>
      <c r="I10" s="602">
        <v>4550</v>
      </c>
      <c r="J10" s="599">
        <v>1</v>
      </c>
      <c r="K10" s="600">
        <v>4550</v>
      </c>
      <c r="L10" s="601">
        <v>2</v>
      </c>
      <c r="M10" s="602">
        <v>5105</v>
      </c>
      <c r="N10" s="599">
        <v>1</v>
      </c>
      <c r="O10" s="600">
        <v>11120</v>
      </c>
      <c r="P10" s="601">
        <v>4</v>
      </c>
      <c r="Q10" s="602">
        <v>6507</v>
      </c>
      <c r="R10" s="599">
        <v>4</v>
      </c>
      <c r="S10" s="600">
        <v>6291</v>
      </c>
      <c r="T10" s="756">
        <v>2</v>
      </c>
      <c r="U10" s="865">
        <v>16</v>
      </c>
      <c r="V10" s="615">
        <v>41441</v>
      </c>
      <c r="W10" s="886">
        <v>1</v>
      </c>
    </row>
    <row r="11" spans="1:23" ht="16.5" x14ac:dyDescent="0.2">
      <c r="A11" s="759">
        <v>2</v>
      </c>
      <c r="B11" s="885" t="s">
        <v>482</v>
      </c>
      <c r="C11" s="650" t="s">
        <v>418</v>
      </c>
      <c r="D11" s="605">
        <v>3</v>
      </c>
      <c r="E11" s="606">
        <v>1958</v>
      </c>
      <c r="F11" s="603">
        <v>1</v>
      </c>
      <c r="G11" s="604">
        <v>2480</v>
      </c>
      <c r="H11" s="605">
        <v>2</v>
      </c>
      <c r="I11" s="606">
        <v>4000</v>
      </c>
      <c r="J11" s="603">
        <v>6</v>
      </c>
      <c r="K11" s="604">
        <v>1540</v>
      </c>
      <c r="L11" s="605">
        <v>4</v>
      </c>
      <c r="M11" s="606">
        <v>3395</v>
      </c>
      <c r="N11" s="603">
        <v>5</v>
      </c>
      <c r="O11" s="604">
        <v>780</v>
      </c>
      <c r="P11" s="605">
        <v>1</v>
      </c>
      <c r="Q11" s="606">
        <v>9010</v>
      </c>
      <c r="R11" s="603">
        <v>5</v>
      </c>
      <c r="S11" s="604">
        <v>4500</v>
      </c>
      <c r="T11" s="756">
        <v>3</v>
      </c>
      <c r="U11" s="865">
        <v>24</v>
      </c>
      <c r="V11" s="615">
        <v>27663</v>
      </c>
      <c r="W11" s="886">
        <v>2</v>
      </c>
    </row>
    <row r="12" spans="1:23" ht="16.5" x14ac:dyDescent="0.2">
      <c r="A12" s="759">
        <v>3</v>
      </c>
      <c r="B12" s="885" t="s">
        <v>485</v>
      </c>
      <c r="C12" s="650" t="s">
        <v>486</v>
      </c>
      <c r="D12" s="605">
        <v>4</v>
      </c>
      <c r="E12" s="606">
        <v>1810</v>
      </c>
      <c r="F12" s="603">
        <v>2</v>
      </c>
      <c r="G12" s="604">
        <v>1441</v>
      </c>
      <c r="H12" s="605">
        <v>8</v>
      </c>
      <c r="I12" s="606">
        <v>1060</v>
      </c>
      <c r="J12" s="603">
        <v>5</v>
      </c>
      <c r="K12" s="604">
        <v>2050</v>
      </c>
      <c r="L12" s="605">
        <v>6</v>
      </c>
      <c r="M12" s="606">
        <v>935</v>
      </c>
      <c r="N12" s="603">
        <v>2</v>
      </c>
      <c r="O12" s="604">
        <v>3355</v>
      </c>
      <c r="P12" s="605">
        <v>3</v>
      </c>
      <c r="Q12" s="606">
        <v>6990</v>
      </c>
      <c r="R12" s="603">
        <v>1</v>
      </c>
      <c r="S12" s="604">
        <v>7800</v>
      </c>
      <c r="T12" s="756">
        <v>4</v>
      </c>
      <c r="U12" s="865">
        <v>27</v>
      </c>
      <c r="V12" s="615">
        <v>25441</v>
      </c>
      <c r="W12" s="886">
        <v>3</v>
      </c>
    </row>
    <row r="13" spans="1:23" ht="16.5" x14ac:dyDescent="0.2">
      <c r="A13" s="760">
        <v>4</v>
      </c>
      <c r="B13" s="885" t="s">
        <v>492</v>
      </c>
      <c r="C13" s="650" t="s">
        <v>486</v>
      </c>
      <c r="D13" s="605">
        <v>7</v>
      </c>
      <c r="E13" s="606">
        <v>1304</v>
      </c>
      <c r="F13" s="603">
        <v>6</v>
      </c>
      <c r="G13" s="604">
        <v>613</v>
      </c>
      <c r="H13" s="605">
        <v>3</v>
      </c>
      <c r="I13" s="606">
        <v>2640</v>
      </c>
      <c r="J13" s="603">
        <v>4</v>
      </c>
      <c r="K13" s="604">
        <v>3010</v>
      </c>
      <c r="L13" s="605">
        <v>3</v>
      </c>
      <c r="M13" s="606">
        <v>5025</v>
      </c>
      <c r="N13" s="603">
        <v>6</v>
      </c>
      <c r="O13" s="604">
        <v>500</v>
      </c>
      <c r="P13" s="605">
        <v>5</v>
      </c>
      <c r="Q13" s="606">
        <v>6460</v>
      </c>
      <c r="R13" s="603">
        <v>3</v>
      </c>
      <c r="S13" s="604">
        <v>6722</v>
      </c>
      <c r="T13" s="756">
        <v>3.5</v>
      </c>
      <c r="U13" s="865">
        <v>33.5</v>
      </c>
      <c r="V13" s="615">
        <v>26274</v>
      </c>
      <c r="W13" s="886">
        <v>4</v>
      </c>
    </row>
    <row r="14" spans="1:23" ht="16.5" x14ac:dyDescent="0.2">
      <c r="A14" s="759">
        <v>5</v>
      </c>
      <c r="B14" s="885" t="s">
        <v>489</v>
      </c>
      <c r="C14" s="650" t="s">
        <v>490</v>
      </c>
      <c r="D14" s="605">
        <v>8</v>
      </c>
      <c r="E14" s="606">
        <v>1063</v>
      </c>
      <c r="F14" s="603">
        <v>3</v>
      </c>
      <c r="G14" s="604">
        <v>1382</v>
      </c>
      <c r="H14" s="605">
        <v>7</v>
      </c>
      <c r="I14" s="606">
        <v>1420</v>
      </c>
      <c r="J14" s="603">
        <v>3</v>
      </c>
      <c r="K14" s="604">
        <v>3840</v>
      </c>
      <c r="L14" s="605">
        <v>1</v>
      </c>
      <c r="M14" s="606">
        <v>5155</v>
      </c>
      <c r="N14" s="603">
        <v>3</v>
      </c>
      <c r="O14" s="604">
        <v>2910</v>
      </c>
      <c r="P14" s="605">
        <v>7</v>
      </c>
      <c r="Q14" s="606">
        <v>4569</v>
      </c>
      <c r="R14" s="603">
        <v>7</v>
      </c>
      <c r="S14" s="604">
        <v>3656</v>
      </c>
      <c r="T14" s="756">
        <v>4</v>
      </c>
      <c r="U14" s="865">
        <v>35</v>
      </c>
      <c r="V14" s="615">
        <v>23995</v>
      </c>
      <c r="W14" s="886">
        <v>5</v>
      </c>
    </row>
    <row r="15" spans="1:23" ht="16.5" x14ac:dyDescent="0.2">
      <c r="A15" s="759">
        <v>6</v>
      </c>
      <c r="B15" s="885" t="s">
        <v>491</v>
      </c>
      <c r="C15" s="650" t="s">
        <v>215</v>
      </c>
      <c r="D15" s="605">
        <v>5</v>
      </c>
      <c r="E15" s="606">
        <v>1524</v>
      </c>
      <c r="F15" s="603">
        <v>5</v>
      </c>
      <c r="G15" s="604">
        <v>636</v>
      </c>
      <c r="H15" s="605">
        <v>4</v>
      </c>
      <c r="I15" s="606">
        <v>2410</v>
      </c>
      <c r="J15" s="603">
        <v>2</v>
      </c>
      <c r="K15" s="604">
        <v>4080</v>
      </c>
      <c r="L15" s="605">
        <v>7</v>
      </c>
      <c r="M15" s="606">
        <v>575</v>
      </c>
      <c r="N15" s="603">
        <v>4</v>
      </c>
      <c r="O15" s="604">
        <v>810</v>
      </c>
      <c r="P15" s="605">
        <v>6</v>
      </c>
      <c r="Q15" s="606">
        <v>5317</v>
      </c>
      <c r="R15" s="603">
        <v>6</v>
      </c>
      <c r="S15" s="604">
        <v>4431</v>
      </c>
      <c r="T15" s="756">
        <v>3.5</v>
      </c>
      <c r="U15" s="865">
        <v>35.5</v>
      </c>
      <c r="V15" s="615">
        <v>19783</v>
      </c>
      <c r="W15" s="886">
        <v>6</v>
      </c>
    </row>
    <row r="16" spans="1:23" ht="16.5" x14ac:dyDescent="0.2">
      <c r="A16" s="760">
        <v>7</v>
      </c>
      <c r="B16" s="885" t="s">
        <v>493</v>
      </c>
      <c r="C16" s="650" t="s">
        <v>23</v>
      </c>
      <c r="D16" s="605">
        <v>6</v>
      </c>
      <c r="E16" s="606">
        <v>1340</v>
      </c>
      <c r="F16" s="603">
        <v>7</v>
      </c>
      <c r="G16" s="604">
        <v>475</v>
      </c>
      <c r="H16" s="605">
        <v>11</v>
      </c>
      <c r="I16" s="606">
        <v>0</v>
      </c>
      <c r="J16" s="603">
        <v>11</v>
      </c>
      <c r="K16" s="604">
        <v>0</v>
      </c>
      <c r="L16" s="605">
        <v>5</v>
      </c>
      <c r="M16" s="606">
        <v>1165</v>
      </c>
      <c r="N16" s="603">
        <v>8</v>
      </c>
      <c r="O16" s="604">
        <v>135</v>
      </c>
      <c r="P16" s="605">
        <v>2</v>
      </c>
      <c r="Q16" s="606">
        <v>7801</v>
      </c>
      <c r="R16" s="603">
        <v>2</v>
      </c>
      <c r="S16" s="604">
        <v>6738</v>
      </c>
      <c r="T16" s="756">
        <v>5.5</v>
      </c>
      <c r="U16" s="865">
        <v>46.5</v>
      </c>
      <c r="V16" s="615">
        <v>17654</v>
      </c>
      <c r="W16" s="886">
        <v>7</v>
      </c>
    </row>
    <row r="17" spans="1:23" ht="16.5" x14ac:dyDescent="0.2">
      <c r="A17" s="759">
        <v>8</v>
      </c>
      <c r="B17" s="885" t="s">
        <v>487</v>
      </c>
      <c r="C17" s="650" t="s">
        <v>488</v>
      </c>
      <c r="D17" s="605">
        <v>2</v>
      </c>
      <c r="E17" s="606">
        <v>2159</v>
      </c>
      <c r="F17" s="603">
        <v>8</v>
      </c>
      <c r="G17" s="604">
        <v>109</v>
      </c>
      <c r="H17" s="605">
        <v>5</v>
      </c>
      <c r="I17" s="606">
        <v>1840</v>
      </c>
      <c r="J17" s="603">
        <v>7</v>
      </c>
      <c r="K17" s="604">
        <v>900</v>
      </c>
      <c r="L17" s="605">
        <v>8</v>
      </c>
      <c r="M17" s="606">
        <v>90</v>
      </c>
      <c r="N17" s="603">
        <v>7</v>
      </c>
      <c r="O17" s="604">
        <v>315</v>
      </c>
      <c r="P17" s="605">
        <v>8</v>
      </c>
      <c r="Q17" s="606">
        <v>2322</v>
      </c>
      <c r="R17" s="603">
        <v>8</v>
      </c>
      <c r="S17" s="604">
        <v>1982</v>
      </c>
      <c r="T17" s="756">
        <v>4</v>
      </c>
      <c r="U17" s="865">
        <v>49</v>
      </c>
      <c r="V17" s="615">
        <v>9717</v>
      </c>
      <c r="W17" s="886">
        <v>8</v>
      </c>
    </row>
    <row r="18" spans="1:23" ht="16.5" x14ac:dyDescent="0.2">
      <c r="A18" s="759">
        <v>9</v>
      </c>
      <c r="B18" s="885" t="s">
        <v>494</v>
      </c>
      <c r="C18" s="650" t="s">
        <v>418</v>
      </c>
      <c r="D18" s="605">
        <v>11</v>
      </c>
      <c r="E18" s="606">
        <v>0</v>
      </c>
      <c r="F18" s="603">
        <v>11</v>
      </c>
      <c r="G18" s="604">
        <v>0</v>
      </c>
      <c r="H18" s="605">
        <v>6</v>
      </c>
      <c r="I18" s="606">
        <v>1770</v>
      </c>
      <c r="J18" s="603">
        <v>11</v>
      </c>
      <c r="K18" s="604">
        <v>0</v>
      </c>
      <c r="L18" s="605">
        <v>11</v>
      </c>
      <c r="M18" s="606">
        <v>0</v>
      </c>
      <c r="N18" s="603">
        <v>11</v>
      </c>
      <c r="O18" s="604">
        <v>0</v>
      </c>
      <c r="P18" s="605">
        <v>11</v>
      </c>
      <c r="Q18" s="606">
        <v>0</v>
      </c>
      <c r="R18" s="603">
        <v>11</v>
      </c>
      <c r="S18" s="604">
        <v>0</v>
      </c>
      <c r="T18" s="756">
        <v>5.5</v>
      </c>
      <c r="U18" s="865">
        <v>77.5</v>
      </c>
      <c r="V18" s="615">
        <v>1770</v>
      </c>
      <c r="W18" s="886">
        <v>9</v>
      </c>
    </row>
    <row r="19" spans="1:23" ht="16.5" x14ac:dyDescent="0.2">
      <c r="A19" s="760">
        <v>10</v>
      </c>
      <c r="B19" s="885" t="s">
        <v>495</v>
      </c>
      <c r="C19" s="650" t="s">
        <v>496</v>
      </c>
      <c r="D19" s="605">
        <v>11</v>
      </c>
      <c r="E19" s="606">
        <v>0</v>
      </c>
      <c r="F19" s="603">
        <v>11</v>
      </c>
      <c r="G19" s="604">
        <v>0</v>
      </c>
      <c r="H19" s="605">
        <v>11</v>
      </c>
      <c r="I19" s="606">
        <v>0</v>
      </c>
      <c r="J19" s="603">
        <v>11</v>
      </c>
      <c r="K19" s="604">
        <v>0</v>
      </c>
      <c r="L19" s="605">
        <v>11</v>
      </c>
      <c r="M19" s="606">
        <v>0</v>
      </c>
      <c r="N19" s="603">
        <v>11</v>
      </c>
      <c r="O19" s="604">
        <v>0</v>
      </c>
      <c r="P19" s="605">
        <v>11</v>
      </c>
      <c r="Q19" s="606">
        <v>0</v>
      </c>
      <c r="R19" s="603">
        <v>11</v>
      </c>
      <c r="S19" s="604">
        <v>0</v>
      </c>
      <c r="T19" s="756">
        <v>5.5</v>
      </c>
      <c r="U19" s="865">
        <v>82.5</v>
      </c>
      <c r="V19" s="615">
        <v>0</v>
      </c>
      <c r="W19" s="886">
        <v>9</v>
      </c>
    </row>
    <row r="20" spans="1:23" ht="16.5" x14ac:dyDescent="0.2">
      <c r="A20" s="759">
        <v>11</v>
      </c>
      <c r="B20" s="881"/>
      <c r="C20" s="650"/>
      <c r="D20" s="605"/>
      <c r="E20" s="606"/>
      <c r="F20" s="603"/>
      <c r="G20" s="604"/>
      <c r="H20" s="605"/>
      <c r="I20" s="606"/>
      <c r="J20" s="603"/>
      <c r="K20" s="604"/>
      <c r="L20" s="605"/>
      <c r="M20" s="606"/>
      <c r="N20" s="603"/>
      <c r="O20" s="604"/>
      <c r="P20" s="605"/>
      <c r="Q20" s="606"/>
      <c r="R20" s="603"/>
      <c r="S20" s="604"/>
      <c r="T20" s="756" t="str">
        <f t="shared" ref="T20:T21" si="0">IF( ISNUMBER(AE20)=TRUE,AE20,"")</f>
        <v/>
      </c>
      <c r="U20" s="757" t="str">
        <f t="shared" ref="U20:U21" si="1">IF(ISNUMBER(D20)=TRUE,SUM(D20,F20,H20,J20,L20,N20,P20,R20)-T20,"")</f>
        <v/>
      </c>
      <c r="V20" s="758" t="str">
        <f t="shared" ref="V20:V21" si="2">IF(ISNUMBER(E20)=TRUE,SUM(E20,G20,I20,K20,M20,O20,Q20,S20),"")</f>
        <v/>
      </c>
      <c r="W20" s="613" t="str">
        <f t="shared" ref="W20:W21" si="3">IF(ISNUMBER(AC20)=TRUE,AC20,"")</f>
        <v/>
      </c>
    </row>
    <row r="21" spans="1:23" ht="17.25" thickBot="1" x14ac:dyDescent="0.25">
      <c r="A21" s="762">
        <v>12</v>
      </c>
      <c r="B21" s="763"/>
      <c r="C21" s="764"/>
      <c r="D21" s="765"/>
      <c r="E21" s="766"/>
      <c r="F21" s="767"/>
      <c r="G21" s="768"/>
      <c r="H21" s="765"/>
      <c r="I21" s="766"/>
      <c r="J21" s="767"/>
      <c r="K21" s="768"/>
      <c r="L21" s="765"/>
      <c r="M21" s="766"/>
      <c r="N21" s="767"/>
      <c r="O21" s="768"/>
      <c r="P21" s="765"/>
      <c r="Q21" s="766"/>
      <c r="R21" s="767"/>
      <c r="S21" s="768"/>
      <c r="T21" s="769" t="str">
        <f t="shared" si="0"/>
        <v/>
      </c>
      <c r="U21" s="770" t="str">
        <f t="shared" si="1"/>
        <v/>
      </c>
      <c r="V21" s="771" t="str">
        <f t="shared" si="2"/>
        <v/>
      </c>
      <c r="W21" s="772" t="str">
        <f t="shared" si="3"/>
        <v/>
      </c>
    </row>
    <row r="22" spans="1:23" ht="13.5" thickTop="1" x14ac:dyDescent="0.2"/>
  </sheetData>
  <sortState xmlns:xlrd2="http://schemas.microsoft.com/office/spreadsheetml/2017/richdata2" ref="B10:V19">
    <sortCondition ref="U10:U19"/>
    <sortCondition descending="1" ref="V10:V19"/>
  </sortState>
  <mergeCells count="20">
    <mergeCell ref="H5:I5"/>
    <mergeCell ref="D6:E6"/>
    <mergeCell ref="F6:G6"/>
    <mergeCell ref="H6:I6"/>
    <mergeCell ref="A5:A7"/>
    <mergeCell ref="B5:B7"/>
    <mergeCell ref="C5:C7"/>
    <mergeCell ref="D5:E5"/>
    <mergeCell ref="F5:G5"/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0" xr:uid="{0E646AF4-5C1F-47E8-A8B1-35FD203342E7}"/>
    <dataValidation type="textLength" errorStyle="warning" allowBlank="1" showInputMessage="1" showErrorMessage="1" errorTitle="PAZI !" error="Provjeri što unosiš, ODUSTANI !" sqref="B11:B20" xr:uid="{16DD873B-D9F4-4EA6-BFB4-C253CD40982B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0:U21" xr:uid="{558F3A04-E9EF-4746-8D3E-7874020D2AC5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C32C7-914E-427F-984D-E732D3A8D1F1}">
  <sheetPr>
    <tabColor rgb="FF00B0F0"/>
  </sheetPr>
  <dimension ref="A1:W31"/>
  <sheetViews>
    <sheetView workbookViewId="0">
      <selection activeCell="Z24" sqref="Z24"/>
    </sheetView>
  </sheetViews>
  <sheetFormatPr defaultRowHeight="12.75" x14ac:dyDescent="0.2"/>
  <cols>
    <col min="1" max="1" width="4.5703125" customWidth="1"/>
    <col min="2" max="2" width="17.7109375" customWidth="1"/>
    <col min="3" max="3" width="18.28515625" customWidth="1"/>
    <col min="4" max="4" width="4.7109375" customWidth="1"/>
    <col min="6" max="6" width="4.85546875" customWidth="1"/>
    <col min="8" max="8" width="4.5703125" customWidth="1"/>
    <col min="10" max="10" width="4.85546875" customWidth="1"/>
    <col min="12" max="12" width="4.7109375" customWidth="1"/>
    <col min="14" max="14" width="4.85546875" customWidth="1"/>
    <col min="16" max="16" width="4.7109375" customWidth="1"/>
    <col min="18" max="18" width="4.5703125" customWidth="1"/>
    <col min="20" max="20" width="6.7109375" customWidth="1"/>
    <col min="21" max="21" width="4.85546875" customWidth="1"/>
  </cols>
  <sheetData>
    <row r="1" spans="1:23" ht="27.75" customHeight="1" x14ac:dyDescent="0.3">
      <c r="C1" s="724"/>
      <c r="D1" s="724" t="s">
        <v>475</v>
      </c>
      <c r="E1" s="724"/>
      <c r="F1" s="724"/>
      <c r="G1" s="724"/>
      <c r="H1" s="724"/>
    </row>
    <row r="2" spans="1:23" ht="26.25" customHeight="1" x14ac:dyDescent="0.3">
      <c r="C2" s="724"/>
      <c r="D2" s="724" t="s">
        <v>498</v>
      </c>
      <c r="E2" s="724"/>
      <c r="F2" s="724"/>
      <c r="G2" s="724"/>
      <c r="H2" s="724"/>
    </row>
    <row r="3" spans="1:23" ht="27.75" customHeight="1" x14ac:dyDescent="0.3">
      <c r="C3" s="724"/>
      <c r="D3" s="724" t="s">
        <v>472</v>
      </c>
      <c r="E3" s="724"/>
      <c r="F3" s="724"/>
      <c r="G3" s="724"/>
      <c r="H3" s="724"/>
    </row>
    <row r="4" spans="1:23" ht="13.5" thickBot="1" x14ac:dyDescent="0.25"/>
    <row r="5" spans="1:23" ht="18.75" thickTop="1" x14ac:dyDescent="0.2">
      <c r="A5" s="1584" t="s">
        <v>4</v>
      </c>
      <c r="B5" s="1586" t="s">
        <v>27</v>
      </c>
      <c r="C5" s="1588" t="s">
        <v>5</v>
      </c>
      <c r="D5" s="1570" t="s">
        <v>6</v>
      </c>
      <c r="E5" s="1581"/>
      <c r="F5" s="1580" t="s">
        <v>7</v>
      </c>
      <c r="G5" s="1572"/>
      <c r="H5" s="1570" t="s">
        <v>8</v>
      </c>
      <c r="I5" s="1581"/>
      <c r="J5" s="1580" t="s">
        <v>9</v>
      </c>
      <c r="K5" s="1572"/>
      <c r="L5" s="1570" t="s">
        <v>10</v>
      </c>
      <c r="M5" s="1581"/>
      <c r="N5" s="1580" t="s">
        <v>11</v>
      </c>
      <c r="O5" s="1572"/>
      <c r="P5" s="1570" t="s">
        <v>12</v>
      </c>
      <c r="Q5" s="1581"/>
      <c r="R5" s="1580" t="s">
        <v>13</v>
      </c>
      <c r="S5" s="1572"/>
      <c r="T5" s="888" t="s">
        <v>398</v>
      </c>
      <c r="U5" s="1570" t="s">
        <v>18</v>
      </c>
      <c r="V5" s="1571"/>
      <c r="W5" s="1572"/>
    </row>
    <row r="6" spans="1:23" ht="21.75" customHeight="1" x14ac:dyDescent="0.2">
      <c r="A6" s="1585"/>
      <c r="B6" s="1587"/>
      <c r="C6" s="1589"/>
      <c r="D6" s="1582" t="s">
        <v>476</v>
      </c>
      <c r="E6" s="1583"/>
      <c r="F6" s="1582" t="s">
        <v>477</v>
      </c>
      <c r="G6" s="1583"/>
      <c r="H6" s="1582" t="s">
        <v>478</v>
      </c>
      <c r="I6" s="1583"/>
      <c r="J6" s="1576" t="s">
        <v>479</v>
      </c>
      <c r="K6" s="1577"/>
      <c r="L6" s="1578" t="s">
        <v>480</v>
      </c>
      <c r="M6" s="1579"/>
      <c r="N6" s="1578" t="s">
        <v>481</v>
      </c>
      <c r="O6" s="1579"/>
      <c r="P6" s="1578" t="s">
        <v>934</v>
      </c>
      <c r="Q6" s="1579"/>
      <c r="R6" s="1578" t="s">
        <v>935</v>
      </c>
      <c r="S6" s="1579"/>
      <c r="T6" s="845">
        <v>-0.5</v>
      </c>
      <c r="U6" s="1573"/>
      <c r="V6" s="1574"/>
      <c r="W6" s="1575"/>
    </row>
    <row r="7" spans="1:23" x14ac:dyDescent="0.2">
      <c r="A7" s="1585"/>
      <c r="B7" s="1587"/>
      <c r="C7" s="1589"/>
      <c r="D7" s="831"/>
      <c r="E7" s="832"/>
      <c r="F7" s="831"/>
      <c r="G7" s="833"/>
      <c r="H7" s="743"/>
      <c r="I7" s="832"/>
      <c r="J7" s="831"/>
      <c r="K7" s="833"/>
      <c r="L7" s="743"/>
      <c r="M7" s="832"/>
      <c r="N7" s="831"/>
      <c r="O7" s="834"/>
      <c r="P7" s="743"/>
      <c r="Q7" s="834"/>
      <c r="R7" s="743"/>
      <c r="S7" s="833"/>
      <c r="T7" s="744"/>
      <c r="U7" s="743"/>
      <c r="V7" s="745"/>
      <c r="W7" s="746"/>
    </row>
    <row r="8" spans="1:23" ht="15.75" x14ac:dyDescent="0.2">
      <c r="A8" s="747"/>
      <c r="B8" s="748"/>
      <c r="C8" s="749"/>
      <c r="D8" s="867" t="s">
        <v>19</v>
      </c>
      <c r="E8" s="868" t="s">
        <v>20</v>
      </c>
      <c r="F8" s="867" t="s">
        <v>19</v>
      </c>
      <c r="G8" s="869" t="s">
        <v>20</v>
      </c>
      <c r="H8" s="870" t="s">
        <v>19</v>
      </c>
      <c r="I8" s="868" t="s">
        <v>20</v>
      </c>
      <c r="J8" s="867" t="s">
        <v>19</v>
      </c>
      <c r="K8" s="869" t="s">
        <v>20</v>
      </c>
      <c r="L8" s="870" t="s">
        <v>19</v>
      </c>
      <c r="M8" s="868" t="s">
        <v>20</v>
      </c>
      <c r="N8" s="867" t="s">
        <v>19</v>
      </c>
      <c r="O8" s="871" t="s">
        <v>20</v>
      </c>
      <c r="P8" s="870" t="s">
        <v>19</v>
      </c>
      <c r="Q8" s="868" t="s">
        <v>20</v>
      </c>
      <c r="R8" s="867" t="s">
        <v>19</v>
      </c>
      <c r="S8" s="869" t="s">
        <v>20</v>
      </c>
      <c r="T8" s="872"/>
      <c r="U8" s="870" t="s">
        <v>19</v>
      </c>
      <c r="V8" s="873" t="s">
        <v>21</v>
      </c>
      <c r="W8" s="887" t="s">
        <v>22</v>
      </c>
    </row>
    <row r="9" spans="1:23" ht="16.5" thickBot="1" x14ac:dyDescent="0.25">
      <c r="A9" s="751"/>
      <c r="B9" s="874"/>
      <c r="C9" s="753"/>
      <c r="D9" s="875"/>
      <c r="E9" s="876"/>
      <c r="F9" s="875"/>
      <c r="G9" s="877"/>
      <c r="H9" s="875"/>
      <c r="I9" s="876"/>
      <c r="J9" s="875"/>
      <c r="K9" s="877"/>
      <c r="L9" s="875"/>
      <c r="M9" s="876"/>
      <c r="N9" s="875"/>
      <c r="O9" s="877"/>
      <c r="P9" s="875"/>
      <c r="Q9" s="876"/>
      <c r="R9" s="875"/>
      <c r="S9" s="877"/>
      <c r="T9" s="878"/>
      <c r="U9" s="879"/>
      <c r="V9" s="880"/>
      <c r="W9" s="754"/>
    </row>
    <row r="10" spans="1:23" ht="17.25" thickTop="1" x14ac:dyDescent="0.2">
      <c r="A10" s="760">
        <v>1</v>
      </c>
      <c r="B10" s="885" t="s">
        <v>500</v>
      </c>
      <c r="C10" s="882" t="s">
        <v>501</v>
      </c>
      <c r="D10" s="601">
        <v>1</v>
      </c>
      <c r="E10" s="602">
        <v>3786</v>
      </c>
      <c r="F10" s="599">
        <v>2</v>
      </c>
      <c r="G10" s="883">
        <v>3518</v>
      </c>
      <c r="H10" s="601">
        <v>1</v>
      </c>
      <c r="I10" s="602">
        <v>11370</v>
      </c>
      <c r="J10" s="599">
        <v>1</v>
      </c>
      <c r="K10" s="600">
        <v>12320</v>
      </c>
      <c r="L10" s="601">
        <v>4</v>
      </c>
      <c r="M10" s="602">
        <v>2375</v>
      </c>
      <c r="N10" s="599">
        <v>4</v>
      </c>
      <c r="O10" s="600">
        <v>2610</v>
      </c>
      <c r="P10" s="601">
        <v>1</v>
      </c>
      <c r="Q10" s="602">
        <v>11657</v>
      </c>
      <c r="R10" s="599">
        <v>1</v>
      </c>
      <c r="S10" s="600">
        <v>10516</v>
      </c>
      <c r="T10" s="756">
        <v>2</v>
      </c>
      <c r="U10" s="865">
        <v>13</v>
      </c>
      <c r="V10" s="615">
        <v>58152</v>
      </c>
      <c r="W10" s="886">
        <v>1</v>
      </c>
    </row>
    <row r="11" spans="1:23" ht="16.5" x14ac:dyDescent="0.2">
      <c r="A11" s="759">
        <v>2</v>
      </c>
      <c r="B11" s="885" t="s">
        <v>499</v>
      </c>
      <c r="C11" s="650" t="s">
        <v>486</v>
      </c>
      <c r="D11" s="605">
        <v>2</v>
      </c>
      <c r="E11" s="606">
        <v>2735</v>
      </c>
      <c r="F11" s="603">
        <v>1</v>
      </c>
      <c r="G11" s="604">
        <v>10947</v>
      </c>
      <c r="H11" s="605">
        <v>2</v>
      </c>
      <c r="I11" s="606">
        <v>4900</v>
      </c>
      <c r="J11" s="603">
        <v>3</v>
      </c>
      <c r="K11" s="604">
        <v>5860</v>
      </c>
      <c r="L11" s="605">
        <v>4</v>
      </c>
      <c r="M11" s="606">
        <v>1640</v>
      </c>
      <c r="N11" s="603">
        <v>3</v>
      </c>
      <c r="O11" s="604">
        <v>3710</v>
      </c>
      <c r="P11" s="605">
        <v>2</v>
      </c>
      <c r="Q11" s="606">
        <v>9242</v>
      </c>
      <c r="R11" s="603">
        <v>1</v>
      </c>
      <c r="S11" s="604">
        <v>11661</v>
      </c>
      <c r="T11" s="756">
        <v>2</v>
      </c>
      <c r="U11" s="865">
        <v>16</v>
      </c>
      <c r="V11" s="615">
        <v>50695</v>
      </c>
      <c r="W11" s="886">
        <v>2</v>
      </c>
    </row>
    <row r="12" spans="1:23" ht="16.5" x14ac:dyDescent="0.2">
      <c r="A12" s="759">
        <v>3</v>
      </c>
      <c r="B12" s="885" t="s">
        <v>502</v>
      </c>
      <c r="C12" s="650" t="s">
        <v>503</v>
      </c>
      <c r="D12" s="605">
        <v>1</v>
      </c>
      <c r="E12" s="606">
        <v>3259</v>
      </c>
      <c r="F12" s="603">
        <v>3</v>
      </c>
      <c r="G12" s="604">
        <v>3260</v>
      </c>
      <c r="H12" s="605">
        <v>3</v>
      </c>
      <c r="I12" s="606">
        <v>8380</v>
      </c>
      <c r="J12" s="603">
        <v>2</v>
      </c>
      <c r="K12" s="604">
        <v>9560</v>
      </c>
      <c r="L12" s="605">
        <v>5</v>
      </c>
      <c r="M12" s="606">
        <v>1615</v>
      </c>
      <c r="N12" s="603">
        <v>5</v>
      </c>
      <c r="O12" s="604">
        <v>2145</v>
      </c>
      <c r="P12" s="605">
        <v>4</v>
      </c>
      <c r="Q12" s="606">
        <v>8033</v>
      </c>
      <c r="R12" s="603">
        <v>2</v>
      </c>
      <c r="S12" s="604">
        <v>9177</v>
      </c>
      <c r="T12" s="756">
        <v>2.5</v>
      </c>
      <c r="U12" s="865">
        <v>22.5</v>
      </c>
      <c r="V12" s="615">
        <v>45429</v>
      </c>
      <c r="W12" s="886">
        <v>3</v>
      </c>
    </row>
    <row r="13" spans="1:23" ht="16.5" x14ac:dyDescent="0.2">
      <c r="A13" s="760">
        <v>4</v>
      </c>
      <c r="B13" s="885" t="s">
        <v>514</v>
      </c>
      <c r="C13" s="650" t="s">
        <v>496</v>
      </c>
      <c r="D13" s="605">
        <v>5</v>
      </c>
      <c r="E13" s="606">
        <v>2514</v>
      </c>
      <c r="F13" s="603">
        <v>4</v>
      </c>
      <c r="G13" s="604">
        <v>1259</v>
      </c>
      <c r="H13" s="605">
        <v>1</v>
      </c>
      <c r="I13" s="606">
        <v>5610</v>
      </c>
      <c r="J13" s="603">
        <v>4</v>
      </c>
      <c r="K13" s="604">
        <v>4160</v>
      </c>
      <c r="L13" s="605">
        <v>2</v>
      </c>
      <c r="M13" s="606">
        <v>3560</v>
      </c>
      <c r="N13" s="603">
        <v>1</v>
      </c>
      <c r="O13" s="604">
        <v>3770</v>
      </c>
      <c r="P13" s="605">
        <v>3</v>
      </c>
      <c r="Q13" s="606">
        <v>8607</v>
      </c>
      <c r="R13" s="603">
        <v>5</v>
      </c>
      <c r="S13" s="604">
        <v>4999</v>
      </c>
      <c r="T13" s="756">
        <v>2.5</v>
      </c>
      <c r="U13" s="865">
        <v>22.5</v>
      </c>
      <c r="V13" s="615">
        <v>34479</v>
      </c>
      <c r="W13" s="886">
        <v>4</v>
      </c>
    </row>
    <row r="14" spans="1:23" ht="16.5" x14ac:dyDescent="0.2">
      <c r="A14" s="759">
        <v>5</v>
      </c>
      <c r="B14" s="885" t="s">
        <v>504</v>
      </c>
      <c r="C14" s="650" t="s">
        <v>505</v>
      </c>
      <c r="D14" s="605">
        <v>2</v>
      </c>
      <c r="E14" s="606">
        <v>3057</v>
      </c>
      <c r="F14" s="603">
        <v>3</v>
      </c>
      <c r="G14" s="604">
        <v>1687</v>
      </c>
      <c r="H14" s="605">
        <v>2</v>
      </c>
      <c r="I14" s="606">
        <v>9830</v>
      </c>
      <c r="J14" s="603">
        <v>7</v>
      </c>
      <c r="K14" s="604">
        <v>3280</v>
      </c>
      <c r="L14" s="605">
        <v>1</v>
      </c>
      <c r="M14" s="606">
        <v>5580</v>
      </c>
      <c r="N14" s="603">
        <v>2</v>
      </c>
      <c r="O14" s="604">
        <v>4795</v>
      </c>
      <c r="P14" s="605">
        <v>6</v>
      </c>
      <c r="Q14" s="606">
        <v>5560</v>
      </c>
      <c r="R14" s="603">
        <v>5</v>
      </c>
      <c r="S14" s="604">
        <v>6135</v>
      </c>
      <c r="T14" s="756">
        <v>3.5</v>
      </c>
      <c r="U14" s="865">
        <v>24.5</v>
      </c>
      <c r="V14" s="615">
        <v>39924</v>
      </c>
      <c r="W14" s="886">
        <v>5</v>
      </c>
    </row>
    <row r="15" spans="1:23" ht="16.5" x14ac:dyDescent="0.2">
      <c r="A15" s="759">
        <v>6</v>
      </c>
      <c r="B15" s="885" t="s">
        <v>506</v>
      </c>
      <c r="C15" s="650" t="s">
        <v>507</v>
      </c>
      <c r="D15" s="605">
        <v>4</v>
      </c>
      <c r="E15" s="606">
        <v>2387</v>
      </c>
      <c r="F15" s="603">
        <v>2</v>
      </c>
      <c r="G15" s="604">
        <v>1713</v>
      </c>
      <c r="H15" s="605">
        <v>6</v>
      </c>
      <c r="I15" s="606">
        <v>1870</v>
      </c>
      <c r="J15" s="603">
        <v>5</v>
      </c>
      <c r="K15" s="604">
        <v>4270</v>
      </c>
      <c r="L15" s="605">
        <v>1</v>
      </c>
      <c r="M15" s="606">
        <v>1995</v>
      </c>
      <c r="N15" s="603">
        <v>6</v>
      </c>
      <c r="O15" s="604">
        <v>1420</v>
      </c>
      <c r="P15" s="605">
        <v>1</v>
      </c>
      <c r="Q15" s="606">
        <v>9697</v>
      </c>
      <c r="R15" s="603">
        <v>3</v>
      </c>
      <c r="S15" s="604">
        <v>8356</v>
      </c>
      <c r="T15" s="756">
        <v>3</v>
      </c>
      <c r="U15" s="865">
        <v>25</v>
      </c>
      <c r="V15" s="615">
        <v>31708</v>
      </c>
      <c r="W15" s="886">
        <v>6</v>
      </c>
    </row>
    <row r="16" spans="1:23" ht="16.5" x14ac:dyDescent="0.2">
      <c r="A16" s="760">
        <v>7</v>
      </c>
      <c r="B16" s="885" t="s">
        <v>508</v>
      </c>
      <c r="C16" s="650" t="s">
        <v>509</v>
      </c>
      <c r="D16" s="605">
        <v>3</v>
      </c>
      <c r="E16" s="606">
        <v>2717</v>
      </c>
      <c r="F16" s="603">
        <v>4</v>
      </c>
      <c r="G16" s="604">
        <v>2378</v>
      </c>
      <c r="H16" s="605">
        <v>5</v>
      </c>
      <c r="I16" s="606">
        <v>3350</v>
      </c>
      <c r="J16" s="603">
        <v>9</v>
      </c>
      <c r="K16" s="604">
        <v>1060</v>
      </c>
      <c r="L16" s="605">
        <v>3</v>
      </c>
      <c r="M16" s="606">
        <v>2860</v>
      </c>
      <c r="N16" s="603">
        <v>1</v>
      </c>
      <c r="O16" s="604">
        <v>5545</v>
      </c>
      <c r="P16" s="605">
        <v>2</v>
      </c>
      <c r="Q16" s="606">
        <v>7945</v>
      </c>
      <c r="R16" s="603">
        <v>3</v>
      </c>
      <c r="S16" s="604">
        <v>7267</v>
      </c>
      <c r="T16" s="756">
        <v>4.5</v>
      </c>
      <c r="U16" s="865">
        <v>25.5</v>
      </c>
      <c r="V16" s="615">
        <v>33122</v>
      </c>
      <c r="W16" s="886">
        <v>7</v>
      </c>
    </row>
    <row r="17" spans="1:23" ht="16.5" x14ac:dyDescent="0.2">
      <c r="A17" s="759">
        <v>8</v>
      </c>
      <c r="B17" s="885" t="s">
        <v>515</v>
      </c>
      <c r="C17" s="650" t="s">
        <v>516</v>
      </c>
      <c r="D17" s="605">
        <v>4</v>
      </c>
      <c r="E17" s="606">
        <v>2676</v>
      </c>
      <c r="F17" s="603">
        <v>6</v>
      </c>
      <c r="G17" s="604">
        <v>1894</v>
      </c>
      <c r="H17" s="605">
        <v>6</v>
      </c>
      <c r="I17" s="606">
        <v>1510</v>
      </c>
      <c r="J17" s="603">
        <v>2</v>
      </c>
      <c r="K17" s="604">
        <v>4400</v>
      </c>
      <c r="L17" s="605">
        <v>6</v>
      </c>
      <c r="M17" s="606">
        <v>800</v>
      </c>
      <c r="N17" s="603">
        <v>3</v>
      </c>
      <c r="O17" s="604">
        <v>3015</v>
      </c>
      <c r="P17" s="605">
        <v>4</v>
      </c>
      <c r="Q17" s="606">
        <v>6500</v>
      </c>
      <c r="R17" s="603">
        <v>2</v>
      </c>
      <c r="S17" s="604">
        <v>8747</v>
      </c>
      <c r="T17" s="756">
        <v>3</v>
      </c>
      <c r="U17" s="865">
        <v>30</v>
      </c>
      <c r="V17" s="615">
        <v>29542</v>
      </c>
      <c r="W17" s="886">
        <v>8</v>
      </c>
    </row>
    <row r="18" spans="1:23" ht="16.5" x14ac:dyDescent="0.2">
      <c r="A18" s="759">
        <v>9</v>
      </c>
      <c r="B18" s="885" t="s">
        <v>517</v>
      </c>
      <c r="C18" s="650" t="s">
        <v>484</v>
      </c>
      <c r="D18" s="605">
        <v>5</v>
      </c>
      <c r="E18" s="606">
        <v>1893</v>
      </c>
      <c r="F18" s="603">
        <v>6</v>
      </c>
      <c r="G18" s="604">
        <v>998</v>
      </c>
      <c r="H18" s="605">
        <v>3</v>
      </c>
      <c r="I18" s="606">
        <v>4040</v>
      </c>
      <c r="J18" s="603">
        <v>3</v>
      </c>
      <c r="K18" s="604">
        <v>4170</v>
      </c>
      <c r="L18" s="605">
        <v>2</v>
      </c>
      <c r="M18" s="606">
        <v>1980</v>
      </c>
      <c r="N18" s="603">
        <v>6</v>
      </c>
      <c r="O18" s="604">
        <v>1200</v>
      </c>
      <c r="P18" s="605">
        <v>6</v>
      </c>
      <c r="Q18" s="606">
        <v>3502</v>
      </c>
      <c r="R18" s="603">
        <v>7</v>
      </c>
      <c r="S18" s="604">
        <v>3316</v>
      </c>
      <c r="T18" s="756">
        <v>3.5</v>
      </c>
      <c r="U18" s="865">
        <v>34.5</v>
      </c>
      <c r="V18" s="615">
        <v>21099</v>
      </c>
      <c r="W18" s="886">
        <v>9</v>
      </c>
    </row>
    <row r="19" spans="1:23" ht="16.5" x14ac:dyDescent="0.2">
      <c r="A19" s="760">
        <v>10</v>
      </c>
      <c r="B19" s="885" t="s">
        <v>510</v>
      </c>
      <c r="C19" s="650" t="s">
        <v>511</v>
      </c>
      <c r="D19" s="605">
        <v>8</v>
      </c>
      <c r="E19" s="606">
        <v>1829</v>
      </c>
      <c r="F19" s="603">
        <v>1</v>
      </c>
      <c r="G19" s="604">
        <v>1839</v>
      </c>
      <c r="H19" s="605">
        <v>7</v>
      </c>
      <c r="I19" s="606">
        <v>1170</v>
      </c>
      <c r="J19" s="603">
        <v>9</v>
      </c>
      <c r="K19" s="604">
        <v>1160</v>
      </c>
      <c r="L19" s="605">
        <v>3</v>
      </c>
      <c r="M19" s="606">
        <v>1915</v>
      </c>
      <c r="N19" s="603">
        <v>2</v>
      </c>
      <c r="O19" s="604">
        <v>3195</v>
      </c>
      <c r="P19" s="605">
        <v>5</v>
      </c>
      <c r="Q19" s="606">
        <v>4639</v>
      </c>
      <c r="R19" s="603">
        <v>6</v>
      </c>
      <c r="S19" s="604">
        <v>4326</v>
      </c>
      <c r="T19" s="756">
        <v>4.5</v>
      </c>
      <c r="U19" s="865">
        <v>36.5</v>
      </c>
      <c r="V19" s="615">
        <v>20073</v>
      </c>
      <c r="W19" s="886">
        <v>10</v>
      </c>
    </row>
    <row r="20" spans="1:23" ht="16.5" x14ac:dyDescent="0.2">
      <c r="A20" s="759">
        <v>11</v>
      </c>
      <c r="B20" s="885" t="s">
        <v>512</v>
      </c>
      <c r="C20" s="650" t="s">
        <v>513</v>
      </c>
      <c r="D20" s="605">
        <v>3</v>
      </c>
      <c r="E20" s="606">
        <v>2523</v>
      </c>
      <c r="F20" s="603">
        <v>5</v>
      </c>
      <c r="G20" s="604">
        <v>1929</v>
      </c>
      <c r="H20" s="605">
        <v>4</v>
      </c>
      <c r="I20" s="606">
        <v>5550</v>
      </c>
      <c r="J20" s="603">
        <v>4</v>
      </c>
      <c r="K20" s="604">
        <v>4740</v>
      </c>
      <c r="L20" s="605">
        <v>8.5</v>
      </c>
      <c r="M20" s="606">
        <v>795</v>
      </c>
      <c r="N20" s="603">
        <v>9</v>
      </c>
      <c r="O20" s="604">
        <v>450</v>
      </c>
      <c r="P20" s="605">
        <v>5</v>
      </c>
      <c r="Q20" s="606">
        <v>5617</v>
      </c>
      <c r="R20" s="603">
        <v>4</v>
      </c>
      <c r="S20" s="604">
        <v>6921</v>
      </c>
      <c r="T20" s="756">
        <v>4.5</v>
      </c>
      <c r="U20" s="865">
        <v>38</v>
      </c>
      <c r="V20" s="615">
        <v>28525</v>
      </c>
      <c r="W20" s="886">
        <v>11</v>
      </c>
    </row>
    <row r="21" spans="1:23" ht="16.5" x14ac:dyDescent="0.2">
      <c r="A21" s="759">
        <v>12</v>
      </c>
      <c r="B21" s="885" t="s">
        <v>523</v>
      </c>
      <c r="C21" s="650" t="s">
        <v>524</v>
      </c>
      <c r="D21" s="605">
        <v>7</v>
      </c>
      <c r="E21" s="606">
        <v>1760</v>
      </c>
      <c r="F21" s="603">
        <v>8</v>
      </c>
      <c r="G21" s="604">
        <v>920</v>
      </c>
      <c r="H21" s="605">
        <v>5</v>
      </c>
      <c r="I21" s="606">
        <v>1940</v>
      </c>
      <c r="J21" s="603">
        <v>8</v>
      </c>
      <c r="K21" s="604">
        <v>2450</v>
      </c>
      <c r="L21" s="605">
        <v>8.5</v>
      </c>
      <c r="M21" s="606">
        <v>795</v>
      </c>
      <c r="N21" s="603">
        <v>7</v>
      </c>
      <c r="O21" s="604">
        <v>965</v>
      </c>
      <c r="P21" s="605">
        <v>3</v>
      </c>
      <c r="Q21" s="606">
        <v>6569</v>
      </c>
      <c r="R21" s="603">
        <v>4</v>
      </c>
      <c r="S21" s="604">
        <v>7089</v>
      </c>
      <c r="T21" s="756">
        <v>4.25</v>
      </c>
      <c r="U21" s="865">
        <v>46.25</v>
      </c>
      <c r="V21" s="615">
        <v>22488</v>
      </c>
      <c r="W21" s="886">
        <v>12</v>
      </c>
    </row>
    <row r="22" spans="1:23" ht="16.5" x14ac:dyDescent="0.2">
      <c r="A22" s="760">
        <v>13</v>
      </c>
      <c r="B22" s="885" t="s">
        <v>518</v>
      </c>
      <c r="C22" s="650" t="s">
        <v>496</v>
      </c>
      <c r="D22" s="605">
        <v>8</v>
      </c>
      <c r="E22" s="606">
        <v>1632</v>
      </c>
      <c r="F22" s="603">
        <v>5</v>
      </c>
      <c r="G22" s="604">
        <v>1112</v>
      </c>
      <c r="H22" s="605">
        <v>8</v>
      </c>
      <c r="I22" s="606">
        <v>640</v>
      </c>
      <c r="J22" s="603">
        <v>1</v>
      </c>
      <c r="K22" s="604">
        <v>7880</v>
      </c>
      <c r="L22" s="605">
        <v>6</v>
      </c>
      <c r="M22" s="606">
        <v>1125</v>
      </c>
      <c r="N22" s="603">
        <v>4</v>
      </c>
      <c r="O22" s="604">
        <v>3580</v>
      </c>
      <c r="P22" s="605">
        <v>11</v>
      </c>
      <c r="Q22" s="606">
        <v>0</v>
      </c>
      <c r="R22" s="603">
        <v>11</v>
      </c>
      <c r="S22" s="604">
        <v>0</v>
      </c>
      <c r="T22" s="756">
        <v>5.5</v>
      </c>
      <c r="U22" s="865">
        <v>48.5</v>
      </c>
      <c r="V22" s="615">
        <v>15969</v>
      </c>
      <c r="W22" s="886">
        <v>13</v>
      </c>
    </row>
    <row r="23" spans="1:23" ht="16.5" x14ac:dyDescent="0.2">
      <c r="A23" s="759">
        <v>14</v>
      </c>
      <c r="B23" s="885" t="s">
        <v>521</v>
      </c>
      <c r="C23" s="650" t="s">
        <v>522</v>
      </c>
      <c r="D23" s="605">
        <v>6</v>
      </c>
      <c r="E23" s="606">
        <v>1887</v>
      </c>
      <c r="F23" s="603">
        <v>7</v>
      </c>
      <c r="G23" s="604">
        <v>934</v>
      </c>
      <c r="H23" s="605">
        <v>7</v>
      </c>
      <c r="I23" s="606">
        <v>680</v>
      </c>
      <c r="J23" s="603">
        <v>5</v>
      </c>
      <c r="K23" s="604">
        <v>4120</v>
      </c>
      <c r="L23" s="605">
        <v>8</v>
      </c>
      <c r="M23" s="606">
        <v>35</v>
      </c>
      <c r="N23" s="603">
        <v>5</v>
      </c>
      <c r="O23" s="604">
        <v>1225</v>
      </c>
      <c r="P23" s="605">
        <v>11</v>
      </c>
      <c r="Q23" s="606">
        <v>0</v>
      </c>
      <c r="R23" s="603">
        <v>11</v>
      </c>
      <c r="S23" s="604">
        <v>0</v>
      </c>
      <c r="T23" s="756">
        <v>5.5</v>
      </c>
      <c r="U23" s="865">
        <v>54.5</v>
      </c>
      <c r="V23" s="615">
        <v>8881</v>
      </c>
      <c r="W23" s="886">
        <v>14</v>
      </c>
    </row>
    <row r="24" spans="1:23" ht="16.5" x14ac:dyDescent="0.2">
      <c r="A24" s="759">
        <v>15</v>
      </c>
      <c r="B24" s="885" t="s">
        <v>525</v>
      </c>
      <c r="C24" s="650" t="s">
        <v>526</v>
      </c>
      <c r="D24" s="605">
        <v>7</v>
      </c>
      <c r="E24" s="606">
        <v>2154</v>
      </c>
      <c r="F24" s="603">
        <v>9</v>
      </c>
      <c r="G24" s="604">
        <v>1116</v>
      </c>
      <c r="H24" s="605">
        <v>4</v>
      </c>
      <c r="I24" s="606">
        <v>2400</v>
      </c>
      <c r="J24" s="603">
        <v>7</v>
      </c>
      <c r="K24" s="604">
        <v>2980</v>
      </c>
      <c r="L24" s="605">
        <v>5</v>
      </c>
      <c r="M24" s="606">
        <v>1895</v>
      </c>
      <c r="N24" s="603">
        <v>8</v>
      </c>
      <c r="O24" s="604">
        <v>820</v>
      </c>
      <c r="P24" s="605">
        <v>11</v>
      </c>
      <c r="Q24" s="606">
        <v>0</v>
      </c>
      <c r="R24" s="603">
        <v>11</v>
      </c>
      <c r="S24" s="604">
        <v>0</v>
      </c>
      <c r="T24" s="756">
        <v>5.5</v>
      </c>
      <c r="U24" s="865">
        <v>56.5</v>
      </c>
      <c r="V24" s="615">
        <v>11365</v>
      </c>
      <c r="W24" s="886">
        <v>15</v>
      </c>
    </row>
    <row r="25" spans="1:23" ht="16.5" x14ac:dyDescent="0.2">
      <c r="A25" s="760">
        <v>16</v>
      </c>
      <c r="B25" s="885" t="s">
        <v>528</v>
      </c>
      <c r="C25" s="650" t="s">
        <v>529</v>
      </c>
      <c r="D25" s="605">
        <v>9</v>
      </c>
      <c r="E25" s="606">
        <v>893</v>
      </c>
      <c r="F25" s="603">
        <v>9</v>
      </c>
      <c r="G25" s="604">
        <v>464</v>
      </c>
      <c r="H25" s="605">
        <v>9</v>
      </c>
      <c r="I25" s="606">
        <v>1030</v>
      </c>
      <c r="J25" s="603">
        <v>10</v>
      </c>
      <c r="K25" s="604">
        <v>1090</v>
      </c>
      <c r="L25" s="605">
        <v>7</v>
      </c>
      <c r="M25" s="606">
        <v>1090</v>
      </c>
      <c r="N25" s="603">
        <v>7</v>
      </c>
      <c r="O25" s="604">
        <v>870</v>
      </c>
      <c r="P25" s="605">
        <v>7</v>
      </c>
      <c r="Q25" s="606">
        <v>1564</v>
      </c>
      <c r="R25" s="603">
        <v>6</v>
      </c>
      <c r="S25" s="604">
        <v>3319</v>
      </c>
      <c r="T25" s="756">
        <v>5</v>
      </c>
      <c r="U25" s="865">
        <v>59</v>
      </c>
      <c r="V25" s="615">
        <v>10320</v>
      </c>
      <c r="W25" s="886">
        <v>16</v>
      </c>
    </row>
    <row r="26" spans="1:23" ht="16.5" x14ac:dyDescent="0.2">
      <c r="A26" s="759">
        <v>17</v>
      </c>
      <c r="B26" s="889" t="s">
        <v>530</v>
      </c>
      <c r="C26" s="650" t="s">
        <v>522</v>
      </c>
      <c r="D26" s="605">
        <v>11</v>
      </c>
      <c r="E26" s="606">
        <v>0</v>
      </c>
      <c r="F26" s="603">
        <v>11</v>
      </c>
      <c r="G26" s="604">
        <v>0</v>
      </c>
      <c r="H26" s="605">
        <v>10</v>
      </c>
      <c r="I26" s="606">
        <v>910</v>
      </c>
      <c r="J26" s="603">
        <v>6</v>
      </c>
      <c r="K26" s="604">
        <v>3640</v>
      </c>
      <c r="L26" s="605">
        <v>7</v>
      </c>
      <c r="M26" s="606">
        <v>470</v>
      </c>
      <c r="N26" s="603">
        <v>8</v>
      </c>
      <c r="O26" s="604">
        <v>395</v>
      </c>
      <c r="P26" s="605">
        <v>7</v>
      </c>
      <c r="Q26" s="606">
        <v>4822</v>
      </c>
      <c r="R26" s="603">
        <v>7</v>
      </c>
      <c r="S26" s="604">
        <v>4276</v>
      </c>
      <c r="T26" s="756">
        <v>5.5</v>
      </c>
      <c r="U26" s="865">
        <v>61.5</v>
      </c>
      <c r="V26" s="615">
        <v>14513</v>
      </c>
      <c r="W26" s="886">
        <v>17</v>
      </c>
    </row>
    <row r="27" spans="1:23" ht="16.5" x14ac:dyDescent="0.2">
      <c r="A27" s="759">
        <v>18</v>
      </c>
      <c r="B27" s="885" t="s">
        <v>519</v>
      </c>
      <c r="C27" s="650" t="s">
        <v>520</v>
      </c>
      <c r="D27" s="605">
        <v>6</v>
      </c>
      <c r="E27" s="606">
        <v>2223</v>
      </c>
      <c r="F27" s="603">
        <v>7</v>
      </c>
      <c r="G27" s="604">
        <v>1758</v>
      </c>
      <c r="H27" s="605">
        <v>9</v>
      </c>
      <c r="I27" s="606">
        <v>450</v>
      </c>
      <c r="J27" s="603">
        <v>6</v>
      </c>
      <c r="K27" s="604">
        <v>3990</v>
      </c>
      <c r="L27" s="605">
        <v>11</v>
      </c>
      <c r="M27" s="606">
        <v>0</v>
      </c>
      <c r="N27" s="603">
        <v>11</v>
      </c>
      <c r="O27" s="604">
        <v>0</v>
      </c>
      <c r="P27" s="605">
        <v>11</v>
      </c>
      <c r="Q27" s="606">
        <v>0</v>
      </c>
      <c r="R27" s="603">
        <v>11</v>
      </c>
      <c r="S27" s="604">
        <v>0</v>
      </c>
      <c r="T27" s="756">
        <v>5.5</v>
      </c>
      <c r="U27" s="865">
        <v>66.5</v>
      </c>
      <c r="V27" s="615">
        <v>8421</v>
      </c>
      <c r="W27" s="886">
        <v>18</v>
      </c>
    </row>
    <row r="28" spans="1:23" ht="16.5" x14ac:dyDescent="0.2">
      <c r="A28" s="760">
        <v>19</v>
      </c>
      <c r="B28" s="890" t="s">
        <v>527</v>
      </c>
      <c r="C28" s="650" t="s">
        <v>215</v>
      </c>
      <c r="D28" s="605">
        <v>11</v>
      </c>
      <c r="E28" s="606">
        <v>0</v>
      </c>
      <c r="F28" s="603">
        <v>8</v>
      </c>
      <c r="G28" s="604">
        <v>1470</v>
      </c>
      <c r="H28" s="605">
        <v>8</v>
      </c>
      <c r="I28" s="606">
        <v>1120</v>
      </c>
      <c r="J28" s="603">
        <v>8</v>
      </c>
      <c r="K28" s="604">
        <v>2390</v>
      </c>
      <c r="L28" s="605">
        <v>11</v>
      </c>
      <c r="M28" s="606">
        <v>0</v>
      </c>
      <c r="N28" s="603">
        <v>11</v>
      </c>
      <c r="O28" s="604">
        <v>0</v>
      </c>
      <c r="P28" s="605">
        <v>11</v>
      </c>
      <c r="Q28" s="606">
        <v>0</v>
      </c>
      <c r="R28" s="603">
        <v>11</v>
      </c>
      <c r="S28" s="604">
        <v>0</v>
      </c>
      <c r="T28" s="756">
        <v>5.5</v>
      </c>
      <c r="U28" s="865">
        <v>73.5</v>
      </c>
      <c r="V28" s="615">
        <v>4980</v>
      </c>
      <c r="W28" s="886">
        <v>19</v>
      </c>
    </row>
    <row r="29" spans="1:23" ht="16.5" x14ac:dyDescent="0.2">
      <c r="A29" s="759">
        <v>20</v>
      </c>
      <c r="B29" s="761"/>
      <c r="C29" s="650"/>
      <c r="D29" s="605"/>
      <c r="E29" s="606"/>
      <c r="F29" s="603"/>
      <c r="G29" s="604"/>
      <c r="H29" s="605"/>
      <c r="I29" s="606"/>
      <c r="J29" s="603"/>
      <c r="K29" s="604"/>
      <c r="L29" s="605"/>
      <c r="M29" s="606"/>
      <c r="N29" s="603"/>
      <c r="O29" s="604"/>
      <c r="P29" s="605"/>
      <c r="Q29" s="606"/>
      <c r="R29" s="603"/>
      <c r="S29" s="604"/>
      <c r="T29" s="756" t="str">
        <f t="shared" ref="T29:T30" si="0">IF( ISNUMBER(AE29)=TRUE,AE29,"")</f>
        <v/>
      </c>
      <c r="U29" s="757" t="str">
        <f t="shared" ref="U29:U30" si="1">IF(ISNUMBER(D29)=TRUE,SUM(D29,F29,H29,J29,L29,N29,P29,R29)-T29,"")</f>
        <v/>
      </c>
      <c r="V29" s="758" t="str">
        <f t="shared" ref="V29:V30" si="2">IF(ISNUMBER(E29)=TRUE,SUM(E29,G29,I29,K29,M29,O29,Q29,S29),"")</f>
        <v/>
      </c>
      <c r="W29" s="613" t="str">
        <f t="shared" ref="W29:W30" si="3">IF(ISNUMBER(AC29)=TRUE,AC29,"")</f>
        <v/>
      </c>
    </row>
    <row r="30" spans="1:23" ht="17.25" thickBot="1" x14ac:dyDescent="0.25">
      <c r="A30" s="762">
        <v>21</v>
      </c>
      <c r="B30" s="763"/>
      <c r="C30" s="764"/>
      <c r="D30" s="765"/>
      <c r="E30" s="766"/>
      <c r="F30" s="767"/>
      <c r="G30" s="768"/>
      <c r="H30" s="765"/>
      <c r="I30" s="766"/>
      <c r="J30" s="767"/>
      <c r="K30" s="768"/>
      <c r="L30" s="765"/>
      <c r="M30" s="766"/>
      <c r="N30" s="767"/>
      <c r="O30" s="768"/>
      <c r="P30" s="765"/>
      <c r="Q30" s="766"/>
      <c r="R30" s="767"/>
      <c r="S30" s="768"/>
      <c r="T30" s="769" t="str">
        <f t="shared" si="0"/>
        <v/>
      </c>
      <c r="U30" s="770" t="str">
        <f t="shared" si="1"/>
        <v/>
      </c>
      <c r="V30" s="771" t="str">
        <f t="shared" si="2"/>
        <v/>
      </c>
      <c r="W30" s="772" t="str">
        <f t="shared" si="3"/>
        <v/>
      </c>
    </row>
    <row r="31" spans="1:23" ht="13.5" thickTop="1" x14ac:dyDescent="0.2"/>
  </sheetData>
  <mergeCells count="20">
    <mergeCell ref="H5:I5"/>
    <mergeCell ref="D6:E6"/>
    <mergeCell ref="F6:G6"/>
    <mergeCell ref="H6:I6"/>
    <mergeCell ref="A5:A7"/>
    <mergeCell ref="B5:B7"/>
    <mergeCell ref="C5:C7"/>
    <mergeCell ref="D5:E5"/>
    <mergeCell ref="F5:G5"/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0" xr:uid="{51123232-05C9-41CC-ACBB-E856A6FDB199}"/>
    <dataValidation type="textLength" errorStyle="warning" allowBlank="1" showInputMessage="1" showErrorMessage="1" errorTitle="PAZI !" error="Provjeri što unosiš, ODUSTANI !" sqref="B11:B27" xr:uid="{9DB0E3AC-310D-44E3-814F-38EED29F63B9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0:U30" xr:uid="{C0339480-BA89-473B-9113-02A65EB0E859}">
      <formula1>IF(ISNUMBER(D10)=TRUE,SUM(D10,F10,H10,J10,L10,N10,P10,R10),"")</formula1>
    </dataValidation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F939-5094-4E7F-959E-D5E0035C6088}">
  <sheetPr>
    <tabColor theme="4" tint="0.59999389629810485"/>
  </sheetPr>
  <dimension ref="A1:W26"/>
  <sheetViews>
    <sheetView workbookViewId="0">
      <selection activeCell="AA20" sqref="AA20"/>
    </sheetView>
  </sheetViews>
  <sheetFormatPr defaultRowHeight="12.75" x14ac:dyDescent="0.2"/>
  <cols>
    <col min="1" max="1" width="4.7109375" customWidth="1"/>
    <col min="2" max="2" width="18.5703125" customWidth="1"/>
    <col min="3" max="3" width="23.28515625" customWidth="1"/>
    <col min="4" max="4" width="4.85546875" customWidth="1"/>
    <col min="5" max="5" width="7.85546875" customWidth="1"/>
    <col min="6" max="6" width="4.85546875" customWidth="1"/>
    <col min="7" max="7" width="7.5703125" customWidth="1"/>
    <col min="8" max="8" width="4.7109375" customWidth="1"/>
    <col min="9" max="9" width="7.5703125" customWidth="1"/>
    <col min="10" max="10" width="4.5703125" customWidth="1"/>
    <col min="11" max="11" width="7.85546875" customWidth="1"/>
    <col min="12" max="12" width="4.7109375" customWidth="1"/>
    <col min="13" max="13" width="7.5703125" customWidth="1"/>
    <col min="14" max="14" width="4.7109375" customWidth="1"/>
    <col min="15" max="15" width="7.85546875" customWidth="1"/>
    <col min="16" max="16" width="4.85546875" customWidth="1"/>
    <col min="17" max="17" width="7.85546875" customWidth="1"/>
    <col min="18" max="18" width="4.7109375" customWidth="1"/>
    <col min="19" max="19" width="7.5703125" customWidth="1"/>
    <col min="20" max="20" width="7.7109375" customWidth="1"/>
    <col min="21" max="21" width="5.140625" customWidth="1"/>
    <col min="22" max="22" width="9.42578125" customWidth="1"/>
  </cols>
  <sheetData>
    <row r="1" spans="1:23" ht="28.5" customHeight="1" x14ac:dyDescent="0.3">
      <c r="C1" s="724"/>
      <c r="D1" s="724" t="s">
        <v>475</v>
      </c>
      <c r="E1" s="724"/>
      <c r="F1" s="724"/>
      <c r="G1" s="724"/>
      <c r="H1" s="724"/>
    </row>
    <row r="2" spans="1:23" ht="27" customHeight="1" x14ac:dyDescent="0.3">
      <c r="C2" s="724"/>
      <c r="D2" s="724" t="s">
        <v>497</v>
      </c>
      <c r="E2" s="724"/>
      <c r="F2" s="724"/>
      <c r="G2" s="724"/>
      <c r="H2" s="724"/>
    </row>
    <row r="3" spans="1:23" ht="26.25" customHeight="1" x14ac:dyDescent="0.3">
      <c r="C3" s="724"/>
      <c r="D3" s="724" t="s">
        <v>472</v>
      </c>
      <c r="E3" s="724"/>
      <c r="F3" s="724"/>
      <c r="G3" s="724"/>
      <c r="H3" s="724"/>
    </row>
    <row r="4" spans="1:23" ht="13.5" thickBot="1" x14ac:dyDescent="0.25"/>
    <row r="5" spans="1:23" ht="34.5" thickTop="1" x14ac:dyDescent="0.2">
      <c r="A5" s="1584" t="s">
        <v>4</v>
      </c>
      <c r="B5" s="1586" t="s">
        <v>27</v>
      </c>
      <c r="C5" s="1588" t="s">
        <v>5</v>
      </c>
      <c r="D5" s="1570" t="s">
        <v>6</v>
      </c>
      <c r="E5" s="1581"/>
      <c r="F5" s="1580" t="s">
        <v>7</v>
      </c>
      <c r="G5" s="1572"/>
      <c r="H5" s="1570" t="s">
        <v>8</v>
      </c>
      <c r="I5" s="1581"/>
      <c r="J5" s="1580" t="s">
        <v>9</v>
      </c>
      <c r="K5" s="1572"/>
      <c r="L5" s="1570" t="s">
        <v>10</v>
      </c>
      <c r="M5" s="1581"/>
      <c r="N5" s="1580" t="s">
        <v>11</v>
      </c>
      <c r="O5" s="1572"/>
      <c r="P5" s="1570" t="s">
        <v>12</v>
      </c>
      <c r="Q5" s="1581"/>
      <c r="R5" s="1580" t="s">
        <v>13</v>
      </c>
      <c r="S5" s="1572"/>
      <c r="T5" s="787" t="s">
        <v>398</v>
      </c>
      <c r="U5" s="1590" t="s">
        <v>18</v>
      </c>
      <c r="V5" s="1591"/>
      <c r="W5" s="1592"/>
    </row>
    <row r="6" spans="1:23" ht="22.5" customHeight="1" x14ac:dyDescent="0.2">
      <c r="A6" s="1585"/>
      <c r="B6" s="1587"/>
      <c r="C6" s="1589"/>
      <c r="D6" s="1582" t="s">
        <v>476</v>
      </c>
      <c r="E6" s="1583"/>
      <c r="F6" s="1582" t="s">
        <v>477</v>
      </c>
      <c r="G6" s="1583"/>
      <c r="H6" s="1582" t="s">
        <v>478</v>
      </c>
      <c r="I6" s="1583"/>
      <c r="J6" s="1576" t="s">
        <v>479</v>
      </c>
      <c r="K6" s="1577"/>
      <c r="L6" s="1578" t="s">
        <v>480</v>
      </c>
      <c r="M6" s="1579"/>
      <c r="N6" s="1578" t="s">
        <v>481</v>
      </c>
      <c r="O6" s="1579"/>
      <c r="P6" s="1578" t="s">
        <v>934</v>
      </c>
      <c r="Q6" s="1579"/>
      <c r="R6" s="1578" t="s">
        <v>935</v>
      </c>
      <c r="S6" s="1579"/>
      <c r="T6" s="786">
        <v>-0.5</v>
      </c>
      <c r="U6" s="1593"/>
      <c r="V6" s="1594"/>
      <c r="W6" s="1595"/>
    </row>
    <row r="7" spans="1:23" x14ac:dyDescent="0.2">
      <c r="A7" s="1585"/>
      <c r="B7" s="1587"/>
      <c r="C7" s="1589"/>
      <c r="D7" s="831"/>
      <c r="E7" s="832"/>
      <c r="F7" s="831"/>
      <c r="G7" s="833"/>
      <c r="H7" s="743"/>
      <c r="I7" s="832"/>
      <c r="J7" s="831"/>
      <c r="K7" s="833"/>
      <c r="L7" s="743"/>
      <c r="M7" s="832"/>
      <c r="N7" s="831"/>
      <c r="O7" s="834"/>
      <c r="P7" s="743"/>
      <c r="Q7" s="834"/>
      <c r="R7" s="743"/>
      <c r="S7" s="833"/>
      <c r="T7" s="744"/>
      <c r="U7" s="743"/>
      <c r="V7" s="745"/>
      <c r="W7" s="746"/>
    </row>
    <row r="8" spans="1:23" ht="10.5" customHeight="1" x14ac:dyDescent="0.2">
      <c r="A8" s="747"/>
      <c r="B8" s="748"/>
      <c r="C8" s="749"/>
      <c r="D8" s="867" t="s">
        <v>19</v>
      </c>
      <c r="E8" s="868" t="s">
        <v>20</v>
      </c>
      <c r="F8" s="867" t="s">
        <v>19</v>
      </c>
      <c r="G8" s="869" t="s">
        <v>20</v>
      </c>
      <c r="H8" s="870" t="s">
        <v>19</v>
      </c>
      <c r="I8" s="868" t="s">
        <v>20</v>
      </c>
      <c r="J8" s="867" t="s">
        <v>19</v>
      </c>
      <c r="K8" s="869" t="s">
        <v>20</v>
      </c>
      <c r="L8" s="870" t="s">
        <v>19</v>
      </c>
      <c r="M8" s="868" t="s">
        <v>20</v>
      </c>
      <c r="N8" s="867" t="s">
        <v>19</v>
      </c>
      <c r="O8" s="871" t="s">
        <v>20</v>
      </c>
      <c r="P8" s="870" t="s">
        <v>19</v>
      </c>
      <c r="Q8" s="868" t="s">
        <v>20</v>
      </c>
      <c r="R8" s="867" t="s">
        <v>19</v>
      </c>
      <c r="S8" s="869" t="s">
        <v>20</v>
      </c>
      <c r="T8" s="872"/>
      <c r="U8" s="870" t="s">
        <v>19</v>
      </c>
      <c r="V8" s="873" t="s">
        <v>21</v>
      </c>
      <c r="W8" s="887" t="s">
        <v>22</v>
      </c>
    </row>
    <row r="9" spans="1:23" ht="8.25" customHeight="1" thickBot="1" x14ac:dyDescent="0.25">
      <c r="A9" s="751"/>
      <c r="B9" s="874"/>
      <c r="C9" s="753"/>
      <c r="D9" s="875"/>
      <c r="E9" s="876"/>
      <c r="F9" s="875"/>
      <c r="G9" s="877"/>
      <c r="H9" s="875"/>
      <c r="I9" s="876"/>
      <c r="J9" s="875"/>
      <c r="K9" s="877"/>
      <c r="L9" s="875"/>
      <c r="M9" s="876"/>
      <c r="N9" s="875"/>
      <c r="O9" s="877"/>
      <c r="P9" s="875"/>
      <c r="Q9" s="876"/>
      <c r="R9" s="875"/>
      <c r="S9" s="877"/>
      <c r="T9" s="878"/>
      <c r="U9" s="879"/>
      <c r="V9" s="880"/>
      <c r="W9" s="754"/>
    </row>
    <row r="10" spans="1:23" ht="17.25" thickTop="1" x14ac:dyDescent="0.2">
      <c r="A10" s="760">
        <v>1</v>
      </c>
      <c r="B10" s="885" t="s">
        <v>531</v>
      </c>
      <c r="C10" s="882" t="s">
        <v>879</v>
      </c>
      <c r="D10" s="601">
        <v>1</v>
      </c>
      <c r="E10" s="602">
        <v>6236</v>
      </c>
      <c r="F10" s="599">
        <v>2</v>
      </c>
      <c r="G10" s="883">
        <v>3058</v>
      </c>
      <c r="H10" s="601">
        <v>2</v>
      </c>
      <c r="I10" s="602">
        <v>3430</v>
      </c>
      <c r="J10" s="599">
        <v>2</v>
      </c>
      <c r="K10" s="600">
        <v>4800</v>
      </c>
      <c r="L10" s="601">
        <v>2</v>
      </c>
      <c r="M10" s="602">
        <v>6077</v>
      </c>
      <c r="N10" s="599">
        <v>3</v>
      </c>
      <c r="O10" s="600">
        <v>4735</v>
      </c>
      <c r="P10" s="601">
        <v>4</v>
      </c>
      <c r="Q10" s="602">
        <v>6835</v>
      </c>
      <c r="R10" s="599">
        <v>2</v>
      </c>
      <c r="S10" s="600">
        <v>8300</v>
      </c>
      <c r="T10" s="756">
        <v>2</v>
      </c>
      <c r="U10" s="865">
        <v>16</v>
      </c>
      <c r="V10" s="615">
        <v>43471</v>
      </c>
      <c r="W10" s="886">
        <v>1</v>
      </c>
    </row>
    <row r="11" spans="1:23" ht="16.5" x14ac:dyDescent="0.2">
      <c r="A11" s="759">
        <v>2</v>
      </c>
      <c r="B11" s="885" t="s">
        <v>542</v>
      </c>
      <c r="C11" s="650" t="s">
        <v>879</v>
      </c>
      <c r="D11" s="605">
        <v>5</v>
      </c>
      <c r="E11" s="606">
        <v>1923</v>
      </c>
      <c r="F11" s="603">
        <v>4</v>
      </c>
      <c r="G11" s="604">
        <v>1363</v>
      </c>
      <c r="H11" s="605">
        <v>1</v>
      </c>
      <c r="I11" s="606">
        <v>7540</v>
      </c>
      <c r="J11" s="603">
        <v>5</v>
      </c>
      <c r="K11" s="604">
        <v>8540</v>
      </c>
      <c r="L11" s="605">
        <v>1</v>
      </c>
      <c r="M11" s="606">
        <v>2741</v>
      </c>
      <c r="N11" s="603">
        <v>2</v>
      </c>
      <c r="O11" s="604">
        <v>6789</v>
      </c>
      <c r="P11" s="605">
        <v>1</v>
      </c>
      <c r="Q11" s="606">
        <v>11630</v>
      </c>
      <c r="R11" s="603">
        <v>1</v>
      </c>
      <c r="S11" s="604">
        <v>13060</v>
      </c>
      <c r="T11" s="756">
        <v>2.5</v>
      </c>
      <c r="U11" s="865">
        <v>17.5</v>
      </c>
      <c r="V11" s="615">
        <v>53586</v>
      </c>
      <c r="W11" s="886">
        <v>2</v>
      </c>
    </row>
    <row r="12" spans="1:23" ht="16.5" x14ac:dyDescent="0.2">
      <c r="A12" s="759">
        <v>3</v>
      </c>
      <c r="B12" s="885" t="s">
        <v>538</v>
      </c>
      <c r="C12" s="882" t="s">
        <v>539</v>
      </c>
      <c r="D12" s="605">
        <v>6</v>
      </c>
      <c r="E12" s="606">
        <v>1121</v>
      </c>
      <c r="F12" s="603">
        <v>3</v>
      </c>
      <c r="G12" s="604">
        <v>2925</v>
      </c>
      <c r="H12" s="605">
        <v>1</v>
      </c>
      <c r="I12" s="606">
        <v>10300</v>
      </c>
      <c r="J12" s="603">
        <v>2</v>
      </c>
      <c r="K12" s="604">
        <v>12560</v>
      </c>
      <c r="L12" s="605">
        <v>3</v>
      </c>
      <c r="M12" s="606">
        <v>4577</v>
      </c>
      <c r="N12" s="603">
        <v>1</v>
      </c>
      <c r="O12" s="604">
        <v>7243</v>
      </c>
      <c r="P12" s="605">
        <v>3</v>
      </c>
      <c r="Q12" s="606">
        <v>7655</v>
      </c>
      <c r="R12" s="603">
        <v>2</v>
      </c>
      <c r="S12" s="604">
        <v>8125</v>
      </c>
      <c r="T12" s="756">
        <v>3</v>
      </c>
      <c r="U12" s="865">
        <v>18</v>
      </c>
      <c r="V12" s="615">
        <v>54506</v>
      </c>
      <c r="W12" s="886">
        <v>3</v>
      </c>
    </row>
    <row r="13" spans="1:23" ht="16.5" x14ac:dyDescent="0.2">
      <c r="A13" s="760">
        <v>4</v>
      </c>
      <c r="B13" s="885" t="s">
        <v>532</v>
      </c>
      <c r="C13" s="650" t="s">
        <v>96</v>
      </c>
      <c r="D13" s="605">
        <v>3</v>
      </c>
      <c r="E13" s="606">
        <v>3470</v>
      </c>
      <c r="F13" s="603">
        <v>1</v>
      </c>
      <c r="G13" s="604">
        <v>2887</v>
      </c>
      <c r="H13" s="605">
        <v>6</v>
      </c>
      <c r="I13" s="606">
        <v>3400</v>
      </c>
      <c r="J13" s="603">
        <v>3</v>
      </c>
      <c r="K13" s="604">
        <v>10400</v>
      </c>
      <c r="L13" s="605">
        <v>6</v>
      </c>
      <c r="M13" s="606">
        <v>1656</v>
      </c>
      <c r="N13" s="603">
        <v>1</v>
      </c>
      <c r="O13" s="604">
        <v>7333</v>
      </c>
      <c r="P13" s="605">
        <v>2</v>
      </c>
      <c r="Q13" s="606">
        <v>9215</v>
      </c>
      <c r="R13" s="603">
        <v>3</v>
      </c>
      <c r="S13" s="604">
        <v>8075</v>
      </c>
      <c r="T13" s="756">
        <v>3</v>
      </c>
      <c r="U13" s="865">
        <v>22</v>
      </c>
      <c r="V13" s="615">
        <v>46436</v>
      </c>
      <c r="W13" s="886">
        <v>4</v>
      </c>
    </row>
    <row r="14" spans="1:23" ht="16.5" x14ac:dyDescent="0.2">
      <c r="A14" s="759">
        <v>5</v>
      </c>
      <c r="B14" s="885" t="s">
        <v>545</v>
      </c>
      <c r="C14" s="650" t="s">
        <v>879</v>
      </c>
      <c r="D14" s="605">
        <v>4</v>
      </c>
      <c r="E14" s="606">
        <v>1981</v>
      </c>
      <c r="F14" s="603">
        <v>6</v>
      </c>
      <c r="G14" s="604">
        <v>1032</v>
      </c>
      <c r="H14" s="605">
        <v>3</v>
      </c>
      <c r="I14" s="606">
        <v>8520</v>
      </c>
      <c r="J14" s="603">
        <v>1</v>
      </c>
      <c r="K14" s="604">
        <v>11550</v>
      </c>
      <c r="L14" s="605">
        <v>4</v>
      </c>
      <c r="M14" s="606">
        <v>1906</v>
      </c>
      <c r="N14" s="603">
        <v>2</v>
      </c>
      <c r="O14" s="604">
        <v>5830</v>
      </c>
      <c r="P14" s="605">
        <v>1</v>
      </c>
      <c r="Q14" s="606">
        <v>10980</v>
      </c>
      <c r="R14" s="603">
        <v>6</v>
      </c>
      <c r="S14" s="604">
        <v>6590</v>
      </c>
      <c r="T14" s="756">
        <v>3</v>
      </c>
      <c r="U14" s="865">
        <v>24</v>
      </c>
      <c r="V14" s="615">
        <v>48389</v>
      </c>
      <c r="W14" s="886">
        <v>5</v>
      </c>
    </row>
    <row r="15" spans="1:23" ht="16.5" x14ac:dyDescent="0.2">
      <c r="A15" s="759">
        <v>6</v>
      </c>
      <c r="B15" s="885" t="s">
        <v>536</v>
      </c>
      <c r="C15" s="650" t="s">
        <v>505</v>
      </c>
      <c r="D15" s="605">
        <v>2</v>
      </c>
      <c r="E15" s="606">
        <v>4317</v>
      </c>
      <c r="F15" s="603">
        <v>6</v>
      </c>
      <c r="G15" s="604">
        <v>806</v>
      </c>
      <c r="H15" s="605">
        <v>2</v>
      </c>
      <c r="I15" s="606">
        <v>9300</v>
      </c>
      <c r="J15" s="603">
        <v>7</v>
      </c>
      <c r="K15" s="604">
        <v>1180</v>
      </c>
      <c r="L15" s="605">
        <v>1</v>
      </c>
      <c r="M15" s="606">
        <v>6666</v>
      </c>
      <c r="N15" s="603">
        <v>3</v>
      </c>
      <c r="O15" s="604">
        <v>5117</v>
      </c>
      <c r="P15" s="605">
        <v>5</v>
      </c>
      <c r="Q15" s="606">
        <v>6475</v>
      </c>
      <c r="R15" s="603">
        <v>4</v>
      </c>
      <c r="S15" s="604">
        <v>8055</v>
      </c>
      <c r="T15" s="756">
        <v>3.5</v>
      </c>
      <c r="U15" s="865">
        <v>26.5</v>
      </c>
      <c r="V15" s="615">
        <v>41916</v>
      </c>
      <c r="W15" s="886">
        <v>6</v>
      </c>
    </row>
    <row r="16" spans="1:23" ht="16.5" x14ac:dyDescent="0.2">
      <c r="A16" s="760">
        <v>7</v>
      </c>
      <c r="B16" s="885" t="s">
        <v>534</v>
      </c>
      <c r="C16" s="650" t="s">
        <v>98</v>
      </c>
      <c r="D16" s="605">
        <v>5</v>
      </c>
      <c r="E16" s="606">
        <v>1953</v>
      </c>
      <c r="F16" s="603">
        <v>1</v>
      </c>
      <c r="G16" s="604">
        <v>7453</v>
      </c>
      <c r="H16" s="605">
        <v>3</v>
      </c>
      <c r="I16" s="606">
        <v>2960</v>
      </c>
      <c r="J16" s="603">
        <v>3</v>
      </c>
      <c r="K16" s="604">
        <v>2890</v>
      </c>
      <c r="L16" s="605">
        <v>5</v>
      </c>
      <c r="M16" s="606">
        <v>3063</v>
      </c>
      <c r="N16" s="603">
        <v>5</v>
      </c>
      <c r="O16" s="604">
        <v>2216</v>
      </c>
      <c r="P16" s="605">
        <v>4</v>
      </c>
      <c r="Q16" s="606">
        <v>6695</v>
      </c>
      <c r="R16" s="603">
        <v>6</v>
      </c>
      <c r="S16" s="604">
        <v>7815</v>
      </c>
      <c r="T16" s="756">
        <v>3</v>
      </c>
      <c r="U16" s="865">
        <v>29</v>
      </c>
      <c r="V16" s="615">
        <v>35045</v>
      </c>
      <c r="W16" s="886">
        <v>7</v>
      </c>
    </row>
    <row r="17" spans="1:23" ht="16.5" x14ac:dyDescent="0.2">
      <c r="A17" s="759">
        <v>8</v>
      </c>
      <c r="B17" s="885" t="s">
        <v>533</v>
      </c>
      <c r="C17" s="882" t="s">
        <v>66</v>
      </c>
      <c r="D17" s="605">
        <v>2</v>
      </c>
      <c r="E17" s="606">
        <v>3658</v>
      </c>
      <c r="F17" s="603">
        <v>2</v>
      </c>
      <c r="G17" s="604">
        <v>2620</v>
      </c>
      <c r="H17" s="605">
        <v>4</v>
      </c>
      <c r="I17" s="606">
        <v>2530</v>
      </c>
      <c r="J17" s="603">
        <v>5</v>
      </c>
      <c r="K17" s="604">
        <v>1710</v>
      </c>
      <c r="L17" s="605">
        <v>6</v>
      </c>
      <c r="M17" s="606">
        <v>838</v>
      </c>
      <c r="N17" s="603">
        <v>4</v>
      </c>
      <c r="O17" s="604">
        <v>3900</v>
      </c>
      <c r="P17" s="605">
        <v>5</v>
      </c>
      <c r="Q17" s="606">
        <v>6270</v>
      </c>
      <c r="R17" s="603">
        <v>4</v>
      </c>
      <c r="S17" s="604">
        <v>7410</v>
      </c>
      <c r="T17" s="756">
        <v>3</v>
      </c>
      <c r="U17" s="865">
        <v>29</v>
      </c>
      <c r="V17" s="615">
        <v>28936</v>
      </c>
      <c r="W17" s="886">
        <v>8</v>
      </c>
    </row>
    <row r="18" spans="1:23" ht="16.5" x14ac:dyDescent="0.2">
      <c r="A18" s="759">
        <v>9</v>
      </c>
      <c r="B18" s="885" t="s">
        <v>540</v>
      </c>
      <c r="C18" s="650" t="s">
        <v>541</v>
      </c>
      <c r="D18" s="605">
        <v>3</v>
      </c>
      <c r="E18" s="606">
        <v>3008</v>
      </c>
      <c r="F18" s="603">
        <v>7</v>
      </c>
      <c r="G18" s="604">
        <v>631</v>
      </c>
      <c r="H18" s="605">
        <v>5</v>
      </c>
      <c r="I18" s="606">
        <v>6370</v>
      </c>
      <c r="J18" s="603">
        <v>1</v>
      </c>
      <c r="K18" s="604">
        <v>14590</v>
      </c>
      <c r="L18" s="605">
        <v>4</v>
      </c>
      <c r="M18" s="606">
        <v>3748</v>
      </c>
      <c r="N18" s="603">
        <v>6</v>
      </c>
      <c r="O18" s="604">
        <v>1573</v>
      </c>
      <c r="P18" s="605">
        <v>2</v>
      </c>
      <c r="Q18" s="606">
        <v>8155</v>
      </c>
      <c r="R18" s="603">
        <v>5</v>
      </c>
      <c r="S18" s="604">
        <v>8050</v>
      </c>
      <c r="T18" s="756">
        <v>3.5</v>
      </c>
      <c r="U18" s="865">
        <v>29.5</v>
      </c>
      <c r="V18" s="615">
        <v>46125</v>
      </c>
      <c r="W18" s="886">
        <v>9</v>
      </c>
    </row>
    <row r="19" spans="1:23" ht="16.5" x14ac:dyDescent="0.2">
      <c r="A19" s="760">
        <v>10</v>
      </c>
      <c r="B19" s="885" t="s">
        <v>548</v>
      </c>
      <c r="C19" s="882" t="s">
        <v>153</v>
      </c>
      <c r="D19" s="605">
        <v>7</v>
      </c>
      <c r="E19" s="606">
        <v>1025</v>
      </c>
      <c r="F19" s="603">
        <v>5</v>
      </c>
      <c r="G19" s="604">
        <v>1037</v>
      </c>
      <c r="H19" s="605">
        <v>5</v>
      </c>
      <c r="I19" s="606">
        <v>2070</v>
      </c>
      <c r="J19" s="603">
        <v>6</v>
      </c>
      <c r="K19" s="604">
        <v>5310</v>
      </c>
      <c r="L19" s="605">
        <v>2</v>
      </c>
      <c r="M19" s="606">
        <v>2581</v>
      </c>
      <c r="N19" s="603">
        <v>6</v>
      </c>
      <c r="O19" s="604">
        <v>1131</v>
      </c>
      <c r="P19" s="605">
        <v>3</v>
      </c>
      <c r="Q19" s="606">
        <v>7490</v>
      </c>
      <c r="R19" s="603">
        <v>1</v>
      </c>
      <c r="S19" s="604">
        <v>10720</v>
      </c>
      <c r="T19" s="756">
        <v>3.5</v>
      </c>
      <c r="U19" s="865">
        <v>31.5</v>
      </c>
      <c r="V19" s="615">
        <v>31364</v>
      </c>
      <c r="W19" s="886">
        <v>10</v>
      </c>
    </row>
    <row r="20" spans="1:23" ht="16.5" x14ac:dyDescent="0.2">
      <c r="A20" s="759">
        <v>11</v>
      </c>
      <c r="B20" s="885" t="s">
        <v>535</v>
      </c>
      <c r="C20" s="650" t="s">
        <v>87</v>
      </c>
      <c r="D20" s="605">
        <v>1</v>
      </c>
      <c r="E20" s="606">
        <v>4259</v>
      </c>
      <c r="F20" s="603">
        <v>7</v>
      </c>
      <c r="G20" s="604">
        <v>743</v>
      </c>
      <c r="H20" s="605">
        <v>7</v>
      </c>
      <c r="I20" s="606">
        <v>1480</v>
      </c>
      <c r="J20" s="603">
        <v>4</v>
      </c>
      <c r="K20" s="604">
        <v>2610</v>
      </c>
      <c r="L20" s="605">
        <v>3</v>
      </c>
      <c r="M20" s="606">
        <v>2333</v>
      </c>
      <c r="N20" s="603">
        <v>4</v>
      </c>
      <c r="O20" s="604">
        <v>2331</v>
      </c>
      <c r="P20" s="605">
        <v>6</v>
      </c>
      <c r="Q20" s="606">
        <v>5670</v>
      </c>
      <c r="R20" s="603">
        <v>5</v>
      </c>
      <c r="S20" s="604">
        <v>7115</v>
      </c>
      <c r="T20" s="756">
        <v>3.5</v>
      </c>
      <c r="U20" s="865">
        <v>33.5</v>
      </c>
      <c r="V20" s="615">
        <v>26541</v>
      </c>
      <c r="W20" s="886">
        <v>11</v>
      </c>
    </row>
    <row r="21" spans="1:23" ht="16.5" x14ac:dyDescent="0.2">
      <c r="A21" s="759">
        <v>12</v>
      </c>
      <c r="B21" s="885" t="s">
        <v>537</v>
      </c>
      <c r="C21" s="882" t="s">
        <v>505</v>
      </c>
      <c r="D21" s="605">
        <v>4</v>
      </c>
      <c r="E21" s="606">
        <v>2447</v>
      </c>
      <c r="F21" s="603">
        <v>3</v>
      </c>
      <c r="G21" s="604">
        <v>1688</v>
      </c>
      <c r="H21" s="605">
        <v>4</v>
      </c>
      <c r="I21" s="606">
        <v>8330</v>
      </c>
      <c r="J21" s="603">
        <v>7</v>
      </c>
      <c r="K21" s="604">
        <v>4140</v>
      </c>
      <c r="L21" s="605">
        <v>5</v>
      </c>
      <c r="M21" s="606">
        <v>1831</v>
      </c>
      <c r="N21" s="603">
        <v>5</v>
      </c>
      <c r="O21" s="604">
        <v>1228</v>
      </c>
      <c r="P21" s="605">
        <v>7</v>
      </c>
      <c r="Q21" s="606">
        <v>5440</v>
      </c>
      <c r="R21" s="603">
        <v>3</v>
      </c>
      <c r="S21" s="604">
        <v>7660</v>
      </c>
      <c r="T21" s="756">
        <v>3.5</v>
      </c>
      <c r="U21" s="865">
        <v>34.5</v>
      </c>
      <c r="V21" s="615">
        <v>32764</v>
      </c>
      <c r="W21" s="886">
        <v>12</v>
      </c>
    </row>
    <row r="22" spans="1:23" ht="16.5" x14ac:dyDescent="0.2">
      <c r="A22" s="760">
        <v>13</v>
      </c>
      <c r="B22" s="885" t="s">
        <v>543</v>
      </c>
      <c r="C22" s="650" t="s">
        <v>544</v>
      </c>
      <c r="D22" s="605">
        <v>6</v>
      </c>
      <c r="E22" s="606">
        <v>1646</v>
      </c>
      <c r="F22" s="603">
        <v>4</v>
      </c>
      <c r="G22" s="604">
        <v>1969</v>
      </c>
      <c r="H22" s="605">
        <v>7</v>
      </c>
      <c r="I22" s="606">
        <v>1320</v>
      </c>
      <c r="J22" s="603">
        <v>6</v>
      </c>
      <c r="K22" s="604">
        <v>1690</v>
      </c>
      <c r="L22" s="605">
        <v>8</v>
      </c>
      <c r="M22" s="606">
        <v>0</v>
      </c>
      <c r="N22" s="603">
        <v>8</v>
      </c>
      <c r="O22" s="604">
        <v>0</v>
      </c>
      <c r="P22" s="605">
        <v>6</v>
      </c>
      <c r="Q22" s="606">
        <v>2915</v>
      </c>
      <c r="R22" s="603">
        <v>7</v>
      </c>
      <c r="S22" s="604">
        <v>3480</v>
      </c>
      <c r="T22" s="756">
        <v>4</v>
      </c>
      <c r="U22" s="865">
        <v>48</v>
      </c>
      <c r="V22" s="615">
        <v>13020</v>
      </c>
      <c r="W22" s="886">
        <v>13</v>
      </c>
    </row>
    <row r="23" spans="1:23" ht="16.5" x14ac:dyDescent="0.2">
      <c r="A23" s="759">
        <v>14</v>
      </c>
      <c r="B23" s="885" t="s">
        <v>546</v>
      </c>
      <c r="C23" s="650" t="s">
        <v>547</v>
      </c>
      <c r="D23" s="605">
        <v>7</v>
      </c>
      <c r="E23" s="606">
        <v>1439</v>
      </c>
      <c r="F23" s="603">
        <v>5</v>
      </c>
      <c r="G23" s="604">
        <v>1852</v>
      </c>
      <c r="H23" s="605">
        <v>6</v>
      </c>
      <c r="I23" s="606">
        <v>1490</v>
      </c>
      <c r="J23" s="603">
        <v>4</v>
      </c>
      <c r="K23" s="604">
        <v>9560</v>
      </c>
      <c r="L23" s="605">
        <v>8</v>
      </c>
      <c r="M23" s="606">
        <v>0</v>
      </c>
      <c r="N23" s="603">
        <v>8</v>
      </c>
      <c r="O23" s="604">
        <v>0</v>
      </c>
      <c r="P23" s="605">
        <v>8</v>
      </c>
      <c r="Q23" s="606">
        <v>0</v>
      </c>
      <c r="R23" s="603">
        <v>8</v>
      </c>
      <c r="S23" s="604">
        <v>0</v>
      </c>
      <c r="T23" s="756">
        <v>4</v>
      </c>
      <c r="U23" s="865">
        <v>50</v>
      </c>
      <c r="V23" s="615">
        <v>14341</v>
      </c>
      <c r="W23" s="886">
        <v>14</v>
      </c>
    </row>
    <row r="24" spans="1:23" ht="16.5" x14ac:dyDescent="0.2">
      <c r="A24" s="759">
        <v>15</v>
      </c>
      <c r="B24" s="761"/>
      <c r="C24" s="650"/>
      <c r="D24" s="605"/>
      <c r="E24" s="606"/>
      <c r="F24" s="603"/>
      <c r="G24" s="604"/>
      <c r="H24" s="605"/>
      <c r="I24" s="606"/>
      <c r="J24" s="603"/>
      <c r="K24" s="604"/>
      <c r="L24" s="605"/>
      <c r="M24" s="606"/>
      <c r="N24" s="603"/>
      <c r="O24" s="604"/>
      <c r="P24" s="605"/>
      <c r="Q24" s="606"/>
      <c r="R24" s="603"/>
      <c r="S24" s="604"/>
      <c r="T24" s="756" t="str">
        <f t="shared" ref="T24:T25" si="0">IF( ISNUMBER(AE24)=TRUE,AE24,"")</f>
        <v/>
      </c>
      <c r="U24" s="757" t="str">
        <f t="shared" ref="U24:U25" si="1">IF(ISNUMBER(D24)=TRUE,SUM(D24,F24,H24,J24,L24,N24,P24,R24)-T24,"")</f>
        <v/>
      </c>
      <c r="V24" s="758" t="str">
        <f t="shared" ref="V24:V25" si="2">IF(ISNUMBER(E24)=TRUE,SUM(E24,G24,I24,K24,M24,O24,Q24,S24),"")</f>
        <v/>
      </c>
      <c r="W24" s="613" t="str">
        <f t="shared" ref="W24:W25" si="3">IF(ISNUMBER(AC24)=TRUE,AC24,"")</f>
        <v/>
      </c>
    </row>
    <row r="25" spans="1:23" ht="17.25" thickBot="1" x14ac:dyDescent="0.25">
      <c r="A25" s="762">
        <v>16</v>
      </c>
      <c r="B25" s="763"/>
      <c r="C25" s="764"/>
      <c r="D25" s="765"/>
      <c r="E25" s="766"/>
      <c r="F25" s="767"/>
      <c r="G25" s="768"/>
      <c r="H25" s="765"/>
      <c r="I25" s="766"/>
      <c r="J25" s="767"/>
      <c r="K25" s="768"/>
      <c r="L25" s="765"/>
      <c r="M25" s="766"/>
      <c r="N25" s="767"/>
      <c r="O25" s="768"/>
      <c r="P25" s="765"/>
      <c r="Q25" s="766"/>
      <c r="R25" s="767"/>
      <c r="S25" s="768"/>
      <c r="T25" s="769" t="str">
        <f t="shared" si="0"/>
        <v/>
      </c>
      <c r="U25" s="770" t="str">
        <f t="shared" si="1"/>
        <v/>
      </c>
      <c r="V25" s="771" t="str">
        <f t="shared" si="2"/>
        <v/>
      </c>
      <c r="W25" s="772" t="str">
        <f t="shared" si="3"/>
        <v/>
      </c>
    </row>
    <row r="26" spans="1:23" ht="13.5" thickTop="1" x14ac:dyDescent="0.2"/>
  </sheetData>
  <mergeCells count="20">
    <mergeCell ref="H5:I5"/>
    <mergeCell ref="D6:E6"/>
    <mergeCell ref="F6:G6"/>
    <mergeCell ref="H6:I6"/>
    <mergeCell ref="A5:A7"/>
    <mergeCell ref="B5:B7"/>
    <mergeCell ref="C5:C7"/>
    <mergeCell ref="D5:E5"/>
    <mergeCell ref="F5:G5"/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0" xr:uid="{2BA81186-3C6D-4728-9ECF-EB41EBEFB4DA}"/>
    <dataValidation type="textLength" errorStyle="warning" allowBlank="1" showInputMessage="1" showErrorMessage="1" errorTitle="PAZI !" error="Provjeri što unosiš, ODUSTANI !" sqref="B11:B23" xr:uid="{BA849AB4-D335-4314-BE97-83DB25CD2C37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0:U25" xr:uid="{1CC9C575-94DA-4F67-A5C9-009FCD0767FD}">
      <formula1>IF(ISNUMBER(D10)=TRUE,SUM(D10,F10,H10,J10,L10,N10,P10,R10),"")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7D41D-33B2-43B9-82FA-595C3CAF80C5}">
  <dimension ref="A1:U17"/>
  <sheetViews>
    <sheetView topLeftCell="A4" workbookViewId="0">
      <selection activeCell="V11" sqref="V11"/>
    </sheetView>
  </sheetViews>
  <sheetFormatPr defaultRowHeight="12.75" x14ac:dyDescent="0.2"/>
  <cols>
    <col min="1" max="1" width="4.7109375" customWidth="1"/>
    <col min="2" max="2" width="21.85546875" customWidth="1"/>
    <col min="3" max="3" width="4.85546875" customWidth="1"/>
    <col min="4" max="4" width="7.85546875" customWidth="1"/>
    <col min="5" max="5" width="4.7109375" customWidth="1"/>
    <col min="6" max="6" width="8" customWidth="1"/>
    <col min="7" max="7" width="4.7109375" customWidth="1"/>
    <col min="8" max="8" width="7.5703125" customWidth="1"/>
    <col min="9" max="9" width="4.7109375" customWidth="1"/>
    <col min="10" max="10" width="8.28515625" customWidth="1"/>
    <col min="11" max="11" width="5" customWidth="1"/>
    <col min="12" max="12" width="7.7109375" customWidth="1"/>
    <col min="13" max="13" width="4.85546875" customWidth="1"/>
    <col min="14" max="14" width="7.85546875" customWidth="1"/>
    <col min="15" max="15" width="4.85546875" customWidth="1"/>
    <col min="16" max="16" width="7.85546875" customWidth="1"/>
    <col min="17" max="17" width="4.7109375" customWidth="1"/>
    <col min="18" max="18" width="8.140625" customWidth="1"/>
    <col min="19" max="19" width="4.85546875" customWidth="1"/>
    <col min="20" max="20" width="9.85546875" customWidth="1"/>
    <col min="21" max="21" width="7.85546875" customWidth="1"/>
  </cols>
  <sheetData>
    <row r="1" spans="1:21" s="1139" customFormat="1" x14ac:dyDescent="0.2">
      <c r="N1" s="1142"/>
    </row>
    <row r="2" spans="1:21" s="1139" customFormat="1" ht="23.25" x14ac:dyDescent="0.35">
      <c r="B2" s="1139" t="s">
        <v>813</v>
      </c>
      <c r="C2" s="1141"/>
      <c r="D2" s="1142"/>
      <c r="E2" s="1141"/>
      <c r="F2" s="1213" t="s">
        <v>810</v>
      </c>
      <c r="G2" s="1211"/>
      <c r="H2" s="1213"/>
      <c r="I2" s="1211"/>
      <c r="J2" s="1143"/>
      <c r="K2" s="1211"/>
      <c r="L2" s="1212"/>
      <c r="M2" s="1141"/>
      <c r="N2" s="1142"/>
    </row>
    <row r="3" spans="1:21" s="1139" customFormat="1" ht="23.25" x14ac:dyDescent="0.35">
      <c r="B3" s="1139" t="s">
        <v>815</v>
      </c>
      <c r="C3" s="1211"/>
      <c r="D3" s="1212"/>
      <c r="E3" s="1211"/>
      <c r="F3" s="1216" t="s">
        <v>811</v>
      </c>
      <c r="G3" s="1214"/>
      <c r="H3" s="1212"/>
      <c r="I3" s="1211"/>
      <c r="J3" s="1143"/>
      <c r="K3" s="1211"/>
      <c r="L3" s="1212"/>
      <c r="M3" s="1141"/>
      <c r="N3" s="1142"/>
    </row>
    <row r="4" spans="1:21" s="1139" customFormat="1" ht="23.25" x14ac:dyDescent="0.35">
      <c r="C4" s="1211" t="s">
        <v>814</v>
      </c>
      <c r="D4" s="1212"/>
      <c r="E4" s="1211"/>
      <c r="F4" s="1212"/>
      <c r="G4" s="1215" t="s">
        <v>812</v>
      </c>
      <c r="H4" s="1212"/>
      <c r="I4" s="1211"/>
      <c r="J4" s="1143"/>
      <c r="K4" s="1211"/>
      <c r="L4" s="1212"/>
      <c r="M4" s="1141"/>
    </row>
    <row r="5" spans="1:21" ht="13.5" thickBot="1" x14ac:dyDescent="0.25"/>
    <row r="6" spans="1:21" ht="16.5" thickTop="1" x14ac:dyDescent="0.2">
      <c r="A6" s="1612" t="s">
        <v>4</v>
      </c>
      <c r="B6" s="1615" t="s">
        <v>5</v>
      </c>
      <c r="C6" s="1602" t="s">
        <v>6</v>
      </c>
      <c r="D6" s="1598"/>
      <c r="E6" s="1596" t="s">
        <v>7</v>
      </c>
      <c r="F6" s="1603"/>
      <c r="G6" s="1602" t="s">
        <v>8</v>
      </c>
      <c r="H6" s="1598"/>
      <c r="I6" s="1596" t="s">
        <v>9</v>
      </c>
      <c r="J6" s="1603"/>
      <c r="K6" s="1602" t="s">
        <v>10</v>
      </c>
      <c r="L6" s="1598"/>
      <c r="M6" s="1596" t="s">
        <v>11</v>
      </c>
      <c r="N6" s="1603"/>
      <c r="O6" s="1602" t="s">
        <v>12</v>
      </c>
      <c r="P6" s="1598"/>
      <c r="Q6" s="1604" t="s">
        <v>13</v>
      </c>
      <c r="R6" s="1605"/>
      <c r="S6" s="1596" t="s">
        <v>18</v>
      </c>
      <c r="T6" s="1597"/>
      <c r="U6" s="1598"/>
    </row>
    <row r="7" spans="1:21" ht="30" customHeight="1" x14ac:dyDescent="0.2">
      <c r="A7" s="1613"/>
      <c r="B7" s="1616"/>
      <c r="C7" s="1618" t="s">
        <v>802</v>
      </c>
      <c r="D7" s="1619"/>
      <c r="E7" s="1610" t="s">
        <v>803</v>
      </c>
      <c r="F7" s="1611"/>
      <c r="G7" s="1608" t="s">
        <v>816</v>
      </c>
      <c r="H7" s="1609"/>
      <c r="I7" s="1610" t="s">
        <v>817</v>
      </c>
      <c r="J7" s="1611"/>
      <c r="K7" s="1608" t="s">
        <v>818</v>
      </c>
      <c r="L7" s="1609"/>
      <c r="M7" s="1610" t="s">
        <v>819</v>
      </c>
      <c r="N7" s="1611"/>
      <c r="O7" s="1608" t="s">
        <v>820</v>
      </c>
      <c r="P7" s="1609"/>
      <c r="Q7" s="1606" t="s">
        <v>820</v>
      </c>
      <c r="R7" s="1607"/>
      <c r="S7" s="1599"/>
      <c r="T7" s="1600"/>
      <c r="U7" s="1601"/>
    </row>
    <row r="8" spans="1:21" ht="6.75" customHeight="1" x14ac:dyDescent="0.2">
      <c r="A8" s="1614"/>
      <c r="B8" s="1617"/>
      <c r="C8" s="1164"/>
      <c r="D8" s="1165"/>
      <c r="E8" s="1166"/>
      <c r="F8" s="1167"/>
      <c r="G8" s="1168"/>
      <c r="H8" s="1169"/>
      <c r="I8" s="1166"/>
      <c r="J8" s="1167"/>
      <c r="K8" s="1168"/>
      <c r="L8" s="1169"/>
      <c r="M8" s="1166"/>
      <c r="N8" s="1167"/>
      <c r="O8" s="1168"/>
      <c r="P8" s="1169"/>
      <c r="Q8" s="1166"/>
      <c r="R8" s="1169"/>
      <c r="S8" s="1168"/>
      <c r="T8" s="1170"/>
      <c r="U8" s="1171"/>
    </row>
    <row r="9" spans="1:21" ht="15" customHeight="1" x14ac:dyDescent="0.2">
      <c r="A9" s="1172"/>
      <c r="B9" s="1173"/>
      <c r="C9" s="1164" t="s">
        <v>19</v>
      </c>
      <c r="D9" s="1165" t="s">
        <v>20</v>
      </c>
      <c r="E9" s="1174" t="s">
        <v>19</v>
      </c>
      <c r="F9" s="1175" t="s">
        <v>20</v>
      </c>
      <c r="G9" s="1164" t="s">
        <v>19</v>
      </c>
      <c r="H9" s="1165" t="s">
        <v>20</v>
      </c>
      <c r="I9" s="1174" t="s">
        <v>19</v>
      </c>
      <c r="J9" s="1175" t="s">
        <v>20</v>
      </c>
      <c r="K9" s="1164" t="s">
        <v>19</v>
      </c>
      <c r="L9" s="1165" t="s">
        <v>20</v>
      </c>
      <c r="M9" s="1174" t="s">
        <v>19</v>
      </c>
      <c r="N9" s="1175" t="s">
        <v>20</v>
      </c>
      <c r="O9" s="1164" t="s">
        <v>19</v>
      </c>
      <c r="P9" s="1165" t="s">
        <v>20</v>
      </c>
      <c r="Q9" s="1174" t="s">
        <v>19</v>
      </c>
      <c r="R9" s="1165" t="s">
        <v>20</v>
      </c>
      <c r="S9" s="1164" t="s">
        <v>19</v>
      </c>
      <c r="T9" s="1176" t="s">
        <v>21</v>
      </c>
      <c r="U9" s="1210" t="s">
        <v>22</v>
      </c>
    </row>
    <row r="10" spans="1:21" ht="2.25" customHeight="1" thickBot="1" x14ac:dyDescent="0.25">
      <c r="A10" s="1177"/>
      <c r="B10" s="1178"/>
      <c r="C10" s="1179"/>
      <c r="D10" s="1180"/>
      <c r="E10" s="1179"/>
      <c r="F10" s="1181"/>
      <c r="G10" s="1179"/>
      <c r="H10" s="1180"/>
      <c r="I10" s="1179"/>
      <c r="J10" s="1181"/>
      <c r="K10" s="1179"/>
      <c r="L10" s="1180"/>
      <c r="M10" s="1179"/>
      <c r="N10" s="1181"/>
      <c r="O10" s="1179"/>
      <c r="P10" s="1180"/>
      <c r="Q10" s="1179"/>
      <c r="R10" s="1180"/>
      <c r="S10" s="1179"/>
      <c r="T10" s="1182"/>
      <c r="U10" s="1183"/>
    </row>
    <row r="11" spans="1:21" ht="50.25" customHeight="1" thickTop="1" x14ac:dyDescent="0.2">
      <c r="A11" s="1145">
        <v>1</v>
      </c>
      <c r="B11" s="1199" t="s">
        <v>805</v>
      </c>
      <c r="C11" s="1163">
        <v>1</v>
      </c>
      <c r="D11" s="1149">
        <v>35061</v>
      </c>
      <c r="E11" s="1162">
        <v>1</v>
      </c>
      <c r="F11" s="1147">
        <v>39960</v>
      </c>
      <c r="G11" s="1163">
        <v>2</v>
      </c>
      <c r="H11" s="1149">
        <v>10917</v>
      </c>
      <c r="I11" s="1162">
        <v>3</v>
      </c>
      <c r="J11" s="1147">
        <v>13372</v>
      </c>
      <c r="K11" s="1163">
        <v>5</v>
      </c>
      <c r="L11" s="1149">
        <v>13231</v>
      </c>
      <c r="M11" s="1162">
        <v>2</v>
      </c>
      <c r="N11" s="1147">
        <v>17730</v>
      </c>
      <c r="O11" s="1163">
        <v>2</v>
      </c>
      <c r="P11" s="1149">
        <v>14245</v>
      </c>
      <c r="Q11" s="1162">
        <v>3</v>
      </c>
      <c r="R11" s="1147">
        <v>16850</v>
      </c>
      <c r="S11" s="1189">
        <f t="shared" ref="S11:T17" si="0">IF(ISNUMBER(C11)=TRUE,SUM(C11,E11,G11,I11,K11,M11,O11,Q11),"")</f>
        <v>19</v>
      </c>
      <c r="T11" s="1188">
        <f t="shared" si="0"/>
        <v>161366</v>
      </c>
      <c r="U11" s="1202">
        <v>1</v>
      </c>
    </row>
    <row r="12" spans="1:21" ht="51" customHeight="1" x14ac:dyDescent="0.2">
      <c r="A12" s="1151">
        <v>2</v>
      </c>
      <c r="B12" s="1200" t="s">
        <v>799</v>
      </c>
      <c r="C12" s="1161">
        <v>2</v>
      </c>
      <c r="D12" s="1155">
        <v>26649</v>
      </c>
      <c r="E12" s="1160">
        <v>4</v>
      </c>
      <c r="F12" s="1154">
        <v>34627</v>
      </c>
      <c r="G12" s="1161">
        <v>1</v>
      </c>
      <c r="H12" s="1155">
        <v>11713</v>
      </c>
      <c r="I12" s="1160">
        <v>1</v>
      </c>
      <c r="J12" s="1154">
        <v>26011</v>
      </c>
      <c r="K12" s="1161">
        <v>2</v>
      </c>
      <c r="L12" s="1155">
        <v>15122</v>
      </c>
      <c r="M12" s="1160">
        <v>4</v>
      </c>
      <c r="N12" s="1154">
        <v>14491</v>
      </c>
      <c r="O12" s="1161">
        <v>4</v>
      </c>
      <c r="P12" s="1155">
        <v>8598</v>
      </c>
      <c r="Q12" s="1160">
        <v>1</v>
      </c>
      <c r="R12" s="1154">
        <v>14845</v>
      </c>
      <c r="S12" s="1190">
        <f t="shared" si="0"/>
        <v>19</v>
      </c>
      <c r="T12" s="1191">
        <f t="shared" si="0"/>
        <v>152056</v>
      </c>
      <c r="U12" s="1202">
        <v>2</v>
      </c>
    </row>
    <row r="13" spans="1:21" ht="49.5" customHeight="1" x14ac:dyDescent="0.2">
      <c r="A13" s="1151">
        <v>3</v>
      </c>
      <c r="B13" s="1200" t="s">
        <v>804</v>
      </c>
      <c r="C13" s="1161">
        <v>5</v>
      </c>
      <c r="D13" s="1155">
        <v>26358</v>
      </c>
      <c r="E13" s="1160">
        <v>5</v>
      </c>
      <c r="F13" s="1154">
        <v>32899</v>
      </c>
      <c r="G13" s="1161">
        <v>4</v>
      </c>
      <c r="H13" s="1155">
        <v>10250</v>
      </c>
      <c r="I13" s="1160">
        <v>2</v>
      </c>
      <c r="J13" s="1154">
        <v>23408</v>
      </c>
      <c r="K13" s="1161">
        <v>3</v>
      </c>
      <c r="L13" s="1155">
        <v>14358</v>
      </c>
      <c r="M13" s="1160">
        <v>3</v>
      </c>
      <c r="N13" s="1154">
        <v>16132</v>
      </c>
      <c r="O13" s="1161">
        <v>1</v>
      </c>
      <c r="P13" s="1155">
        <v>19352</v>
      </c>
      <c r="Q13" s="1160">
        <v>4</v>
      </c>
      <c r="R13" s="1154">
        <v>10077</v>
      </c>
      <c r="S13" s="1190">
        <f t="shared" si="0"/>
        <v>27</v>
      </c>
      <c r="T13" s="1191">
        <f t="shared" si="0"/>
        <v>152834</v>
      </c>
      <c r="U13" s="1202">
        <v>3</v>
      </c>
    </row>
    <row r="14" spans="1:21" ht="51.75" customHeight="1" x14ac:dyDescent="0.2">
      <c r="A14" s="1151">
        <v>4</v>
      </c>
      <c r="B14" s="1200" t="s">
        <v>801</v>
      </c>
      <c r="C14" s="1161">
        <v>7</v>
      </c>
      <c r="D14" s="1155">
        <v>17791</v>
      </c>
      <c r="E14" s="1160">
        <v>3</v>
      </c>
      <c r="F14" s="1154">
        <v>34969</v>
      </c>
      <c r="G14" s="1161">
        <v>3</v>
      </c>
      <c r="H14" s="1155">
        <v>10748</v>
      </c>
      <c r="I14" s="1160">
        <v>5</v>
      </c>
      <c r="J14" s="1154">
        <v>10927</v>
      </c>
      <c r="K14" s="1161">
        <v>1</v>
      </c>
      <c r="L14" s="1155">
        <v>17348</v>
      </c>
      <c r="M14" s="1160">
        <v>1</v>
      </c>
      <c r="N14" s="1154">
        <v>18206</v>
      </c>
      <c r="O14" s="1161">
        <v>5</v>
      </c>
      <c r="P14" s="1155">
        <v>8603</v>
      </c>
      <c r="Q14" s="1160">
        <v>2</v>
      </c>
      <c r="R14" s="1154">
        <v>23035</v>
      </c>
      <c r="S14" s="1190">
        <f t="shared" si="0"/>
        <v>27</v>
      </c>
      <c r="T14" s="1191">
        <f t="shared" si="0"/>
        <v>141627</v>
      </c>
      <c r="U14" s="1202">
        <v>4</v>
      </c>
    </row>
    <row r="15" spans="1:21" ht="51" customHeight="1" x14ac:dyDescent="0.2">
      <c r="A15" s="1151">
        <v>5</v>
      </c>
      <c r="B15" s="1200" t="s">
        <v>806</v>
      </c>
      <c r="C15" s="1161">
        <v>6</v>
      </c>
      <c r="D15" s="1155">
        <v>24882</v>
      </c>
      <c r="E15" s="1160">
        <v>2</v>
      </c>
      <c r="F15" s="1154">
        <v>36244</v>
      </c>
      <c r="G15" s="1161">
        <v>7</v>
      </c>
      <c r="H15" s="1155">
        <v>6910</v>
      </c>
      <c r="I15" s="1160">
        <v>7</v>
      </c>
      <c r="J15" s="1154">
        <v>9901</v>
      </c>
      <c r="K15" s="1161">
        <v>4</v>
      </c>
      <c r="L15" s="1155">
        <v>13758</v>
      </c>
      <c r="M15" s="1160">
        <v>5</v>
      </c>
      <c r="N15" s="1154">
        <v>13498</v>
      </c>
      <c r="O15" s="1161">
        <v>3</v>
      </c>
      <c r="P15" s="1155">
        <v>8964</v>
      </c>
      <c r="Q15" s="1160">
        <v>5</v>
      </c>
      <c r="R15" s="1154">
        <v>7257</v>
      </c>
      <c r="S15" s="1190">
        <f t="shared" si="0"/>
        <v>39</v>
      </c>
      <c r="T15" s="1191">
        <f t="shared" si="0"/>
        <v>121414</v>
      </c>
      <c r="U15" s="1202">
        <v>5</v>
      </c>
    </row>
    <row r="16" spans="1:21" ht="51.75" customHeight="1" x14ac:dyDescent="0.2">
      <c r="A16" s="1151">
        <v>6</v>
      </c>
      <c r="B16" s="1200" t="s">
        <v>807</v>
      </c>
      <c r="C16" s="1161">
        <v>4</v>
      </c>
      <c r="D16" s="1155">
        <v>27892</v>
      </c>
      <c r="E16" s="1160">
        <v>7</v>
      </c>
      <c r="F16" s="1154">
        <v>28129</v>
      </c>
      <c r="G16" s="1161">
        <v>6</v>
      </c>
      <c r="H16" s="1155">
        <v>7641</v>
      </c>
      <c r="I16" s="1160">
        <v>6</v>
      </c>
      <c r="J16" s="1154">
        <v>9358</v>
      </c>
      <c r="K16" s="1161">
        <v>6</v>
      </c>
      <c r="L16" s="1155">
        <v>9467</v>
      </c>
      <c r="M16" s="1160">
        <v>6</v>
      </c>
      <c r="N16" s="1154">
        <v>7457</v>
      </c>
      <c r="O16" s="1161">
        <v>6</v>
      </c>
      <c r="P16" s="1155">
        <v>6583</v>
      </c>
      <c r="Q16" s="1160">
        <v>6</v>
      </c>
      <c r="R16" s="1154">
        <v>6255</v>
      </c>
      <c r="S16" s="1190">
        <f t="shared" si="0"/>
        <v>47</v>
      </c>
      <c r="T16" s="1191">
        <f t="shared" si="0"/>
        <v>102782</v>
      </c>
      <c r="U16" s="1202">
        <v>6</v>
      </c>
    </row>
    <row r="17" spans="1:21" ht="51.75" customHeight="1" thickBot="1" x14ac:dyDescent="0.25">
      <c r="A17" s="1192">
        <v>7</v>
      </c>
      <c r="B17" s="1201" t="s">
        <v>800</v>
      </c>
      <c r="C17" s="1193">
        <v>3</v>
      </c>
      <c r="D17" s="1194">
        <v>25790</v>
      </c>
      <c r="E17" s="1195">
        <v>6</v>
      </c>
      <c r="F17" s="1196">
        <v>31353</v>
      </c>
      <c r="G17" s="1193">
        <v>5</v>
      </c>
      <c r="H17" s="1194">
        <v>9954</v>
      </c>
      <c r="I17" s="1195">
        <v>4</v>
      </c>
      <c r="J17" s="1196">
        <v>13912</v>
      </c>
      <c r="K17" s="1193">
        <v>8</v>
      </c>
      <c r="L17" s="1194"/>
      <c r="M17" s="1195">
        <v>8</v>
      </c>
      <c r="N17" s="1196"/>
      <c r="O17" s="1193">
        <v>8</v>
      </c>
      <c r="P17" s="1194"/>
      <c r="Q17" s="1195">
        <v>8</v>
      </c>
      <c r="R17" s="1196"/>
      <c r="S17" s="1197">
        <f t="shared" si="0"/>
        <v>50</v>
      </c>
      <c r="T17" s="1198">
        <f t="shared" si="0"/>
        <v>81009</v>
      </c>
      <c r="U17" s="1203">
        <v>7</v>
      </c>
    </row>
  </sheetData>
  <sortState xmlns:xlrd2="http://schemas.microsoft.com/office/spreadsheetml/2017/richdata2" ref="B11:T17">
    <sortCondition ref="S11:S17"/>
    <sortCondition descending="1" ref="T11:T17"/>
  </sortState>
  <mergeCells count="19">
    <mergeCell ref="A6:A8"/>
    <mergeCell ref="B6:B8"/>
    <mergeCell ref="C6:D6"/>
    <mergeCell ref="E6:F6"/>
    <mergeCell ref="C7:D7"/>
    <mergeCell ref="E7:F7"/>
    <mergeCell ref="S6:U7"/>
    <mergeCell ref="G6:H6"/>
    <mergeCell ref="I6:J6"/>
    <mergeCell ref="K6:L6"/>
    <mergeCell ref="M6:N6"/>
    <mergeCell ref="O6:P6"/>
    <mergeCell ref="Q6:R6"/>
    <mergeCell ref="Q7:R7"/>
    <mergeCell ref="K7:L7"/>
    <mergeCell ref="M7:N7"/>
    <mergeCell ref="G7:H7"/>
    <mergeCell ref="I7:J7"/>
    <mergeCell ref="O7:P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433D-A645-4CE6-A839-E5E6B3A4E736}">
  <dimension ref="A1:V39"/>
  <sheetViews>
    <sheetView topLeftCell="A6" workbookViewId="0">
      <selection activeCell="W12" sqref="W12"/>
    </sheetView>
  </sheetViews>
  <sheetFormatPr defaultRowHeight="12.75" x14ac:dyDescent="0.2"/>
  <cols>
    <col min="1" max="1" width="4.140625" customWidth="1"/>
    <col min="2" max="2" width="21.140625" customWidth="1"/>
    <col min="3" max="3" width="30.85546875" customWidth="1"/>
    <col min="4" max="4" width="4.5703125" customWidth="1"/>
    <col min="5" max="5" width="7.7109375" customWidth="1"/>
    <col min="6" max="6" width="4.85546875" customWidth="1"/>
    <col min="7" max="7" width="7.5703125" customWidth="1"/>
    <col min="8" max="8" width="4.7109375" customWidth="1"/>
    <col min="9" max="9" width="7.42578125" customWidth="1"/>
    <col min="10" max="10" width="4.5703125" customWidth="1"/>
    <col min="11" max="11" width="8" customWidth="1"/>
    <col min="12" max="12" width="4.7109375" customWidth="1"/>
    <col min="13" max="13" width="7.7109375" customWidth="1"/>
    <col min="14" max="14" width="5" customWidth="1"/>
    <col min="15" max="15" width="7.7109375" customWidth="1"/>
    <col min="16" max="16" width="4.85546875" customWidth="1"/>
    <col min="17" max="17" width="7.85546875" customWidth="1"/>
    <col min="18" max="18" width="4.7109375" customWidth="1"/>
    <col min="19" max="19" width="7.85546875" customWidth="1"/>
    <col min="20" max="20" width="4.7109375" customWidth="1"/>
    <col min="21" max="21" width="9.7109375" customWidth="1"/>
    <col min="22" max="22" width="7.140625" customWidth="1"/>
  </cols>
  <sheetData>
    <row r="1" spans="1:22" x14ac:dyDescent="0.2">
      <c r="A1" s="1139"/>
      <c r="B1" s="1139"/>
      <c r="C1" s="1139"/>
      <c r="D1" s="1139"/>
      <c r="E1" s="1139"/>
      <c r="F1" s="1139"/>
      <c r="G1" s="1139"/>
      <c r="H1" s="1139"/>
      <c r="I1" s="1139"/>
      <c r="J1" s="1139"/>
      <c r="K1" s="1139"/>
      <c r="L1" s="1139"/>
      <c r="M1" s="1139"/>
      <c r="N1" s="1139"/>
      <c r="O1" s="1142"/>
    </row>
    <row r="2" spans="1:22" ht="21.75" customHeight="1" x14ac:dyDescent="0.35">
      <c r="A2" s="1140"/>
      <c r="B2" s="1622"/>
      <c r="C2" s="1622"/>
      <c r="D2" s="1141"/>
      <c r="E2" s="1142"/>
      <c r="F2" s="1141"/>
      <c r="G2" s="1213" t="s">
        <v>808</v>
      </c>
      <c r="H2" s="1211"/>
      <c r="I2" s="1213"/>
      <c r="J2" s="1211"/>
      <c r="K2" s="1143"/>
      <c r="L2" s="1211"/>
      <c r="M2" s="1212"/>
      <c r="N2" s="1141"/>
      <c r="O2" s="1142"/>
    </row>
    <row r="3" spans="1:22" ht="21" customHeight="1" x14ac:dyDescent="0.35">
      <c r="A3" s="1140"/>
      <c r="B3" s="1623"/>
      <c r="C3" s="1623"/>
      <c r="D3" s="1211" t="s">
        <v>0</v>
      </c>
      <c r="E3" s="1212"/>
      <c r="F3" s="1211"/>
      <c r="G3" s="1216" t="s">
        <v>809</v>
      </c>
      <c r="H3" s="1214"/>
      <c r="I3" s="1212"/>
      <c r="J3" s="1211"/>
      <c r="K3" s="1143"/>
      <c r="L3" s="1211"/>
      <c r="M3" s="1212"/>
      <c r="N3" s="1141"/>
      <c r="O3" s="1142"/>
    </row>
    <row r="4" spans="1:22" ht="21.75" customHeight="1" x14ac:dyDescent="0.35">
      <c r="A4" s="1140"/>
      <c r="B4" s="1144"/>
      <c r="C4" s="1141"/>
      <c r="D4" s="1211" t="s">
        <v>618</v>
      </c>
      <c r="E4" s="1212"/>
      <c r="F4" s="1211"/>
      <c r="G4" s="1212"/>
      <c r="H4" s="1215" t="s">
        <v>446</v>
      </c>
      <c r="I4" s="1212"/>
      <c r="J4" s="1211"/>
      <c r="K4" s="1143"/>
      <c r="L4" s="1211"/>
      <c r="M4" s="1212"/>
      <c r="N4" s="1141"/>
    </row>
    <row r="6" spans="1:22" ht="13.5" thickBot="1" x14ac:dyDescent="0.25"/>
    <row r="7" spans="1:22" ht="18.75" thickTop="1" x14ac:dyDescent="0.2">
      <c r="A7" s="1624" t="s">
        <v>4</v>
      </c>
      <c r="B7" s="1626" t="s">
        <v>27</v>
      </c>
      <c r="C7" s="1628" t="s">
        <v>5</v>
      </c>
      <c r="D7" s="1630" t="s">
        <v>6</v>
      </c>
      <c r="E7" s="1631"/>
      <c r="F7" s="1620" t="s">
        <v>7</v>
      </c>
      <c r="G7" s="1621"/>
      <c r="H7" s="1630" t="s">
        <v>8</v>
      </c>
      <c r="I7" s="1631"/>
      <c r="J7" s="1620" t="s">
        <v>9</v>
      </c>
      <c r="K7" s="1621"/>
      <c r="L7" s="1630" t="s">
        <v>10</v>
      </c>
      <c r="M7" s="1631"/>
      <c r="N7" s="1620" t="s">
        <v>11</v>
      </c>
      <c r="O7" s="1621"/>
      <c r="P7" s="1630" t="s">
        <v>12</v>
      </c>
      <c r="Q7" s="1631"/>
      <c r="R7" s="1620" t="s">
        <v>13</v>
      </c>
      <c r="S7" s="1621"/>
      <c r="T7" s="1596" t="s">
        <v>18</v>
      </c>
      <c r="U7" s="1597"/>
      <c r="V7" s="1598"/>
    </row>
    <row r="8" spans="1:22" ht="29.25" customHeight="1" x14ac:dyDescent="0.2">
      <c r="A8" s="1625"/>
      <c r="B8" s="1627"/>
      <c r="C8" s="1629"/>
      <c r="D8" s="1618" t="s">
        <v>802</v>
      </c>
      <c r="E8" s="1619"/>
      <c r="F8" s="1610" t="s">
        <v>803</v>
      </c>
      <c r="G8" s="1611"/>
      <c r="H8" s="1608" t="s">
        <v>816</v>
      </c>
      <c r="I8" s="1609"/>
      <c r="J8" s="1610" t="s">
        <v>817</v>
      </c>
      <c r="K8" s="1611"/>
      <c r="L8" s="1608" t="s">
        <v>818</v>
      </c>
      <c r="M8" s="1609"/>
      <c r="N8" s="1610" t="s">
        <v>819</v>
      </c>
      <c r="O8" s="1611"/>
      <c r="P8" s="1608" t="s">
        <v>820</v>
      </c>
      <c r="Q8" s="1609"/>
      <c r="R8" s="1610" t="s">
        <v>820</v>
      </c>
      <c r="S8" s="1609"/>
      <c r="T8" s="1599"/>
      <c r="U8" s="1600"/>
      <c r="V8" s="1601"/>
    </row>
    <row r="9" spans="1:22" x14ac:dyDescent="0.2">
      <c r="A9" s="1625"/>
      <c r="B9" s="1627"/>
      <c r="C9" s="1629"/>
      <c r="D9" s="1217"/>
      <c r="E9" s="1218"/>
      <c r="F9" s="1217"/>
      <c r="G9" s="1219"/>
      <c r="H9" s="1220"/>
      <c r="I9" s="1218"/>
      <c r="J9" s="1217"/>
      <c r="K9" s="1219"/>
      <c r="L9" s="1220"/>
      <c r="M9" s="1218"/>
      <c r="N9" s="1217"/>
      <c r="O9" s="1221"/>
      <c r="P9" s="1220"/>
      <c r="Q9" s="1218"/>
      <c r="R9" s="1217"/>
      <c r="S9" s="1219"/>
      <c r="T9" s="1220"/>
      <c r="U9" s="1222"/>
      <c r="V9" s="1184"/>
    </row>
    <row r="10" spans="1:22" ht="15.75" x14ac:dyDescent="0.2">
      <c r="A10" s="1172"/>
      <c r="B10" s="1223"/>
      <c r="C10" s="1185"/>
      <c r="D10" s="1224" t="s">
        <v>19</v>
      </c>
      <c r="E10" s="1225" t="s">
        <v>20</v>
      </c>
      <c r="F10" s="1224" t="s">
        <v>19</v>
      </c>
      <c r="G10" s="1226" t="s">
        <v>20</v>
      </c>
      <c r="H10" s="1227" t="s">
        <v>19</v>
      </c>
      <c r="I10" s="1225" t="s">
        <v>20</v>
      </c>
      <c r="J10" s="1224" t="s">
        <v>19</v>
      </c>
      <c r="K10" s="1226" t="s">
        <v>20</v>
      </c>
      <c r="L10" s="1227" t="s">
        <v>19</v>
      </c>
      <c r="M10" s="1225" t="s">
        <v>20</v>
      </c>
      <c r="N10" s="1224" t="s">
        <v>19</v>
      </c>
      <c r="O10" s="1228" t="s">
        <v>20</v>
      </c>
      <c r="P10" s="1227" t="s">
        <v>19</v>
      </c>
      <c r="Q10" s="1225" t="s">
        <v>20</v>
      </c>
      <c r="R10" s="1224" t="s">
        <v>19</v>
      </c>
      <c r="S10" s="1226" t="s">
        <v>20</v>
      </c>
      <c r="T10" s="1227" t="s">
        <v>19</v>
      </c>
      <c r="U10" s="1229" t="s">
        <v>21</v>
      </c>
      <c r="V10" s="1238" t="s">
        <v>22</v>
      </c>
    </row>
    <row r="11" spans="1:22" ht="16.5" thickBot="1" x14ac:dyDescent="0.25">
      <c r="A11" s="1177"/>
      <c r="B11" s="1186"/>
      <c r="C11" s="1187"/>
      <c r="D11" s="1179"/>
      <c r="E11" s="1230"/>
      <c r="F11" s="1179"/>
      <c r="G11" s="1231"/>
      <c r="H11" s="1179"/>
      <c r="I11" s="1230"/>
      <c r="J11" s="1179"/>
      <c r="K11" s="1231"/>
      <c r="L11" s="1179"/>
      <c r="M11" s="1230"/>
      <c r="N11" s="1179"/>
      <c r="O11" s="1231"/>
      <c r="P11" s="1179"/>
      <c r="Q11" s="1230"/>
      <c r="R11" s="1179"/>
      <c r="S11" s="1231"/>
      <c r="T11" s="1179"/>
      <c r="U11" s="1232"/>
      <c r="V11" s="1183"/>
    </row>
    <row r="12" spans="1:22" ht="16.5" thickTop="1" x14ac:dyDescent="0.2">
      <c r="A12" s="1145">
        <v>1</v>
      </c>
      <c r="B12" s="1204" t="s">
        <v>833</v>
      </c>
      <c r="C12" s="1146" t="s">
        <v>547</v>
      </c>
      <c r="D12" s="1162">
        <v>1</v>
      </c>
      <c r="E12" s="1147">
        <v>13928</v>
      </c>
      <c r="F12" s="1163">
        <v>1</v>
      </c>
      <c r="G12" s="1148">
        <v>14466</v>
      </c>
      <c r="H12" s="1162">
        <v>1</v>
      </c>
      <c r="I12" s="1147">
        <v>4666</v>
      </c>
      <c r="J12" s="1163">
        <v>4</v>
      </c>
      <c r="K12" s="1149">
        <v>3693</v>
      </c>
      <c r="L12" s="1162">
        <v>2</v>
      </c>
      <c r="M12" s="1147">
        <v>4642</v>
      </c>
      <c r="N12" s="1163">
        <v>2</v>
      </c>
      <c r="O12" s="1149">
        <v>6681</v>
      </c>
      <c r="P12" s="1162">
        <v>2</v>
      </c>
      <c r="Q12" s="1147">
        <v>5759</v>
      </c>
      <c r="R12" s="1163">
        <v>3</v>
      </c>
      <c r="S12" s="1149">
        <v>3899</v>
      </c>
      <c r="T12" s="1233">
        <f t="shared" ref="T12:T34" si="0">D12+F12+H12+J12+L12+N12+P12+R12</f>
        <v>16</v>
      </c>
      <c r="U12" s="1188">
        <f t="shared" ref="U12:U34" si="1">E12+G12+I12+K12+M12+O12+Q12+S12</f>
        <v>57734</v>
      </c>
      <c r="V12" s="1239">
        <v>1</v>
      </c>
    </row>
    <row r="13" spans="1:22" ht="15.75" x14ac:dyDescent="0.2">
      <c r="A13" s="1145">
        <v>2</v>
      </c>
      <c r="B13" s="1205" t="s">
        <v>826</v>
      </c>
      <c r="C13" s="1146" t="s">
        <v>799</v>
      </c>
      <c r="D13" s="1160">
        <v>4</v>
      </c>
      <c r="E13" s="1154">
        <v>10206</v>
      </c>
      <c r="F13" s="1161">
        <v>2</v>
      </c>
      <c r="G13" s="1155">
        <v>13651</v>
      </c>
      <c r="H13" s="1160">
        <v>1</v>
      </c>
      <c r="I13" s="1154">
        <v>5174</v>
      </c>
      <c r="J13" s="1161">
        <v>1</v>
      </c>
      <c r="K13" s="1155">
        <v>11355</v>
      </c>
      <c r="L13" s="1160">
        <v>4</v>
      </c>
      <c r="M13" s="1154">
        <v>4255</v>
      </c>
      <c r="N13" s="1161">
        <v>4</v>
      </c>
      <c r="O13" s="1155">
        <v>6120</v>
      </c>
      <c r="P13" s="1160">
        <v>2</v>
      </c>
      <c r="Q13" s="1154">
        <v>5075</v>
      </c>
      <c r="R13" s="1161">
        <v>4</v>
      </c>
      <c r="S13" s="1155">
        <v>2755</v>
      </c>
      <c r="T13" s="1233">
        <f t="shared" si="0"/>
        <v>22</v>
      </c>
      <c r="U13" s="1188">
        <f t="shared" si="1"/>
        <v>58591</v>
      </c>
      <c r="V13" s="1239">
        <v>2</v>
      </c>
    </row>
    <row r="14" spans="1:22" ht="15.75" x14ac:dyDescent="0.2">
      <c r="A14" s="1145">
        <v>3</v>
      </c>
      <c r="B14" s="1205" t="s">
        <v>830</v>
      </c>
      <c r="C14" s="1146" t="s">
        <v>547</v>
      </c>
      <c r="D14" s="1160">
        <v>1</v>
      </c>
      <c r="E14" s="1154">
        <v>14454</v>
      </c>
      <c r="F14" s="1161">
        <v>1</v>
      </c>
      <c r="G14" s="1155">
        <v>11649</v>
      </c>
      <c r="H14" s="1160">
        <v>2</v>
      </c>
      <c r="I14" s="1154">
        <v>4201</v>
      </c>
      <c r="J14" s="1161">
        <v>2</v>
      </c>
      <c r="K14" s="1155">
        <v>4314</v>
      </c>
      <c r="L14" s="1160">
        <v>6</v>
      </c>
      <c r="M14" s="1154">
        <v>4595</v>
      </c>
      <c r="N14" s="1161">
        <v>4</v>
      </c>
      <c r="O14" s="1155">
        <v>3316</v>
      </c>
      <c r="P14" s="1160">
        <v>4</v>
      </c>
      <c r="Q14" s="1154">
        <v>4697</v>
      </c>
      <c r="R14" s="1161">
        <v>2</v>
      </c>
      <c r="S14" s="1155">
        <v>9397</v>
      </c>
      <c r="T14" s="1233">
        <f t="shared" si="0"/>
        <v>22</v>
      </c>
      <c r="U14" s="1188">
        <f t="shared" si="1"/>
        <v>56623</v>
      </c>
      <c r="V14" s="1239">
        <v>3</v>
      </c>
    </row>
    <row r="15" spans="1:22" ht="15.75" x14ac:dyDescent="0.2">
      <c r="A15" s="1145">
        <v>4</v>
      </c>
      <c r="B15" s="1205" t="s">
        <v>821</v>
      </c>
      <c r="C15" s="1153" t="s">
        <v>99</v>
      </c>
      <c r="D15" s="1160">
        <v>6</v>
      </c>
      <c r="E15" s="1154">
        <v>7796</v>
      </c>
      <c r="F15" s="1161">
        <v>5</v>
      </c>
      <c r="G15" s="1155">
        <v>11655</v>
      </c>
      <c r="H15" s="1160">
        <v>3</v>
      </c>
      <c r="I15" s="1154">
        <v>4100</v>
      </c>
      <c r="J15" s="1161">
        <v>3</v>
      </c>
      <c r="K15" s="1155">
        <v>5139</v>
      </c>
      <c r="L15" s="1160">
        <v>3</v>
      </c>
      <c r="M15" s="1154">
        <v>4385</v>
      </c>
      <c r="N15" s="1161">
        <v>1</v>
      </c>
      <c r="O15" s="1155">
        <v>8030</v>
      </c>
      <c r="P15" s="1160">
        <v>1</v>
      </c>
      <c r="Q15" s="1154">
        <v>8685</v>
      </c>
      <c r="R15" s="1161">
        <v>2</v>
      </c>
      <c r="S15" s="1155">
        <v>4014</v>
      </c>
      <c r="T15" s="1233">
        <f t="shared" si="0"/>
        <v>24</v>
      </c>
      <c r="U15" s="1188">
        <f t="shared" si="1"/>
        <v>53804</v>
      </c>
      <c r="V15" s="1239">
        <v>4</v>
      </c>
    </row>
    <row r="16" spans="1:22" ht="15.75" x14ac:dyDescent="0.2">
      <c r="A16" s="1145">
        <v>5</v>
      </c>
      <c r="B16" s="1474" t="s">
        <v>829</v>
      </c>
      <c r="C16" s="1153" t="s">
        <v>799</v>
      </c>
      <c r="D16" s="1160">
        <v>4</v>
      </c>
      <c r="E16" s="1154">
        <v>9175</v>
      </c>
      <c r="F16" s="1161">
        <v>3</v>
      </c>
      <c r="G16" s="1155">
        <v>10902</v>
      </c>
      <c r="H16" s="1160">
        <v>3</v>
      </c>
      <c r="I16" s="1154">
        <v>2930</v>
      </c>
      <c r="J16" s="1161">
        <v>2</v>
      </c>
      <c r="K16" s="1155">
        <v>10284</v>
      </c>
      <c r="L16" s="1160">
        <v>5</v>
      </c>
      <c r="M16" s="1154">
        <v>3753</v>
      </c>
      <c r="N16" s="1161">
        <v>2</v>
      </c>
      <c r="O16" s="1155">
        <v>4957</v>
      </c>
      <c r="P16" s="1160">
        <v>5</v>
      </c>
      <c r="Q16" s="1154">
        <v>1968</v>
      </c>
      <c r="R16" s="1161">
        <v>1</v>
      </c>
      <c r="S16" s="1155">
        <v>7136</v>
      </c>
      <c r="T16" s="1233">
        <f t="shared" si="0"/>
        <v>25</v>
      </c>
      <c r="U16" s="1188">
        <f t="shared" si="1"/>
        <v>51105</v>
      </c>
      <c r="V16" s="1239">
        <v>5</v>
      </c>
    </row>
    <row r="17" spans="1:22" ht="15.75" x14ac:dyDescent="0.2">
      <c r="A17" s="1145">
        <v>6</v>
      </c>
      <c r="B17" s="1205" t="s">
        <v>823</v>
      </c>
      <c r="C17" s="1153" t="s">
        <v>801</v>
      </c>
      <c r="D17" s="1160">
        <v>2</v>
      </c>
      <c r="E17" s="1154">
        <v>8539</v>
      </c>
      <c r="F17" s="1161">
        <v>4</v>
      </c>
      <c r="G17" s="1155">
        <v>12415</v>
      </c>
      <c r="H17" s="1160">
        <v>6</v>
      </c>
      <c r="I17" s="1154">
        <v>2677</v>
      </c>
      <c r="J17" s="1161">
        <v>4</v>
      </c>
      <c r="K17" s="1155">
        <v>3185</v>
      </c>
      <c r="L17" s="1160">
        <v>1</v>
      </c>
      <c r="M17" s="1154">
        <v>4857</v>
      </c>
      <c r="N17" s="1161">
        <v>2</v>
      </c>
      <c r="O17" s="1155">
        <v>5956</v>
      </c>
      <c r="P17" s="1160">
        <v>6</v>
      </c>
      <c r="Q17" s="1154">
        <v>3195</v>
      </c>
      <c r="R17" s="1161">
        <v>1</v>
      </c>
      <c r="S17" s="1155">
        <v>11011</v>
      </c>
      <c r="T17" s="1233">
        <f t="shared" si="0"/>
        <v>26</v>
      </c>
      <c r="U17" s="1188">
        <f t="shared" si="1"/>
        <v>51835</v>
      </c>
      <c r="V17" s="1239">
        <v>6</v>
      </c>
    </row>
    <row r="18" spans="1:22" ht="15.75" x14ac:dyDescent="0.2">
      <c r="A18" s="1145">
        <v>7</v>
      </c>
      <c r="B18" s="1205" t="s">
        <v>831</v>
      </c>
      <c r="C18" s="1153" t="s">
        <v>801</v>
      </c>
      <c r="D18" s="1160">
        <v>5</v>
      </c>
      <c r="E18" s="1154">
        <v>9252</v>
      </c>
      <c r="F18" s="1161">
        <v>1</v>
      </c>
      <c r="G18" s="1155">
        <v>14104</v>
      </c>
      <c r="H18" s="1160">
        <v>1</v>
      </c>
      <c r="I18" s="1154">
        <v>4042</v>
      </c>
      <c r="J18" s="1161">
        <v>5</v>
      </c>
      <c r="K18" s="1155">
        <v>5184</v>
      </c>
      <c r="L18" s="1160">
        <v>1</v>
      </c>
      <c r="M18" s="1154">
        <v>7204</v>
      </c>
      <c r="N18" s="1161">
        <v>3</v>
      </c>
      <c r="O18" s="1155">
        <v>6242</v>
      </c>
      <c r="P18" s="1160">
        <v>4</v>
      </c>
      <c r="Q18" s="1154">
        <v>2293</v>
      </c>
      <c r="R18" s="1161">
        <v>6</v>
      </c>
      <c r="S18" s="1155">
        <v>2543</v>
      </c>
      <c r="T18" s="1233">
        <f t="shared" si="0"/>
        <v>26</v>
      </c>
      <c r="U18" s="1188">
        <f t="shared" si="1"/>
        <v>50864</v>
      </c>
      <c r="V18" s="1239">
        <v>7</v>
      </c>
    </row>
    <row r="19" spans="1:22" ht="15.75" x14ac:dyDescent="0.2">
      <c r="A19" s="1145">
        <v>8</v>
      </c>
      <c r="B19" s="1209" t="s">
        <v>822</v>
      </c>
      <c r="C19" s="1153" t="s">
        <v>547</v>
      </c>
      <c r="D19" s="1160">
        <v>5</v>
      </c>
      <c r="E19" s="1154">
        <v>6679</v>
      </c>
      <c r="F19" s="1161">
        <v>2</v>
      </c>
      <c r="G19" s="1155">
        <v>13845</v>
      </c>
      <c r="H19" s="1160">
        <v>6</v>
      </c>
      <c r="I19" s="1154">
        <v>2050</v>
      </c>
      <c r="J19" s="1161">
        <v>4</v>
      </c>
      <c r="K19" s="1155">
        <v>5365</v>
      </c>
      <c r="L19" s="1160">
        <v>4</v>
      </c>
      <c r="M19" s="1154">
        <v>3994</v>
      </c>
      <c r="N19" s="1161">
        <v>1</v>
      </c>
      <c r="O19" s="1155">
        <v>7733</v>
      </c>
      <c r="P19" s="1160">
        <v>1</v>
      </c>
      <c r="Q19" s="1154">
        <v>3789</v>
      </c>
      <c r="R19" s="1161">
        <v>3</v>
      </c>
      <c r="S19" s="1155">
        <v>3554</v>
      </c>
      <c r="T19" s="1233">
        <f t="shared" si="0"/>
        <v>26</v>
      </c>
      <c r="U19" s="1188">
        <f t="shared" si="1"/>
        <v>47009</v>
      </c>
      <c r="V19" s="1239">
        <v>8</v>
      </c>
    </row>
    <row r="20" spans="1:22" ht="15.75" x14ac:dyDescent="0.2">
      <c r="A20" s="1145">
        <v>9</v>
      </c>
      <c r="B20" s="1205" t="s">
        <v>827</v>
      </c>
      <c r="C20" s="1153" t="s">
        <v>99</v>
      </c>
      <c r="D20" s="1160">
        <v>6</v>
      </c>
      <c r="E20" s="1154">
        <v>9112</v>
      </c>
      <c r="F20" s="1161">
        <v>5</v>
      </c>
      <c r="G20" s="1155">
        <v>12050</v>
      </c>
      <c r="H20" s="1160">
        <v>3</v>
      </c>
      <c r="I20" s="1154">
        <v>3531</v>
      </c>
      <c r="J20" s="1161">
        <v>1</v>
      </c>
      <c r="K20" s="1155">
        <v>14081</v>
      </c>
      <c r="L20" s="1160">
        <v>3</v>
      </c>
      <c r="M20" s="1154">
        <v>4598</v>
      </c>
      <c r="N20" s="1161">
        <v>3</v>
      </c>
      <c r="O20" s="1155">
        <v>4980</v>
      </c>
      <c r="P20" s="1160">
        <v>2</v>
      </c>
      <c r="Q20" s="1154">
        <v>3479</v>
      </c>
      <c r="R20" s="1161">
        <v>4</v>
      </c>
      <c r="S20" s="1155">
        <v>3120</v>
      </c>
      <c r="T20" s="1233">
        <f t="shared" si="0"/>
        <v>27</v>
      </c>
      <c r="U20" s="1188">
        <f t="shared" si="1"/>
        <v>54951</v>
      </c>
      <c r="V20" s="1239">
        <v>9</v>
      </c>
    </row>
    <row r="21" spans="1:22" ht="15.75" x14ac:dyDescent="0.2">
      <c r="A21" s="1145">
        <v>10</v>
      </c>
      <c r="B21" s="1205" t="s">
        <v>828</v>
      </c>
      <c r="C21" s="1153" t="s">
        <v>799</v>
      </c>
      <c r="D21" s="1160">
        <v>4</v>
      </c>
      <c r="E21" s="1154">
        <v>7268</v>
      </c>
      <c r="F21" s="1161">
        <v>7</v>
      </c>
      <c r="G21" s="1155">
        <v>10074</v>
      </c>
      <c r="H21" s="1160">
        <v>2</v>
      </c>
      <c r="I21" s="1154">
        <v>3609</v>
      </c>
      <c r="J21" s="1161">
        <v>1</v>
      </c>
      <c r="K21" s="1155">
        <v>4372</v>
      </c>
      <c r="L21" s="1160">
        <v>2</v>
      </c>
      <c r="M21" s="1154">
        <v>7114</v>
      </c>
      <c r="N21" s="1161">
        <v>6</v>
      </c>
      <c r="O21" s="1155">
        <v>3414</v>
      </c>
      <c r="P21" s="1160">
        <v>5</v>
      </c>
      <c r="Q21" s="1154">
        <v>1555</v>
      </c>
      <c r="R21" s="1161">
        <v>2</v>
      </c>
      <c r="S21" s="1155">
        <v>4954</v>
      </c>
      <c r="T21" s="1233">
        <f t="shared" si="0"/>
        <v>29</v>
      </c>
      <c r="U21" s="1188">
        <f t="shared" si="1"/>
        <v>42360</v>
      </c>
      <c r="V21" s="1239">
        <v>10</v>
      </c>
    </row>
    <row r="22" spans="1:22" ht="15.75" x14ac:dyDescent="0.2">
      <c r="A22" s="1145">
        <v>11</v>
      </c>
      <c r="B22" s="1205" t="s">
        <v>832</v>
      </c>
      <c r="C22" s="1153" t="s">
        <v>99</v>
      </c>
      <c r="D22" s="1160">
        <v>1</v>
      </c>
      <c r="E22" s="1154">
        <v>9450</v>
      </c>
      <c r="F22" s="1161">
        <v>6</v>
      </c>
      <c r="G22" s="1155">
        <v>9194</v>
      </c>
      <c r="H22" s="1160">
        <v>5</v>
      </c>
      <c r="I22" s="1154">
        <v>2619</v>
      </c>
      <c r="J22" s="1161">
        <v>3</v>
      </c>
      <c r="K22" s="1155">
        <v>4188</v>
      </c>
      <c r="L22" s="1160">
        <v>5</v>
      </c>
      <c r="M22" s="1154">
        <v>5375</v>
      </c>
      <c r="N22" s="1161">
        <v>6</v>
      </c>
      <c r="O22" s="1155">
        <v>3122</v>
      </c>
      <c r="P22" s="1160">
        <v>1</v>
      </c>
      <c r="Q22" s="1154">
        <v>7188</v>
      </c>
      <c r="R22" s="1161">
        <v>3</v>
      </c>
      <c r="S22" s="1155">
        <v>2943</v>
      </c>
      <c r="T22" s="1233">
        <f t="shared" si="0"/>
        <v>30</v>
      </c>
      <c r="U22" s="1188">
        <f t="shared" si="1"/>
        <v>44079</v>
      </c>
      <c r="V22" s="1239">
        <v>11</v>
      </c>
    </row>
    <row r="23" spans="1:22" ht="15.75" x14ac:dyDescent="0.2">
      <c r="A23" s="1145">
        <v>12</v>
      </c>
      <c r="B23" s="1205" t="s">
        <v>886</v>
      </c>
      <c r="C23" s="1153" t="s">
        <v>801</v>
      </c>
      <c r="D23" s="1160">
        <v>8</v>
      </c>
      <c r="E23" s="1154"/>
      <c r="F23" s="1161">
        <v>8</v>
      </c>
      <c r="G23" s="1155"/>
      <c r="H23" s="1160">
        <v>4</v>
      </c>
      <c r="I23" s="1154">
        <v>4029</v>
      </c>
      <c r="J23" s="1161">
        <v>6</v>
      </c>
      <c r="K23" s="1155">
        <v>2558</v>
      </c>
      <c r="L23" s="1160">
        <v>1</v>
      </c>
      <c r="M23" s="1154">
        <v>5287</v>
      </c>
      <c r="N23" s="1161">
        <v>1</v>
      </c>
      <c r="O23" s="1155">
        <v>6008</v>
      </c>
      <c r="P23" s="1160">
        <v>4</v>
      </c>
      <c r="Q23" s="1154">
        <v>3115</v>
      </c>
      <c r="R23" s="1161">
        <v>1</v>
      </c>
      <c r="S23" s="1240">
        <v>9481</v>
      </c>
      <c r="T23" s="1233">
        <f t="shared" si="0"/>
        <v>33</v>
      </c>
      <c r="U23" s="1188">
        <f t="shared" si="1"/>
        <v>30478</v>
      </c>
      <c r="V23" s="1239">
        <v>12</v>
      </c>
    </row>
    <row r="24" spans="1:22" ht="15.75" x14ac:dyDescent="0.2">
      <c r="A24" s="1145">
        <v>13</v>
      </c>
      <c r="B24" s="1206" t="s">
        <v>834</v>
      </c>
      <c r="C24" s="1207" t="s">
        <v>163</v>
      </c>
      <c r="D24" s="1160">
        <v>2</v>
      </c>
      <c r="E24" s="1154">
        <v>13161</v>
      </c>
      <c r="F24" s="1161">
        <v>5</v>
      </c>
      <c r="G24" s="1155">
        <v>9553</v>
      </c>
      <c r="H24" s="1160">
        <v>2</v>
      </c>
      <c r="I24" s="1154">
        <v>3932</v>
      </c>
      <c r="J24" s="1161">
        <v>7</v>
      </c>
      <c r="K24" s="1155">
        <v>2952</v>
      </c>
      <c r="L24" s="1160">
        <v>5</v>
      </c>
      <c r="M24" s="1154">
        <v>3832</v>
      </c>
      <c r="N24" s="1161">
        <v>3</v>
      </c>
      <c r="O24" s="1155">
        <v>3864</v>
      </c>
      <c r="P24" s="1160">
        <v>5</v>
      </c>
      <c r="Q24" s="1154">
        <v>3294</v>
      </c>
      <c r="R24" s="1161">
        <v>5</v>
      </c>
      <c r="S24" s="1155">
        <v>2422</v>
      </c>
      <c r="T24" s="1233">
        <f t="shared" si="0"/>
        <v>34</v>
      </c>
      <c r="U24" s="1188">
        <f t="shared" si="1"/>
        <v>43010</v>
      </c>
      <c r="V24" s="1239">
        <v>13</v>
      </c>
    </row>
    <row r="25" spans="1:22" ht="15.75" x14ac:dyDescent="0.2">
      <c r="A25" s="1145">
        <v>14</v>
      </c>
      <c r="B25" s="1206" t="s">
        <v>839</v>
      </c>
      <c r="C25" s="1207" t="s">
        <v>163</v>
      </c>
      <c r="D25" s="1160">
        <v>6</v>
      </c>
      <c r="E25" s="1154">
        <v>5584</v>
      </c>
      <c r="F25" s="1161">
        <v>4</v>
      </c>
      <c r="G25" s="1155">
        <v>11869</v>
      </c>
      <c r="H25" s="1160">
        <v>7</v>
      </c>
      <c r="I25" s="1154">
        <v>1979</v>
      </c>
      <c r="J25" s="1161">
        <v>2</v>
      </c>
      <c r="K25" s="1155">
        <v>5769</v>
      </c>
      <c r="L25" s="1160">
        <v>3</v>
      </c>
      <c r="M25" s="1154">
        <v>5635</v>
      </c>
      <c r="N25" s="1161">
        <v>5</v>
      </c>
      <c r="O25" s="1155">
        <v>3593</v>
      </c>
      <c r="P25" s="1160">
        <v>3</v>
      </c>
      <c r="Q25" s="1154">
        <v>3289</v>
      </c>
      <c r="R25" s="1161">
        <v>4</v>
      </c>
      <c r="S25" s="1155">
        <v>3833</v>
      </c>
      <c r="T25" s="1233">
        <f t="shared" si="0"/>
        <v>34</v>
      </c>
      <c r="U25" s="1188">
        <f t="shared" si="1"/>
        <v>41551</v>
      </c>
      <c r="V25" s="1239">
        <v>14</v>
      </c>
    </row>
    <row r="26" spans="1:22" ht="15.75" x14ac:dyDescent="0.2">
      <c r="A26" s="1145">
        <v>15</v>
      </c>
      <c r="B26" s="1206" t="s">
        <v>835</v>
      </c>
      <c r="C26" s="1207" t="s">
        <v>488</v>
      </c>
      <c r="D26" s="1160">
        <v>3</v>
      </c>
      <c r="E26" s="1154">
        <v>10358</v>
      </c>
      <c r="F26" s="1161">
        <v>3</v>
      </c>
      <c r="G26" s="1155">
        <v>12073</v>
      </c>
      <c r="H26" s="1160">
        <v>4</v>
      </c>
      <c r="I26" s="1154">
        <v>3276</v>
      </c>
      <c r="J26" s="1161">
        <v>6</v>
      </c>
      <c r="K26" s="1155">
        <v>5061</v>
      </c>
      <c r="L26" s="1160">
        <v>4</v>
      </c>
      <c r="M26" s="1154">
        <v>5468</v>
      </c>
      <c r="N26" s="1161">
        <v>4</v>
      </c>
      <c r="O26" s="1155">
        <v>4497</v>
      </c>
      <c r="P26" s="1160">
        <v>8</v>
      </c>
      <c r="Q26" s="1154"/>
      <c r="R26" s="1161">
        <v>5</v>
      </c>
      <c r="S26" s="1155">
        <v>2603</v>
      </c>
      <c r="T26" s="1233">
        <f t="shared" si="0"/>
        <v>37</v>
      </c>
      <c r="U26" s="1188">
        <f t="shared" si="1"/>
        <v>43336</v>
      </c>
      <c r="V26" s="1239">
        <v>15</v>
      </c>
    </row>
    <row r="27" spans="1:22" ht="15.75" x14ac:dyDescent="0.2">
      <c r="A27" s="1145">
        <v>16</v>
      </c>
      <c r="B27" s="1206" t="s">
        <v>825</v>
      </c>
      <c r="C27" s="1208" t="s">
        <v>488</v>
      </c>
      <c r="D27" s="1160">
        <v>3</v>
      </c>
      <c r="E27" s="1154">
        <v>10488</v>
      </c>
      <c r="F27" s="1161">
        <v>2</v>
      </c>
      <c r="G27" s="1155">
        <v>11073</v>
      </c>
      <c r="H27" s="1160">
        <v>6</v>
      </c>
      <c r="I27" s="1154">
        <v>2564</v>
      </c>
      <c r="J27" s="1161">
        <v>6</v>
      </c>
      <c r="K27" s="1155">
        <v>2496</v>
      </c>
      <c r="L27" s="1160">
        <v>6</v>
      </c>
      <c r="M27" s="1154">
        <v>3590</v>
      </c>
      <c r="N27" s="1161">
        <v>5</v>
      </c>
      <c r="O27" s="1155">
        <v>5761</v>
      </c>
      <c r="P27" s="1160">
        <v>3</v>
      </c>
      <c r="Q27" s="1154">
        <v>4719</v>
      </c>
      <c r="R27" s="1161">
        <v>6</v>
      </c>
      <c r="S27" s="1155">
        <v>1988</v>
      </c>
      <c r="T27" s="1233">
        <f t="shared" si="0"/>
        <v>37</v>
      </c>
      <c r="U27" s="1188">
        <f t="shared" si="1"/>
        <v>42679</v>
      </c>
      <c r="V27" s="1239">
        <v>16</v>
      </c>
    </row>
    <row r="28" spans="1:22" ht="15.75" x14ac:dyDescent="0.2">
      <c r="A28" s="1145">
        <v>17</v>
      </c>
      <c r="B28" s="1205" t="s">
        <v>840</v>
      </c>
      <c r="C28" s="1153" t="s">
        <v>488</v>
      </c>
      <c r="D28" s="1160">
        <v>7</v>
      </c>
      <c r="E28" s="1154">
        <v>4036</v>
      </c>
      <c r="F28" s="1161">
        <v>3</v>
      </c>
      <c r="G28" s="1155">
        <v>13098</v>
      </c>
      <c r="H28" s="1160">
        <v>7</v>
      </c>
      <c r="I28" s="1154">
        <v>1070</v>
      </c>
      <c r="J28" s="1161">
        <v>7</v>
      </c>
      <c r="K28" s="1155">
        <v>2344</v>
      </c>
      <c r="L28" s="1160">
        <v>2</v>
      </c>
      <c r="M28" s="1154">
        <v>4700</v>
      </c>
      <c r="N28" s="1161">
        <v>5</v>
      </c>
      <c r="O28" s="1155">
        <v>3240</v>
      </c>
      <c r="P28" s="1160">
        <v>3</v>
      </c>
      <c r="Q28" s="1154">
        <v>3115</v>
      </c>
      <c r="R28" s="1161">
        <v>5</v>
      </c>
      <c r="S28" s="1155">
        <v>2666</v>
      </c>
      <c r="T28" s="1233">
        <f t="shared" si="0"/>
        <v>39</v>
      </c>
      <c r="U28" s="1188">
        <f t="shared" si="1"/>
        <v>34269</v>
      </c>
      <c r="V28" s="1239">
        <v>17</v>
      </c>
    </row>
    <row r="29" spans="1:22" ht="15.75" x14ac:dyDescent="0.2">
      <c r="A29" s="1145">
        <v>18</v>
      </c>
      <c r="B29" s="1205" t="s">
        <v>824</v>
      </c>
      <c r="C29" s="1153" t="s">
        <v>800</v>
      </c>
      <c r="D29" s="1160">
        <v>2</v>
      </c>
      <c r="E29" s="1154">
        <v>11542</v>
      </c>
      <c r="F29" s="1161">
        <v>6</v>
      </c>
      <c r="G29" s="1155">
        <v>10717</v>
      </c>
      <c r="H29" s="1160">
        <v>5</v>
      </c>
      <c r="I29" s="1154">
        <v>3163</v>
      </c>
      <c r="J29" s="1161">
        <v>3</v>
      </c>
      <c r="K29" s="1155">
        <v>7338</v>
      </c>
      <c r="L29" s="1160">
        <v>8</v>
      </c>
      <c r="M29" s="1154"/>
      <c r="N29" s="1161">
        <v>8</v>
      </c>
      <c r="O29" s="1155"/>
      <c r="P29" s="1160">
        <v>8</v>
      </c>
      <c r="Q29" s="1154"/>
      <c r="R29" s="1161">
        <v>8</v>
      </c>
      <c r="S29" s="1155"/>
      <c r="T29" s="1233">
        <f t="shared" si="0"/>
        <v>48</v>
      </c>
      <c r="U29" s="1188">
        <f t="shared" si="1"/>
        <v>32760</v>
      </c>
      <c r="V29" s="1239">
        <v>18</v>
      </c>
    </row>
    <row r="30" spans="1:22" ht="15.75" x14ac:dyDescent="0.2">
      <c r="A30" s="1145">
        <v>19</v>
      </c>
      <c r="B30" s="1205" t="s">
        <v>836</v>
      </c>
      <c r="C30" s="1153" t="s">
        <v>800</v>
      </c>
      <c r="D30" s="1160">
        <v>3</v>
      </c>
      <c r="E30" s="1154">
        <v>8390</v>
      </c>
      <c r="F30" s="1161">
        <v>4</v>
      </c>
      <c r="G30" s="1155">
        <v>10776</v>
      </c>
      <c r="H30" s="1160">
        <v>5</v>
      </c>
      <c r="I30" s="1154">
        <v>3910</v>
      </c>
      <c r="J30" s="1161">
        <v>5</v>
      </c>
      <c r="K30" s="1155">
        <v>3606</v>
      </c>
      <c r="L30" s="1160">
        <v>8</v>
      </c>
      <c r="M30" s="1154"/>
      <c r="N30" s="1161">
        <v>8</v>
      </c>
      <c r="O30" s="1155"/>
      <c r="P30" s="1160">
        <v>8</v>
      </c>
      <c r="Q30" s="1154"/>
      <c r="R30" s="1161">
        <v>8</v>
      </c>
      <c r="S30" s="1155"/>
      <c r="T30" s="1233">
        <f t="shared" si="0"/>
        <v>49</v>
      </c>
      <c r="U30" s="1188">
        <f t="shared" si="1"/>
        <v>26682</v>
      </c>
      <c r="V30" s="1239">
        <v>19</v>
      </c>
    </row>
    <row r="31" spans="1:22" ht="15.75" x14ac:dyDescent="0.2">
      <c r="A31" s="1145">
        <v>20</v>
      </c>
      <c r="B31" s="1205" t="s">
        <v>837</v>
      </c>
      <c r="C31" s="1153" t="s">
        <v>800</v>
      </c>
      <c r="D31" s="1160">
        <v>7</v>
      </c>
      <c r="E31" s="1154">
        <v>5858</v>
      </c>
      <c r="F31" s="1161">
        <v>6</v>
      </c>
      <c r="G31" s="1155">
        <v>9860</v>
      </c>
      <c r="H31" s="1160">
        <v>4</v>
      </c>
      <c r="I31" s="1154">
        <v>2881</v>
      </c>
      <c r="J31" s="1161">
        <v>5</v>
      </c>
      <c r="K31" s="1155">
        <v>2968</v>
      </c>
      <c r="L31" s="1160">
        <v>8</v>
      </c>
      <c r="M31" s="1154"/>
      <c r="N31" s="1161">
        <v>8</v>
      </c>
      <c r="O31" s="1155"/>
      <c r="P31" s="1160">
        <v>8</v>
      </c>
      <c r="Q31" s="1154"/>
      <c r="R31" s="1161">
        <v>8</v>
      </c>
      <c r="S31" s="1155"/>
      <c r="T31" s="1233">
        <f t="shared" si="0"/>
        <v>54</v>
      </c>
      <c r="U31" s="1188">
        <f t="shared" si="1"/>
        <v>21567</v>
      </c>
      <c r="V31" s="1239">
        <v>20</v>
      </c>
    </row>
    <row r="32" spans="1:22" ht="15.75" x14ac:dyDescent="0.2">
      <c r="A32" s="1145">
        <v>21</v>
      </c>
      <c r="B32" s="1205" t="s">
        <v>838</v>
      </c>
      <c r="C32" s="1153" t="s">
        <v>163</v>
      </c>
      <c r="D32" s="1160">
        <v>5</v>
      </c>
      <c r="E32" s="1154">
        <v>9147</v>
      </c>
      <c r="F32" s="1161">
        <v>7</v>
      </c>
      <c r="G32" s="1155">
        <v>6707</v>
      </c>
      <c r="H32" s="1160">
        <v>7</v>
      </c>
      <c r="I32" s="1154">
        <v>1730</v>
      </c>
      <c r="J32" s="1161">
        <v>7</v>
      </c>
      <c r="K32" s="1155">
        <v>637</v>
      </c>
      <c r="L32" s="1160">
        <v>8</v>
      </c>
      <c r="M32" s="1154"/>
      <c r="N32" s="1161">
        <v>8</v>
      </c>
      <c r="O32" s="1155"/>
      <c r="P32" s="1160">
        <v>8</v>
      </c>
      <c r="Q32" s="1154"/>
      <c r="R32" s="1161">
        <v>8</v>
      </c>
      <c r="S32" s="1155"/>
      <c r="T32" s="1233">
        <f t="shared" si="0"/>
        <v>58</v>
      </c>
      <c r="U32" s="1188">
        <f t="shared" si="1"/>
        <v>18221</v>
      </c>
      <c r="V32" s="1239">
        <v>21</v>
      </c>
    </row>
    <row r="33" spans="1:22" ht="15.75" x14ac:dyDescent="0.2">
      <c r="A33" s="1151">
        <v>22</v>
      </c>
      <c r="B33" s="1205" t="s">
        <v>936</v>
      </c>
      <c r="C33" s="1153" t="s">
        <v>488</v>
      </c>
      <c r="D33" s="1160">
        <v>8</v>
      </c>
      <c r="E33" s="1154"/>
      <c r="F33" s="1161">
        <v>8</v>
      </c>
      <c r="G33" s="1155"/>
      <c r="H33" s="1160">
        <v>8</v>
      </c>
      <c r="I33" s="1154"/>
      <c r="J33" s="1161">
        <v>8</v>
      </c>
      <c r="K33" s="1155"/>
      <c r="L33" s="1160">
        <v>8</v>
      </c>
      <c r="M33" s="1154"/>
      <c r="N33" s="1161">
        <v>8</v>
      </c>
      <c r="O33" s="1155"/>
      <c r="P33" s="1160">
        <v>6</v>
      </c>
      <c r="Q33" s="1154">
        <v>1130</v>
      </c>
      <c r="R33" s="1161">
        <v>8</v>
      </c>
      <c r="S33" s="1155"/>
      <c r="T33" s="1233">
        <f t="shared" si="0"/>
        <v>62</v>
      </c>
      <c r="U33" s="1188">
        <f t="shared" si="1"/>
        <v>1130</v>
      </c>
      <c r="V33" s="1239">
        <v>22</v>
      </c>
    </row>
    <row r="34" spans="1:22" ht="15.75" x14ac:dyDescent="0.2">
      <c r="A34" s="1151">
        <v>23</v>
      </c>
      <c r="B34" s="1205" t="s">
        <v>841</v>
      </c>
      <c r="C34" s="1153" t="s">
        <v>801</v>
      </c>
      <c r="D34" s="1160">
        <v>8</v>
      </c>
      <c r="E34" s="1154"/>
      <c r="F34" s="1161">
        <v>7</v>
      </c>
      <c r="G34" s="1155">
        <v>8450</v>
      </c>
      <c r="H34" s="1160">
        <v>8</v>
      </c>
      <c r="I34" s="1154"/>
      <c r="J34" s="1161">
        <v>8</v>
      </c>
      <c r="K34" s="1155"/>
      <c r="L34" s="1160">
        <v>8</v>
      </c>
      <c r="M34" s="1154"/>
      <c r="N34" s="1161">
        <v>8</v>
      </c>
      <c r="O34" s="1155"/>
      <c r="P34" s="1160">
        <v>8</v>
      </c>
      <c r="Q34" s="1154"/>
      <c r="R34" s="1161">
        <v>8</v>
      </c>
      <c r="S34" s="1155"/>
      <c r="T34" s="1233">
        <f t="shared" si="0"/>
        <v>63</v>
      </c>
      <c r="U34" s="1188">
        <f t="shared" si="1"/>
        <v>8450</v>
      </c>
      <c r="V34" s="1239">
        <v>23</v>
      </c>
    </row>
    <row r="35" spans="1:22" ht="15.75" x14ac:dyDescent="0.2">
      <c r="A35" s="1151"/>
      <c r="B35" s="1152"/>
      <c r="C35" s="1153"/>
      <c r="D35" s="1160"/>
      <c r="E35" s="1154"/>
      <c r="F35" s="1161"/>
      <c r="G35" s="1155"/>
      <c r="H35" s="1160"/>
      <c r="I35" s="1154"/>
      <c r="J35" s="1161"/>
      <c r="K35" s="1155"/>
      <c r="L35" s="1160"/>
      <c r="M35" s="1154"/>
      <c r="N35" s="1161" t="s">
        <v>115</v>
      </c>
      <c r="O35" s="1155" t="s">
        <v>115</v>
      </c>
      <c r="P35" s="1160" t="s">
        <v>115</v>
      </c>
      <c r="Q35" s="1154" t="s">
        <v>115</v>
      </c>
      <c r="R35" s="1161" t="s">
        <v>115</v>
      </c>
      <c r="S35" s="1155" t="s">
        <v>115</v>
      </c>
      <c r="T35" s="1234" t="str">
        <f t="shared" ref="T35:U38" si="2">IF(ISNUMBER(D35)=TRUE,SUM(D35,F35,H35,J35,L35,N35,P35,R35),"")</f>
        <v/>
      </c>
      <c r="U35" s="1150" t="str">
        <f t="shared" si="2"/>
        <v/>
      </c>
      <c r="V35" s="1241"/>
    </row>
    <row r="36" spans="1:22" ht="15.75" x14ac:dyDescent="0.2">
      <c r="A36" s="1151"/>
      <c r="B36" s="1152"/>
      <c r="C36" s="1153"/>
      <c r="D36" s="1160"/>
      <c r="E36" s="1154"/>
      <c r="F36" s="1161"/>
      <c r="G36" s="1155"/>
      <c r="H36" s="1160"/>
      <c r="I36" s="1154"/>
      <c r="J36" s="1161"/>
      <c r="K36" s="1155"/>
      <c r="L36" s="1160"/>
      <c r="M36" s="1154"/>
      <c r="N36" s="1161"/>
      <c r="O36" s="1155"/>
      <c r="P36" s="1160"/>
      <c r="Q36" s="1154"/>
      <c r="R36" s="1161"/>
      <c r="S36" s="1155"/>
      <c r="T36" s="1234" t="str">
        <f t="shared" si="2"/>
        <v/>
      </c>
      <c r="U36" s="1150" t="str">
        <f t="shared" si="2"/>
        <v/>
      </c>
      <c r="V36" s="1241"/>
    </row>
    <row r="37" spans="1:22" ht="15.75" x14ac:dyDescent="0.2">
      <c r="A37" s="1151"/>
      <c r="B37" s="1152"/>
      <c r="C37" s="1153"/>
      <c r="D37" s="1160"/>
      <c r="E37" s="1154"/>
      <c r="F37" s="1161"/>
      <c r="G37" s="1155"/>
      <c r="H37" s="1160"/>
      <c r="I37" s="1154"/>
      <c r="J37" s="1161"/>
      <c r="K37" s="1155"/>
      <c r="L37" s="1160"/>
      <c r="M37" s="1154"/>
      <c r="N37" s="1161"/>
      <c r="O37" s="1155"/>
      <c r="P37" s="1160"/>
      <c r="Q37" s="1154"/>
      <c r="R37" s="1161"/>
      <c r="S37" s="1155"/>
      <c r="T37" s="1234" t="str">
        <f t="shared" si="2"/>
        <v/>
      </c>
      <c r="U37" s="1150" t="str">
        <f t="shared" si="2"/>
        <v/>
      </c>
      <c r="V37" s="1241"/>
    </row>
    <row r="38" spans="1:22" ht="16.5" thickBot="1" x14ac:dyDescent="0.25">
      <c r="A38" s="1151"/>
      <c r="B38" s="1156"/>
      <c r="C38" s="1157"/>
      <c r="D38" s="1235"/>
      <c r="E38" s="1158"/>
      <c r="F38" s="1236"/>
      <c r="G38" s="1159"/>
      <c r="H38" s="1235"/>
      <c r="I38" s="1158"/>
      <c r="J38" s="1236"/>
      <c r="K38" s="1159"/>
      <c r="L38" s="1235"/>
      <c r="M38" s="1158"/>
      <c r="N38" s="1236"/>
      <c r="O38" s="1159"/>
      <c r="P38" s="1235"/>
      <c r="Q38" s="1158"/>
      <c r="R38" s="1236"/>
      <c r="S38" s="1159"/>
      <c r="T38" s="1237" t="str">
        <f t="shared" si="2"/>
        <v/>
      </c>
      <c r="U38" s="1159"/>
      <c r="V38" s="1157"/>
    </row>
    <row r="39" spans="1:22" ht="13.5" thickTop="1" x14ac:dyDescent="0.2"/>
  </sheetData>
  <sortState xmlns:xlrd2="http://schemas.microsoft.com/office/spreadsheetml/2017/richdata2" ref="B12:U34">
    <sortCondition ref="T12:T34"/>
    <sortCondition descending="1" ref="U12:U34"/>
  </sortState>
  <mergeCells count="22">
    <mergeCell ref="R8:S8"/>
    <mergeCell ref="P7:Q7"/>
    <mergeCell ref="R7:S7"/>
    <mergeCell ref="T7:V8"/>
    <mergeCell ref="D8:E8"/>
    <mergeCell ref="F8:G8"/>
    <mergeCell ref="H8:I8"/>
    <mergeCell ref="J8:K8"/>
    <mergeCell ref="L8:M8"/>
    <mergeCell ref="N8:O8"/>
    <mergeCell ref="P8:Q8"/>
    <mergeCell ref="D7:E7"/>
    <mergeCell ref="F7:G7"/>
    <mergeCell ref="H7:I7"/>
    <mergeCell ref="J7:K7"/>
    <mergeCell ref="L7:M7"/>
    <mergeCell ref="N7:O7"/>
    <mergeCell ref="B2:C2"/>
    <mergeCell ref="B3:C3"/>
    <mergeCell ref="A7:A9"/>
    <mergeCell ref="B7:B9"/>
    <mergeCell ref="C7:C9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2:T38" xr:uid="{1F836DE9-CEC1-48EE-89C1-50FFFE68F68D}">
      <formula1>IF(ISNUMBER(D12)=TRUE,SUM(D12,F12,H12,J12,L12,N12,P12,R12),"")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IW94"/>
  <sheetViews>
    <sheetView zoomScale="69" zoomScaleNormal="69" workbookViewId="0">
      <selection activeCell="AF9" sqref="AF9"/>
    </sheetView>
  </sheetViews>
  <sheetFormatPr defaultRowHeight="15" x14ac:dyDescent="0.2"/>
  <cols>
    <col min="1" max="1" width="5.140625" style="12"/>
    <col min="2" max="2" width="21.85546875" style="13"/>
    <col min="3" max="3" width="31.42578125" style="14" customWidth="1"/>
    <col min="4" max="4" width="5.7109375" style="14"/>
    <col min="5" max="5" width="9.28515625" style="15"/>
    <col min="6" max="6" width="5.7109375" style="14"/>
    <col min="7" max="7" width="9.28515625" style="15"/>
    <col min="8" max="8" width="5.7109375" style="14"/>
    <col min="9" max="9" width="9.28515625" style="15"/>
    <col min="10" max="10" width="5.7109375" style="14"/>
    <col min="11" max="11" width="9.28515625" style="15"/>
    <col min="12" max="12" width="5.7109375" style="14"/>
    <col min="13" max="13" width="9.28515625" style="15"/>
    <col min="14" max="14" width="5.7109375" style="14"/>
    <col min="15" max="15" width="9.28515625" style="15"/>
    <col min="16" max="16" width="5.7109375" style="14"/>
    <col min="17" max="17" width="9.28515625" style="15"/>
    <col min="18" max="18" width="5.85546875" style="14"/>
    <col min="19" max="19" width="9.28515625" style="15"/>
    <col min="20" max="20" width="5.7109375" style="15"/>
    <col min="21" max="21" width="9.28515625" style="15"/>
    <col min="22" max="22" width="5.7109375" style="15"/>
    <col min="23" max="23" width="9.28515625" style="15"/>
    <col min="24" max="24" width="5.7109375" style="15"/>
    <col min="25" max="25" width="9.28515625" style="15"/>
    <col min="26" max="26" width="5.7109375" style="15"/>
    <col min="27" max="27" width="9.28515625" style="15"/>
    <col min="28" max="28" width="6.7109375" style="14"/>
    <col min="29" max="29" width="10" style="15"/>
    <col min="30" max="30" width="12.140625" style="14"/>
    <col min="31" max="33" width="9.140625" style="14"/>
    <col min="34" max="34" width="10.85546875" style="14"/>
    <col min="35" max="35" width="11" style="14"/>
    <col min="36" max="36" width="14.5703125" style="14"/>
    <col min="37" max="257" width="9.140625" style="14"/>
  </cols>
  <sheetData>
    <row r="1" spans="1:30" ht="23.25" x14ac:dyDescent="0.35">
      <c r="B1" s="1508" t="s">
        <v>0</v>
      </c>
      <c r="C1" s="1508"/>
      <c r="O1" s="16" t="s">
        <v>1</v>
      </c>
    </row>
    <row r="2" spans="1:30" ht="23.25" x14ac:dyDescent="0.2">
      <c r="B2" s="1509" t="s">
        <v>2</v>
      </c>
      <c r="C2" s="1509"/>
      <c r="O2" s="7" t="s">
        <v>365</v>
      </c>
    </row>
    <row r="3" spans="1:30" ht="23.25" x14ac:dyDescent="0.35">
      <c r="O3" s="16" t="s">
        <v>26</v>
      </c>
    </row>
    <row r="4" spans="1:30" ht="15.75" thickBot="1" x14ac:dyDescent="0.25">
      <c r="B4" s="17"/>
      <c r="D4" s="18"/>
      <c r="E4" s="19"/>
      <c r="H4" s="18"/>
      <c r="I4" s="19"/>
      <c r="L4" s="18"/>
      <c r="M4" s="19"/>
      <c r="P4" s="18"/>
      <c r="Q4" s="19"/>
    </row>
    <row r="5" spans="1:30" ht="18.75" customHeight="1" thickTop="1" x14ac:dyDescent="0.2">
      <c r="A5" s="1499" t="s">
        <v>4</v>
      </c>
      <c r="B5" s="1505" t="s">
        <v>27</v>
      </c>
      <c r="C5" s="1502" t="s">
        <v>5</v>
      </c>
      <c r="D5" s="1491" t="s">
        <v>6</v>
      </c>
      <c r="E5" s="1492"/>
      <c r="F5" s="1491" t="s">
        <v>7</v>
      </c>
      <c r="G5" s="1492"/>
      <c r="H5" s="1491" t="s">
        <v>8</v>
      </c>
      <c r="I5" s="1492"/>
      <c r="J5" s="1491" t="s">
        <v>9</v>
      </c>
      <c r="K5" s="1492"/>
      <c r="L5" s="1491" t="s">
        <v>10</v>
      </c>
      <c r="M5" s="1492"/>
      <c r="N5" s="1491" t="s">
        <v>11</v>
      </c>
      <c r="O5" s="1492"/>
      <c r="P5" s="1491" t="s">
        <v>12</v>
      </c>
      <c r="Q5" s="1492"/>
      <c r="R5" s="1491" t="s">
        <v>13</v>
      </c>
      <c r="S5" s="1492"/>
      <c r="T5" s="1491" t="s">
        <v>14</v>
      </c>
      <c r="U5" s="1492"/>
      <c r="V5" s="1491" t="s">
        <v>15</v>
      </c>
      <c r="W5" s="1492"/>
      <c r="X5" s="1491" t="s">
        <v>16</v>
      </c>
      <c r="Y5" s="1492"/>
      <c r="Z5" s="1491" t="s">
        <v>17</v>
      </c>
      <c r="AA5" s="1492"/>
      <c r="AB5" s="1493" t="s">
        <v>18</v>
      </c>
      <c r="AC5" s="1494"/>
      <c r="AD5" s="1495"/>
    </row>
    <row r="6" spans="1:30" ht="12.75" customHeight="1" x14ac:dyDescent="0.2">
      <c r="A6" s="1500"/>
      <c r="B6" s="1506"/>
      <c r="C6" s="1503"/>
      <c r="D6" s="1489" t="s">
        <v>240</v>
      </c>
      <c r="E6" s="1490"/>
      <c r="F6" s="1489" t="s">
        <v>241</v>
      </c>
      <c r="G6" s="1490"/>
      <c r="H6" s="1489" t="s">
        <v>242</v>
      </c>
      <c r="I6" s="1490"/>
      <c r="J6" s="1489" t="s">
        <v>243</v>
      </c>
      <c r="K6" s="1490"/>
      <c r="L6" s="1489" t="s">
        <v>244</v>
      </c>
      <c r="M6" s="1490"/>
      <c r="N6" s="1489" t="s">
        <v>245</v>
      </c>
      <c r="O6" s="1490"/>
      <c r="P6" s="1489" t="s">
        <v>246</v>
      </c>
      <c r="Q6" s="1490"/>
      <c r="R6" s="1489" t="s">
        <v>247</v>
      </c>
      <c r="S6" s="1490"/>
      <c r="T6" s="1489" t="s">
        <v>248</v>
      </c>
      <c r="U6" s="1490"/>
      <c r="V6" s="1489" t="s">
        <v>249</v>
      </c>
      <c r="W6" s="1490"/>
      <c r="X6" s="1489" t="s">
        <v>250</v>
      </c>
      <c r="Y6" s="1490"/>
      <c r="Z6" s="1489" t="s">
        <v>251</v>
      </c>
      <c r="AA6" s="1490"/>
      <c r="AB6" s="1496"/>
      <c r="AC6" s="1497"/>
      <c r="AD6" s="1498"/>
    </row>
    <row r="7" spans="1:30" ht="13.5" customHeight="1" thickBot="1" x14ac:dyDescent="0.25">
      <c r="A7" s="1501"/>
      <c r="B7" s="1507"/>
      <c r="C7" s="1504"/>
      <c r="D7" s="308" t="s">
        <v>19</v>
      </c>
      <c r="E7" s="522" t="s">
        <v>20</v>
      </c>
      <c r="F7" s="308" t="s">
        <v>19</v>
      </c>
      <c r="G7" s="523" t="s">
        <v>20</v>
      </c>
      <c r="H7" s="306" t="s">
        <v>19</v>
      </c>
      <c r="I7" s="522" t="s">
        <v>20</v>
      </c>
      <c r="J7" s="308" t="s">
        <v>19</v>
      </c>
      <c r="K7" s="523" t="s">
        <v>20</v>
      </c>
      <c r="L7" s="306" t="s">
        <v>19</v>
      </c>
      <c r="M7" s="522" t="s">
        <v>20</v>
      </c>
      <c r="N7" s="308" t="s">
        <v>19</v>
      </c>
      <c r="O7" s="523" t="s">
        <v>20</v>
      </c>
      <c r="P7" s="308" t="s">
        <v>19</v>
      </c>
      <c r="Q7" s="523" t="s">
        <v>20</v>
      </c>
      <c r="R7" s="308" t="s">
        <v>19</v>
      </c>
      <c r="S7" s="523" t="s">
        <v>20</v>
      </c>
      <c r="T7" s="308" t="s">
        <v>19</v>
      </c>
      <c r="U7" s="523" t="s">
        <v>20</v>
      </c>
      <c r="V7" s="308" t="s">
        <v>19</v>
      </c>
      <c r="W7" s="523" t="s">
        <v>20</v>
      </c>
      <c r="X7" s="308" t="s">
        <v>19</v>
      </c>
      <c r="Y7" s="523" t="s">
        <v>20</v>
      </c>
      <c r="Z7" s="308" t="s">
        <v>19</v>
      </c>
      <c r="AA7" s="523" t="s">
        <v>20</v>
      </c>
      <c r="AB7" s="306" t="s">
        <v>19</v>
      </c>
      <c r="AC7" s="524" t="s">
        <v>21</v>
      </c>
      <c r="AD7" s="324" t="s">
        <v>22</v>
      </c>
    </row>
    <row r="8" spans="1:30" ht="17.25" thickTop="1" x14ac:dyDescent="0.2">
      <c r="A8" s="325">
        <v>1</v>
      </c>
      <c r="B8" s="456" t="s">
        <v>36</v>
      </c>
      <c r="C8" s="326" t="s">
        <v>135</v>
      </c>
      <c r="D8" s="435">
        <v>2</v>
      </c>
      <c r="E8" s="327">
        <v>6495</v>
      </c>
      <c r="F8" s="435">
        <v>7</v>
      </c>
      <c r="G8" s="327">
        <v>1400</v>
      </c>
      <c r="H8" s="435">
        <v>2</v>
      </c>
      <c r="I8" s="328">
        <v>6995</v>
      </c>
      <c r="J8" s="314">
        <v>3</v>
      </c>
      <c r="K8" s="327">
        <v>7785</v>
      </c>
      <c r="L8" s="435">
        <v>4</v>
      </c>
      <c r="M8" s="328">
        <v>4935</v>
      </c>
      <c r="N8" s="314">
        <v>2</v>
      </c>
      <c r="O8" s="327">
        <v>6000</v>
      </c>
      <c r="P8" s="314">
        <v>1</v>
      </c>
      <c r="Q8" s="327">
        <v>4280</v>
      </c>
      <c r="R8" s="314">
        <v>3</v>
      </c>
      <c r="S8" s="327">
        <v>8000</v>
      </c>
      <c r="T8" s="314">
        <v>3</v>
      </c>
      <c r="U8" s="327">
        <v>5609</v>
      </c>
      <c r="V8" s="314">
        <v>3</v>
      </c>
      <c r="W8" s="327">
        <v>5495</v>
      </c>
      <c r="X8" s="314">
        <v>6</v>
      </c>
      <c r="Y8" s="327">
        <v>3745</v>
      </c>
      <c r="Z8" s="435">
        <v>1</v>
      </c>
      <c r="AA8" s="327">
        <v>5395</v>
      </c>
      <c r="AB8" s="458">
        <v>37</v>
      </c>
      <c r="AC8" s="459">
        <v>66134</v>
      </c>
      <c r="AD8" s="528">
        <v>1</v>
      </c>
    </row>
    <row r="9" spans="1:30" ht="16.5" x14ac:dyDescent="0.2">
      <c r="A9" s="320">
        <v>2</v>
      </c>
      <c r="B9" s="456" t="s">
        <v>34</v>
      </c>
      <c r="C9" s="326" t="s">
        <v>252</v>
      </c>
      <c r="D9" s="435">
        <v>6</v>
      </c>
      <c r="E9" s="329">
        <v>3790</v>
      </c>
      <c r="F9" s="435">
        <v>3</v>
      </c>
      <c r="G9" s="329">
        <v>2730</v>
      </c>
      <c r="H9" s="435">
        <v>2</v>
      </c>
      <c r="I9" s="328">
        <v>7175</v>
      </c>
      <c r="J9" s="317">
        <v>1</v>
      </c>
      <c r="K9" s="329">
        <v>7990</v>
      </c>
      <c r="L9" s="435">
        <v>2</v>
      </c>
      <c r="M9" s="328">
        <v>5755</v>
      </c>
      <c r="N9" s="317">
        <v>2</v>
      </c>
      <c r="O9" s="329">
        <v>6430</v>
      </c>
      <c r="P9" s="317">
        <v>10</v>
      </c>
      <c r="Q9" s="329">
        <v>702</v>
      </c>
      <c r="R9" s="317">
        <v>3</v>
      </c>
      <c r="S9" s="329">
        <v>10372</v>
      </c>
      <c r="T9" s="317">
        <v>2</v>
      </c>
      <c r="U9" s="329">
        <v>5911</v>
      </c>
      <c r="V9" s="317">
        <v>5</v>
      </c>
      <c r="W9" s="329">
        <v>2151</v>
      </c>
      <c r="X9" s="317">
        <v>5</v>
      </c>
      <c r="Y9" s="329">
        <v>6015</v>
      </c>
      <c r="Z9" s="435">
        <v>2</v>
      </c>
      <c r="AA9" s="329">
        <v>5350</v>
      </c>
      <c r="AB9" s="458">
        <v>43</v>
      </c>
      <c r="AC9" s="459">
        <v>64371</v>
      </c>
      <c r="AD9" s="528">
        <v>2</v>
      </c>
    </row>
    <row r="10" spans="1:30" ht="16.5" x14ac:dyDescent="0.2">
      <c r="A10" s="320">
        <v>3</v>
      </c>
      <c r="B10" s="456" t="s">
        <v>35</v>
      </c>
      <c r="C10" s="326" t="s">
        <v>135</v>
      </c>
      <c r="D10" s="435">
        <v>1</v>
      </c>
      <c r="E10" s="329">
        <v>7550</v>
      </c>
      <c r="F10" s="435">
        <v>5</v>
      </c>
      <c r="G10" s="329">
        <v>2260</v>
      </c>
      <c r="H10" s="435">
        <v>1</v>
      </c>
      <c r="I10" s="328">
        <v>8170</v>
      </c>
      <c r="J10" s="317">
        <v>2</v>
      </c>
      <c r="K10" s="329">
        <v>9100</v>
      </c>
      <c r="L10" s="435">
        <v>6</v>
      </c>
      <c r="M10" s="328">
        <v>4750</v>
      </c>
      <c r="N10" s="317">
        <v>3</v>
      </c>
      <c r="O10" s="329">
        <v>6755</v>
      </c>
      <c r="P10" s="317">
        <v>3</v>
      </c>
      <c r="Q10" s="329">
        <v>9120</v>
      </c>
      <c r="R10" s="317">
        <v>2</v>
      </c>
      <c r="S10" s="329">
        <v>11610</v>
      </c>
      <c r="T10" s="317">
        <v>11</v>
      </c>
      <c r="U10" s="329">
        <v>111</v>
      </c>
      <c r="V10" s="317">
        <v>4</v>
      </c>
      <c r="W10" s="329">
        <v>5647</v>
      </c>
      <c r="X10" s="317">
        <v>4</v>
      </c>
      <c r="Y10" s="329">
        <v>4000</v>
      </c>
      <c r="Z10" s="435">
        <v>4</v>
      </c>
      <c r="AA10" s="329">
        <v>7350</v>
      </c>
      <c r="AB10" s="458">
        <v>46</v>
      </c>
      <c r="AC10" s="459">
        <v>76423</v>
      </c>
      <c r="AD10" s="528">
        <v>3</v>
      </c>
    </row>
    <row r="11" spans="1:30" ht="16.5" x14ac:dyDescent="0.2">
      <c r="A11" s="320">
        <v>4</v>
      </c>
      <c r="B11" s="456" t="s">
        <v>136</v>
      </c>
      <c r="C11" s="326" t="s">
        <v>252</v>
      </c>
      <c r="D11" s="435">
        <v>4</v>
      </c>
      <c r="E11" s="329">
        <v>4505</v>
      </c>
      <c r="F11" s="435">
        <v>6</v>
      </c>
      <c r="G11" s="329">
        <v>1430</v>
      </c>
      <c r="H11" s="435">
        <v>3</v>
      </c>
      <c r="I11" s="328">
        <v>7605</v>
      </c>
      <c r="J11" s="317">
        <v>3</v>
      </c>
      <c r="K11" s="329">
        <v>6805</v>
      </c>
      <c r="L11" s="435">
        <v>7</v>
      </c>
      <c r="M11" s="328">
        <v>4100</v>
      </c>
      <c r="N11" s="317">
        <v>4</v>
      </c>
      <c r="O11" s="329">
        <v>5715</v>
      </c>
      <c r="P11" s="317">
        <v>3</v>
      </c>
      <c r="Q11" s="329">
        <v>2212</v>
      </c>
      <c r="R11" s="317">
        <v>1</v>
      </c>
      <c r="S11" s="329">
        <v>9599</v>
      </c>
      <c r="T11" s="317">
        <v>8</v>
      </c>
      <c r="U11" s="329">
        <v>669</v>
      </c>
      <c r="V11" s="317">
        <v>2</v>
      </c>
      <c r="W11" s="329">
        <v>8408</v>
      </c>
      <c r="X11" s="317">
        <v>5</v>
      </c>
      <c r="Y11" s="329">
        <v>3925</v>
      </c>
      <c r="Z11" s="435">
        <v>1</v>
      </c>
      <c r="AA11" s="329">
        <v>5725</v>
      </c>
      <c r="AB11" s="458">
        <v>47</v>
      </c>
      <c r="AC11" s="459">
        <v>60698</v>
      </c>
      <c r="AD11" s="528">
        <v>4</v>
      </c>
    </row>
    <row r="12" spans="1:30" ht="16.5" x14ac:dyDescent="0.2">
      <c r="A12" s="320">
        <v>5</v>
      </c>
      <c r="B12" s="456" t="s">
        <v>40</v>
      </c>
      <c r="C12" s="326" t="s">
        <v>134</v>
      </c>
      <c r="D12" s="435">
        <v>4</v>
      </c>
      <c r="E12" s="329">
        <v>4440</v>
      </c>
      <c r="F12" s="435">
        <v>2</v>
      </c>
      <c r="G12" s="329">
        <v>3210</v>
      </c>
      <c r="H12" s="435">
        <v>5</v>
      </c>
      <c r="I12" s="328">
        <v>5765</v>
      </c>
      <c r="J12" s="317">
        <v>1</v>
      </c>
      <c r="K12" s="329">
        <v>10960</v>
      </c>
      <c r="L12" s="435">
        <v>2</v>
      </c>
      <c r="M12" s="328">
        <v>5745</v>
      </c>
      <c r="N12" s="317">
        <v>1</v>
      </c>
      <c r="O12" s="329">
        <v>8740</v>
      </c>
      <c r="P12" s="317">
        <v>4</v>
      </c>
      <c r="Q12" s="329">
        <v>2048</v>
      </c>
      <c r="R12" s="317">
        <v>8</v>
      </c>
      <c r="S12" s="329">
        <v>2030</v>
      </c>
      <c r="T12" s="317">
        <v>1</v>
      </c>
      <c r="U12" s="329">
        <v>5638</v>
      </c>
      <c r="V12" s="317">
        <v>11</v>
      </c>
      <c r="W12" s="329">
        <v>662</v>
      </c>
      <c r="X12" s="317">
        <v>8</v>
      </c>
      <c r="Y12" s="329">
        <v>3925</v>
      </c>
      <c r="Z12" s="435">
        <v>4</v>
      </c>
      <c r="AA12" s="329">
        <v>4250</v>
      </c>
      <c r="AB12" s="458">
        <v>51</v>
      </c>
      <c r="AC12" s="459">
        <v>57413</v>
      </c>
      <c r="AD12" s="528">
        <v>5</v>
      </c>
    </row>
    <row r="13" spans="1:30" ht="16.5" x14ac:dyDescent="0.2">
      <c r="A13" s="320">
        <v>6</v>
      </c>
      <c r="B13" s="456" t="s">
        <v>44</v>
      </c>
      <c r="C13" s="326" t="s">
        <v>24</v>
      </c>
      <c r="D13" s="435">
        <v>7</v>
      </c>
      <c r="E13" s="329">
        <v>2720</v>
      </c>
      <c r="F13" s="435">
        <v>8</v>
      </c>
      <c r="G13" s="329">
        <v>1850</v>
      </c>
      <c r="H13" s="435">
        <v>3</v>
      </c>
      <c r="I13" s="328">
        <v>6635</v>
      </c>
      <c r="J13" s="317">
        <v>3</v>
      </c>
      <c r="K13" s="329">
        <v>7070</v>
      </c>
      <c r="L13" s="435">
        <v>1</v>
      </c>
      <c r="M13" s="328">
        <v>6630</v>
      </c>
      <c r="N13" s="317">
        <v>1</v>
      </c>
      <c r="O13" s="329">
        <v>7095</v>
      </c>
      <c r="P13" s="317">
        <v>9</v>
      </c>
      <c r="Q13" s="329">
        <v>2785</v>
      </c>
      <c r="R13" s="317">
        <v>10</v>
      </c>
      <c r="S13" s="329">
        <v>1716</v>
      </c>
      <c r="T13" s="317">
        <v>1</v>
      </c>
      <c r="U13" s="329">
        <v>7686</v>
      </c>
      <c r="V13" s="317">
        <v>1</v>
      </c>
      <c r="W13" s="329">
        <v>8495</v>
      </c>
      <c r="X13" s="317">
        <v>7</v>
      </c>
      <c r="Y13" s="329">
        <v>3175</v>
      </c>
      <c r="Z13" s="435">
        <v>11</v>
      </c>
      <c r="AA13" s="329">
        <v>2640</v>
      </c>
      <c r="AB13" s="458">
        <v>62</v>
      </c>
      <c r="AC13" s="459">
        <v>58497</v>
      </c>
      <c r="AD13" s="528">
        <v>6</v>
      </c>
    </row>
    <row r="14" spans="1:30" ht="16.5" x14ac:dyDescent="0.2">
      <c r="A14" s="320">
        <v>7</v>
      </c>
      <c r="B14" s="456" t="s">
        <v>54</v>
      </c>
      <c r="C14" s="326" t="s">
        <v>132</v>
      </c>
      <c r="D14" s="435">
        <v>11</v>
      </c>
      <c r="E14" s="329">
        <v>1680</v>
      </c>
      <c r="F14" s="435">
        <v>4</v>
      </c>
      <c r="G14" s="329">
        <v>2280</v>
      </c>
      <c r="H14" s="435">
        <v>2</v>
      </c>
      <c r="I14" s="328">
        <v>6605</v>
      </c>
      <c r="J14" s="317">
        <v>11</v>
      </c>
      <c r="K14" s="329">
        <v>5720</v>
      </c>
      <c r="L14" s="435">
        <v>1</v>
      </c>
      <c r="M14" s="328">
        <v>7975</v>
      </c>
      <c r="N14" s="317">
        <v>5</v>
      </c>
      <c r="O14" s="329">
        <v>5555</v>
      </c>
      <c r="P14" s="317">
        <v>5</v>
      </c>
      <c r="Q14" s="329">
        <v>2025</v>
      </c>
      <c r="R14" s="317">
        <v>4</v>
      </c>
      <c r="S14" s="329">
        <v>5933</v>
      </c>
      <c r="T14" s="317">
        <v>8</v>
      </c>
      <c r="U14" s="329">
        <v>2773</v>
      </c>
      <c r="V14" s="317">
        <v>5</v>
      </c>
      <c r="W14" s="329">
        <v>1474</v>
      </c>
      <c r="X14" s="317">
        <v>3</v>
      </c>
      <c r="Y14" s="329">
        <v>4375</v>
      </c>
      <c r="Z14" s="435">
        <v>4</v>
      </c>
      <c r="AA14" s="329">
        <v>5170</v>
      </c>
      <c r="AB14" s="458">
        <v>63</v>
      </c>
      <c r="AC14" s="459">
        <v>51565</v>
      </c>
      <c r="AD14" s="528">
        <v>7</v>
      </c>
    </row>
    <row r="15" spans="1:30" ht="16.5" x14ac:dyDescent="0.2">
      <c r="A15" s="320">
        <v>8</v>
      </c>
      <c r="B15" s="456" t="s">
        <v>65</v>
      </c>
      <c r="C15" s="326" t="s">
        <v>66</v>
      </c>
      <c r="D15" s="435">
        <v>2</v>
      </c>
      <c r="E15" s="329">
        <v>4790</v>
      </c>
      <c r="F15" s="435">
        <v>3</v>
      </c>
      <c r="G15" s="329">
        <v>1920</v>
      </c>
      <c r="H15" s="435">
        <v>6</v>
      </c>
      <c r="I15" s="328">
        <v>5105</v>
      </c>
      <c r="J15" s="317">
        <v>4</v>
      </c>
      <c r="K15" s="329">
        <v>6265</v>
      </c>
      <c r="L15" s="435">
        <v>7</v>
      </c>
      <c r="M15" s="328">
        <v>4555</v>
      </c>
      <c r="N15" s="317">
        <v>4</v>
      </c>
      <c r="O15" s="329">
        <v>5710</v>
      </c>
      <c r="P15" s="317">
        <v>11.5</v>
      </c>
      <c r="Q15" s="329">
        <v>0</v>
      </c>
      <c r="R15" s="317">
        <v>11.5</v>
      </c>
      <c r="S15" s="329">
        <v>0</v>
      </c>
      <c r="T15" s="317">
        <v>5</v>
      </c>
      <c r="U15" s="329">
        <v>4018</v>
      </c>
      <c r="V15" s="317">
        <v>9</v>
      </c>
      <c r="W15" s="329">
        <v>453</v>
      </c>
      <c r="X15" s="317">
        <v>1</v>
      </c>
      <c r="Y15" s="329">
        <v>6105</v>
      </c>
      <c r="Z15" s="435">
        <v>2</v>
      </c>
      <c r="AA15" s="329">
        <v>5570</v>
      </c>
      <c r="AB15" s="458">
        <v>66</v>
      </c>
      <c r="AC15" s="459">
        <v>44491</v>
      </c>
      <c r="AD15" s="528">
        <v>8</v>
      </c>
    </row>
    <row r="16" spans="1:30" ht="16.5" x14ac:dyDescent="0.2">
      <c r="A16" s="320">
        <v>9</v>
      </c>
      <c r="B16" s="456" t="s">
        <v>138</v>
      </c>
      <c r="C16" s="326" t="s">
        <v>134</v>
      </c>
      <c r="D16" s="435">
        <v>6</v>
      </c>
      <c r="E16" s="329">
        <v>3030</v>
      </c>
      <c r="F16" s="435">
        <v>2</v>
      </c>
      <c r="G16" s="329">
        <v>3010</v>
      </c>
      <c r="H16" s="435">
        <v>8</v>
      </c>
      <c r="I16" s="328">
        <v>6665</v>
      </c>
      <c r="J16" s="317">
        <v>8</v>
      </c>
      <c r="K16" s="329">
        <v>6115</v>
      </c>
      <c r="L16" s="435">
        <v>6</v>
      </c>
      <c r="M16" s="328">
        <v>4265</v>
      </c>
      <c r="N16" s="317">
        <v>5</v>
      </c>
      <c r="O16" s="329">
        <v>5000</v>
      </c>
      <c r="P16" s="317">
        <v>2</v>
      </c>
      <c r="Q16" s="329">
        <v>7692</v>
      </c>
      <c r="R16" s="317">
        <v>8</v>
      </c>
      <c r="S16" s="329">
        <v>4663</v>
      </c>
      <c r="T16" s="317">
        <v>7</v>
      </c>
      <c r="U16" s="329">
        <v>1338</v>
      </c>
      <c r="V16" s="317">
        <v>5</v>
      </c>
      <c r="W16" s="329">
        <v>5463</v>
      </c>
      <c r="X16" s="317">
        <v>2</v>
      </c>
      <c r="Y16" s="329">
        <v>5630</v>
      </c>
      <c r="Z16" s="435">
        <v>8</v>
      </c>
      <c r="AA16" s="329">
        <v>5625</v>
      </c>
      <c r="AB16" s="458">
        <v>67</v>
      </c>
      <c r="AC16" s="459">
        <v>58496</v>
      </c>
      <c r="AD16" s="528">
        <v>9</v>
      </c>
    </row>
    <row r="17" spans="1:30" ht="16.5" x14ac:dyDescent="0.2">
      <c r="A17" s="320">
        <v>10</v>
      </c>
      <c r="B17" s="456" t="s">
        <v>51</v>
      </c>
      <c r="C17" s="326" t="s">
        <v>131</v>
      </c>
      <c r="D17" s="435">
        <v>12</v>
      </c>
      <c r="E17" s="329">
        <v>1795</v>
      </c>
      <c r="F17" s="435">
        <v>10</v>
      </c>
      <c r="G17" s="329">
        <v>1660</v>
      </c>
      <c r="H17" s="435">
        <v>5</v>
      </c>
      <c r="I17" s="328">
        <v>5370</v>
      </c>
      <c r="J17" s="317">
        <v>9</v>
      </c>
      <c r="K17" s="329">
        <v>5740</v>
      </c>
      <c r="L17" s="435">
        <v>6</v>
      </c>
      <c r="M17" s="328">
        <v>4635</v>
      </c>
      <c r="N17" s="317">
        <v>1</v>
      </c>
      <c r="O17" s="329">
        <v>6350</v>
      </c>
      <c r="P17" s="317">
        <v>5</v>
      </c>
      <c r="Q17" s="329">
        <v>5051</v>
      </c>
      <c r="R17" s="317">
        <v>1</v>
      </c>
      <c r="S17" s="329">
        <v>10507</v>
      </c>
      <c r="T17" s="317">
        <v>1</v>
      </c>
      <c r="U17" s="329">
        <v>3025</v>
      </c>
      <c r="V17" s="317">
        <v>12</v>
      </c>
      <c r="W17" s="329">
        <v>516</v>
      </c>
      <c r="X17" s="317">
        <v>2</v>
      </c>
      <c r="Y17" s="329">
        <v>4430</v>
      </c>
      <c r="Z17" s="435">
        <v>3</v>
      </c>
      <c r="AA17" s="329">
        <v>7985</v>
      </c>
      <c r="AB17" s="458">
        <v>67</v>
      </c>
      <c r="AC17" s="459">
        <v>57064</v>
      </c>
      <c r="AD17" s="528">
        <v>10</v>
      </c>
    </row>
    <row r="18" spans="1:30" ht="16.5" x14ac:dyDescent="0.2">
      <c r="A18" s="320">
        <v>11</v>
      </c>
      <c r="B18" s="456" t="s">
        <v>46</v>
      </c>
      <c r="C18" s="326" t="s">
        <v>23</v>
      </c>
      <c r="D18" s="435">
        <v>1</v>
      </c>
      <c r="E18" s="329">
        <v>5925</v>
      </c>
      <c r="F18" s="435">
        <v>2</v>
      </c>
      <c r="G18" s="329">
        <v>3230</v>
      </c>
      <c r="H18" s="435">
        <v>8</v>
      </c>
      <c r="I18" s="328">
        <v>5940</v>
      </c>
      <c r="J18" s="317">
        <v>8</v>
      </c>
      <c r="K18" s="329">
        <v>5570</v>
      </c>
      <c r="L18" s="435">
        <v>12</v>
      </c>
      <c r="M18" s="328">
        <v>2815</v>
      </c>
      <c r="N18" s="317">
        <v>10</v>
      </c>
      <c r="O18" s="329">
        <v>4030</v>
      </c>
      <c r="P18" s="317">
        <v>7</v>
      </c>
      <c r="Q18" s="329">
        <v>4397</v>
      </c>
      <c r="R18" s="317">
        <v>7</v>
      </c>
      <c r="S18" s="329">
        <v>2679</v>
      </c>
      <c r="T18" s="317">
        <v>5</v>
      </c>
      <c r="U18" s="329">
        <v>1483</v>
      </c>
      <c r="V18" s="317">
        <v>1</v>
      </c>
      <c r="W18" s="329">
        <v>8751</v>
      </c>
      <c r="X18" s="317">
        <v>1</v>
      </c>
      <c r="Y18" s="329">
        <v>6910</v>
      </c>
      <c r="Z18" s="435">
        <v>6</v>
      </c>
      <c r="AA18" s="329">
        <v>6880</v>
      </c>
      <c r="AB18" s="458">
        <v>68</v>
      </c>
      <c r="AC18" s="459">
        <v>58610</v>
      </c>
      <c r="AD18" s="528">
        <v>11</v>
      </c>
    </row>
    <row r="19" spans="1:30" ht="16.5" x14ac:dyDescent="0.2">
      <c r="A19" s="320">
        <v>12</v>
      </c>
      <c r="B19" s="456" t="s">
        <v>41</v>
      </c>
      <c r="C19" s="326" t="s">
        <v>133</v>
      </c>
      <c r="D19" s="435">
        <v>2</v>
      </c>
      <c r="E19" s="329">
        <v>5130</v>
      </c>
      <c r="F19" s="435">
        <v>6</v>
      </c>
      <c r="G19" s="329">
        <v>1105</v>
      </c>
      <c r="H19" s="435">
        <v>2</v>
      </c>
      <c r="I19" s="328">
        <v>7890</v>
      </c>
      <c r="J19" s="317">
        <v>2</v>
      </c>
      <c r="K19" s="329">
        <v>7790</v>
      </c>
      <c r="L19" s="435">
        <v>2</v>
      </c>
      <c r="M19" s="328">
        <v>5420</v>
      </c>
      <c r="N19" s="317">
        <v>6</v>
      </c>
      <c r="O19" s="329">
        <v>5250</v>
      </c>
      <c r="P19" s="317">
        <v>7</v>
      </c>
      <c r="Q19" s="329">
        <v>1317</v>
      </c>
      <c r="R19" s="317">
        <v>7</v>
      </c>
      <c r="S19" s="329">
        <v>2545</v>
      </c>
      <c r="T19" s="317">
        <v>10</v>
      </c>
      <c r="U19" s="329">
        <v>562</v>
      </c>
      <c r="V19" s="317">
        <v>3</v>
      </c>
      <c r="W19" s="329">
        <v>4378</v>
      </c>
      <c r="X19" s="317">
        <v>12</v>
      </c>
      <c r="Y19" s="329">
        <v>1525</v>
      </c>
      <c r="Z19" s="435">
        <v>9</v>
      </c>
      <c r="AA19" s="329">
        <v>2315</v>
      </c>
      <c r="AB19" s="458">
        <v>68</v>
      </c>
      <c r="AC19" s="459">
        <v>45227</v>
      </c>
      <c r="AD19" s="528">
        <v>12</v>
      </c>
    </row>
    <row r="20" spans="1:30" ht="16.5" x14ac:dyDescent="0.2">
      <c r="A20" s="320">
        <v>13</v>
      </c>
      <c r="B20" s="456" t="s">
        <v>48</v>
      </c>
      <c r="C20" s="326" t="s">
        <v>66</v>
      </c>
      <c r="D20" s="435">
        <v>1</v>
      </c>
      <c r="E20" s="329">
        <v>7590</v>
      </c>
      <c r="F20" s="435">
        <v>9</v>
      </c>
      <c r="G20" s="329">
        <v>1645</v>
      </c>
      <c r="H20" s="435">
        <v>9</v>
      </c>
      <c r="I20" s="328">
        <v>5755</v>
      </c>
      <c r="J20" s="317">
        <v>9</v>
      </c>
      <c r="K20" s="329">
        <v>5710</v>
      </c>
      <c r="L20" s="435">
        <v>4</v>
      </c>
      <c r="M20" s="328">
        <v>4875</v>
      </c>
      <c r="N20" s="317">
        <v>6</v>
      </c>
      <c r="O20" s="329">
        <v>5225</v>
      </c>
      <c r="P20" s="317">
        <v>4</v>
      </c>
      <c r="Q20" s="329">
        <v>2413</v>
      </c>
      <c r="R20" s="317">
        <v>2</v>
      </c>
      <c r="S20" s="329">
        <v>9577</v>
      </c>
      <c r="T20" s="317">
        <v>8</v>
      </c>
      <c r="U20" s="329">
        <v>1115</v>
      </c>
      <c r="V20" s="317">
        <v>11</v>
      </c>
      <c r="W20" s="329">
        <v>91</v>
      </c>
      <c r="X20" s="317">
        <v>1</v>
      </c>
      <c r="Y20" s="329">
        <v>6465</v>
      </c>
      <c r="Z20" s="435">
        <v>7</v>
      </c>
      <c r="AA20" s="329">
        <v>6220</v>
      </c>
      <c r="AB20" s="458">
        <v>71</v>
      </c>
      <c r="AC20" s="459">
        <v>56681</v>
      </c>
      <c r="AD20" s="528">
        <v>13</v>
      </c>
    </row>
    <row r="21" spans="1:30" ht="16.5" x14ac:dyDescent="0.2">
      <c r="A21" s="320">
        <v>14</v>
      </c>
      <c r="B21" s="456" t="s">
        <v>143</v>
      </c>
      <c r="C21" s="326" t="s">
        <v>253</v>
      </c>
      <c r="D21" s="435">
        <v>4</v>
      </c>
      <c r="E21" s="329">
        <v>4510</v>
      </c>
      <c r="F21" s="435">
        <v>4</v>
      </c>
      <c r="G21" s="329">
        <v>1740</v>
      </c>
      <c r="H21" s="435">
        <v>9</v>
      </c>
      <c r="I21" s="328">
        <v>6620</v>
      </c>
      <c r="J21" s="317">
        <v>11</v>
      </c>
      <c r="K21" s="329">
        <v>4915</v>
      </c>
      <c r="L21" s="435">
        <v>4</v>
      </c>
      <c r="M21" s="328">
        <v>4865</v>
      </c>
      <c r="N21" s="317">
        <v>9</v>
      </c>
      <c r="O21" s="329">
        <v>4400</v>
      </c>
      <c r="P21" s="317">
        <v>11</v>
      </c>
      <c r="Q21" s="329">
        <v>440</v>
      </c>
      <c r="R21" s="317">
        <v>4</v>
      </c>
      <c r="S21" s="329">
        <v>3632</v>
      </c>
      <c r="T21" s="317">
        <v>2</v>
      </c>
      <c r="U21" s="329">
        <v>2142</v>
      </c>
      <c r="V21" s="317">
        <v>1</v>
      </c>
      <c r="W21" s="329">
        <v>7465</v>
      </c>
      <c r="X21" s="317">
        <v>9</v>
      </c>
      <c r="Y21" s="329">
        <v>3880</v>
      </c>
      <c r="Z21" s="435">
        <v>6</v>
      </c>
      <c r="AA21" s="329">
        <v>2915</v>
      </c>
      <c r="AB21" s="458">
        <v>74</v>
      </c>
      <c r="AC21" s="459">
        <v>47524</v>
      </c>
      <c r="AD21" s="528">
        <v>14</v>
      </c>
    </row>
    <row r="22" spans="1:30" ht="16.5" x14ac:dyDescent="0.2">
      <c r="A22" s="320">
        <v>15</v>
      </c>
      <c r="B22" s="456" t="s">
        <v>52</v>
      </c>
      <c r="C22" s="326" t="s">
        <v>131</v>
      </c>
      <c r="D22" s="435">
        <v>8</v>
      </c>
      <c r="E22" s="329">
        <v>2610</v>
      </c>
      <c r="F22" s="435">
        <v>9</v>
      </c>
      <c r="G22" s="329">
        <v>1190</v>
      </c>
      <c r="H22" s="435">
        <v>10</v>
      </c>
      <c r="I22" s="330">
        <v>5595</v>
      </c>
      <c r="J22" s="317">
        <v>6</v>
      </c>
      <c r="K22" s="329">
        <v>6050</v>
      </c>
      <c r="L22" s="435">
        <v>10</v>
      </c>
      <c r="M22" s="328">
        <v>3950</v>
      </c>
      <c r="N22" s="317">
        <v>7</v>
      </c>
      <c r="O22" s="329">
        <v>4550</v>
      </c>
      <c r="P22" s="317">
        <v>6</v>
      </c>
      <c r="Q22" s="329">
        <v>1221</v>
      </c>
      <c r="R22" s="317">
        <v>1</v>
      </c>
      <c r="S22" s="329">
        <v>14507</v>
      </c>
      <c r="T22" s="317">
        <v>2</v>
      </c>
      <c r="U22" s="329">
        <v>5112</v>
      </c>
      <c r="V22" s="317">
        <v>2</v>
      </c>
      <c r="W22" s="329">
        <v>9640</v>
      </c>
      <c r="X22" s="317">
        <v>11</v>
      </c>
      <c r="Y22" s="329">
        <v>2705</v>
      </c>
      <c r="Z22" s="435">
        <v>3</v>
      </c>
      <c r="AA22" s="329">
        <v>5200</v>
      </c>
      <c r="AB22" s="458">
        <v>75</v>
      </c>
      <c r="AC22" s="459">
        <v>62330</v>
      </c>
      <c r="AD22" s="528">
        <v>15</v>
      </c>
    </row>
    <row r="23" spans="1:30" ht="16.5" x14ac:dyDescent="0.2">
      <c r="A23" s="320">
        <v>16</v>
      </c>
      <c r="B23" s="456" t="s">
        <v>607</v>
      </c>
      <c r="C23" s="326" t="s">
        <v>135</v>
      </c>
      <c r="D23" s="435">
        <v>13</v>
      </c>
      <c r="E23" s="329" t="s">
        <v>115</v>
      </c>
      <c r="F23" s="435">
        <v>13</v>
      </c>
      <c r="G23" s="329" t="s">
        <v>115</v>
      </c>
      <c r="H23" s="435">
        <v>1</v>
      </c>
      <c r="I23" s="328">
        <v>7410</v>
      </c>
      <c r="J23" s="317">
        <v>3</v>
      </c>
      <c r="K23" s="329">
        <v>7375</v>
      </c>
      <c r="L23" s="435">
        <v>3</v>
      </c>
      <c r="M23" s="328">
        <v>5095</v>
      </c>
      <c r="N23" s="317">
        <v>3</v>
      </c>
      <c r="O23" s="329">
        <v>5775</v>
      </c>
      <c r="P23" s="317">
        <v>3</v>
      </c>
      <c r="Q23" s="329">
        <v>3954</v>
      </c>
      <c r="R23" s="317">
        <v>10</v>
      </c>
      <c r="S23" s="329">
        <v>3275</v>
      </c>
      <c r="T23" s="317">
        <v>12</v>
      </c>
      <c r="U23" s="329">
        <v>32</v>
      </c>
      <c r="V23" s="317">
        <v>8</v>
      </c>
      <c r="W23" s="329">
        <v>607</v>
      </c>
      <c r="X23" s="317">
        <v>2</v>
      </c>
      <c r="Y23" s="329">
        <v>6690</v>
      </c>
      <c r="Z23" s="435">
        <v>5</v>
      </c>
      <c r="AA23" s="329">
        <v>3220</v>
      </c>
      <c r="AB23" s="458">
        <v>76</v>
      </c>
      <c r="AC23" s="459">
        <v>43433</v>
      </c>
      <c r="AD23" s="528">
        <v>16</v>
      </c>
    </row>
    <row r="24" spans="1:30" ht="16.5" x14ac:dyDescent="0.2">
      <c r="A24" s="320">
        <v>17</v>
      </c>
      <c r="B24" s="456" t="s">
        <v>42</v>
      </c>
      <c r="C24" s="326" t="s">
        <v>25</v>
      </c>
      <c r="D24" s="435">
        <v>12</v>
      </c>
      <c r="E24" s="329">
        <v>1630</v>
      </c>
      <c r="F24" s="435">
        <v>6</v>
      </c>
      <c r="G24" s="329">
        <v>2200</v>
      </c>
      <c r="H24" s="435">
        <v>11</v>
      </c>
      <c r="I24" s="328">
        <v>4710</v>
      </c>
      <c r="J24" s="317">
        <v>10</v>
      </c>
      <c r="K24" s="329">
        <v>5385</v>
      </c>
      <c r="L24" s="435">
        <v>3</v>
      </c>
      <c r="M24" s="328">
        <v>5210</v>
      </c>
      <c r="N24" s="317">
        <v>2</v>
      </c>
      <c r="O24" s="329">
        <v>5860</v>
      </c>
      <c r="P24" s="317">
        <v>4</v>
      </c>
      <c r="Q24" s="329">
        <v>5981</v>
      </c>
      <c r="R24" s="317">
        <v>5</v>
      </c>
      <c r="S24" s="329">
        <v>7681</v>
      </c>
      <c r="T24" s="317">
        <v>4</v>
      </c>
      <c r="U24" s="329">
        <v>2214</v>
      </c>
      <c r="V24" s="317">
        <v>11</v>
      </c>
      <c r="W24" s="329">
        <v>148</v>
      </c>
      <c r="X24" s="317">
        <v>4</v>
      </c>
      <c r="Y24" s="329">
        <v>6230</v>
      </c>
      <c r="Z24" s="435">
        <v>5</v>
      </c>
      <c r="AA24" s="329">
        <v>7325</v>
      </c>
      <c r="AB24" s="458">
        <v>77</v>
      </c>
      <c r="AC24" s="459">
        <v>54574</v>
      </c>
      <c r="AD24" s="528">
        <v>17</v>
      </c>
    </row>
    <row r="25" spans="1:30" ht="16.5" x14ac:dyDescent="0.2">
      <c r="A25" s="320">
        <v>18</v>
      </c>
      <c r="B25" s="456" t="s">
        <v>256</v>
      </c>
      <c r="C25" s="326" t="s">
        <v>254</v>
      </c>
      <c r="D25" s="435">
        <v>8</v>
      </c>
      <c r="E25" s="329">
        <v>2105</v>
      </c>
      <c r="F25" s="435">
        <v>10</v>
      </c>
      <c r="G25" s="329">
        <v>825</v>
      </c>
      <c r="H25" s="435">
        <v>10</v>
      </c>
      <c r="I25" s="328">
        <v>4545</v>
      </c>
      <c r="J25" s="317">
        <v>1</v>
      </c>
      <c r="K25" s="329">
        <v>7950</v>
      </c>
      <c r="L25" s="435">
        <v>5</v>
      </c>
      <c r="M25" s="328">
        <v>4785</v>
      </c>
      <c r="N25" s="317">
        <v>4</v>
      </c>
      <c r="O25" s="329">
        <v>5915</v>
      </c>
      <c r="P25" s="317">
        <v>11</v>
      </c>
      <c r="Q25" s="329">
        <v>1608</v>
      </c>
      <c r="R25" s="317">
        <v>7</v>
      </c>
      <c r="S25" s="329">
        <v>4479</v>
      </c>
      <c r="T25" s="317">
        <v>4</v>
      </c>
      <c r="U25" s="329">
        <v>4090</v>
      </c>
      <c r="V25" s="317">
        <v>2</v>
      </c>
      <c r="W25" s="329">
        <v>5325</v>
      </c>
      <c r="X25" s="317">
        <v>4</v>
      </c>
      <c r="Y25" s="329">
        <v>3995</v>
      </c>
      <c r="Z25" s="435">
        <v>11</v>
      </c>
      <c r="AA25" s="329">
        <v>3835</v>
      </c>
      <c r="AB25" s="458">
        <v>77</v>
      </c>
      <c r="AC25" s="459">
        <v>49457</v>
      </c>
      <c r="AD25" s="528">
        <v>18</v>
      </c>
    </row>
    <row r="26" spans="1:30" ht="16.5" x14ac:dyDescent="0.2">
      <c r="A26" s="320">
        <v>19</v>
      </c>
      <c r="B26" s="456" t="s">
        <v>32</v>
      </c>
      <c r="C26" s="326" t="s">
        <v>252</v>
      </c>
      <c r="D26" s="435">
        <v>11</v>
      </c>
      <c r="E26" s="329">
        <v>1485</v>
      </c>
      <c r="F26" s="435">
        <v>8</v>
      </c>
      <c r="G26" s="329">
        <v>1750</v>
      </c>
      <c r="H26" s="435">
        <v>3</v>
      </c>
      <c r="I26" s="328">
        <v>6125</v>
      </c>
      <c r="J26" s="317">
        <v>8</v>
      </c>
      <c r="K26" s="329">
        <v>6135</v>
      </c>
      <c r="L26" s="435">
        <v>5</v>
      </c>
      <c r="M26" s="328">
        <v>4910</v>
      </c>
      <c r="N26" s="317">
        <v>6</v>
      </c>
      <c r="O26" s="329">
        <v>6240</v>
      </c>
      <c r="P26" s="317">
        <v>10</v>
      </c>
      <c r="Q26" s="329">
        <v>482</v>
      </c>
      <c r="R26" s="317">
        <v>9</v>
      </c>
      <c r="S26" s="329">
        <v>3813</v>
      </c>
      <c r="T26" s="317">
        <v>8</v>
      </c>
      <c r="U26" s="329">
        <v>737</v>
      </c>
      <c r="V26" s="317">
        <v>7</v>
      </c>
      <c r="W26" s="329">
        <v>4376</v>
      </c>
      <c r="X26" s="317">
        <v>3</v>
      </c>
      <c r="Y26" s="329">
        <v>4005</v>
      </c>
      <c r="Z26" s="435">
        <v>1</v>
      </c>
      <c r="AA26" s="329">
        <v>4520</v>
      </c>
      <c r="AB26" s="458">
        <v>79</v>
      </c>
      <c r="AC26" s="459">
        <v>44578</v>
      </c>
      <c r="AD26" s="528">
        <v>19</v>
      </c>
    </row>
    <row r="27" spans="1:30" ht="16.5" x14ac:dyDescent="0.2">
      <c r="A27" s="320">
        <v>20</v>
      </c>
      <c r="B27" s="456" t="s">
        <v>83</v>
      </c>
      <c r="C27" s="326" t="s">
        <v>254</v>
      </c>
      <c r="D27" s="435">
        <v>3</v>
      </c>
      <c r="E27" s="329">
        <v>5060</v>
      </c>
      <c r="F27" s="435">
        <v>7</v>
      </c>
      <c r="G27" s="329">
        <v>1880</v>
      </c>
      <c r="H27" s="435">
        <v>4</v>
      </c>
      <c r="I27" s="328">
        <v>5910</v>
      </c>
      <c r="J27" s="317">
        <v>4</v>
      </c>
      <c r="K27" s="329">
        <v>7000</v>
      </c>
      <c r="L27" s="435">
        <v>8</v>
      </c>
      <c r="M27" s="328">
        <v>4050</v>
      </c>
      <c r="N27" s="317">
        <v>5</v>
      </c>
      <c r="O27" s="329">
        <v>5540</v>
      </c>
      <c r="P27" s="317">
        <v>11.5</v>
      </c>
      <c r="Q27" s="329">
        <v>0</v>
      </c>
      <c r="R27" s="317">
        <v>9</v>
      </c>
      <c r="S27" s="329">
        <v>1919</v>
      </c>
      <c r="T27" s="317">
        <v>6</v>
      </c>
      <c r="U27" s="329">
        <v>1790</v>
      </c>
      <c r="V27" s="317">
        <v>5</v>
      </c>
      <c r="W27" s="329">
        <v>2817</v>
      </c>
      <c r="X27" s="317">
        <v>7</v>
      </c>
      <c r="Y27" s="329">
        <v>3295</v>
      </c>
      <c r="Z27" s="435">
        <v>10</v>
      </c>
      <c r="AA27" s="329">
        <v>1750</v>
      </c>
      <c r="AB27" s="458">
        <v>79.5</v>
      </c>
      <c r="AC27" s="459">
        <v>41011</v>
      </c>
      <c r="AD27" s="528">
        <v>20</v>
      </c>
    </row>
    <row r="28" spans="1:30" ht="16.5" x14ac:dyDescent="0.2">
      <c r="A28" s="320">
        <v>21</v>
      </c>
      <c r="B28" s="456" t="s">
        <v>33</v>
      </c>
      <c r="C28" s="326" t="s">
        <v>252</v>
      </c>
      <c r="D28" s="435">
        <v>9</v>
      </c>
      <c r="E28" s="329">
        <v>1780</v>
      </c>
      <c r="F28" s="435">
        <v>3</v>
      </c>
      <c r="G28" s="330">
        <v>2225</v>
      </c>
      <c r="H28" s="435">
        <v>8</v>
      </c>
      <c r="I28" s="328">
        <v>4680</v>
      </c>
      <c r="J28" s="317">
        <v>7</v>
      </c>
      <c r="K28" s="329">
        <v>6245</v>
      </c>
      <c r="L28" s="435">
        <v>6</v>
      </c>
      <c r="M28" s="328">
        <v>5350</v>
      </c>
      <c r="N28" s="317">
        <v>11</v>
      </c>
      <c r="O28" s="329">
        <v>3020</v>
      </c>
      <c r="P28" s="317">
        <v>1</v>
      </c>
      <c r="Q28" s="329">
        <v>9463</v>
      </c>
      <c r="R28" s="317">
        <v>8</v>
      </c>
      <c r="S28" s="329">
        <v>2267</v>
      </c>
      <c r="T28" s="317">
        <v>6</v>
      </c>
      <c r="U28" s="329">
        <v>1347</v>
      </c>
      <c r="V28" s="317">
        <v>6</v>
      </c>
      <c r="W28" s="329">
        <v>1320</v>
      </c>
      <c r="X28" s="317">
        <v>6</v>
      </c>
      <c r="Y28" s="329">
        <v>4935</v>
      </c>
      <c r="Z28" s="435">
        <v>10</v>
      </c>
      <c r="AA28" s="329">
        <v>5035</v>
      </c>
      <c r="AB28" s="458">
        <v>81</v>
      </c>
      <c r="AC28" s="459">
        <v>47667</v>
      </c>
      <c r="AD28" s="528">
        <v>21</v>
      </c>
    </row>
    <row r="29" spans="1:30" ht="16.5" x14ac:dyDescent="0.2">
      <c r="A29" s="320">
        <v>22</v>
      </c>
      <c r="B29" s="456" t="s">
        <v>137</v>
      </c>
      <c r="C29" s="326" t="s">
        <v>24</v>
      </c>
      <c r="D29" s="435">
        <v>3</v>
      </c>
      <c r="E29" s="329">
        <v>4480</v>
      </c>
      <c r="F29" s="435">
        <v>7</v>
      </c>
      <c r="G29" s="329">
        <v>2380</v>
      </c>
      <c r="H29" s="435">
        <v>5</v>
      </c>
      <c r="I29" s="328">
        <v>7355</v>
      </c>
      <c r="J29" s="317">
        <v>8</v>
      </c>
      <c r="K29" s="329">
        <v>5830</v>
      </c>
      <c r="L29" s="435">
        <v>5</v>
      </c>
      <c r="M29" s="328">
        <v>5695</v>
      </c>
      <c r="N29" s="317">
        <v>7</v>
      </c>
      <c r="O29" s="329">
        <v>5210</v>
      </c>
      <c r="P29" s="317">
        <v>11</v>
      </c>
      <c r="Q29" s="329">
        <v>180</v>
      </c>
      <c r="R29" s="317">
        <v>6</v>
      </c>
      <c r="S29" s="329">
        <v>5687</v>
      </c>
      <c r="T29" s="317">
        <v>3</v>
      </c>
      <c r="U29" s="329">
        <v>1734</v>
      </c>
      <c r="V29" s="317">
        <v>7</v>
      </c>
      <c r="W29" s="329">
        <v>1492</v>
      </c>
      <c r="X29" s="317">
        <v>12</v>
      </c>
      <c r="Y29" s="329">
        <v>2085</v>
      </c>
      <c r="Z29" s="435">
        <v>7</v>
      </c>
      <c r="AA29" s="329">
        <v>2490</v>
      </c>
      <c r="AB29" s="458">
        <v>81</v>
      </c>
      <c r="AC29" s="459">
        <v>44618</v>
      </c>
      <c r="AD29" s="528">
        <v>22</v>
      </c>
    </row>
    <row r="30" spans="1:30" ht="16.5" x14ac:dyDescent="0.2">
      <c r="A30" s="320">
        <v>23</v>
      </c>
      <c r="B30" s="456" t="s">
        <v>31</v>
      </c>
      <c r="C30" s="326" t="s">
        <v>131</v>
      </c>
      <c r="D30" s="435">
        <v>10</v>
      </c>
      <c r="E30" s="329">
        <v>1725</v>
      </c>
      <c r="F30" s="435">
        <v>2</v>
      </c>
      <c r="G30" s="329">
        <v>4875</v>
      </c>
      <c r="H30" s="435">
        <v>11</v>
      </c>
      <c r="I30" s="328">
        <v>4370</v>
      </c>
      <c r="J30" s="317">
        <v>5</v>
      </c>
      <c r="K30" s="329">
        <v>6965</v>
      </c>
      <c r="L30" s="435">
        <v>8</v>
      </c>
      <c r="M30" s="328">
        <v>4200</v>
      </c>
      <c r="N30" s="317">
        <v>8</v>
      </c>
      <c r="O30" s="329">
        <v>4325</v>
      </c>
      <c r="P30" s="317">
        <v>8</v>
      </c>
      <c r="Q30" s="329">
        <v>758</v>
      </c>
      <c r="R30" s="317">
        <v>1</v>
      </c>
      <c r="S30" s="329">
        <v>13733</v>
      </c>
      <c r="T30" s="317">
        <v>3</v>
      </c>
      <c r="U30" s="329">
        <v>2703</v>
      </c>
      <c r="V30" s="317">
        <v>7</v>
      </c>
      <c r="W30" s="329">
        <v>874</v>
      </c>
      <c r="X30" s="317">
        <v>11</v>
      </c>
      <c r="Y30" s="329">
        <v>1920</v>
      </c>
      <c r="Z30" s="435">
        <v>9</v>
      </c>
      <c r="AA30" s="329">
        <v>1995</v>
      </c>
      <c r="AB30" s="458">
        <v>83</v>
      </c>
      <c r="AC30" s="459">
        <v>48443</v>
      </c>
      <c r="AD30" s="528">
        <v>23</v>
      </c>
    </row>
    <row r="31" spans="1:30" ht="16.5" x14ac:dyDescent="0.2">
      <c r="A31" s="320">
        <v>24</v>
      </c>
      <c r="B31" s="456" t="s">
        <v>39</v>
      </c>
      <c r="C31" s="326" t="s">
        <v>134</v>
      </c>
      <c r="D31" s="435">
        <v>10</v>
      </c>
      <c r="E31" s="329">
        <v>2365</v>
      </c>
      <c r="F31" s="435">
        <v>1</v>
      </c>
      <c r="G31" s="329">
        <v>4890</v>
      </c>
      <c r="H31" s="435">
        <v>4</v>
      </c>
      <c r="I31" s="328">
        <v>6590</v>
      </c>
      <c r="J31" s="317">
        <v>5</v>
      </c>
      <c r="K31" s="329">
        <v>6565</v>
      </c>
      <c r="L31" s="435">
        <v>3</v>
      </c>
      <c r="M31" s="328">
        <v>4910</v>
      </c>
      <c r="N31" s="317">
        <v>12</v>
      </c>
      <c r="O31" s="329">
        <v>3820</v>
      </c>
      <c r="P31" s="317">
        <v>6</v>
      </c>
      <c r="Q31" s="329">
        <v>1877</v>
      </c>
      <c r="R31" s="317">
        <v>4</v>
      </c>
      <c r="S31" s="329">
        <v>7420</v>
      </c>
      <c r="T31" s="317">
        <v>7</v>
      </c>
      <c r="U31" s="329">
        <v>3591</v>
      </c>
      <c r="V31" s="317">
        <v>12</v>
      </c>
      <c r="W31" s="329">
        <v>138</v>
      </c>
      <c r="X31" s="317">
        <v>8</v>
      </c>
      <c r="Y31" s="329">
        <v>2800</v>
      </c>
      <c r="Z31" s="435">
        <v>11</v>
      </c>
      <c r="AA31" s="329">
        <v>1670</v>
      </c>
      <c r="AB31" s="458">
        <v>83</v>
      </c>
      <c r="AC31" s="459">
        <v>46636</v>
      </c>
      <c r="AD31" s="528">
        <v>24</v>
      </c>
    </row>
    <row r="32" spans="1:30" ht="16.5" x14ac:dyDescent="0.2">
      <c r="A32" s="320">
        <v>25</v>
      </c>
      <c r="B32" s="456" t="s">
        <v>57</v>
      </c>
      <c r="C32" s="326" t="s">
        <v>23</v>
      </c>
      <c r="D32" s="435">
        <v>5</v>
      </c>
      <c r="E32" s="329">
        <v>4150</v>
      </c>
      <c r="F32" s="435">
        <v>1</v>
      </c>
      <c r="G32" s="329">
        <v>4050</v>
      </c>
      <c r="H32" s="435">
        <v>4</v>
      </c>
      <c r="I32" s="328">
        <v>7545</v>
      </c>
      <c r="J32" s="317">
        <v>6</v>
      </c>
      <c r="K32" s="329">
        <v>6380</v>
      </c>
      <c r="L32" s="435">
        <v>11</v>
      </c>
      <c r="M32" s="328">
        <v>3645</v>
      </c>
      <c r="N32" s="317">
        <v>11</v>
      </c>
      <c r="O32" s="329">
        <v>3995</v>
      </c>
      <c r="P32" s="317">
        <v>7</v>
      </c>
      <c r="Q32" s="329">
        <v>640</v>
      </c>
      <c r="R32" s="317">
        <v>7</v>
      </c>
      <c r="S32" s="329">
        <v>5320</v>
      </c>
      <c r="T32" s="317">
        <v>9</v>
      </c>
      <c r="U32" s="329">
        <v>670</v>
      </c>
      <c r="V32" s="317">
        <v>4</v>
      </c>
      <c r="W32" s="329">
        <v>3656</v>
      </c>
      <c r="X32" s="317">
        <v>9</v>
      </c>
      <c r="Y32" s="329">
        <v>2305</v>
      </c>
      <c r="Z32" s="435">
        <v>10</v>
      </c>
      <c r="AA32" s="329">
        <v>2220</v>
      </c>
      <c r="AB32" s="458">
        <v>84</v>
      </c>
      <c r="AC32" s="459">
        <v>44576</v>
      </c>
      <c r="AD32" s="528">
        <v>25</v>
      </c>
    </row>
    <row r="33" spans="1:30" ht="16.5" x14ac:dyDescent="0.2">
      <c r="A33" s="320">
        <v>26</v>
      </c>
      <c r="B33" s="456" t="s">
        <v>211</v>
      </c>
      <c r="C33" s="326" t="s">
        <v>134</v>
      </c>
      <c r="D33" s="435">
        <v>9</v>
      </c>
      <c r="E33" s="329">
        <v>1955</v>
      </c>
      <c r="F33" s="435">
        <v>7</v>
      </c>
      <c r="G33" s="329">
        <v>895</v>
      </c>
      <c r="H33" s="435">
        <v>12</v>
      </c>
      <c r="I33" s="328">
        <v>3450</v>
      </c>
      <c r="J33" s="317">
        <v>12</v>
      </c>
      <c r="K33" s="329">
        <v>4460</v>
      </c>
      <c r="L33" s="435">
        <v>2</v>
      </c>
      <c r="M33" s="328">
        <v>7695</v>
      </c>
      <c r="N33" s="317">
        <v>3</v>
      </c>
      <c r="O33" s="329">
        <v>5825</v>
      </c>
      <c r="P33" s="317">
        <v>8</v>
      </c>
      <c r="Q33" s="329">
        <v>3366</v>
      </c>
      <c r="R33" s="317">
        <v>9</v>
      </c>
      <c r="S33" s="329">
        <v>1318</v>
      </c>
      <c r="T33" s="317">
        <v>4</v>
      </c>
      <c r="U33" s="329">
        <v>1485</v>
      </c>
      <c r="V33" s="317">
        <v>3</v>
      </c>
      <c r="W33" s="329">
        <v>6156</v>
      </c>
      <c r="X33" s="317">
        <v>6</v>
      </c>
      <c r="Y33" s="329">
        <v>3710</v>
      </c>
      <c r="Z33" s="435">
        <v>9</v>
      </c>
      <c r="AA33" s="329">
        <v>3140</v>
      </c>
      <c r="AB33" s="458">
        <v>84</v>
      </c>
      <c r="AC33" s="459">
        <v>43455</v>
      </c>
      <c r="AD33" s="528">
        <v>26</v>
      </c>
    </row>
    <row r="34" spans="1:30" ht="16.5" x14ac:dyDescent="0.2">
      <c r="A34" s="320">
        <v>27</v>
      </c>
      <c r="B34" s="456" t="s">
        <v>80</v>
      </c>
      <c r="C34" s="326" t="s">
        <v>254</v>
      </c>
      <c r="D34" s="435">
        <v>10</v>
      </c>
      <c r="E34" s="329">
        <v>1730</v>
      </c>
      <c r="F34" s="435">
        <v>5</v>
      </c>
      <c r="G34" s="329">
        <v>1540</v>
      </c>
      <c r="H34" s="435">
        <v>1</v>
      </c>
      <c r="I34" s="328">
        <v>7725</v>
      </c>
      <c r="J34" s="317">
        <v>1</v>
      </c>
      <c r="K34" s="329">
        <v>8420</v>
      </c>
      <c r="L34" s="435">
        <v>1</v>
      </c>
      <c r="M34" s="328">
        <v>6085</v>
      </c>
      <c r="N34" s="317">
        <v>7</v>
      </c>
      <c r="O34" s="329">
        <v>4405</v>
      </c>
      <c r="P34" s="317">
        <v>12</v>
      </c>
      <c r="Q34" s="329">
        <v>0</v>
      </c>
      <c r="R34" s="317">
        <v>11</v>
      </c>
      <c r="S34" s="329">
        <v>136</v>
      </c>
      <c r="T34" s="317">
        <v>10</v>
      </c>
      <c r="U34" s="329">
        <v>604</v>
      </c>
      <c r="V34" s="317">
        <v>9</v>
      </c>
      <c r="W34" s="329">
        <v>1300</v>
      </c>
      <c r="X34" s="317">
        <v>10</v>
      </c>
      <c r="Y34" s="329">
        <v>3150</v>
      </c>
      <c r="Z34" s="435">
        <v>7</v>
      </c>
      <c r="AA34" s="329">
        <v>3570</v>
      </c>
      <c r="AB34" s="458">
        <v>84</v>
      </c>
      <c r="AC34" s="459">
        <v>38665</v>
      </c>
      <c r="AD34" s="528">
        <v>27</v>
      </c>
    </row>
    <row r="35" spans="1:30" ht="16.5" x14ac:dyDescent="0.2">
      <c r="A35" s="320">
        <v>28</v>
      </c>
      <c r="B35" s="456" t="s">
        <v>55</v>
      </c>
      <c r="C35" s="326" t="s">
        <v>132</v>
      </c>
      <c r="D35" s="435">
        <v>5</v>
      </c>
      <c r="E35" s="329">
        <v>2470</v>
      </c>
      <c r="F35" s="435">
        <v>8</v>
      </c>
      <c r="G35" s="329">
        <v>870</v>
      </c>
      <c r="H35" s="435">
        <v>6</v>
      </c>
      <c r="I35" s="328">
        <v>6855</v>
      </c>
      <c r="J35" s="317">
        <v>5</v>
      </c>
      <c r="K35" s="329">
        <v>6255</v>
      </c>
      <c r="L35" s="435">
        <v>11</v>
      </c>
      <c r="M35" s="328">
        <v>3755</v>
      </c>
      <c r="N35" s="317">
        <v>9</v>
      </c>
      <c r="O35" s="329">
        <v>4210</v>
      </c>
      <c r="P35" s="317">
        <v>3</v>
      </c>
      <c r="Q35" s="329">
        <v>4185</v>
      </c>
      <c r="R35" s="317">
        <v>10</v>
      </c>
      <c r="S35" s="329">
        <v>3738</v>
      </c>
      <c r="T35" s="317">
        <v>7</v>
      </c>
      <c r="U35" s="329">
        <v>758</v>
      </c>
      <c r="V35" s="317">
        <v>12</v>
      </c>
      <c r="W35" s="329">
        <v>0</v>
      </c>
      <c r="X35" s="317">
        <v>4</v>
      </c>
      <c r="Y35" s="329">
        <v>5210</v>
      </c>
      <c r="Z35" s="435">
        <v>5</v>
      </c>
      <c r="AA35" s="329">
        <v>3310</v>
      </c>
      <c r="AB35" s="458">
        <v>85</v>
      </c>
      <c r="AC35" s="459">
        <v>41616</v>
      </c>
      <c r="AD35" s="528">
        <v>28</v>
      </c>
    </row>
    <row r="36" spans="1:30" ht="16.5" x14ac:dyDescent="0.2">
      <c r="A36" s="320">
        <v>29</v>
      </c>
      <c r="B36" s="456" t="s">
        <v>43</v>
      </c>
      <c r="C36" s="326" t="s">
        <v>24</v>
      </c>
      <c r="D36" s="435">
        <v>6</v>
      </c>
      <c r="E36" s="329">
        <v>3070</v>
      </c>
      <c r="F36" s="435">
        <v>9</v>
      </c>
      <c r="G36" s="329">
        <v>865</v>
      </c>
      <c r="H36" s="435">
        <v>3</v>
      </c>
      <c r="I36" s="328">
        <v>6045</v>
      </c>
      <c r="J36" s="317">
        <v>11</v>
      </c>
      <c r="K36" s="329">
        <v>5085</v>
      </c>
      <c r="L36" s="435">
        <v>10</v>
      </c>
      <c r="M36" s="328">
        <v>3885</v>
      </c>
      <c r="N36" s="317">
        <v>3</v>
      </c>
      <c r="O36" s="329">
        <v>6100</v>
      </c>
      <c r="P36" s="317">
        <v>10</v>
      </c>
      <c r="Q36" s="329">
        <v>386</v>
      </c>
      <c r="R36" s="317">
        <v>4</v>
      </c>
      <c r="S36" s="329">
        <v>8666</v>
      </c>
      <c r="T36" s="317">
        <v>5</v>
      </c>
      <c r="U36" s="329">
        <v>1589</v>
      </c>
      <c r="V36" s="317">
        <v>8</v>
      </c>
      <c r="W36" s="329">
        <v>2283</v>
      </c>
      <c r="X36" s="317">
        <v>8</v>
      </c>
      <c r="Y36" s="329">
        <v>4040</v>
      </c>
      <c r="Z36" s="435">
        <v>9</v>
      </c>
      <c r="AA36" s="329">
        <v>5435</v>
      </c>
      <c r="AB36" s="458">
        <v>86</v>
      </c>
      <c r="AC36" s="459">
        <v>47449</v>
      </c>
      <c r="AD36" s="528">
        <v>29</v>
      </c>
    </row>
    <row r="37" spans="1:30" ht="16.5" x14ac:dyDescent="0.2">
      <c r="A37" s="320">
        <v>30</v>
      </c>
      <c r="B37" s="456" t="s">
        <v>139</v>
      </c>
      <c r="C37" s="326" t="s">
        <v>132</v>
      </c>
      <c r="D37" s="435">
        <v>8</v>
      </c>
      <c r="E37" s="329">
        <v>2505</v>
      </c>
      <c r="F37" s="435">
        <v>3</v>
      </c>
      <c r="G37" s="329">
        <v>2860</v>
      </c>
      <c r="H37" s="435">
        <v>9</v>
      </c>
      <c r="I37" s="328">
        <v>4850</v>
      </c>
      <c r="J37" s="317">
        <v>7</v>
      </c>
      <c r="K37" s="329">
        <v>6010</v>
      </c>
      <c r="L37" s="435">
        <v>10</v>
      </c>
      <c r="M37" s="328">
        <v>3575</v>
      </c>
      <c r="N37" s="317">
        <v>9</v>
      </c>
      <c r="O37" s="329">
        <v>4975</v>
      </c>
      <c r="P37" s="317">
        <v>10</v>
      </c>
      <c r="Q37" s="329">
        <v>1993</v>
      </c>
      <c r="R37" s="317">
        <v>12</v>
      </c>
      <c r="S37" s="329">
        <v>0</v>
      </c>
      <c r="T37" s="317">
        <v>5</v>
      </c>
      <c r="U37" s="329">
        <v>1967</v>
      </c>
      <c r="V37" s="317">
        <v>6</v>
      </c>
      <c r="W37" s="329">
        <v>2056</v>
      </c>
      <c r="X37" s="317">
        <v>5</v>
      </c>
      <c r="Y37" s="329">
        <v>3930</v>
      </c>
      <c r="Z37" s="435">
        <v>3</v>
      </c>
      <c r="AA37" s="329">
        <v>5285</v>
      </c>
      <c r="AB37" s="458">
        <v>87</v>
      </c>
      <c r="AC37" s="459">
        <v>40006</v>
      </c>
      <c r="AD37" s="528">
        <v>30</v>
      </c>
    </row>
    <row r="38" spans="1:30" ht="16.5" x14ac:dyDescent="0.2">
      <c r="A38" s="320">
        <v>31</v>
      </c>
      <c r="B38" s="456" t="s">
        <v>67</v>
      </c>
      <c r="C38" s="326" t="s">
        <v>66</v>
      </c>
      <c r="D38" s="435">
        <v>2</v>
      </c>
      <c r="E38" s="329">
        <v>5490</v>
      </c>
      <c r="F38" s="435">
        <v>1</v>
      </c>
      <c r="G38" s="329">
        <v>9125</v>
      </c>
      <c r="H38" s="435">
        <v>12</v>
      </c>
      <c r="I38" s="328">
        <v>3980</v>
      </c>
      <c r="J38" s="317">
        <v>13</v>
      </c>
      <c r="K38" s="329" t="s">
        <v>115</v>
      </c>
      <c r="L38" s="435">
        <v>13</v>
      </c>
      <c r="M38" s="328" t="s">
        <v>115</v>
      </c>
      <c r="N38" s="317">
        <v>13</v>
      </c>
      <c r="O38" s="329" t="s">
        <v>115</v>
      </c>
      <c r="P38" s="317">
        <v>5</v>
      </c>
      <c r="Q38" s="329">
        <v>1253</v>
      </c>
      <c r="R38" s="317">
        <v>2</v>
      </c>
      <c r="S38" s="329">
        <v>5180</v>
      </c>
      <c r="T38" s="317">
        <v>11</v>
      </c>
      <c r="U38" s="329">
        <v>52</v>
      </c>
      <c r="V38" s="317">
        <v>10</v>
      </c>
      <c r="W38" s="329">
        <v>511</v>
      </c>
      <c r="X38" s="317">
        <v>2</v>
      </c>
      <c r="Y38" s="329">
        <v>4010</v>
      </c>
      <c r="Z38" s="435">
        <v>4</v>
      </c>
      <c r="AA38" s="329">
        <v>3440</v>
      </c>
      <c r="AB38" s="458">
        <v>88</v>
      </c>
      <c r="AC38" s="459">
        <v>33041</v>
      </c>
      <c r="AD38" s="528">
        <v>31</v>
      </c>
    </row>
    <row r="39" spans="1:30" ht="16.5" x14ac:dyDescent="0.2">
      <c r="A39" s="320">
        <v>32</v>
      </c>
      <c r="B39" s="456" t="s">
        <v>142</v>
      </c>
      <c r="C39" s="326" t="s">
        <v>253</v>
      </c>
      <c r="D39" s="435">
        <v>7</v>
      </c>
      <c r="E39" s="329">
        <v>3650</v>
      </c>
      <c r="F39" s="435">
        <v>12</v>
      </c>
      <c r="G39" s="329">
        <v>630</v>
      </c>
      <c r="H39" s="435">
        <v>6</v>
      </c>
      <c r="I39" s="328">
        <v>5330</v>
      </c>
      <c r="J39" s="317">
        <v>7</v>
      </c>
      <c r="K39" s="329">
        <v>5620</v>
      </c>
      <c r="L39" s="435">
        <v>8</v>
      </c>
      <c r="M39" s="328">
        <v>4415</v>
      </c>
      <c r="N39" s="317">
        <v>10</v>
      </c>
      <c r="O39" s="329">
        <v>4175</v>
      </c>
      <c r="P39" s="317">
        <v>2</v>
      </c>
      <c r="Q39" s="329">
        <v>9163</v>
      </c>
      <c r="R39" s="317">
        <v>6</v>
      </c>
      <c r="S39" s="329">
        <v>2905</v>
      </c>
      <c r="T39" s="317">
        <v>9</v>
      </c>
      <c r="U39" s="329">
        <v>1724</v>
      </c>
      <c r="V39" s="317">
        <v>4</v>
      </c>
      <c r="W39" s="329">
        <v>2483</v>
      </c>
      <c r="X39" s="317">
        <v>10</v>
      </c>
      <c r="Y39" s="329">
        <v>2255</v>
      </c>
      <c r="Z39" s="435">
        <v>8</v>
      </c>
      <c r="AA39" s="329">
        <v>2365</v>
      </c>
      <c r="AB39" s="458">
        <v>89</v>
      </c>
      <c r="AC39" s="459">
        <v>44715</v>
      </c>
      <c r="AD39" s="528">
        <v>32</v>
      </c>
    </row>
    <row r="40" spans="1:30" ht="16.5" x14ac:dyDescent="0.2">
      <c r="A40" s="320">
        <v>33</v>
      </c>
      <c r="B40" s="456" t="s">
        <v>28</v>
      </c>
      <c r="C40" s="326" t="s">
        <v>133</v>
      </c>
      <c r="D40" s="435">
        <v>1</v>
      </c>
      <c r="E40" s="329">
        <v>8950</v>
      </c>
      <c r="F40" s="435">
        <v>12</v>
      </c>
      <c r="G40" s="329">
        <v>480</v>
      </c>
      <c r="H40" s="435">
        <v>6</v>
      </c>
      <c r="I40" s="328">
        <v>6180</v>
      </c>
      <c r="J40" s="317">
        <v>9</v>
      </c>
      <c r="K40" s="329">
        <v>5330</v>
      </c>
      <c r="L40" s="435">
        <v>9</v>
      </c>
      <c r="M40" s="328">
        <v>3970</v>
      </c>
      <c r="N40" s="317">
        <v>8</v>
      </c>
      <c r="O40" s="329">
        <v>4440</v>
      </c>
      <c r="P40" s="317">
        <v>1</v>
      </c>
      <c r="Q40" s="329">
        <v>6515</v>
      </c>
      <c r="R40" s="317">
        <v>8</v>
      </c>
      <c r="S40" s="329">
        <v>3883</v>
      </c>
      <c r="T40" s="317">
        <v>4</v>
      </c>
      <c r="U40" s="329">
        <v>2091</v>
      </c>
      <c r="V40" s="317">
        <v>12</v>
      </c>
      <c r="W40" s="329">
        <v>0.1</v>
      </c>
      <c r="X40" s="317">
        <v>12</v>
      </c>
      <c r="Y40" s="329">
        <v>960</v>
      </c>
      <c r="Z40" s="435">
        <v>8</v>
      </c>
      <c r="AA40" s="329">
        <v>3440</v>
      </c>
      <c r="AB40" s="458">
        <v>90</v>
      </c>
      <c r="AC40" s="459">
        <v>46239.1</v>
      </c>
      <c r="AD40" s="528">
        <v>33</v>
      </c>
    </row>
    <row r="41" spans="1:30" ht="16.5" x14ac:dyDescent="0.2">
      <c r="A41" s="320">
        <v>34</v>
      </c>
      <c r="B41" s="456" t="s">
        <v>53</v>
      </c>
      <c r="C41" s="326" t="s">
        <v>132</v>
      </c>
      <c r="D41" s="435">
        <v>12</v>
      </c>
      <c r="E41" s="329">
        <v>910</v>
      </c>
      <c r="F41" s="435">
        <v>11</v>
      </c>
      <c r="G41" s="329">
        <v>670</v>
      </c>
      <c r="H41" s="435">
        <v>7</v>
      </c>
      <c r="I41" s="328">
        <v>6020</v>
      </c>
      <c r="J41" s="317">
        <v>4</v>
      </c>
      <c r="K41" s="329">
        <v>6545</v>
      </c>
      <c r="L41" s="435">
        <v>7</v>
      </c>
      <c r="M41" s="328">
        <v>4260</v>
      </c>
      <c r="N41" s="317">
        <v>11</v>
      </c>
      <c r="O41" s="329">
        <v>4000</v>
      </c>
      <c r="P41" s="317">
        <v>13</v>
      </c>
      <c r="Q41" s="329">
        <v>9.0000000000000011E-2</v>
      </c>
      <c r="R41" s="317">
        <v>6</v>
      </c>
      <c r="S41" s="329">
        <v>7231</v>
      </c>
      <c r="T41" s="317">
        <v>9</v>
      </c>
      <c r="U41" s="329">
        <v>971</v>
      </c>
      <c r="V41" s="317">
        <v>6</v>
      </c>
      <c r="W41" s="329">
        <v>4593</v>
      </c>
      <c r="X41" s="317">
        <v>3</v>
      </c>
      <c r="Y41" s="329">
        <v>6440</v>
      </c>
      <c r="Z41" s="435">
        <v>2</v>
      </c>
      <c r="AA41" s="329">
        <v>8740</v>
      </c>
      <c r="AB41" s="458">
        <v>91</v>
      </c>
      <c r="AC41" s="459">
        <v>50380.09</v>
      </c>
      <c r="AD41" s="528">
        <v>34</v>
      </c>
    </row>
    <row r="42" spans="1:30" ht="16.5" x14ac:dyDescent="0.2">
      <c r="A42" s="320">
        <v>35</v>
      </c>
      <c r="B42" s="456" t="s">
        <v>216</v>
      </c>
      <c r="C42" s="326" t="s">
        <v>135</v>
      </c>
      <c r="D42" s="435">
        <v>7</v>
      </c>
      <c r="E42" s="329">
        <v>2875</v>
      </c>
      <c r="F42" s="435">
        <v>11</v>
      </c>
      <c r="G42" s="329">
        <v>1005</v>
      </c>
      <c r="H42" s="435">
        <v>5</v>
      </c>
      <c r="I42" s="328">
        <v>6470</v>
      </c>
      <c r="J42" s="317">
        <v>4</v>
      </c>
      <c r="K42" s="329">
        <v>6580</v>
      </c>
      <c r="L42" s="435">
        <v>4</v>
      </c>
      <c r="M42" s="328">
        <v>5900</v>
      </c>
      <c r="N42" s="317">
        <v>1</v>
      </c>
      <c r="O42" s="329">
        <v>6990</v>
      </c>
      <c r="P42" s="317">
        <v>13</v>
      </c>
      <c r="Q42" s="329" t="s">
        <v>115</v>
      </c>
      <c r="R42" s="317">
        <v>13</v>
      </c>
      <c r="S42" s="329" t="s">
        <v>115</v>
      </c>
      <c r="T42" s="317">
        <v>13</v>
      </c>
      <c r="U42" s="329" t="s">
        <v>115</v>
      </c>
      <c r="V42" s="317">
        <v>13</v>
      </c>
      <c r="W42" s="329" t="s">
        <v>115</v>
      </c>
      <c r="X42" s="317">
        <v>5</v>
      </c>
      <c r="Y42" s="329">
        <v>5200</v>
      </c>
      <c r="Z42" s="435">
        <v>2</v>
      </c>
      <c r="AA42" s="329">
        <v>3535</v>
      </c>
      <c r="AB42" s="458">
        <v>91</v>
      </c>
      <c r="AC42" s="459">
        <v>38555</v>
      </c>
      <c r="AD42" s="528">
        <v>35</v>
      </c>
    </row>
    <row r="43" spans="1:30" ht="16.5" x14ac:dyDescent="0.2">
      <c r="A43" s="320">
        <v>36</v>
      </c>
      <c r="B43" s="456" t="s">
        <v>144</v>
      </c>
      <c r="C43" s="326" t="s">
        <v>253</v>
      </c>
      <c r="D43" s="435">
        <v>6</v>
      </c>
      <c r="E43" s="329">
        <v>2245</v>
      </c>
      <c r="F43" s="435">
        <v>12</v>
      </c>
      <c r="G43" s="329">
        <v>1270</v>
      </c>
      <c r="H43" s="435">
        <v>7.5</v>
      </c>
      <c r="I43" s="328">
        <v>4935</v>
      </c>
      <c r="J43" s="317">
        <v>10</v>
      </c>
      <c r="K43" s="329">
        <v>5205</v>
      </c>
      <c r="L43" s="435">
        <v>9</v>
      </c>
      <c r="M43" s="328">
        <v>3605</v>
      </c>
      <c r="N43" s="317">
        <v>10</v>
      </c>
      <c r="O43" s="329">
        <v>4820</v>
      </c>
      <c r="P43" s="317">
        <v>6</v>
      </c>
      <c r="Q43" s="329">
        <v>1475</v>
      </c>
      <c r="R43" s="317">
        <v>5</v>
      </c>
      <c r="S43" s="329">
        <v>6191</v>
      </c>
      <c r="T43" s="317">
        <v>6</v>
      </c>
      <c r="U43" s="329">
        <v>1004</v>
      </c>
      <c r="V43" s="317">
        <v>1</v>
      </c>
      <c r="W43" s="329">
        <v>13082</v>
      </c>
      <c r="X43" s="317">
        <v>9</v>
      </c>
      <c r="Y43" s="329">
        <v>3825</v>
      </c>
      <c r="Z43" s="435">
        <v>10</v>
      </c>
      <c r="AA43" s="329">
        <v>2795</v>
      </c>
      <c r="AB43" s="458">
        <v>91.5</v>
      </c>
      <c r="AC43" s="459">
        <v>50452</v>
      </c>
      <c r="AD43" s="528">
        <v>36</v>
      </c>
    </row>
    <row r="44" spans="1:30" ht="16.5" x14ac:dyDescent="0.2">
      <c r="A44" s="320">
        <v>37</v>
      </c>
      <c r="B44" s="456" t="s">
        <v>50</v>
      </c>
      <c r="C44" s="326" t="s">
        <v>66</v>
      </c>
      <c r="D44" s="435">
        <v>3</v>
      </c>
      <c r="E44" s="329">
        <v>3840</v>
      </c>
      <c r="F44" s="435">
        <v>11</v>
      </c>
      <c r="G44" s="329">
        <v>1650</v>
      </c>
      <c r="H44" s="435">
        <v>10</v>
      </c>
      <c r="I44" s="328">
        <v>6600</v>
      </c>
      <c r="J44" s="317">
        <v>5</v>
      </c>
      <c r="K44" s="329">
        <v>6485</v>
      </c>
      <c r="L44" s="435">
        <v>9</v>
      </c>
      <c r="M44" s="328">
        <v>3995</v>
      </c>
      <c r="N44" s="317">
        <v>4</v>
      </c>
      <c r="O44" s="329">
        <v>6340</v>
      </c>
      <c r="P44" s="317">
        <v>6</v>
      </c>
      <c r="Q44" s="329">
        <v>4541</v>
      </c>
      <c r="R44" s="317">
        <v>11.5</v>
      </c>
      <c r="S44" s="329">
        <v>0</v>
      </c>
      <c r="T44" s="317">
        <v>9</v>
      </c>
      <c r="U44" s="329">
        <v>186</v>
      </c>
      <c r="V44" s="317">
        <v>8</v>
      </c>
      <c r="W44" s="329">
        <v>859</v>
      </c>
      <c r="X44" s="317">
        <v>7</v>
      </c>
      <c r="Y44" s="329">
        <v>4350</v>
      </c>
      <c r="Z44" s="435">
        <v>12</v>
      </c>
      <c r="AA44" s="329">
        <v>2565</v>
      </c>
      <c r="AB44" s="458">
        <v>95.5</v>
      </c>
      <c r="AC44" s="459">
        <v>41411</v>
      </c>
      <c r="AD44" s="528">
        <v>37</v>
      </c>
    </row>
    <row r="45" spans="1:30" ht="16.5" x14ac:dyDescent="0.2">
      <c r="A45" s="320">
        <v>38</v>
      </c>
      <c r="B45" s="456" t="s">
        <v>212</v>
      </c>
      <c r="C45" s="326" t="s">
        <v>23</v>
      </c>
      <c r="D45" s="435">
        <v>7</v>
      </c>
      <c r="E45" s="329">
        <v>2145</v>
      </c>
      <c r="F45" s="435">
        <v>5</v>
      </c>
      <c r="G45" s="329">
        <v>1530</v>
      </c>
      <c r="H45" s="435">
        <v>13</v>
      </c>
      <c r="I45" s="328" t="s">
        <v>115</v>
      </c>
      <c r="J45" s="317">
        <v>13</v>
      </c>
      <c r="K45" s="329" t="s">
        <v>115</v>
      </c>
      <c r="L45" s="435">
        <v>13</v>
      </c>
      <c r="M45" s="328" t="s">
        <v>115</v>
      </c>
      <c r="N45" s="317">
        <v>13</v>
      </c>
      <c r="O45" s="329" t="s">
        <v>115</v>
      </c>
      <c r="P45" s="317">
        <v>7</v>
      </c>
      <c r="Q45" s="329">
        <v>1144</v>
      </c>
      <c r="R45" s="317">
        <v>11.5</v>
      </c>
      <c r="S45" s="329">
        <v>0</v>
      </c>
      <c r="T45" s="317">
        <v>2</v>
      </c>
      <c r="U45" s="329">
        <v>3217</v>
      </c>
      <c r="V45" s="317">
        <v>3</v>
      </c>
      <c r="W45" s="329">
        <v>9108</v>
      </c>
      <c r="X45" s="317">
        <v>3</v>
      </c>
      <c r="Y45" s="329">
        <v>5330</v>
      </c>
      <c r="Z45" s="435">
        <v>5</v>
      </c>
      <c r="AA45" s="329">
        <v>4570</v>
      </c>
      <c r="AB45" s="458">
        <v>95.5</v>
      </c>
      <c r="AC45" s="459">
        <v>27044</v>
      </c>
      <c r="AD45" s="528">
        <v>38</v>
      </c>
    </row>
    <row r="46" spans="1:30" ht="16.5" x14ac:dyDescent="0.2">
      <c r="A46" s="320">
        <v>39</v>
      </c>
      <c r="B46" s="456" t="s">
        <v>30</v>
      </c>
      <c r="C46" s="326" t="s">
        <v>133</v>
      </c>
      <c r="D46" s="435">
        <v>8</v>
      </c>
      <c r="E46" s="329">
        <v>1890</v>
      </c>
      <c r="F46" s="435">
        <v>9</v>
      </c>
      <c r="G46" s="329">
        <v>1760</v>
      </c>
      <c r="H46" s="435">
        <v>13</v>
      </c>
      <c r="I46" s="328" t="s">
        <v>115</v>
      </c>
      <c r="J46" s="317">
        <v>13</v>
      </c>
      <c r="K46" s="329" t="s">
        <v>115</v>
      </c>
      <c r="L46" s="435">
        <v>12</v>
      </c>
      <c r="M46" s="328">
        <v>3280</v>
      </c>
      <c r="N46" s="317">
        <v>11</v>
      </c>
      <c r="O46" s="329">
        <v>4790</v>
      </c>
      <c r="P46" s="317">
        <v>4</v>
      </c>
      <c r="Q46" s="329">
        <v>3580</v>
      </c>
      <c r="R46" s="317">
        <v>2</v>
      </c>
      <c r="S46" s="329">
        <v>12332</v>
      </c>
      <c r="T46" s="317">
        <v>7</v>
      </c>
      <c r="U46" s="329">
        <v>1167</v>
      </c>
      <c r="V46" s="317">
        <v>7</v>
      </c>
      <c r="W46" s="329">
        <v>1684</v>
      </c>
      <c r="X46" s="317">
        <v>12</v>
      </c>
      <c r="Y46" s="329">
        <v>2405</v>
      </c>
      <c r="Z46" s="435">
        <v>1</v>
      </c>
      <c r="AA46" s="329">
        <v>9035</v>
      </c>
      <c r="AB46" s="458">
        <v>99</v>
      </c>
      <c r="AC46" s="459">
        <v>41923</v>
      </c>
      <c r="AD46" s="528">
        <v>39</v>
      </c>
    </row>
    <row r="47" spans="1:30" ht="16.5" x14ac:dyDescent="0.2">
      <c r="A47" s="319">
        <v>40</v>
      </c>
      <c r="B47" s="457" t="s">
        <v>610</v>
      </c>
      <c r="C47" s="331" t="s">
        <v>23</v>
      </c>
      <c r="D47" s="436">
        <v>13</v>
      </c>
      <c r="E47" s="330" t="s">
        <v>115</v>
      </c>
      <c r="F47" s="529">
        <v>13</v>
      </c>
      <c r="G47" s="330" t="s">
        <v>115</v>
      </c>
      <c r="H47" s="529">
        <v>9</v>
      </c>
      <c r="I47" s="330">
        <v>4590</v>
      </c>
      <c r="J47" s="436">
        <v>9</v>
      </c>
      <c r="K47" s="330">
        <v>6110</v>
      </c>
      <c r="L47" s="436">
        <v>5</v>
      </c>
      <c r="M47" s="330">
        <v>4345</v>
      </c>
      <c r="N47" s="436">
        <v>13</v>
      </c>
      <c r="O47" s="330" t="s">
        <v>115</v>
      </c>
      <c r="P47" s="436">
        <v>9</v>
      </c>
      <c r="Q47" s="330">
        <v>592</v>
      </c>
      <c r="R47" s="436">
        <v>12</v>
      </c>
      <c r="S47" s="330">
        <v>608</v>
      </c>
      <c r="T47" s="436">
        <v>1</v>
      </c>
      <c r="U47" s="330">
        <v>16428</v>
      </c>
      <c r="V47" s="436">
        <v>10</v>
      </c>
      <c r="W47" s="330">
        <v>440</v>
      </c>
      <c r="X47" s="436">
        <v>1</v>
      </c>
      <c r="Y47" s="330">
        <v>4580</v>
      </c>
      <c r="Z47" s="436">
        <v>8</v>
      </c>
      <c r="AA47" s="330">
        <v>2200</v>
      </c>
      <c r="AB47" s="460">
        <v>103</v>
      </c>
      <c r="AC47" s="461">
        <v>39893</v>
      </c>
      <c r="AD47" s="530">
        <v>40</v>
      </c>
    </row>
    <row r="48" spans="1:30" ht="16.5" x14ac:dyDescent="0.2">
      <c r="A48" s="320">
        <v>41</v>
      </c>
      <c r="B48" s="456" t="s">
        <v>49</v>
      </c>
      <c r="C48" s="326" t="s">
        <v>25</v>
      </c>
      <c r="D48" s="435">
        <v>4</v>
      </c>
      <c r="E48" s="329">
        <v>2530</v>
      </c>
      <c r="F48" s="435">
        <v>1</v>
      </c>
      <c r="G48" s="329">
        <v>3565</v>
      </c>
      <c r="H48" s="435">
        <v>11</v>
      </c>
      <c r="I48" s="329">
        <v>4140</v>
      </c>
      <c r="J48" s="435">
        <v>11</v>
      </c>
      <c r="K48" s="329">
        <v>4500</v>
      </c>
      <c r="L48" s="435">
        <v>12</v>
      </c>
      <c r="M48" s="329">
        <v>2795</v>
      </c>
      <c r="N48" s="435">
        <v>7</v>
      </c>
      <c r="O48" s="329">
        <v>6085</v>
      </c>
      <c r="P48" s="435">
        <v>9</v>
      </c>
      <c r="Q48" s="329">
        <v>779</v>
      </c>
      <c r="R48" s="435">
        <v>3</v>
      </c>
      <c r="S48" s="329">
        <v>10084</v>
      </c>
      <c r="T48" s="435">
        <v>12</v>
      </c>
      <c r="U48" s="329">
        <v>0</v>
      </c>
      <c r="V48" s="435">
        <v>10</v>
      </c>
      <c r="W48" s="329">
        <v>157</v>
      </c>
      <c r="X48" s="435">
        <v>11</v>
      </c>
      <c r="Y48" s="329">
        <v>2800</v>
      </c>
      <c r="Z48" s="435">
        <v>12</v>
      </c>
      <c r="AA48" s="329">
        <v>1520</v>
      </c>
      <c r="AB48" s="458">
        <v>103</v>
      </c>
      <c r="AC48" s="459">
        <v>38955</v>
      </c>
      <c r="AD48" s="528">
        <v>41</v>
      </c>
    </row>
    <row r="49" spans="1:30" ht="16.5" x14ac:dyDescent="0.2">
      <c r="A49" s="320">
        <v>42</v>
      </c>
      <c r="B49" s="456" t="s">
        <v>56</v>
      </c>
      <c r="C49" s="326" t="s">
        <v>253</v>
      </c>
      <c r="D49" s="435">
        <v>11</v>
      </c>
      <c r="E49" s="329">
        <v>2075</v>
      </c>
      <c r="F49" s="435">
        <v>10</v>
      </c>
      <c r="G49" s="329">
        <v>1040</v>
      </c>
      <c r="H49" s="435">
        <v>12</v>
      </c>
      <c r="I49" s="329">
        <v>4505</v>
      </c>
      <c r="J49" s="435">
        <v>10</v>
      </c>
      <c r="K49" s="329">
        <v>5855</v>
      </c>
      <c r="L49" s="435">
        <v>11</v>
      </c>
      <c r="M49" s="329">
        <v>3055</v>
      </c>
      <c r="N49" s="435">
        <v>9</v>
      </c>
      <c r="O49" s="329">
        <v>4265</v>
      </c>
      <c r="P49" s="435">
        <v>1</v>
      </c>
      <c r="Q49" s="329">
        <v>8177</v>
      </c>
      <c r="R49" s="435">
        <v>9</v>
      </c>
      <c r="S49" s="329">
        <v>3676</v>
      </c>
      <c r="T49" s="435">
        <v>3</v>
      </c>
      <c r="U49" s="329">
        <v>2909</v>
      </c>
      <c r="V49" s="435">
        <v>8</v>
      </c>
      <c r="W49" s="329">
        <v>1350</v>
      </c>
      <c r="X49" s="435">
        <v>9</v>
      </c>
      <c r="Y49" s="329">
        <v>2575</v>
      </c>
      <c r="Z49" s="435">
        <v>12</v>
      </c>
      <c r="AA49" s="329">
        <v>2095</v>
      </c>
      <c r="AB49" s="458">
        <v>105</v>
      </c>
      <c r="AC49" s="459">
        <v>41577</v>
      </c>
      <c r="AD49" s="528">
        <v>42</v>
      </c>
    </row>
    <row r="50" spans="1:30" ht="16.5" x14ac:dyDescent="0.2">
      <c r="A50" s="320">
        <v>43</v>
      </c>
      <c r="B50" s="456" t="s">
        <v>214</v>
      </c>
      <c r="C50" s="326" t="s">
        <v>25</v>
      </c>
      <c r="D50" s="435">
        <v>9</v>
      </c>
      <c r="E50" s="329">
        <v>2400</v>
      </c>
      <c r="F50" s="435">
        <v>8</v>
      </c>
      <c r="G50" s="329">
        <v>1200</v>
      </c>
      <c r="H50" s="435">
        <v>4</v>
      </c>
      <c r="I50" s="329">
        <v>5930</v>
      </c>
      <c r="J50" s="435">
        <v>12</v>
      </c>
      <c r="K50" s="329">
        <v>4805</v>
      </c>
      <c r="L50" s="435">
        <v>12</v>
      </c>
      <c r="M50" s="329">
        <v>2610</v>
      </c>
      <c r="N50" s="435">
        <v>12</v>
      </c>
      <c r="O50" s="329">
        <v>3285</v>
      </c>
      <c r="P50" s="435">
        <v>2</v>
      </c>
      <c r="Q50" s="329">
        <v>2993</v>
      </c>
      <c r="R50" s="435">
        <v>5</v>
      </c>
      <c r="S50" s="329">
        <v>3565</v>
      </c>
      <c r="T50" s="435">
        <v>12</v>
      </c>
      <c r="U50" s="329">
        <v>0</v>
      </c>
      <c r="V50" s="435">
        <v>4</v>
      </c>
      <c r="W50" s="329">
        <v>3053</v>
      </c>
      <c r="X50" s="435">
        <v>13</v>
      </c>
      <c r="Y50" s="329" t="s">
        <v>115</v>
      </c>
      <c r="Z50" s="435">
        <v>13</v>
      </c>
      <c r="AA50" s="329" t="s">
        <v>115</v>
      </c>
      <c r="AB50" s="458">
        <v>106</v>
      </c>
      <c r="AC50" s="459">
        <v>29841</v>
      </c>
      <c r="AD50" s="528">
        <v>43</v>
      </c>
    </row>
    <row r="51" spans="1:30" ht="16.5" x14ac:dyDescent="0.2">
      <c r="A51" s="320">
        <v>44</v>
      </c>
      <c r="B51" s="456" t="s">
        <v>213</v>
      </c>
      <c r="C51" s="326" t="s">
        <v>133</v>
      </c>
      <c r="D51" s="435">
        <v>5</v>
      </c>
      <c r="E51" s="329">
        <v>4010</v>
      </c>
      <c r="F51" s="435">
        <v>6</v>
      </c>
      <c r="G51" s="329">
        <v>2395</v>
      </c>
      <c r="H51" s="435">
        <v>7.5</v>
      </c>
      <c r="I51" s="329">
        <v>4935</v>
      </c>
      <c r="J51" s="435">
        <v>2</v>
      </c>
      <c r="K51" s="329">
        <v>7835</v>
      </c>
      <c r="L51" s="435">
        <v>13</v>
      </c>
      <c r="M51" s="329" t="s">
        <v>115</v>
      </c>
      <c r="N51" s="435">
        <v>13</v>
      </c>
      <c r="O51" s="329" t="s">
        <v>115</v>
      </c>
      <c r="P51" s="435">
        <v>13</v>
      </c>
      <c r="Q51" s="329" t="s">
        <v>115</v>
      </c>
      <c r="R51" s="435">
        <v>13</v>
      </c>
      <c r="S51" s="329" t="s">
        <v>115</v>
      </c>
      <c r="T51" s="435">
        <v>13</v>
      </c>
      <c r="U51" s="329" t="s">
        <v>115</v>
      </c>
      <c r="V51" s="435">
        <v>13</v>
      </c>
      <c r="W51" s="329" t="s">
        <v>115</v>
      </c>
      <c r="X51" s="435">
        <v>6</v>
      </c>
      <c r="Y51" s="329">
        <v>5260</v>
      </c>
      <c r="Z51" s="435">
        <v>7</v>
      </c>
      <c r="AA51" s="329">
        <v>2370</v>
      </c>
      <c r="AB51" s="458">
        <v>111.5</v>
      </c>
      <c r="AC51" s="459">
        <v>26805</v>
      </c>
      <c r="AD51" s="528">
        <v>44</v>
      </c>
    </row>
    <row r="52" spans="1:30" ht="16.5" x14ac:dyDescent="0.2">
      <c r="A52" s="320">
        <v>45</v>
      </c>
      <c r="B52" s="456" t="s">
        <v>606</v>
      </c>
      <c r="C52" s="326" t="s">
        <v>24</v>
      </c>
      <c r="D52" s="435">
        <v>13</v>
      </c>
      <c r="E52" s="329" t="s">
        <v>115</v>
      </c>
      <c r="F52" s="435">
        <v>13</v>
      </c>
      <c r="G52" s="329" t="s">
        <v>115</v>
      </c>
      <c r="H52" s="435">
        <v>1</v>
      </c>
      <c r="I52" s="329">
        <v>7530</v>
      </c>
      <c r="J52" s="435">
        <v>2</v>
      </c>
      <c r="K52" s="329">
        <v>7840</v>
      </c>
      <c r="L52" s="435">
        <v>1</v>
      </c>
      <c r="M52" s="329">
        <v>6130</v>
      </c>
      <c r="N52" s="435">
        <v>8</v>
      </c>
      <c r="O52" s="329">
        <v>5465</v>
      </c>
      <c r="P52" s="435">
        <v>13</v>
      </c>
      <c r="Q52" s="329" t="s">
        <v>115</v>
      </c>
      <c r="R52" s="435">
        <v>13</v>
      </c>
      <c r="S52" s="329" t="s">
        <v>115</v>
      </c>
      <c r="T52" s="435">
        <v>13</v>
      </c>
      <c r="U52" s="329" t="s">
        <v>115</v>
      </c>
      <c r="V52" s="435">
        <v>13</v>
      </c>
      <c r="W52" s="329" t="s">
        <v>115</v>
      </c>
      <c r="X52" s="435">
        <v>13</v>
      </c>
      <c r="Y52" s="329" t="s">
        <v>115</v>
      </c>
      <c r="Z52" s="435">
        <v>13</v>
      </c>
      <c r="AA52" s="329" t="s">
        <v>115</v>
      </c>
      <c r="AB52" s="458">
        <v>116</v>
      </c>
      <c r="AC52" s="459">
        <v>26965</v>
      </c>
      <c r="AD52" s="528">
        <v>45</v>
      </c>
    </row>
    <row r="53" spans="1:30" ht="16.5" x14ac:dyDescent="0.2">
      <c r="A53" s="320">
        <v>46</v>
      </c>
      <c r="B53" s="456" t="s">
        <v>887</v>
      </c>
      <c r="C53" s="326" t="s">
        <v>25</v>
      </c>
      <c r="D53" s="435">
        <v>13</v>
      </c>
      <c r="E53" s="329" t="s">
        <v>115</v>
      </c>
      <c r="F53" s="435">
        <v>13</v>
      </c>
      <c r="G53" s="329" t="s">
        <v>115</v>
      </c>
      <c r="H53" s="435">
        <v>13</v>
      </c>
      <c r="I53" s="329" t="s">
        <v>115</v>
      </c>
      <c r="J53" s="435">
        <v>13</v>
      </c>
      <c r="K53" s="329" t="s">
        <v>115</v>
      </c>
      <c r="L53" s="435">
        <v>13</v>
      </c>
      <c r="M53" s="329" t="s">
        <v>115</v>
      </c>
      <c r="N53" s="435">
        <v>13</v>
      </c>
      <c r="O53" s="329" t="s">
        <v>115</v>
      </c>
      <c r="P53" s="435">
        <v>2</v>
      </c>
      <c r="Q53" s="329">
        <v>5010</v>
      </c>
      <c r="R53" s="435">
        <v>3</v>
      </c>
      <c r="S53" s="329">
        <v>4199</v>
      </c>
      <c r="T53" s="435">
        <v>10</v>
      </c>
      <c r="U53" s="329">
        <v>1680</v>
      </c>
      <c r="V53" s="435">
        <v>9</v>
      </c>
      <c r="W53" s="329">
        <v>760</v>
      </c>
      <c r="X53" s="435">
        <v>10</v>
      </c>
      <c r="Y53" s="329">
        <v>1935</v>
      </c>
      <c r="Z53" s="435">
        <v>6</v>
      </c>
      <c r="AA53" s="329">
        <v>3940</v>
      </c>
      <c r="AB53" s="458">
        <v>118</v>
      </c>
      <c r="AC53" s="459">
        <v>17524</v>
      </c>
      <c r="AD53" s="528">
        <v>46</v>
      </c>
    </row>
    <row r="54" spans="1:30" ht="16.5" x14ac:dyDescent="0.2">
      <c r="A54" s="320">
        <v>47</v>
      </c>
      <c r="B54" s="456" t="s">
        <v>608</v>
      </c>
      <c r="C54" s="326" t="s">
        <v>133</v>
      </c>
      <c r="D54" s="435">
        <v>13</v>
      </c>
      <c r="E54" s="329" t="s">
        <v>115</v>
      </c>
      <c r="F54" s="435">
        <v>13</v>
      </c>
      <c r="G54" s="329" t="s">
        <v>115</v>
      </c>
      <c r="H54" s="435">
        <v>7</v>
      </c>
      <c r="I54" s="329">
        <v>5290</v>
      </c>
      <c r="J54" s="435">
        <v>7</v>
      </c>
      <c r="K54" s="329">
        <v>6465</v>
      </c>
      <c r="L54" s="435">
        <v>7</v>
      </c>
      <c r="M54" s="329">
        <v>4845</v>
      </c>
      <c r="N54" s="435">
        <v>8</v>
      </c>
      <c r="O54" s="329">
        <v>4600</v>
      </c>
      <c r="P54" s="435">
        <v>12</v>
      </c>
      <c r="Q54" s="329">
        <v>0</v>
      </c>
      <c r="R54" s="435">
        <v>10</v>
      </c>
      <c r="S54" s="329">
        <v>1001</v>
      </c>
      <c r="T54" s="435">
        <v>11</v>
      </c>
      <c r="U54" s="329">
        <v>1656</v>
      </c>
      <c r="V54" s="435">
        <v>6</v>
      </c>
      <c r="W54" s="329">
        <v>1712</v>
      </c>
      <c r="X54" s="435">
        <v>13</v>
      </c>
      <c r="Y54" s="329" t="s">
        <v>115</v>
      </c>
      <c r="Z54" s="435">
        <v>13</v>
      </c>
      <c r="AA54" s="329" t="s">
        <v>115</v>
      </c>
      <c r="AB54" s="458">
        <v>120</v>
      </c>
      <c r="AC54" s="459">
        <v>25569</v>
      </c>
      <c r="AD54" s="528">
        <v>47</v>
      </c>
    </row>
    <row r="55" spans="1:30" ht="16.5" x14ac:dyDescent="0.2">
      <c r="A55" s="320">
        <v>48</v>
      </c>
      <c r="B55" s="456" t="s">
        <v>210</v>
      </c>
      <c r="C55" s="326" t="s">
        <v>135</v>
      </c>
      <c r="D55" s="435">
        <v>3</v>
      </c>
      <c r="E55" s="329">
        <v>4920</v>
      </c>
      <c r="F55" s="435">
        <v>4</v>
      </c>
      <c r="G55" s="329">
        <v>1650</v>
      </c>
      <c r="H55" s="435">
        <v>13</v>
      </c>
      <c r="I55" s="329" t="s">
        <v>115</v>
      </c>
      <c r="J55" s="435">
        <v>13</v>
      </c>
      <c r="K55" s="329" t="s">
        <v>115</v>
      </c>
      <c r="L55" s="435">
        <v>13</v>
      </c>
      <c r="M55" s="329" t="s">
        <v>115</v>
      </c>
      <c r="N55" s="435">
        <v>13</v>
      </c>
      <c r="O55" s="329" t="s">
        <v>115</v>
      </c>
      <c r="P55" s="435">
        <v>5</v>
      </c>
      <c r="Q55" s="329">
        <v>1915</v>
      </c>
      <c r="R55" s="435">
        <v>6</v>
      </c>
      <c r="S55" s="329">
        <v>3431</v>
      </c>
      <c r="T55" s="435">
        <v>13</v>
      </c>
      <c r="U55" s="329" t="s">
        <v>115</v>
      </c>
      <c r="V55" s="435">
        <v>13</v>
      </c>
      <c r="W55" s="329" t="s">
        <v>115</v>
      </c>
      <c r="X55" s="435">
        <v>13</v>
      </c>
      <c r="Y55" s="329" t="s">
        <v>115</v>
      </c>
      <c r="Z55" s="435">
        <v>13</v>
      </c>
      <c r="AA55" s="329" t="s">
        <v>115</v>
      </c>
      <c r="AB55" s="458">
        <v>122</v>
      </c>
      <c r="AC55" s="459">
        <v>11916</v>
      </c>
      <c r="AD55" s="528">
        <v>48</v>
      </c>
    </row>
    <row r="56" spans="1:30" ht="16.5" x14ac:dyDescent="0.2">
      <c r="A56" s="320">
        <v>49</v>
      </c>
      <c r="B56" s="456" t="s">
        <v>47</v>
      </c>
      <c r="C56" s="326" t="s">
        <v>23</v>
      </c>
      <c r="D56" s="435">
        <v>5</v>
      </c>
      <c r="E56" s="329">
        <v>4160</v>
      </c>
      <c r="F56" s="435">
        <v>4</v>
      </c>
      <c r="G56" s="329">
        <v>2845</v>
      </c>
      <c r="H56" s="435">
        <v>10</v>
      </c>
      <c r="I56" s="329">
        <v>4500</v>
      </c>
      <c r="J56" s="435">
        <v>6</v>
      </c>
      <c r="K56" s="329">
        <v>6380</v>
      </c>
      <c r="L56" s="435">
        <v>9</v>
      </c>
      <c r="M56" s="329">
        <v>4400</v>
      </c>
      <c r="N56" s="435">
        <v>12</v>
      </c>
      <c r="O56" s="329">
        <v>4445</v>
      </c>
      <c r="P56" s="435">
        <v>13</v>
      </c>
      <c r="Q56" s="329" t="s">
        <v>115</v>
      </c>
      <c r="R56" s="435">
        <v>13</v>
      </c>
      <c r="S56" s="329" t="s">
        <v>115</v>
      </c>
      <c r="T56" s="435">
        <v>13</v>
      </c>
      <c r="U56" s="329" t="s">
        <v>115</v>
      </c>
      <c r="V56" s="435">
        <v>13</v>
      </c>
      <c r="W56" s="329" t="s">
        <v>115</v>
      </c>
      <c r="X56" s="435">
        <v>13</v>
      </c>
      <c r="Y56" s="329" t="s">
        <v>115</v>
      </c>
      <c r="Z56" s="435">
        <v>13</v>
      </c>
      <c r="AA56" s="329" t="s">
        <v>115</v>
      </c>
      <c r="AB56" s="458">
        <v>124</v>
      </c>
      <c r="AC56" s="459">
        <v>26730</v>
      </c>
      <c r="AD56" s="528">
        <v>49</v>
      </c>
    </row>
    <row r="57" spans="1:30" ht="16.5" x14ac:dyDescent="0.2">
      <c r="A57" s="320">
        <v>50</v>
      </c>
      <c r="B57" s="456" t="s">
        <v>842</v>
      </c>
      <c r="C57" s="326" t="s">
        <v>254</v>
      </c>
      <c r="D57" s="435">
        <v>13</v>
      </c>
      <c r="E57" s="329" t="s">
        <v>115</v>
      </c>
      <c r="F57" s="435">
        <v>13</v>
      </c>
      <c r="G57" s="329" t="s">
        <v>115</v>
      </c>
      <c r="H57" s="435">
        <v>13</v>
      </c>
      <c r="I57" s="329" t="s">
        <v>115</v>
      </c>
      <c r="J57" s="435">
        <v>13</v>
      </c>
      <c r="K57" s="329" t="s">
        <v>115</v>
      </c>
      <c r="L57" s="435">
        <v>3</v>
      </c>
      <c r="M57" s="329">
        <v>6480</v>
      </c>
      <c r="N57" s="435">
        <v>13</v>
      </c>
      <c r="O57" s="329" t="s">
        <v>115</v>
      </c>
      <c r="P57" s="435">
        <v>13</v>
      </c>
      <c r="Q57" s="329" t="s">
        <v>115</v>
      </c>
      <c r="R57" s="435">
        <v>13</v>
      </c>
      <c r="S57" s="329" t="s">
        <v>115</v>
      </c>
      <c r="T57" s="435">
        <v>10</v>
      </c>
      <c r="U57" s="329">
        <v>128</v>
      </c>
      <c r="V57" s="435">
        <v>2</v>
      </c>
      <c r="W57" s="329">
        <v>6768</v>
      </c>
      <c r="X57" s="435">
        <v>7</v>
      </c>
      <c r="Y57" s="329">
        <v>4190</v>
      </c>
      <c r="Z57" s="435">
        <v>11</v>
      </c>
      <c r="AA57" s="329">
        <v>1935</v>
      </c>
      <c r="AB57" s="458">
        <v>124</v>
      </c>
      <c r="AC57" s="459">
        <v>19501</v>
      </c>
      <c r="AD57" s="528">
        <v>50</v>
      </c>
    </row>
    <row r="58" spans="1:30" ht="16.5" x14ac:dyDescent="0.2">
      <c r="A58" s="320">
        <v>51</v>
      </c>
      <c r="B58" s="456" t="s">
        <v>140</v>
      </c>
      <c r="C58" s="326" t="s">
        <v>25</v>
      </c>
      <c r="D58" s="435">
        <v>10</v>
      </c>
      <c r="E58" s="329">
        <v>1210</v>
      </c>
      <c r="F58" s="435">
        <v>11</v>
      </c>
      <c r="G58" s="329">
        <v>795</v>
      </c>
      <c r="H58" s="435">
        <v>11</v>
      </c>
      <c r="I58" s="329">
        <v>5960</v>
      </c>
      <c r="J58" s="435">
        <v>12</v>
      </c>
      <c r="K58" s="329">
        <v>4230</v>
      </c>
      <c r="L58" s="435">
        <v>10</v>
      </c>
      <c r="M58" s="329">
        <v>3665</v>
      </c>
      <c r="N58" s="435">
        <v>10</v>
      </c>
      <c r="O58" s="329">
        <v>3110</v>
      </c>
      <c r="P58" s="435">
        <v>13</v>
      </c>
      <c r="Q58" s="329" t="s">
        <v>115</v>
      </c>
      <c r="R58" s="435">
        <v>13</v>
      </c>
      <c r="S58" s="329" t="s">
        <v>115</v>
      </c>
      <c r="T58" s="435">
        <v>13</v>
      </c>
      <c r="U58" s="329" t="s">
        <v>115</v>
      </c>
      <c r="V58" s="435">
        <v>13</v>
      </c>
      <c r="W58" s="329" t="s">
        <v>115</v>
      </c>
      <c r="X58" s="435">
        <v>8</v>
      </c>
      <c r="Y58" s="329">
        <v>2855</v>
      </c>
      <c r="Z58" s="435">
        <v>3</v>
      </c>
      <c r="AA58" s="329">
        <v>3455</v>
      </c>
      <c r="AB58" s="458">
        <v>127</v>
      </c>
      <c r="AC58" s="459">
        <v>25280</v>
      </c>
      <c r="AD58" s="528">
        <v>51</v>
      </c>
    </row>
    <row r="59" spans="1:30" ht="16.5" x14ac:dyDescent="0.2">
      <c r="A59" s="320">
        <v>52</v>
      </c>
      <c r="B59" s="456" t="s">
        <v>889</v>
      </c>
      <c r="C59" s="326" t="s">
        <v>131</v>
      </c>
      <c r="D59" s="435">
        <v>13</v>
      </c>
      <c r="E59" s="329" t="s">
        <v>115</v>
      </c>
      <c r="F59" s="435">
        <v>13</v>
      </c>
      <c r="G59" s="329" t="s">
        <v>115</v>
      </c>
      <c r="H59" s="435">
        <v>13</v>
      </c>
      <c r="I59" s="329" t="s">
        <v>115</v>
      </c>
      <c r="J59" s="435">
        <v>13</v>
      </c>
      <c r="K59" s="329" t="s">
        <v>115</v>
      </c>
      <c r="L59" s="435">
        <v>13</v>
      </c>
      <c r="M59" s="329" t="s">
        <v>115</v>
      </c>
      <c r="N59" s="435">
        <v>13</v>
      </c>
      <c r="O59" s="329" t="s">
        <v>115</v>
      </c>
      <c r="P59" s="435">
        <v>8</v>
      </c>
      <c r="Q59" s="329">
        <v>528</v>
      </c>
      <c r="R59" s="435">
        <v>11</v>
      </c>
      <c r="S59" s="329">
        <v>1516</v>
      </c>
      <c r="T59" s="435">
        <v>6</v>
      </c>
      <c r="U59" s="329">
        <v>3641</v>
      </c>
      <c r="V59" s="435">
        <v>11</v>
      </c>
      <c r="W59" s="329">
        <v>0.1</v>
      </c>
      <c r="X59" s="435">
        <v>10</v>
      </c>
      <c r="Y59" s="329">
        <v>3710</v>
      </c>
      <c r="Z59" s="435">
        <v>6</v>
      </c>
      <c r="AA59" s="329">
        <v>2915</v>
      </c>
      <c r="AB59" s="458">
        <v>130</v>
      </c>
      <c r="AC59" s="459">
        <v>12310.1</v>
      </c>
      <c r="AD59" s="528">
        <v>52</v>
      </c>
    </row>
    <row r="60" spans="1:30" ht="16.5" x14ac:dyDescent="0.2">
      <c r="A60" s="320">
        <v>53</v>
      </c>
      <c r="B60" s="456" t="s">
        <v>255</v>
      </c>
      <c r="C60" s="326" t="s">
        <v>131</v>
      </c>
      <c r="D60" s="435">
        <v>11</v>
      </c>
      <c r="E60" s="329">
        <v>1120</v>
      </c>
      <c r="F60" s="435">
        <v>5</v>
      </c>
      <c r="G60" s="329">
        <v>2810</v>
      </c>
      <c r="H60" s="435">
        <v>12</v>
      </c>
      <c r="I60" s="329">
        <v>4575</v>
      </c>
      <c r="J60" s="435">
        <v>12</v>
      </c>
      <c r="K60" s="329">
        <v>4230</v>
      </c>
      <c r="L60" s="435">
        <v>11</v>
      </c>
      <c r="M60" s="329">
        <v>3285</v>
      </c>
      <c r="N60" s="435">
        <v>2</v>
      </c>
      <c r="O60" s="329">
        <v>7050</v>
      </c>
      <c r="P60" s="435">
        <v>13</v>
      </c>
      <c r="Q60" s="329" t="s">
        <v>115</v>
      </c>
      <c r="R60" s="435">
        <v>13</v>
      </c>
      <c r="S60" s="329" t="s">
        <v>115</v>
      </c>
      <c r="T60" s="435">
        <v>13</v>
      </c>
      <c r="U60" s="329" t="s">
        <v>115</v>
      </c>
      <c r="V60" s="435">
        <v>13</v>
      </c>
      <c r="W60" s="329" t="s">
        <v>115</v>
      </c>
      <c r="X60" s="435">
        <v>13</v>
      </c>
      <c r="Y60" s="329" t="s">
        <v>115</v>
      </c>
      <c r="Z60" s="435">
        <v>13</v>
      </c>
      <c r="AA60" s="329" t="s">
        <v>115</v>
      </c>
      <c r="AB60" s="458">
        <v>131</v>
      </c>
      <c r="AC60" s="459">
        <v>23070</v>
      </c>
      <c r="AD60" s="528">
        <v>53</v>
      </c>
    </row>
    <row r="61" spans="1:30" ht="16.5" x14ac:dyDescent="0.2">
      <c r="A61" s="320">
        <v>54</v>
      </c>
      <c r="B61" s="456" t="s">
        <v>611</v>
      </c>
      <c r="C61" s="326" t="s">
        <v>66</v>
      </c>
      <c r="D61" s="435">
        <v>13</v>
      </c>
      <c r="E61" s="329" t="s">
        <v>115</v>
      </c>
      <c r="F61" s="435">
        <v>13</v>
      </c>
      <c r="G61" s="329" t="s">
        <v>115</v>
      </c>
      <c r="H61" s="435">
        <v>13</v>
      </c>
      <c r="I61" s="329" t="s">
        <v>115</v>
      </c>
      <c r="J61" s="435">
        <v>6</v>
      </c>
      <c r="K61" s="329">
        <v>6665</v>
      </c>
      <c r="L61" s="435">
        <v>8</v>
      </c>
      <c r="M61" s="329">
        <v>4835</v>
      </c>
      <c r="N61" s="435">
        <v>6</v>
      </c>
      <c r="O61" s="329">
        <v>4910</v>
      </c>
      <c r="P61" s="435">
        <v>13</v>
      </c>
      <c r="Q61" s="329" t="s">
        <v>115</v>
      </c>
      <c r="R61" s="435">
        <v>13</v>
      </c>
      <c r="S61" s="329" t="s">
        <v>115</v>
      </c>
      <c r="T61" s="435">
        <v>13</v>
      </c>
      <c r="U61" s="329" t="s">
        <v>115</v>
      </c>
      <c r="V61" s="435">
        <v>13</v>
      </c>
      <c r="W61" s="329" t="s">
        <v>115</v>
      </c>
      <c r="X61" s="435">
        <v>13</v>
      </c>
      <c r="Y61" s="329" t="s">
        <v>115</v>
      </c>
      <c r="Z61" s="435">
        <v>13</v>
      </c>
      <c r="AA61" s="329" t="s">
        <v>115</v>
      </c>
      <c r="AB61" s="458">
        <v>137</v>
      </c>
      <c r="AC61" s="459">
        <v>16410</v>
      </c>
      <c r="AD61" s="528">
        <v>54</v>
      </c>
    </row>
    <row r="62" spans="1:30" ht="16.5" x14ac:dyDescent="0.2">
      <c r="A62" s="320">
        <v>55</v>
      </c>
      <c r="B62" s="456" t="s">
        <v>888</v>
      </c>
      <c r="C62" s="326" t="s">
        <v>24</v>
      </c>
      <c r="D62" s="435">
        <v>13</v>
      </c>
      <c r="E62" s="329" t="s">
        <v>115</v>
      </c>
      <c r="F62" s="435">
        <v>13</v>
      </c>
      <c r="G62" s="329" t="s">
        <v>115</v>
      </c>
      <c r="H62" s="435">
        <v>13</v>
      </c>
      <c r="I62" s="329" t="s">
        <v>115</v>
      </c>
      <c r="J62" s="435">
        <v>13</v>
      </c>
      <c r="K62" s="329" t="s">
        <v>115</v>
      </c>
      <c r="L62" s="435">
        <v>13</v>
      </c>
      <c r="M62" s="329" t="s">
        <v>115</v>
      </c>
      <c r="N62" s="435">
        <v>13</v>
      </c>
      <c r="O62" s="329" t="s">
        <v>115</v>
      </c>
      <c r="P62" s="435">
        <v>9</v>
      </c>
      <c r="Q62" s="329">
        <v>483</v>
      </c>
      <c r="R62" s="435">
        <v>5</v>
      </c>
      <c r="S62" s="329">
        <v>3501</v>
      </c>
      <c r="T62" s="435">
        <v>13</v>
      </c>
      <c r="U62" s="329">
        <v>1105.2</v>
      </c>
      <c r="V62" s="435">
        <v>10</v>
      </c>
      <c r="W62" s="329">
        <v>733</v>
      </c>
      <c r="X62" s="435">
        <v>13</v>
      </c>
      <c r="Y62" s="329" t="s">
        <v>115</v>
      </c>
      <c r="Z62" s="435">
        <v>13</v>
      </c>
      <c r="AA62" s="329" t="s">
        <v>115</v>
      </c>
      <c r="AB62" s="458">
        <v>141</v>
      </c>
      <c r="AC62" s="459">
        <v>5822.2</v>
      </c>
      <c r="AD62" s="528">
        <v>55</v>
      </c>
    </row>
    <row r="63" spans="1:30" ht="16.5" x14ac:dyDescent="0.2">
      <c r="A63" s="320">
        <v>56</v>
      </c>
      <c r="B63" s="456" t="s">
        <v>843</v>
      </c>
      <c r="C63" s="326" t="s">
        <v>254</v>
      </c>
      <c r="D63" s="435">
        <v>13</v>
      </c>
      <c r="E63" s="329" t="s">
        <v>115</v>
      </c>
      <c r="F63" s="435">
        <v>13</v>
      </c>
      <c r="G63" s="329" t="s">
        <v>115</v>
      </c>
      <c r="H63" s="435">
        <v>13</v>
      </c>
      <c r="I63" s="329" t="s">
        <v>115</v>
      </c>
      <c r="J63" s="435">
        <v>13</v>
      </c>
      <c r="K63" s="329" t="s">
        <v>115</v>
      </c>
      <c r="L63" s="435">
        <v>13</v>
      </c>
      <c r="M63" s="329" t="s">
        <v>115</v>
      </c>
      <c r="N63" s="435">
        <v>5</v>
      </c>
      <c r="O63" s="329">
        <v>6295</v>
      </c>
      <c r="P63" s="435">
        <v>8</v>
      </c>
      <c r="Q63" s="329">
        <v>785</v>
      </c>
      <c r="R63" s="435">
        <v>13</v>
      </c>
      <c r="S63" s="329" t="s">
        <v>115</v>
      </c>
      <c r="T63" s="435">
        <v>13</v>
      </c>
      <c r="U63" s="329" t="s">
        <v>115</v>
      </c>
      <c r="V63" s="435">
        <v>13</v>
      </c>
      <c r="W63" s="329" t="s">
        <v>115</v>
      </c>
      <c r="X63" s="435">
        <v>13</v>
      </c>
      <c r="Y63" s="329" t="s">
        <v>115</v>
      </c>
      <c r="Z63" s="435">
        <v>13</v>
      </c>
      <c r="AA63" s="329" t="s">
        <v>115</v>
      </c>
      <c r="AB63" s="458">
        <v>143</v>
      </c>
      <c r="AC63" s="459">
        <v>7080</v>
      </c>
      <c r="AD63" s="528">
        <v>56</v>
      </c>
    </row>
    <row r="64" spans="1:30" ht="16.5" x14ac:dyDescent="0.2">
      <c r="A64" s="320">
        <v>57</v>
      </c>
      <c r="B64" s="456" t="s">
        <v>609</v>
      </c>
      <c r="C64" s="326" t="s">
        <v>254</v>
      </c>
      <c r="D64" s="435">
        <v>13</v>
      </c>
      <c r="E64" s="329" t="s">
        <v>115</v>
      </c>
      <c r="F64" s="435">
        <v>13</v>
      </c>
      <c r="G64" s="329" t="s">
        <v>115</v>
      </c>
      <c r="H64" s="435">
        <v>7</v>
      </c>
      <c r="I64" s="329">
        <v>6700</v>
      </c>
      <c r="J64" s="435">
        <v>10</v>
      </c>
      <c r="K64" s="329">
        <v>5300</v>
      </c>
      <c r="L64" s="435">
        <v>13</v>
      </c>
      <c r="M64" s="329" t="s">
        <v>115</v>
      </c>
      <c r="N64" s="435">
        <v>13</v>
      </c>
      <c r="O64" s="329" t="s">
        <v>115</v>
      </c>
      <c r="P64" s="435">
        <v>13</v>
      </c>
      <c r="Q64" s="329" t="s">
        <v>115</v>
      </c>
      <c r="R64" s="435">
        <v>11.5</v>
      </c>
      <c r="S64" s="329">
        <v>0</v>
      </c>
      <c r="T64" s="435">
        <v>13</v>
      </c>
      <c r="U64" s="329" t="s">
        <v>115</v>
      </c>
      <c r="V64" s="435">
        <v>13</v>
      </c>
      <c r="W64" s="329" t="s">
        <v>115</v>
      </c>
      <c r="X64" s="435">
        <v>13</v>
      </c>
      <c r="Y64" s="329" t="s">
        <v>115</v>
      </c>
      <c r="Z64" s="435">
        <v>13</v>
      </c>
      <c r="AA64" s="329" t="s">
        <v>115</v>
      </c>
      <c r="AB64" s="458">
        <v>145.5</v>
      </c>
      <c r="AC64" s="459">
        <v>12000</v>
      </c>
      <c r="AD64" s="528">
        <v>57</v>
      </c>
    </row>
    <row r="65" spans="1:30" ht="16.5" x14ac:dyDescent="0.2">
      <c r="A65" s="320">
        <v>58</v>
      </c>
      <c r="B65" s="456" t="s">
        <v>45</v>
      </c>
      <c r="C65" s="326" t="s">
        <v>24</v>
      </c>
      <c r="D65" s="435">
        <v>12</v>
      </c>
      <c r="E65" s="329">
        <v>395</v>
      </c>
      <c r="F65" s="435">
        <v>10</v>
      </c>
      <c r="G65" s="329">
        <v>930</v>
      </c>
      <c r="H65" s="435">
        <v>13</v>
      </c>
      <c r="I65" s="329" t="s">
        <v>115</v>
      </c>
      <c r="J65" s="435">
        <v>13</v>
      </c>
      <c r="K65" s="329" t="s">
        <v>115</v>
      </c>
      <c r="L65" s="435">
        <v>13</v>
      </c>
      <c r="M65" s="329" t="s">
        <v>115</v>
      </c>
      <c r="N65" s="435">
        <v>13</v>
      </c>
      <c r="O65" s="329" t="s">
        <v>115</v>
      </c>
      <c r="P65" s="435">
        <v>13</v>
      </c>
      <c r="Q65" s="329" t="s">
        <v>115</v>
      </c>
      <c r="R65" s="435">
        <v>13</v>
      </c>
      <c r="S65" s="329" t="s">
        <v>115</v>
      </c>
      <c r="T65" s="435">
        <v>13</v>
      </c>
      <c r="U65" s="329" t="s">
        <v>115</v>
      </c>
      <c r="V65" s="435">
        <v>13</v>
      </c>
      <c r="W65" s="329" t="s">
        <v>115</v>
      </c>
      <c r="X65" s="435">
        <v>11</v>
      </c>
      <c r="Y65" s="329">
        <v>1090</v>
      </c>
      <c r="Z65" s="435">
        <v>12</v>
      </c>
      <c r="AA65" s="329">
        <v>1655</v>
      </c>
      <c r="AB65" s="458">
        <v>149</v>
      </c>
      <c r="AC65" s="459">
        <v>4070</v>
      </c>
      <c r="AD65" s="528">
        <v>58</v>
      </c>
    </row>
    <row r="66" spans="1:30" ht="16.5" x14ac:dyDescent="0.2">
      <c r="A66" s="320">
        <v>59</v>
      </c>
      <c r="B66" s="456" t="s">
        <v>904</v>
      </c>
      <c r="C66" s="326" t="s">
        <v>135</v>
      </c>
      <c r="D66" s="435">
        <v>13</v>
      </c>
      <c r="E66" s="329" t="s">
        <v>115</v>
      </c>
      <c r="F66" s="435">
        <v>13</v>
      </c>
      <c r="G66" s="329" t="s">
        <v>115</v>
      </c>
      <c r="H66" s="435">
        <v>13</v>
      </c>
      <c r="I66" s="329" t="s">
        <v>115</v>
      </c>
      <c r="J66" s="435">
        <v>13</v>
      </c>
      <c r="K66" s="329" t="s">
        <v>115</v>
      </c>
      <c r="L66" s="435">
        <v>13</v>
      </c>
      <c r="M66" s="329" t="s">
        <v>115</v>
      </c>
      <c r="N66" s="435">
        <v>13</v>
      </c>
      <c r="O66" s="329" t="s">
        <v>115</v>
      </c>
      <c r="P66" s="435">
        <v>13</v>
      </c>
      <c r="Q66" s="329" t="s">
        <v>115</v>
      </c>
      <c r="R66" s="435">
        <v>13</v>
      </c>
      <c r="S66" s="329" t="s">
        <v>115</v>
      </c>
      <c r="T66" s="435">
        <v>11</v>
      </c>
      <c r="U66" s="329">
        <v>0.1</v>
      </c>
      <c r="V66" s="435">
        <v>9</v>
      </c>
      <c r="W66" s="329">
        <v>560</v>
      </c>
      <c r="X66" s="435">
        <v>13</v>
      </c>
      <c r="Y66" s="329" t="s">
        <v>115</v>
      </c>
      <c r="Z66" s="435">
        <v>13</v>
      </c>
      <c r="AA66" s="329" t="s">
        <v>115</v>
      </c>
      <c r="AB66" s="458">
        <v>150</v>
      </c>
      <c r="AC66" s="459">
        <v>560.1</v>
      </c>
      <c r="AD66" s="528">
        <v>59</v>
      </c>
    </row>
    <row r="67" spans="1:30" ht="16.5" x14ac:dyDescent="0.2">
      <c r="A67" s="320">
        <v>60</v>
      </c>
      <c r="B67" s="456" t="s">
        <v>225</v>
      </c>
      <c r="C67" s="326" t="s">
        <v>254</v>
      </c>
      <c r="D67" s="435">
        <v>9</v>
      </c>
      <c r="E67" s="329">
        <v>1750</v>
      </c>
      <c r="F67" s="435">
        <v>12</v>
      </c>
      <c r="G67" s="329">
        <v>700</v>
      </c>
      <c r="H67" s="435">
        <v>13</v>
      </c>
      <c r="I67" s="329" t="s">
        <v>115</v>
      </c>
      <c r="J67" s="435">
        <v>13</v>
      </c>
      <c r="K67" s="329" t="s">
        <v>115</v>
      </c>
      <c r="L67" s="435">
        <v>13</v>
      </c>
      <c r="M67" s="329" t="s">
        <v>115</v>
      </c>
      <c r="N67" s="435">
        <v>13</v>
      </c>
      <c r="O67" s="329" t="s">
        <v>115</v>
      </c>
      <c r="P67" s="435">
        <v>13</v>
      </c>
      <c r="Q67" s="329" t="s">
        <v>115</v>
      </c>
      <c r="R67" s="435">
        <v>13</v>
      </c>
      <c r="S67" s="329" t="s">
        <v>115</v>
      </c>
      <c r="T67" s="435">
        <v>13</v>
      </c>
      <c r="U67" s="329" t="s">
        <v>115</v>
      </c>
      <c r="V67" s="435">
        <v>13</v>
      </c>
      <c r="W67" s="329" t="s">
        <v>115</v>
      </c>
      <c r="X67" s="435">
        <v>13</v>
      </c>
      <c r="Y67" s="329" t="s">
        <v>115</v>
      </c>
      <c r="Z67" s="435">
        <v>13</v>
      </c>
      <c r="AA67" s="329" t="s">
        <v>115</v>
      </c>
      <c r="AB67" s="458">
        <v>151</v>
      </c>
      <c r="AC67" s="459">
        <v>2450</v>
      </c>
      <c r="AD67" s="528">
        <v>60</v>
      </c>
    </row>
    <row r="68" spans="1:30" ht="16.5" x14ac:dyDescent="0.2">
      <c r="A68" s="320">
        <v>61</v>
      </c>
      <c r="B68" s="456" t="s">
        <v>844</v>
      </c>
      <c r="C68" s="326" t="s">
        <v>23</v>
      </c>
      <c r="D68" s="435">
        <v>13</v>
      </c>
      <c r="E68" s="329" t="s">
        <v>115</v>
      </c>
      <c r="F68" s="435">
        <v>13</v>
      </c>
      <c r="G68" s="329" t="s">
        <v>115</v>
      </c>
      <c r="H68" s="435">
        <v>13</v>
      </c>
      <c r="I68" s="329" t="s">
        <v>115</v>
      </c>
      <c r="J68" s="435">
        <v>13</v>
      </c>
      <c r="K68" s="329" t="s">
        <v>115</v>
      </c>
      <c r="L68" s="435">
        <v>13</v>
      </c>
      <c r="M68" s="329" t="s">
        <v>115</v>
      </c>
      <c r="N68" s="435">
        <v>12</v>
      </c>
      <c r="O68" s="329">
        <v>2610</v>
      </c>
      <c r="P68" s="435">
        <v>13</v>
      </c>
      <c r="Q68" s="329" t="s">
        <v>115</v>
      </c>
      <c r="R68" s="435">
        <v>13</v>
      </c>
      <c r="S68" s="329" t="s">
        <v>115</v>
      </c>
      <c r="T68" s="435">
        <v>13</v>
      </c>
      <c r="U68" s="329" t="s">
        <v>115</v>
      </c>
      <c r="V68" s="435">
        <v>13</v>
      </c>
      <c r="W68" s="329" t="s">
        <v>115</v>
      </c>
      <c r="X68" s="435">
        <v>13</v>
      </c>
      <c r="Y68" s="329" t="s">
        <v>115</v>
      </c>
      <c r="Z68" s="435">
        <v>13</v>
      </c>
      <c r="AA68" s="329" t="s">
        <v>115</v>
      </c>
      <c r="AB68" s="458">
        <v>155</v>
      </c>
      <c r="AC68" s="459">
        <v>2610</v>
      </c>
      <c r="AD68" s="528">
        <v>61</v>
      </c>
    </row>
    <row r="69" spans="1:30" ht="16.5" x14ac:dyDescent="0.2">
      <c r="A69" s="320" t="s">
        <v>115</v>
      </c>
      <c r="B69" s="525" t="s">
        <v>115</v>
      </c>
      <c r="C69" s="326" t="s">
        <v>115</v>
      </c>
      <c r="D69" s="435" t="s">
        <v>115</v>
      </c>
      <c r="E69" s="329" t="s">
        <v>115</v>
      </c>
      <c r="F69" s="435" t="s">
        <v>115</v>
      </c>
      <c r="G69" s="329" t="s">
        <v>115</v>
      </c>
      <c r="H69" s="435" t="s">
        <v>115</v>
      </c>
      <c r="I69" s="329" t="s">
        <v>115</v>
      </c>
      <c r="J69" s="435" t="s">
        <v>115</v>
      </c>
      <c r="K69" s="329" t="s">
        <v>115</v>
      </c>
      <c r="L69" s="435" t="s">
        <v>115</v>
      </c>
      <c r="M69" s="329" t="s">
        <v>115</v>
      </c>
      <c r="N69" s="435" t="s">
        <v>115</v>
      </c>
      <c r="O69" s="329" t="s">
        <v>115</v>
      </c>
      <c r="P69" s="435" t="s">
        <v>115</v>
      </c>
      <c r="Q69" s="329" t="s">
        <v>115</v>
      </c>
      <c r="R69" s="435" t="s">
        <v>115</v>
      </c>
      <c r="S69" s="329" t="s">
        <v>115</v>
      </c>
      <c r="T69" s="435" t="s">
        <v>115</v>
      </c>
      <c r="U69" s="329" t="s">
        <v>115</v>
      </c>
      <c r="V69" s="435" t="s">
        <v>115</v>
      </c>
      <c r="W69" s="329" t="s">
        <v>115</v>
      </c>
      <c r="X69" s="435" t="s">
        <v>115</v>
      </c>
      <c r="Y69" s="329" t="s">
        <v>115</v>
      </c>
      <c r="Z69" s="435" t="s">
        <v>115</v>
      </c>
      <c r="AA69" s="329" t="s">
        <v>115</v>
      </c>
      <c r="AB69" s="526" t="s">
        <v>115</v>
      </c>
      <c r="AC69" s="527" t="s">
        <v>115</v>
      </c>
      <c r="AD69" s="528" t="s">
        <v>115</v>
      </c>
    </row>
    <row r="70" spans="1:30" ht="16.5" x14ac:dyDescent="0.2">
      <c r="A70" s="320" t="s">
        <v>115</v>
      </c>
      <c r="B70" s="525" t="s">
        <v>115</v>
      </c>
      <c r="C70" s="326" t="s">
        <v>115</v>
      </c>
      <c r="D70" s="435" t="s">
        <v>115</v>
      </c>
      <c r="E70" s="329" t="s">
        <v>115</v>
      </c>
      <c r="F70" s="435" t="s">
        <v>115</v>
      </c>
      <c r="G70" s="329" t="s">
        <v>115</v>
      </c>
      <c r="H70" s="435" t="s">
        <v>115</v>
      </c>
      <c r="I70" s="329" t="s">
        <v>115</v>
      </c>
      <c r="J70" s="435" t="s">
        <v>115</v>
      </c>
      <c r="K70" s="329" t="s">
        <v>115</v>
      </c>
      <c r="L70" s="435" t="s">
        <v>115</v>
      </c>
      <c r="M70" s="329" t="s">
        <v>115</v>
      </c>
      <c r="N70" s="435" t="s">
        <v>115</v>
      </c>
      <c r="O70" s="329" t="s">
        <v>115</v>
      </c>
      <c r="P70" s="435" t="s">
        <v>115</v>
      </c>
      <c r="Q70" s="329" t="s">
        <v>115</v>
      </c>
      <c r="R70" s="435" t="s">
        <v>115</v>
      </c>
      <c r="S70" s="329" t="s">
        <v>115</v>
      </c>
      <c r="T70" s="435" t="s">
        <v>115</v>
      </c>
      <c r="U70" s="329" t="s">
        <v>115</v>
      </c>
      <c r="V70" s="435" t="s">
        <v>115</v>
      </c>
      <c r="W70" s="329" t="s">
        <v>115</v>
      </c>
      <c r="X70" s="435" t="s">
        <v>115</v>
      </c>
      <c r="Y70" s="329" t="s">
        <v>115</v>
      </c>
      <c r="Z70" s="435" t="s">
        <v>115</v>
      </c>
      <c r="AA70" s="329" t="s">
        <v>115</v>
      </c>
      <c r="AB70" s="526" t="s">
        <v>115</v>
      </c>
      <c r="AC70" s="527" t="s">
        <v>115</v>
      </c>
      <c r="AD70" s="528" t="s">
        <v>115</v>
      </c>
    </row>
    <row r="71" spans="1:30" ht="16.5" x14ac:dyDescent="0.2">
      <c r="A71" s="320" t="s">
        <v>115</v>
      </c>
      <c r="B71" s="525" t="s">
        <v>115</v>
      </c>
      <c r="C71" s="326" t="s">
        <v>115</v>
      </c>
      <c r="D71" s="435" t="s">
        <v>115</v>
      </c>
      <c r="E71" s="329" t="s">
        <v>115</v>
      </c>
      <c r="F71" s="435" t="s">
        <v>115</v>
      </c>
      <c r="G71" s="329" t="s">
        <v>115</v>
      </c>
      <c r="H71" s="435" t="s">
        <v>115</v>
      </c>
      <c r="I71" s="329" t="s">
        <v>115</v>
      </c>
      <c r="J71" s="435" t="s">
        <v>115</v>
      </c>
      <c r="K71" s="329" t="s">
        <v>115</v>
      </c>
      <c r="L71" s="435" t="s">
        <v>115</v>
      </c>
      <c r="M71" s="329" t="s">
        <v>115</v>
      </c>
      <c r="N71" s="435" t="s">
        <v>115</v>
      </c>
      <c r="O71" s="329" t="s">
        <v>115</v>
      </c>
      <c r="P71" s="435" t="s">
        <v>115</v>
      </c>
      <c r="Q71" s="329" t="s">
        <v>115</v>
      </c>
      <c r="R71" s="435" t="s">
        <v>115</v>
      </c>
      <c r="S71" s="329" t="s">
        <v>115</v>
      </c>
      <c r="T71" s="435" t="s">
        <v>115</v>
      </c>
      <c r="U71" s="329" t="s">
        <v>115</v>
      </c>
      <c r="V71" s="435" t="s">
        <v>115</v>
      </c>
      <c r="W71" s="329" t="s">
        <v>115</v>
      </c>
      <c r="X71" s="435" t="s">
        <v>115</v>
      </c>
      <c r="Y71" s="329" t="s">
        <v>115</v>
      </c>
      <c r="Z71" s="435" t="s">
        <v>115</v>
      </c>
      <c r="AA71" s="329" t="s">
        <v>115</v>
      </c>
      <c r="AB71" s="526" t="s">
        <v>115</v>
      </c>
      <c r="AC71" s="527" t="s">
        <v>115</v>
      </c>
      <c r="AD71" s="528" t="s">
        <v>115</v>
      </c>
    </row>
    <row r="72" spans="1:30" ht="16.5" x14ac:dyDescent="0.2">
      <c r="A72" s="320" t="s">
        <v>115</v>
      </c>
      <c r="B72" s="525" t="s">
        <v>115</v>
      </c>
      <c r="C72" s="326" t="s">
        <v>115</v>
      </c>
      <c r="D72" s="435" t="s">
        <v>115</v>
      </c>
      <c r="E72" s="329" t="s">
        <v>115</v>
      </c>
      <c r="F72" s="435" t="s">
        <v>115</v>
      </c>
      <c r="G72" s="329" t="s">
        <v>115</v>
      </c>
      <c r="H72" s="435" t="s">
        <v>115</v>
      </c>
      <c r="I72" s="329" t="s">
        <v>115</v>
      </c>
      <c r="J72" s="435" t="s">
        <v>115</v>
      </c>
      <c r="K72" s="329" t="s">
        <v>115</v>
      </c>
      <c r="L72" s="435" t="s">
        <v>115</v>
      </c>
      <c r="M72" s="329" t="s">
        <v>115</v>
      </c>
      <c r="N72" s="435" t="s">
        <v>115</v>
      </c>
      <c r="O72" s="329" t="s">
        <v>115</v>
      </c>
      <c r="P72" s="435" t="s">
        <v>115</v>
      </c>
      <c r="Q72" s="329" t="s">
        <v>115</v>
      </c>
      <c r="R72" s="435" t="s">
        <v>115</v>
      </c>
      <c r="S72" s="329" t="s">
        <v>115</v>
      </c>
      <c r="T72" s="435" t="s">
        <v>115</v>
      </c>
      <c r="U72" s="329" t="s">
        <v>115</v>
      </c>
      <c r="V72" s="435" t="s">
        <v>115</v>
      </c>
      <c r="W72" s="329" t="s">
        <v>115</v>
      </c>
      <c r="X72" s="435" t="s">
        <v>115</v>
      </c>
      <c r="Y72" s="329" t="s">
        <v>115</v>
      </c>
      <c r="Z72" s="435" t="s">
        <v>115</v>
      </c>
      <c r="AA72" s="329" t="s">
        <v>115</v>
      </c>
      <c r="AB72" s="526" t="s">
        <v>115</v>
      </c>
      <c r="AC72" s="527" t="s">
        <v>115</v>
      </c>
      <c r="AD72" s="528" t="s">
        <v>115</v>
      </c>
    </row>
    <row r="73" spans="1:30" ht="16.5" x14ac:dyDescent="0.2">
      <c r="A73" s="320" t="s">
        <v>115</v>
      </c>
      <c r="B73" s="525" t="s">
        <v>115</v>
      </c>
      <c r="C73" s="326" t="s">
        <v>115</v>
      </c>
      <c r="D73" s="435" t="s">
        <v>115</v>
      </c>
      <c r="E73" s="329" t="s">
        <v>115</v>
      </c>
      <c r="F73" s="435" t="s">
        <v>115</v>
      </c>
      <c r="G73" s="329" t="s">
        <v>115</v>
      </c>
      <c r="H73" s="435" t="s">
        <v>115</v>
      </c>
      <c r="I73" s="329" t="s">
        <v>115</v>
      </c>
      <c r="J73" s="435" t="s">
        <v>115</v>
      </c>
      <c r="K73" s="329" t="s">
        <v>115</v>
      </c>
      <c r="L73" s="435" t="s">
        <v>115</v>
      </c>
      <c r="M73" s="329" t="s">
        <v>115</v>
      </c>
      <c r="N73" s="435" t="s">
        <v>115</v>
      </c>
      <c r="O73" s="329" t="s">
        <v>115</v>
      </c>
      <c r="P73" s="435" t="s">
        <v>115</v>
      </c>
      <c r="Q73" s="329" t="s">
        <v>115</v>
      </c>
      <c r="R73" s="435" t="s">
        <v>115</v>
      </c>
      <c r="S73" s="329" t="s">
        <v>115</v>
      </c>
      <c r="T73" s="435" t="s">
        <v>115</v>
      </c>
      <c r="U73" s="329" t="s">
        <v>115</v>
      </c>
      <c r="V73" s="435" t="s">
        <v>115</v>
      </c>
      <c r="W73" s="329" t="s">
        <v>115</v>
      </c>
      <c r="X73" s="435" t="s">
        <v>115</v>
      </c>
      <c r="Y73" s="329" t="s">
        <v>115</v>
      </c>
      <c r="Z73" s="435" t="s">
        <v>115</v>
      </c>
      <c r="AA73" s="329" t="s">
        <v>115</v>
      </c>
      <c r="AB73" s="526" t="s">
        <v>115</v>
      </c>
      <c r="AC73" s="527" t="s">
        <v>115</v>
      </c>
      <c r="AD73" s="528" t="s">
        <v>115</v>
      </c>
    </row>
    <row r="74" spans="1:30" ht="16.5" x14ac:dyDescent="0.2">
      <c r="A74" s="320" t="s">
        <v>115</v>
      </c>
      <c r="B74" s="525" t="s">
        <v>115</v>
      </c>
      <c r="C74" s="326" t="s">
        <v>115</v>
      </c>
      <c r="D74" s="435" t="s">
        <v>115</v>
      </c>
      <c r="E74" s="329" t="s">
        <v>115</v>
      </c>
      <c r="F74" s="435" t="s">
        <v>115</v>
      </c>
      <c r="G74" s="329" t="s">
        <v>115</v>
      </c>
      <c r="H74" s="435" t="s">
        <v>115</v>
      </c>
      <c r="I74" s="329" t="s">
        <v>115</v>
      </c>
      <c r="J74" s="435" t="s">
        <v>115</v>
      </c>
      <c r="K74" s="329" t="s">
        <v>115</v>
      </c>
      <c r="L74" s="435" t="s">
        <v>115</v>
      </c>
      <c r="M74" s="329" t="s">
        <v>115</v>
      </c>
      <c r="N74" s="435" t="s">
        <v>115</v>
      </c>
      <c r="O74" s="329" t="s">
        <v>115</v>
      </c>
      <c r="P74" s="435" t="s">
        <v>115</v>
      </c>
      <c r="Q74" s="329" t="s">
        <v>115</v>
      </c>
      <c r="R74" s="435" t="s">
        <v>115</v>
      </c>
      <c r="S74" s="329" t="s">
        <v>115</v>
      </c>
      <c r="T74" s="435" t="s">
        <v>115</v>
      </c>
      <c r="U74" s="329" t="s">
        <v>115</v>
      </c>
      <c r="V74" s="435" t="s">
        <v>115</v>
      </c>
      <c r="W74" s="329" t="s">
        <v>115</v>
      </c>
      <c r="X74" s="435" t="s">
        <v>115</v>
      </c>
      <c r="Y74" s="329" t="s">
        <v>115</v>
      </c>
      <c r="Z74" s="435" t="s">
        <v>115</v>
      </c>
      <c r="AA74" s="329" t="s">
        <v>115</v>
      </c>
      <c r="AB74" s="526" t="s">
        <v>115</v>
      </c>
      <c r="AC74" s="527" t="s">
        <v>115</v>
      </c>
      <c r="AD74" s="528" t="s">
        <v>115</v>
      </c>
    </row>
    <row r="75" spans="1:30" ht="16.5" x14ac:dyDescent="0.2">
      <c r="A75" s="320" t="s">
        <v>115</v>
      </c>
      <c r="B75" s="525" t="s">
        <v>115</v>
      </c>
      <c r="C75" s="326" t="s">
        <v>115</v>
      </c>
      <c r="D75" s="435" t="s">
        <v>115</v>
      </c>
      <c r="E75" s="329" t="s">
        <v>115</v>
      </c>
      <c r="F75" s="435" t="s">
        <v>115</v>
      </c>
      <c r="G75" s="329" t="s">
        <v>115</v>
      </c>
      <c r="H75" s="435" t="s">
        <v>115</v>
      </c>
      <c r="I75" s="329" t="s">
        <v>115</v>
      </c>
      <c r="J75" s="435" t="s">
        <v>115</v>
      </c>
      <c r="K75" s="329" t="s">
        <v>115</v>
      </c>
      <c r="L75" s="435" t="s">
        <v>115</v>
      </c>
      <c r="M75" s="329" t="s">
        <v>115</v>
      </c>
      <c r="N75" s="435" t="s">
        <v>115</v>
      </c>
      <c r="O75" s="329" t="s">
        <v>115</v>
      </c>
      <c r="P75" s="435" t="s">
        <v>115</v>
      </c>
      <c r="Q75" s="329" t="s">
        <v>115</v>
      </c>
      <c r="R75" s="435" t="s">
        <v>115</v>
      </c>
      <c r="S75" s="329" t="s">
        <v>115</v>
      </c>
      <c r="T75" s="435" t="s">
        <v>115</v>
      </c>
      <c r="U75" s="329" t="s">
        <v>115</v>
      </c>
      <c r="V75" s="435" t="s">
        <v>115</v>
      </c>
      <c r="W75" s="329" t="s">
        <v>115</v>
      </c>
      <c r="X75" s="435" t="s">
        <v>115</v>
      </c>
      <c r="Y75" s="329" t="s">
        <v>115</v>
      </c>
      <c r="Z75" s="435" t="s">
        <v>115</v>
      </c>
      <c r="AA75" s="329" t="s">
        <v>115</v>
      </c>
      <c r="AB75" s="526" t="s">
        <v>115</v>
      </c>
      <c r="AC75" s="527" t="s">
        <v>115</v>
      </c>
      <c r="AD75" s="528" t="s">
        <v>115</v>
      </c>
    </row>
    <row r="76" spans="1:30" ht="16.5" x14ac:dyDescent="0.2">
      <c r="A76" s="320" t="s">
        <v>115</v>
      </c>
      <c r="B76" s="525" t="s">
        <v>115</v>
      </c>
      <c r="C76" s="326" t="s">
        <v>115</v>
      </c>
      <c r="D76" s="435" t="s">
        <v>115</v>
      </c>
      <c r="E76" s="329" t="s">
        <v>115</v>
      </c>
      <c r="F76" s="435" t="s">
        <v>115</v>
      </c>
      <c r="G76" s="329" t="s">
        <v>115</v>
      </c>
      <c r="H76" s="435" t="s">
        <v>115</v>
      </c>
      <c r="I76" s="329" t="s">
        <v>115</v>
      </c>
      <c r="J76" s="435" t="s">
        <v>115</v>
      </c>
      <c r="K76" s="329" t="s">
        <v>115</v>
      </c>
      <c r="L76" s="435" t="s">
        <v>115</v>
      </c>
      <c r="M76" s="329" t="s">
        <v>115</v>
      </c>
      <c r="N76" s="435" t="s">
        <v>115</v>
      </c>
      <c r="O76" s="329" t="s">
        <v>115</v>
      </c>
      <c r="P76" s="435" t="s">
        <v>115</v>
      </c>
      <c r="Q76" s="329" t="s">
        <v>115</v>
      </c>
      <c r="R76" s="435" t="s">
        <v>115</v>
      </c>
      <c r="S76" s="329" t="s">
        <v>115</v>
      </c>
      <c r="T76" s="435" t="s">
        <v>115</v>
      </c>
      <c r="U76" s="329" t="s">
        <v>115</v>
      </c>
      <c r="V76" s="435" t="s">
        <v>115</v>
      </c>
      <c r="W76" s="329" t="s">
        <v>115</v>
      </c>
      <c r="X76" s="435" t="s">
        <v>115</v>
      </c>
      <c r="Y76" s="329" t="s">
        <v>115</v>
      </c>
      <c r="Z76" s="435" t="s">
        <v>115</v>
      </c>
      <c r="AA76" s="329" t="s">
        <v>115</v>
      </c>
      <c r="AB76" s="526" t="s">
        <v>115</v>
      </c>
      <c r="AC76" s="527" t="s">
        <v>115</v>
      </c>
      <c r="AD76" s="528" t="s">
        <v>115</v>
      </c>
    </row>
    <row r="77" spans="1:30" ht="16.5" x14ac:dyDescent="0.2">
      <c r="A77" s="320" t="s">
        <v>115</v>
      </c>
      <c r="B77" s="525" t="s">
        <v>115</v>
      </c>
      <c r="C77" s="326" t="s">
        <v>115</v>
      </c>
      <c r="D77" s="435" t="s">
        <v>115</v>
      </c>
      <c r="E77" s="329" t="s">
        <v>115</v>
      </c>
      <c r="F77" s="435" t="s">
        <v>115</v>
      </c>
      <c r="G77" s="329" t="s">
        <v>115</v>
      </c>
      <c r="H77" s="435" t="s">
        <v>115</v>
      </c>
      <c r="I77" s="329" t="s">
        <v>115</v>
      </c>
      <c r="J77" s="435" t="s">
        <v>115</v>
      </c>
      <c r="K77" s="329" t="s">
        <v>115</v>
      </c>
      <c r="L77" s="435" t="s">
        <v>115</v>
      </c>
      <c r="M77" s="329" t="s">
        <v>115</v>
      </c>
      <c r="N77" s="435" t="s">
        <v>115</v>
      </c>
      <c r="O77" s="329" t="s">
        <v>115</v>
      </c>
      <c r="P77" s="435" t="s">
        <v>115</v>
      </c>
      <c r="Q77" s="329" t="s">
        <v>115</v>
      </c>
      <c r="R77" s="435" t="s">
        <v>115</v>
      </c>
      <c r="S77" s="329" t="s">
        <v>115</v>
      </c>
      <c r="T77" s="435" t="s">
        <v>115</v>
      </c>
      <c r="U77" s="329" t="s">
        <v>115</v>
      </c>
      <c r="V77" s="435" t="s">
        <v>115</v>
      </c>
      <c r="W77" s="329" t="s">
        <v>115</v>
      </c>
      <c r="X77" s="435" t="s">
        <v>115</v>
      </c>
      <c r="Y77" s="329" t="s">
        <v>115</v>
      </c>
      <c r="Z77" s="435" t="s">
        <v>115</v>
      </c>
      <c r="AA77" s="329" t="s">
        <v>115</v>
      </c>
      <c r="AB77" s="526" t="s">
        <v>115</v>
      </c>
      <c r="AC77" s="527" t="s">
        <v>115</v>
      </c>
      <c r="AD77" s="528" t="s">
        <v>115</v>
      </c>
    </row>
    <row r="78" spans="1:30" ht="16.5" x14ac:dyDescent="0.2">
      <c r="A78" s="320" t="s">
        <v>115</v>
      </c>
      <c r="B78" s="525" t="s">
        <v>115</v>
      </c>
      <c r="C78" s="326" t="s">
        <v>115</v>
      </c>
      <c r="D78" s="435" t="s">
        <v>115</v>
      </c>
      <c r="E78" s="329" t="s">
        <v>115</v>
      </c>
      <c r="F78" s="435" t="s">
        <v>115</v>
      </c>
      <c r="G78" s="329" t="s">
        <v>115</v>
      </c>
      <c r="H78" s="435" t="s">
        <v>115</v>
      </c>
      <c r="I78" s="329" t="s">
        <v>115</v>
      </c>
      <c r="J78" s="435" t="s">
        <v>115</v>
      </c>
      <c r="K78" s="329" t="s">
        <v>115</v>
      </c>
      <c r="L78" s="435" t="s">
        <v>115</v>
      </c>
      <c r="M78" s="329" t="s">
        <v>115</v>
      </c>
      <c r="N78" s="435" t="s">
        <v>115</v>
      </c>
      <c r="O78" s="329" t="s">
        <v>115</v>
      </c>
      <c r="P78" s="435" t="s">
        <v>115</v>
      </c>
      <c r="Q78" s="329" t="s">
        <v>115</v>
      </c>
      <c r="R78" s="435" t="s">
        <v>115</v>
      </c>
      <c r="S78" s="329" t="s">
        <v>115</v>
      </c>
      <c r="T78" s="435" t="s">
        <v>115</v>
      </c>
      <c r="U78" s="329" t="s">
        <v>115</v>
      </c>
      <c r="V78" s="435" t="s">
        <v>115</v>
      </c>
      <c r="W78" s="329" t="s">
        <v>115</v>
      </c>
      <c r="X78" s="435" t="s">
        <v>115</v>
      </c>
      <c r="Y78" s="329" t="s">
        <v>115</v>
      </c>
      <c r="Z78" s="435" t="s">
        <v>115</v>
      </c>
      <c r="AA78" s="329" t="s">
        <v>115</v>
      </c>
      <c r="AB78" s="526" t="s">
        <v>115</v>
      </c>
      <c r="AC78" s="527" t="s">
        <v>115</v>
      </c>
      <c r="AD78" s="528" t="s">
        <v>115</v>
      </c>
    </row>
    <row r="79" spans="1:30" ht="16.5" x14ac:dyDescent="0.2">
      <c r="A79" s="320" t="s">
        <v>115</v>
      </c>
      <c r="B79" s="525" t="s">
        <v>115</v>
      </c>
      <c r="C79" s="326" t="s">
        <v>115</v>
      </c>
      <c r="D79" s="435" t="s">
        <v>115</v>
      </c>
      <c r="E79" s="329" t="s">
        <v>115</v>
      </c>
      <c r="F79" s="435" t="s">
        <v>115</v>
      </c>
      <c r="G79" s="329" t="s">
        <v>115</v>
      </c>
      <c r="H79" s="435" t="s">
        <v>115</v>
      </c>
      <c r="I79" s="329" t="s">
        <v>115</v>
      </c>
      <c r="J79" s="435" t="s">
        <v>115</v>
      </c>
      <c r="K79" s="329" t="s">
        <v>115</v>
      </c>
      <c r="L79" s="435" t="s">
        <v>115</v>
      </c>
      <c r="M79" s="329" t="s">
        <v>115</v>
      </c>
      <c r="N79" s="435" t="s">
        <v>115</v>
      </c>
      <c r="O79" s="329" t="s">
        <v>115</v>
      </c>
      <c r="P79" s="435" t="s">
        <v>115</v>
      </c>
      <c r="Q79" s="329" t="s">
        <v>115</v>
      </c>
      <c r="R79" s="435" t="s">
        <v>115</v>
      </c>
      <c r="S79" s="329" t="s">
        <v>115</v>
      </c>
      <c r="T79" s="435" t="s">
        <v>115</v>
      </c>
      <c r="U79" s="329" t="s">
        <v>115</v>
      </c>
      <c r="V79" s="435" t="s">
        <v>115</v>
      </c>
      <c r="W79" s="329" t="s">
        <v>115</v>
      </c>
      <c r="X79" s="435" t="s">
        <v>115</v>
      </c>
      <c r="Y79" s="329" t="s">
        <v>115</v>
      </c>
      <c r="Z79" s="435" t="s">
        <v>115</v>
      </c>
      <c r="AA79" s="329" t="s">
        <v>115</v>
      </c>
      <c r="AB79" s="526" t="s">
        <v>115</v>
      </c>
      <c r="AC79" s="527" t="s">
        <v>115</v>
      </c>
      <c r="AD79" s="528" t="s">
        <v>115</v>
      </c>
    </row>
    <row r="80" spans="1:30" ht="16.5" x14ac:dyDescent="0.2">
      <c r="A80" s="320" t="s">
        <v>115</v>
      </c>
      <c r="B80" s="525" t="s">
        <v>115</v>
      </c>
      <c r="C80" s="326" t="s">
        <v>115</v>
      </c>
      <c r="D80" s="435" t="s">
        <v>115</v>
      </c>
      <c r="E80" s="329" t="s">
        <v>115</v>
      </c>
      <c r="F80" s="435" t="s">
        <v>115</v>
      </c>
      <c r="G80" s="329" t="s">
        <v>115</v>
      </c>
      <c r="H80" s="435" t="s">
        <v>115</v>
      </c>
      <c r="I80" s="329" t="s">
        <v>115</v>
      </c>
      <c r="J80" s="435" t="s">
        <v>115</v>
      </c>
      <c r="K80" s="329" t="s">
        <v>115</v>
      </c>
      <c r="L80" s="435" t="s">
        <v>115</v>
      </c>
      <c r="M80" s="329" t="s">
        <v>115</v>
      </c>
      <c r="N80" s="435" t="s">
        <v>115</v>
      </c>
      <c r="O80" s="329" t="s">
        <v>115</v>
      </c>
      <c r="P80" s="435" t="s">
        <v>115</v>
      </c>
      <c r="Q80" s="329" t="s">
        <v>115</v>
      </c>
      <c r="R80" s="435" t="s">
        <v>115</v>
      </c>
      <c r="S80" s="329" t="s">
        <v>115</v>
      </c>
      <c r="T80" s="435" t="s">
        <v>115</v>
      </c>
      <c r="U80" s="329" t="s">
        <v>115</v>
      </c>
      <c r="V80" s="435" t="s">
        <v>115</v>
      </c>
      <c r="W80" s="329" t="s">
        <v>115</v>
      </c>
      <c r="X80" s="435" t="s">
        <v>115</v>
      </c>
      <c r="Y80" s="329" t="s">
        <v>115</v>
      </c>
      <c r="Z80" s="435" t="s">
        <v>115</v>
      </c>
      <c r="AA80" s="329" t="s">
        <v>115</v>
      </c>
      <c r="AB80" s="526" t="s">
        <v>115</v>
      </c>
      <c r="AC80" s="527" t="s">
        <v>115</v>
      </c>
      <c r="AD80" s="528" t="s">
        <v>115</v>
      </c>
    </row>
    <row r="81" spans="1:30" ht="16.5" x14ac:dyDescent="0.2">
      <c r="A81" s="320" t="s">
        <v>115</v>
      </c>
      <c r="B81" s="525" t="s">
        <v>115</v>
      </c>
      <c r="C81" s="326" t="s">
        <v>115</v>
      </c>
      <c r="D81" s="435" t="s">
        <v>115</v>
      </c>
      <c r="E81" s="329" t="s">
        <v>115</v>
      </c>
      <c r="F81" s="435" t="s">
        <v>115</v>
      </c>
      <c r="G81" s="329" t="s">
        <v>115</v>
      </c>
      <c r="H81" s="435" t="s">
        <v>115</v>
      </c>
      <c r="I81" s="329" t="s">
        <v>115</v>
      </c>
      <c r="J81" s="435" t="s">
        <v>115</v>
      </c>
      <c r="K81" s="329" t="s">
        <v>115</v>
      </c>
      <c r="L81" s="435" t="s">
        <v>115</v>
      </c>
      <c r="M81" s="329" t="s">
        <v>115</v>
      </c>
      <c r="N81" s="435" t="s">
        <v>115</v>
      </c>
      <c r="O81" s="329" t="s">
        <v>115</v>
      </c>
      <c r="P81" s="435" t="s">
        <v>115</v>
      </c>
      <c r="Q81" s="329" t="s">
        <v>115</v>
      </c>
      <c r="R81" s="435" t="s">
        <v>115</v>
      </c>
      <c r="S81" s="329" t="s">
        <v>115</v>
      </c>
      <c r="T81" s="435" t="s">
        <v>115</v>
      </c>
      <c r="U81" s="329" t="s">
        <v>115</v>
      </c>
      <c r="V81" s="435" t="s">
        <v>115</v>
      </c>
      <c r="W81" s="329" t="s">
        <v>115</v>
      </c>
      <c r="X81" s="435" t="s">
        <v>115</v>
      </c>
      <c r="Y81" s="329" t="s">
        <v>115</v>
      </c>
      <c r="Z81" s="435" t="s">
        <v>115</v>
      </c>
      <c r="AA81" s="329" t="s">
        <v>115</v>
      </c>
      <c r="AB81" s="526" t="s">
        <v>115</v>
      </c>
      <c r="AC81" s="527" t="s">
        <v>115</v>
      </c>
      <c r="AD81" s="528" t="s">
        <v>115</v>
      </c>
    </row>
    <row r="82" spans="1:30" ht="16.5" x14ac:dyDescent="0.2">
      <c r="A82" s="320" t="s">
        <v>115</v>
      </c>
      <c r="B82" s="525" t="s">
        <v>115</v>
      </c>
      <c r="C82" s="326" t="s">
        <v>115</v>
      </c>
      <c r="D82" s="435" t="s">
        <v>115</v>
      </c>
      <c r="E82" s="329" t="s">
        <v>115</v>
      </c>
      <c r="F82" s="435" t="s">
        <v>115</v>
      </c>
      <c r="G82" s="329" t="s">
        <v>115</v>
      </c>
      <c r="H82" s="435" t="s">
        <v>115</v>
      </c>
      <c r="I82" s="329" t="s">
        <v>115</v>
      </c>
      <c r="J82" s="435" t="s">
        <v>115</v>
      </c>
      <c r="K82" s="329" t="s">
        <v>115</v>
      </c>
      <c r="L82" s="435" t="s">
        <v>115</v>
      </c>
      <c r="M82" s="329" t="s">
        <v>115</v>
      </c>
      <c r="N82" s="435" t="s">
        <v>115</v>
      </c>
      <c r="O82" s="329" t="s">
        <v>115</v>
      </c>
      <c r="P82" s="435" t="s">
        <v>115</v>
      </c>
      <c r="Q82" s="329" t="s">
        <v>115</v>
      </c>
      <c r="R82" s="435" t="s">
        <v>115</v>
      </c>
      <c r="S82" s="329" t="s">
        <v>115</v>
      </c>
      <c r="T82" s="435" t="s">
        <v>115</v>
      </c>
      <c r="U82" s="329" t="s">
        <v>115</v>
      </c>
      <c r="V82" s="435" t="s">
        <v>115</v>
      </c>
      <c r="W82" s="329" t="s">
        <v>115</v>
      </c>
      <c r="X82" s="435" t="s">
        <v>115</v>
      </c>
      <c r="Y82" s="329" t="s">
        <v>115</v>
      </c>
      <c r="Z82" s="435" t="s">
        <v>115</v>
      </c>
      <c r="AA82" s="329" t="s">
        <v>115</v>
      </c>
      <c r="AB82" s="526" t="s">
        <v>115</v>
      </c>
      <c r="AC82" s="527" t="s">
        <v>115</v>
      </c>
      <c r="AD82" s="528" t="s">
        <v>115</v>
      </c>
    </row>
    <row r="83" spans="1:30" ht="16.5" x14ac:dyDescent="0.2">
      <c r="A83" s="320" t="s">
        <v>115</v>
      </c>
      <c r="B83" s="525" t="s">
        <v>115</v>
      </c>
      <c r="C83" s="326" t="s">
        <v>115</v>
      </c>
      <c r="D83" s="435" t="s">
        <v>115</v>
      </c>
      <c r="E83" s="329" t="s">
        <v>115</v>
      </c>
      <c r="F83" s="435" t="s">
        <v>115</v>
      </c>
      <c r="G83" s="329" t="s">
        <v>115</v>
      </c>
      <c r="H83" s="435" t="s">
        <v>115</v>
      </c>
      <c r="I83" s="329" t="s">
        <v>115</v>
      </c>
      <c r="J83" s="435" t="s">
        <v>115</v>
      </c>
      <c r="K83" s="329" t="s">
        <v>115</v>
      </c>
      <c r="L83" s="435" t="s">
        <v>115</v>
      </c>
      <c r="M83" s="329" t="s">
        <v>115</v>
      </c>
      <c r="N83" s="435" t="s">
        <v>115</v>
      </c>
      <c r="O83" s="329" t="s">
        <v>115</v>
      </c>
      <c r="P83" s="435" t="s">
        <v>115</v>
      </c>
      <c r="Q83" s="329" t="s">
        <v>115</v>
      </c>
      <c r="R83" s="435" t="s">
        <v>115</v>
      </c>
      <c r="S83" s="329" t="s">
        <v>115</v>
      </c>
      <c r="T83" s="435" t="s">
        <v>115</v>
      </c>
      <c r="U83" s="329" t="s">
        <v>115</v>
      </c>
      <c r="V83" s="435" t="s">
        <v>115</v>
      </c>
      <c r="W83" s="329" t="s">
        <v>115</v>
      </c>
      <c r="X83" s="435" t="s">
        <v>115</v>
      </c>
      <c r="Y83" s="329" t="s">
        <v>115</v>
      </c>
      <c r="Z83" s="435" t="s">
        <v>115</v>
      </c>
      <c r="AA83" s="329" t="s">
        <v>115</v>
      </c>
      <c r="AB83" s="526" t="s">
        <v>115</v>
      </c>
      <c r="AC83" s="527" t="s">
        <v>115</v>
      </c>
      <c r="AD83" s="528" t="s">
        <v>115</v>
      </c>
    </row>
    <row r="84" spans="1:30" ht="16.5" x14ac:dyDescent="0.2">
      <c r="A84" s="320" t="s">
        <v>115</v>
      </c>
      <c r="B84" s="525" t="s">
        <v>115</v>
      </c>
      <c r="C84" s="326" t="s">
        <v>115</v>
      </c>
      <c r="D84" s="435" t="s">
        <v>115</v>
      </c>
      <c r="E84" s="329" t="s">
        <v>115</v>
      </c>
      <c r="F84" s="435" t="s">
        <v>115</v>
      </c>
      <c r="G84" s="329" t="s">
        <v>115</v>
      </c>
      <c r="H84" s="435" t="s">
        <v>115</v>
      </c>
      <c r="I84" s="329" t="s">
        <v>115</v>
      </c>
      <c r="J84" s="435" t="s">
        <v>115</v>
      </c>
      <c r="K84" s="329" t="s">
        <v>115</v>
      </c>
      <c r="L84" s="435" t="s">
        <v>115</v>
      </c>
      <c r="M84" s="329" t="s">
        <v>115</v>
      </c>
      <c r="N84" s="435" t="s">
        <v>115</v>
      </c>
      <c r="O84" s="329" t="s">
        <v>115</v>
      </c>
      <c r="P84" s="435" t="s">
        <v>115</v>
      </c>
      <c r="Q84" s="329" t="s">
        <v>115</v>
      </c>
      <c r="R84" s="435" t="s">
        <v>115</v>
      </c>
      <c r="S84" s="329" t="s">
        <v>115</v>
      </c>
      <c r="T84" s="435" t="s">
        <v>115</v>
      </c>
      <c r="U84" s="329" t="s">
        <v>115</v>
      </c>
      <c r="V84" s="435" t="s">
        <v>115</v>
      </c>
      <c r="W84" s="329" t="s">
        <v>115</v>
      </c>
      <c r="X84" s="435" t="s">
        <v>115</v>
      </c>
      <c r="Y84" s="329" t="s">
        <v>115</v>
      </c>
      <c r="Z84" s="435" t="s">
        <v>115</v>
      </c>
      <c r="AA84" s="329" t="s">
        <v>115</v>
      </c>
      <c r="AB84" s="526" t="s">
        <v>115</v>
      </c>
      <c r="AC84" s="527" t="s">
        <v>115</v>
      </c>
      <c r="AD84" s="528" t="s">
        <v>115</v>
      </c>
    </row>
    <row r="85" spans="1:30" ht="16.5" x14ac:dyDescent="0.2">
      <c r="A85" s="320" t="s">
        <v>115</v>
      </c>
      <c r="B85" s="525" t="s">
        <v>115</v>
      </c>
      <c r="C85" s="326" t="s">
        <v>115</v>
      </c>
      <c r="D85" s="435" t="s">
        <v>115</v>
      </c>
      <c r="E85" s="329" t="s">
        <v>115</v>
      </c>
      <c r="F85" s="435" t="s">
        <v>115</v>
      </c>
      <c r="G85" s="329" t="s">
        <v>115</v>
      </c>
      <c r="H85" s="435" t="s">
        <v>115</v>
      </c>
      <c r="I85" s="329" t="s">
        <v>115</v>
      </c>
      <c r="J85" s="435" t="s">
        <v>115</v>
      </c>
      <c r="K85" s="329" t="s">
        <v>115</v>
      </c>
      <c r="L85" s="435" t="s">
        <v>115</v>
      </c>
      <c r="M85" s="329" t="s">
        <v>115</v>
      </c>
      <c r="N85" s="435" t="s">
        <v>115</v>
      </c>
      <c r="O85" s="329" t="s">
        <v>115</v>
      </c>
      <c r="P85" s="435" t="s">
        <v>115</v>
      </c>
      <c r="Q85" s="329" t="s">
        <v>115</v>
      </c>
      <c r="R85" s="435" t="s">
        <v>115</v>
      </c>
      <c r="S85" s="329" t="s">
        <v>115</v>
      </c>
      <c r="T85" s="435" t="s">
        <v>115</v>
      </c>
      <c r="U85" s="329" t="s">
        <v>115</v>
      </c>
      <c r="V85" s="435" t="s">
        <v>115</v>
      </c>
      <c r="W85" s="329" t="s">
        <v>115</v>
      </c>
      <c r="X85" s="435" t="s">
        <v>115</v>
      </c>
      <c r="Y85" s="329" t="s">
        <v>115</v>
      </c>
      <c r="Z85" s="435" t="s">
        <v>115</v>
      </c>
      <c r="AA85" s="329" t="s">
        <v>115</v>
      </c>
      <c r="AB85" s="526" t="s">
        <v>115</v>
      </c>
      <c r="AC85" s="527" t="s">
        <v>115</v>
      </c>
      <c r="AD85" s="528" t="s">
        <v>115</v>
      </c>
    </row>
    <row r="86" spans="1:30" ht="16.5" x14ac:dyDescent="0.2">
      <c r="A86" s="320" t="s">
        <v>115</v>
      </c>
      <c r="B86" s="525" t="s">
        <v>115</v>
      </c>
      <c r="C86" s="326" t="s">
        <v>115</v>
      </c>
      <c r="D86" s="435" t="s">
        <v>115</v>
      </c>
      <c r="E86" s="329" t="s">
        <v>115</v>
      </c>
      <c r="F86" s="435" t="s">
        <v>115</v>
      </c>
      <c r="G86" s="329" t="s">
        <v>115</v>
      </c>
      <c r="H86" s="435" t="s">
        <v>115</v>
      </c>
      <c r="I86" s="329" t="s">
        <v>115</v>
      </c>
      <c r="J86" s="435" t="s">
        <v>115</v>
      </c>
      <c r="K86" s="329" t="s">
        <v>115</v>
      </c>
      <c r="L86" s="435" t="s">
        <v>115</v>
      </c>
      <c r="M86" s="329" t="s">
        <v>115</v>
      </c>
      <c r="N86" s="435" t="s">
        <v>115</v>
      </c>
      <c r="O86" s="329" t="s">
        <v>115</v>
      </c>
      <c r="P86" s="435" t="s">
        <v>115</v>
      </c>
      <c r="Q86" s="329" t="s">
        <v>115</v>
      </c>
      <c r="R86" s="435" t="s">
        <v>115</v>
      </c>
      <c r="S86" s="329" t="s">
        <v>115</v>
      </c>
      <c r="T86" s="435" t="s">
        <v>115</v>
      </c>
      <c r="U86" s="329" t="s">
        <v>115</v>
      </c>
      <c r="V86" s="435" t="s">
        <v>115</v>
      </c>
      <c r="W86" s="329" t="s">
        <v>115</v>
      </c>
      <c r="X86" s="435" t="s">
        <v>115</v>
      </c>
      <c r="Y86" s="329" t="s">
        <v>115</v>
      </c>
      <c r="Z86" s="435" t="s">
        <v>115</v>
      </c>
      <c r="AA86" s="329" t="s">
        <v>115</v>
      </c>
      <c r="AB86" s="526" t="s">
        <v>115</v>
      </c>
      <c r="AC86" s="527" t="s">
        <v>115</v>
      </c>
      <c r="AD86" s="528" t="s">
        <v>115</v>
      </c>
    </row>
    <row r="87" spans="1:30" ht="16.5" x14ac:dyDescent="0.2">
      <c r="A87" s="320" t="s">
        <v>115</v>
      </c>
      <c r="B87" s="525" t="s">
        <v>115</v>
      </c>
      <c r="C87" s="326" t="s">
        <v>115</v>
      </c>
      <c r="D87" s="435" t="s">
        <v>115</v>
      </c>
      <c r="E87" s="329" t="s">
        <v>115</v>
      </c>
      <c r="F87" s="435" t="s">
        <v>115</v>
      </c>
      <c r="G87" s="329" t="s">
        <v>115</v>
      </c>
      <c r="H87" s="435" t="s">
        <v>115</v>
      </c>
      <c r="I87" s="329" t="s">
        <v>115</v>
      </c>
      <c r="J87" s="435" t="s">
        <v>115</v>
      </c>
      <c r="K87" s="329" t="s">
        <v>115</v>
      </c>
      <c r="L87" s="435" t="s">
        <v>115</v>
      </c>
      <c r="M87" s="329" t="s">
        <v>115</v>
      </c>
      <c r="N87" s="435" t="s">
        <v>115</v>
      </c>
      <c r="O87" s="329" t="s">
        <v>115</v>
      </c>
      <c r="P87" s="435" t="s">
        <v>115</v>
      </c>
      <c r="Q87" s="329" t="s">
        <v>115</v>
      </c>
      <c r="R87" s="435" t="s">
        <v>115</v>
      </c>
      <c r="S87" s="329" t="s">
        <v>115</v>
      </c>
      <c r="T87" s="435" t="s">
        <v>115</v>
      </c>
      <c r="U87" s="329" t="s">
        <v>115</v>
      </c>
      <c r="V87" s="435" t="s">
        <v>115</v>
      </c>
      <c r="W87" s="329" t="s">
        <v>115</v>
      </c>
      <c r="X87" s="435" t="s">
        <v>115</v>
      </c>
      <c r="Y87" s="329" t="s">
        <v>115</v>
      </c>
      <c r="Z87" s="435" t="s">
        <v>115</v>
      </c>
      <c r="AA87" s="329" t="s">
        <v>115</v>
      </c>
      <c r="AB87" s="526" t="s">
        <v>115</v>
      </c>
      <c r="AC87" s="527" t="s">
        <v>115</v>
      </c>
      <c r="AD87" s="528" t="s">
        <v>115</v>
      </c>
    </row>
    <row r="88" spans="1:30" ht="16.5" x14ac:dyDescent="0.2">
      <c r="A88" s="320" t="s">
        <v>115</v>
      </c>
      <c r="B88" s="525" t="s">
        <v>115</v>
      </c>
      <c r="C88" s="326" t="s">
        <v>115</v>
      </c>
      <c r="D88" s="435" t="s">
        <v>115</v>
      </c>
      <c r="E88" s="329" t="s">
        <v>115</v>
      </c>
      <c r="F88" s="435" t="s">
        <v>115</v>
      </c>
      <c r="G88" s="329" t="s">
        <v>115</v>
      </c>
      <c r="H88" s="435" t="s">
        <v>115</v>
      </c>
      <c r="I88" s="329" t="s">
        <v>115</v>
      </c>
      <c r="J88" s="435" t="s">
        <v>115</v>
      </c>
      <c r="K88" s="329" t="s">
        <v>115</v>
      </c>
      <c r="L88" s="435" t="s">
        <v>115</v>
      </c>
      <c r="M88" s="329" t="s">
        <v>115</v>
      </c>
      <c r="N88" s="435" t="s">
        <v>115</v>
      </c>
      <c r="O88" s="329" t="s">
        <v>115</v>
      </c>
      <c r="P88" s="435" t="s">
        <v>115</v>
      </c>
      <c r="Q88" s="329" t="s">
        <v>115</v>
      </c>
      <c r="R88" s="435" t="s">
        <v>115</v>
      </c>
      <c r="S88" s="329" t="s">
        <v>115</v>
      </c>
      <c r="T88" s="435" t="s">
        <v>115</v>
      </c>
      <c r="U88" s="329" t="s">
        <v>115</v>
      </c>
      <c r="V88" s="435" t="s">
        <v>115</v>
      </c>
      <c r="W88" s="329" t="s">
        <v>115</v>
      </c>
      <c r="X88" s="435" t="s">
        <v>115</v>
      </c>
      <c r="Y88" s="329" t="s">
        <v>115</v>
      </c>
      <c r="Z88" s="435" t="s">
        <v>115</v>
      </c>
      <c r="AA88" s="329" t="s">
        <v>115</v>
      </c>
      <c r="AB88" s="526" t="s">
        <v>115</v>
      </c>
      <c r="AC88" s="527" t="s">
        <v>115</v>
      </c>
      <c r="AD88" s="528" t="s">
        <v>115</v>
      </c>
    </row>
    <row r="89" spans="1:30" ht="16.5" x14ac:dyDescent="0.2">
      <c r="A89" s="320" t="s">
        <v>115</v>
      </c>
      <c r="B89" s="525" t="s">
        <v>115</v>
      </c>
      <c r="C89" s="326" t="s">
        <v>115</v>
      </c>
      <c r="D89" s="435" t="s">
        <v>115</v>
      </c>
      <c r="E89" s="329" t="s">
        <v>115</v>
      </c>
      <c r="F89" s="435" t="s">
        <v>115</v>
      </c>
      <c r="G89" s="329" t="s">
        <v>115</v>
      </c>
      <c r="H89" s="435" t="s">
        <v>115</v>
      </c>
      <c r="I89" s="329" t="s">
        <v>115</v>
      </c>
      <c r="J89" s="435" t="s">
        <v>115</v>
      </c>
      <c r="K89" s="329" t="s">
        <v>115</v>
      </c>
      <c r="L89" s="435" t="s">
        <v>115</v>
      </c>
      <c r="M89" s="329" t="s">
        <v>115</v>
      </c>
      <c r="N89" s="435" t="s">
        <v>115</v>
      </c>
      <c r="O89" s="329" t="s">
        <v>115</v>
      </c>
      <c r="P89" s="435" t="s">
        <v>115</v>
      </c>
      <c r="Q89" s="329" t="s">
        <v>115</v>
      </c>
      <c r="R89" s="435" t="s">
        <v>115</v>
      </c>
      <c r="S89" s="329" t="s">
        <v>115</v>
      </c>
      <c r="T89" s="435" t="s">
        <v>115</v>
      </c>
      <c r="U89" s="329" t="s">
        <v>115</v>
      </c>
      <c r="V89" s="435" t="s">
        <v>115</v>
      </c>
      <c r="W89" s="329" t="s">
        <v>115</v>
      </c>
      <c r="X89" s="435" t="s">
        <v>115</v>
      </c>
      <c r="Y89" s="329" t="s">
        <v>115</v>
      </c>
      <c r="Z89" s="435" t="s">
        <v>115</v>
      </c>
      <c r="AA89" s="329" t="s">
        <v>115</v>
      </c>
      <c r="AB89" s="526" t="s">
        <v>115</v>
      </c>
      <c r="AC89" s="527" t="s">
        <v>115</v>
      </c>
      <c r="AD89" s="528" t="s">
        <v>115</v>
      </c>
    </row>
    <row r="90" spans="1:30" ht="16.5" x14ac:dyDescent="0.2">
      <c r="A90" s="320" t="s">
        <v>115</v>
      </c>
      <c r="B90" s="525" t="s">
        <v>115</v>
      </c>
      <c r="C90" s="326" t="s">
        <v>115</v>
      </c>
      <c r="D90" s="435" t="s">
        <v>115</v>
      </c>
      <c r="E90" s="329" t="s">
        <v>115</v>
      </c>
      <c r="F90" s="435" t="s">
        <v>115</v>
      </c>
      <c r="G90" s="329" t="s">
        <v>115</v>
      </c>
      <c r="H90" s="435" t="s">
        <v>115</v>
      </c>
      <c r="I90" s="329" t="s">
        <v>115</v>
      </c>
      <c r="J90" s="435" t="s">
        <v>115</v>
      </c>
      <c r="K90" s="329" t="s">
        <v>115</v>
      </c>
      <c r="L90" s="435" t="s">
        <v>115</v>
      </c>
      <c r="M90" s="329" t="s">
        <v>115</v>
      </c>
      <c r="N90" s="435" t="s">
        <v>115</v>
      </c>
      <c r="O90" s="329" t="s">
        <v>115</v>
      </c>
      <c r="P90" s="435" t="s">
        <v>115</v>
      </c>
      <c r="Q90" s="329" t="s">
        <v>115</v>
      </c>
      <c r="R90" s="435" t="s">
        <v>115</v>
      </c>
      <c r="S90" s="329" t="s">
        <v>115</v>
      </c>
      <c r="T90" s="435" t="s">
        <v>115</v>
      </c>
      <c r="U90" s="329" t="s">
        <v>115</v>
      </c>
      <c r="V90" s="435" t="s">
        <v>115</v>
      </c>
      <c r="W90" s="329" t="s">
        <v>115</v>
      </c>
      <c r="X90" s="435" t="s">
        <v>115</v>
      </c>
      <c r="Y90" s="329" t="s">
        <v>115</v>
      </c>
      <c r="Z90" s="435" t="s">
        <v>115</v>
      </c>
      <c r="AA90" s="329" t="s">
        <v>115</v>
      </c>
      <c r="AB90" s="526" t="s">
        <v>115</v>
      </c>
      <c r="AC90" s="527" t="s">
        <v>115</v>
      </c>
      <c r="AD90" s="528" t="s">
        <v>115</v>
      </c>
    </row>
    <row r="91" spans="1:30" ht="16.5" x14ac:dyDescent="0.2">
      <c r="A91" s="320" t="s">
        <v>115</v>
      </c>
      <c r="B91" s="525" t="s">
        <v>115</v>
      </c>
      <c r="C91" s="326" t="s">
        <v>115</v>
      </c>
      <c r="D91" s="435" t="s">
        <v>115</v>
      </c>
      <c r="E91" s="329" t="s">
        <v>115</v>
      </c>
      <c r="F91" s="435" t="s">
        <v>115</v>
      </c>
      <c r="G91" s="329" t="s">
        <v>115</v>
      </c>
      <c r="H91" s="435" t="s">
        <v>115</v>
      </c>
      <c r="I91" s="329" t="s">
        <v>115</v>
      </c>
      <c r="J91" s="435" t="s">
        <v>115</v>
      </c>
      <c r="K91" s="329" t="s">
        <v>115</v>
      </c>
      <c r="L91" s="435" t="s">
        <v>115</v>
      </c>
      <c r="M91" s="329" t="s">
        <v>115</v>
      </c>
      <c r="N91" s="435" t="s">
        <v>115</v>
      </c>
      <c r="O91" s="329" t="s">
        <v>115</v>
      </c>
      <c r="P91" s="435" t="s">
        <v>115</v>
      </c>
      <c r="Q91" s="329" t="s">
        <v>115</v>
      </c>
      <c r="R91" s="435" t="s">
        <v>115</v>
      </c>
      <c r="S91" s="329" t="s">
        <v>115</v>
      </c>
      <c r="T91" s="435" t="s">
        <v>115</v>
      </c>
      <c r="U91" s="329" t="s">
        <v>115</v>
      </c>
      <c r="V91" s="435" t="s">
        <v>115</v>
      </c>
      <c r="W91" s="329" t="s">
        <v>115</v>
      </c>
      <c r="X91" s="435" t="s">
        <v>115</v>
      </c>
      <c r="Y91" s="329" t="s">
        <v>115</v>
      </c>
      <c r="Z91" s="435" t="s">
        <v>115</v>
      </c>
      <c r="AA91" s="329" t="s">
        <v>115</v>
      </c>
      <c r="AB91" s="526" t="s">
        <v>115</v>
      </c>
      <c r="AC91" s="527" t="s">
        <v>115</v>
      </c>
      <c r="AD91" s="528" t="s">
        <v>115</v>
      </c>
    </row>
    <row r="92" spans="1:30" ht="16.5" x14ac:dyDescent="0.2">
      <c r="A92" s="320" t="s">
        <v>115</v>
      </c>
      <c r="B92" s="525" t="s">
        <v>115</v>
      </c>
      <c r="C92" s="326" t="s">
        <v>115</v>
      </c>
      <c r="D92" s="435" t="s">
        <v>115</v>
      </c>
      <c r="E92" s="329" t="s">
        <v>115</v>
      </c>
      <c r="F92" s="435" t="s">
        <v>115</v>
      </c>
      <c r="G92" s="329" t="s">
        <v>115</v>
      </c>
      <c r="H92" s="435" t="s">
        <v>115</v>
      </c>
      <c r="I92" s="329" t="s">
        <v>115</v>
      </c>
      <c r="J92" s="435" t="s">
        <v>115</v>
      </c>
      <c r="K92" s="329" t="s">
        <v>115</v>
      </c>
      <c r="L92" s="435" t="s">
        <v>115</v>
      </c>
      <c r="M92" s="329" t="s">
        <v>115</v>
      </c>
      <c r="N92" s="435" t="s">
        <v>115</v>
      </c>
      <c r="O92" s="329" t="s">
        <v>115</v>
      </c>
      <c r="P92" s="435" t="s">
        <v>115</v>
      </c>
      <c r="Q92" s="329" t="s">
        <v>115</v>
      </c>
      <c r="R92" s="435" t="s">
        <v>115</v>
      </c>
      <c r="S92" s="329" t="s">
        <v>115</v>
      </c>
      <c r="T92" s="435" t="s">
        <v>115</v>
      </c>
      <c r="U92" s="329" t="s">
        <v>115</v>
      </c>
      <c r="V92" s="435" t="s">
        <v>115</v>
      </c>
      <c r="W92" s="329" t="s">
        <v>115</v>
      </c>
      <c r="X92" s="435" t="s">
        <v>115</v>
      </c>
      <c r="Y92" s="329" t="s">
        <v>115</v>
      </c>
      <c r="Z92" s="435" t="s">
        <v>115</v>
      </c>
      <c r="AA92" s="329" t="s">
        <v>115</v>
      </c>
      <c r="AB92" s="526" t="s">
        <v>115</v>
      </c>
      <c r="AC92" s="527" t="s">
        <v>115</v>
      </c>
      <c r="AD92" s="528" t="s">
        <v>115</v>
      </c>
    </row>
    <row r="93" spans="1:30" ht="17.25" thickBot="1" x14ac:dyDescent="0.25">
      <c r="A93" s="321" t="s">
        <v>115</v>
      </c>
      <c r="B93" s="531" t="s">
        <v>115</v>
      </c>
      <c r="C93" s="332" t="s">
        <v>115</v>
      </c>
      <c r="D93" s="532" t="s">
        <v>115</v>
      </c>
      <c r="E93" s="333" t="s">
        <v>115</v>
      </c>
      <c r="F93" s="532" t="s">
        <v>115</v>
      </c>
      <c r="G93" s="333" t="s">
        <v>115</v>
      </c>
      <c r="H93" s="532" t="s">
        <v>115</v>
      </c>
      <c r="I93" s="333" t="s">
        <v>115</v>
      </c>
      <c r="J93" s="532" t="s">
        <v>115</v>
      </c>
      <c r="K93" s="333" t="s">
        <v>115</v>
      </c>
      <c r="L93" s="532" t="s">
        <v>115</v>
      </c>
      <c r="M93" s="333" t="s">
        <v>115</v>
      </c>
      <c r="N93" s="532" t="s">
        <v>115</v>
      </c>
      <c r="O93" s="333" t="s">
        <v>115</v>
      </c>
      <c r="P93" s="532" t="s">
        <v>115</v>
      </c>
      <c r="Q93" s="333" t="s">
        <v>115</v>
      </c>
      <c r="R93" s="532" t="s">
        <v>115</v>
      </c>
      <c r="S93" s="333" t="s">
        <v>115</v>
      </c>
      <c r="T93" s="532" t="s">
        <v>115</v>
      </c>
      <c r="U93" s="333" t="s">
        <v>115</v>
      </c>
      <c r="V93" s="532" t="s">
        <v>115</v>
      </c>
      <c r="W93" s="333" t="s">
        <v>115</v>
      </c>
      <c r="X93" s="532" t="s">
        <v>115</v>
      </c>
      <c r="Y93" s="333" t="s">
        <v>115</v>
      </c>
      <c r="Z93" s="532" t="s">
        <v>115</v>
      </c>
      <c r="AA93" s="333" t="s">
        <v>115</v>
      </c>
      <c r="AB93" s="533" t="s">
        <v>115</v>
      </c>
      <c r="AC93" s="334" t="s">
        <v>115</v>
      </c>
      <c r="AD93" s="335" t="s">
        <v>115</v>
      </c>
    </row>
    <row r="94" spans="1:30" ht="15.75" thickTop="1" x14ac:dyDescent="0.2"/>
  </sheetData>
  <mergeCells count="30">
    <mergeCell ref="A5:A7"/>
    <mergeCell ref="B5:B7"/>
    <mergeCell ref="C5:C7"/>
    <mergeCell ref="B1:C1"/>
    <mergeCell ref="B2:C2"/>
    <mergeCell ref="P5:Q5"/>
    <mergeCell ref="R5:S5"/>
    <mergeCell ref="T5:U5"/>
    <mergeCell ref="V5:W5"/>
    <mergeCell ref="D5:E5"/>
    <mergeCell ref="F5:G5"/>
    <mergeCell ref="H5:I5"/>
    <mergeCell ref="J5:K5"/>
    <mergeCell ref="L5:M5"/>
    <mergeCell ref="X5:Y5"/>
    <mergeCell ref="Z5:AA5"/>
    <mergeCell ref="AB5:AD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N5:O5"/>
  </mergeCells>
  <printOptions horizontalCentered="1"/>
  <pageMargins left="0.78749999999999998" right="0.78749999999999998" top="0.40972222222222199" bottom="0.47986111111111102" header="0.51180555555555496" footer="0.17013888888888901"/>
  <pageSetup paperSize="9" firstPageNumber="0" fitToHeight="0" orientation="portrait" horizontalDpi="4294967293" verticalDpi="0" r:id="rId1"/>
  <headerFooter>
    <oddFooter>&amp;LStranica &amp;P&amp;C&amp;14&amp;XProgram za izračun rezultata i provođenje natjecanja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2951C-FD57-4C77-A17B-FF455169144E}">
  <sheetPr>
    <tabColor theme="9" tint="-0.499984740745262"/>
  </sheetPr>
  <dimension ref="A1:W26"/>
  <sheetViews>
    <sheetView workbookViewId="0">
      <selection activeCell="AA23" sqref="AA23"/>
    </sheetView>
  </sheetViews>
  <sheetFormatPr defaultRowHeight="12.75" x14ac:dyDescent="0.2"/>
  <cols>
    <col min="1" max="1" width="4.5703125" customWidth="1"/>
    <col min="2" max="2" width="17.7109375" customWidth="1"/>
    <col min="3" max="3" width="19.5703125" customWidth="1"/>
    <col min="4" max="4" width="4.85546875" customWidth="1"/>
    <col min="5" max="5" width="7.5703125" customWidth="1"/>
    <col min="6" max="6" width="4.7109375" customWidth="1"/>
    <col min="7" max="7" width="7.7109375" customWidth="1"/>
    <col min="8" max="8" width="4.5703125" customWidth="1"/>
    <col min="9" max="9" width="7.5703125" customWidth="1"/>
    <col min="10" max="10" width="4.85546875" customWidth="1"/>
    <col min="11" max="11" width="7.5703125" customWidth="1"/>
    <col min="12" max="12" width="4.7109375" customWidth="1"/>
    <col min="13" max="13" width="7.5703125" customWidth="1"/>
    <col min="14" max="14" width="4.85546875" customWidth="1"/>
    <col min="15" max="15" width="7.5703125" customWidth="1"/>
    <col min="16" max="16" width="4.7109375" customWidth="1"/>
    <col min="17" max="17" width="7.5703125" customWidth="1"/>
    <col min="18" max="18" width="4.7109375" customWidth="1"/>
    <col min="19" max="19" width="7.5703125" customWidth="1"/>
    <col min="20" max="20" width="7.85546875" customWidth="1"/>
    <col min="21" max="21" width="5.85546875" customWidth="1"/>
    <col min="22" max="22" width="8.28515625" customWidth="1"/>
    <col min="23" max="23" width="9.85546875" customWidth="1"/>
  </cols>
  <sheetData>
    <row r="1" spans="1:23" ht="24.75" customHeight="1" x14ac:dyDescent="0.3">
      <c r="G1" s="724"/>
      <c r="H1" s="724" t="s">
        <v>445</v>
      </c>
      <c r="I1" s="724"/>
      <c r="J1" s="724"/>
      <c r="K1" s="724"/>
      <c r="L1" s="724"/>
      <c r="M1" s="724"/>
    </row>
    <row r="2" spans="1:23" ht="24.75" customHeight="1" x14ac:dyDescent="0.3">
      <c r="G2" s="724"/>
      <c r="H2" s="724" t="s">
        <v>470</v>
      </c>
      <c r="I2" s="724"/>
      <c r="J2" s="724"/>
      <c r="K2" s="724"/>
      <c r="L2" s="724"/>
      <c r="M2" s="724"/>
    </row>
    <row r="3" spans="1:23" ht="24.75" customHeight="1" x14ac:dyDescent="0.3">
      <c r="G3" s="724"/>
      <c r="H3" s="724" t="s">
        <v>446</v>
      </c>
      <c r="I3" s="724"/>
      <c r="J3" s="724"/>
      <c r="K3" s="724"/>
      <c r="L3" s="724"/>
      <c r="M3" s="724"/>
    </row>
    <row r="4" spans="1:23" ht="13.5" thickBot="1" x14ac:dyDescent="0.25"/>
    <row r="5" spans="1:23" ht="19.5" customHeight="1" thickTop="1" x14ac:dyDescent="0.2">
      <c r="A5" s="1584" t="s">
        <v>4</v>
      </c>
      <c r="B5" s="1586" t="s">
        <v>27</v>
      </c>
      <c r="C5" s="1588" t="s">
        <v>5</v>
      </c>
      <c r="D5" s="1634" t="s">
        <v>6</v>
      </c>
      <c r="E5" s="1635"/>
      <c r="F5" s="1632" t="s">
        <v>7</v>
      </c>
      <c r="G5" s="1633"/>
      <c r="H5" s="1634" t="s">
        <v>8</v>
      </c>
      <c r="I5" s="1635"/>
      <c r="J5" s="1632" t="s">
        <v>9</v>
      </c>
      <c r="K5" s="1633"/>
      <c r="L5" s="1634" t="s">
        <v>10</v>
      </c>
      <c r="M5" s="1635"/>
      <c r="N5" s="1632" t="s">
        <v>11</v>
      </c>
      <c r="O5" s="1633"/>
      <c r="P5" s="1634" t="s">
        <v>12</v>
      </c>
      <c r="Q5" s="1635"/>
      <c r="R5" s="1632" t="s">
        <v>13</v>
      </c>
      <c r="S5" s="1633"/>
      <c r="T5" s="787" t="s">
        <v>398</v>
      </c>
      <c r="U5" s="1590" t="s">
        <v>18</v>
      </c>
      <c r="V5" s="1591"/>
      <c r="W5" s="1592"/>
    </row>
    <row r="6" spans="1:23" ht="31.5" customHeight="1" x14ac:dyDescent="0.2">
      <c r="A6" s="1585"/>
      <c r="B6" s="1587"/>
      <c r="C6" s="1589"/>
      <c r="D6" s="1578" t="s">
        <v>399</v>
      </c>
      <c r="E6" s="1579"/>
      <c r="F6" s="1578" t="s">
        <v>400</v>
      </c>
      <c r="G6" s="1579"/>
      <c r="H6" s="1582" t="s">
        <v>401</v>
      </c>
      <c r="I6" s="1583"/>
      <c r="J6" s="1582" t="s">
        <v>402</v>
      </c>
      <c r="K6" s="1583"/>
      <c r="L6" s="1582" t="s">
        <v>600</v>
      </c>
      <c r="M6" s="1583"/>
      <c r="N6" s="1582" t="s">
        <v>601</v>
      </c>
      <c r="O6" s="1583"/>
      <c r="P6" s="1576" t="s">
        <v>602</v>
      </c>
      <c r="Q6" s="1583"/>
      <c r="R6" s="1576" t="s">
        <v>603</v>
      </c>
      <c r="S6" s="1583"/>
      <c r="T6" s="845">
        <v>-0.5</v>
      </c>
      <c r="U6" s="1593"/>
      <c r="V6" s="1594"/>
      <c r="W6" s="1595"/>
    </row>
    <row r="7" spans="1:23" x14ac:dyDescent="0.2">
      <c r="A7" s="1585"/>
      <c r="B7" s="1587"/>
      <c r="C7" s="1589"/>
      <c r="D7" s="831"/>
      <c r="E7" s="832"/>
      <c r="F7" s="831"/>
      <c r="G7" s="833"/>
      <c r="H7" s="743"/>
      <c r="I7" s="832"/>
      <c r="J7" s="831"/>
      <c r="K7" s="833"/>
      <c r="L7" s="743"/>
      <c r="M7" s="832"/>
      <c r="N7" s="831"/>
      <c r="O7" s="834"/>
      <c r="P7" s="743"/>
      <c r="Q7" s="834"/>
      <c r="R7" s="743"/>
      <c r="S7" s="833"/>
      <c r="T7" s="744"/>
      <c r="U7" s="743"/>
      <c r="V7" s="745"/>
      <c r="W7" s="746"/>
    </row>
    <row r="8" spans="1:23" ht="15.75" x14ac:dyDescent="0.2">
      <c r="A8" s="747"/>
      <c r="B8" s="748"/>
      <c r="C8" s="749"/>
      <c r="D8" s="846" t="s">
        <v>19</v>
      </c>
      <c r="E8" s="847" t="s">
        <v>20</v>
      </c>
      <c r="F8" s="846" t="s">
        <v>19</v>
      </c>
      <c r="G8" s="848" t="s">
        <v>20</v>
      </c>
      <c r="H8" s="849" t="s">
        <v>19</v>
      </c>
      <c r="I8" s="847" t="s">
        <v>20</v>
      </c>
      <c r="J8" s="846" t="s">
        <v>19</v>
      </c>
      <c r="K8" s="848" t="s">
        <v>20</v>
      </c>
      <c r="L8" s="849" t="s">
        <v>19</v>
      </c>
      <c r="M8" s="847" t="s">
        <v>20</v>
      </c>
      <c r="N8" s="846" t="s">
        <v>19</v>
      </c>
      <c r="O8" s="850" t="s">
        <v>20</v>
      </c>
      <c r="P8" s="849" t="s">
        <v>19</v>
      </c>
      <c r="Q8" s="847" t="s">
        <v>20</v>
      </c>
      <c r="R8" s="846" t="s">
        <v>19</v>
      </c>
      <c r="S8" s="848" t="s">
        <v>20</v>
      </c>
      <c r="T8" s="851"/>
      <c r="U8" s="849" t="s">
        <v>19</v>
      </c>
      <c r="V8" s="852" t="s">
        <v>21</v>
      </c>
      <c r="W8" s="853" t="s">
        <v>22</v>
      </c>
    </row>
    <row r="9" spans="1:23" ht="16.5" thickBot="1" x14ac:dyDescent="0.25">
      <c r="A9" s="751"/>
      <c r="B9" s="752"/>
      <c r="C9" s="753"/>
      <c r="D9" s="854"/>
      <c r="E9" s="855"/>
      <c r="F9" s="854"/>
      <c r="G9" s="856"/>
      <c r="H9" s="854"/>
      <c r="I9" s="855"/>
      <c r="J9" s="854"/>
      <c r="K9" s="856"/>
      <c r="L9" s="854"/>
      <c r="M9" s="855"/>
      <c r="N9" s="854"/>
      <c r="O9" s="856"/>
      <c r="P9" s="854"/>
      <c r="Q9" s="855"/>
      <c r="R9" s="854"/>
      <c r="S9" s="856"/>
      <c r="T9" s="857"/>
      <c r="U9" s="858"/>
      <c r="V9" s="859"/>
      <c r="W9" s="860"/>
    </row>
    <row r="10" spans="1:23" ht="16.5" customHeight="1" thickTop="1" x14ac:dyDescent="0.25">
      <c r="A10" s="755">
        <v>1</v>
      </c>
      <c r="B10" s="1357" t="s">
        <v>451</v>
      </c>
      <c r="C10" s="1358" t="s">
        <v>452</v>
      </c>
      <c r="D10" s="1359">
        <v>2</v>
      </c>
      <c r="E10" s="1360">
        <v>6400</v>
      </c>
      <c r="F10" s="835">
        <v>3</v>
      </c>
      <c r="G10" s="836">
        <v>3110</v>
      </c>
      <c r="H10" s="599">
        <v>4</v>
      </c>
      <c r="I10" s="837">
        <v>3606</v>
      </c>
      <c r="J10" s="835">
        <v>1</v>
      </c>
      <c r="K10" s="836">
        <v>8712</v>
      </c>
      <c r="L10" s="601">
        <v>1</v>
      </c>
      <c r="M10" s="602">
        <v>16601</v>
      </c>
      <c r="N10" s="599">
        <v>1</v>
      </c>
      <c r="O10" s="600">
        <v>13140</v>
      </c>
      <c r="P10" s="601">
        <v>5</v>
      </c>
      <c r="Q10" s="602">
        <v>725</v>
      </c>
      <c r="R10" s="599">
        <v>1</v>
      </c>
      <c r="S10" s="600">
        <v>5905</v>
      </c>
      <c r="T10" s="756">
        <v>2.5</v>
      </c>
      <c r="U10" s="865">
        <v>15.5</v>
      </c>
      <c r="V10" s="615">
        <v>58199</v>
      </c>
      <c r="W10" s="864">
        <v>1</v>
      </c>
    </row>
    <row r="11" spans="1:23" ht="15.75" customHeight="1" x14ac:dyDescent="0.2">
      <c r="A11" s="759">
        <v>2</v>
      </c>
      <c r="B11" s="863" t="s">
        <v>447</v>
      </c>
      <c r="C11" s="650" t="s">
        <v>448</v>
      </c>
      <c r="D11" s="605">
        <v>1</v>
      </c>
      <c r="E11" s="604">
        <v>6620</v>
      </c>
      <c r="F11" s="605">
        <v>1</v>
      </c>
      <c r="G11" s="604">
        <v>9560</v>
      </c>
      <c r="H11" s="605">
        <v>1</v>
      </c>
      <c r="I11" s="604">
        <v>5140</v>
      </c>
      <c r="J11" s="605">
        <v>3</v>
      </c>
      <c r="K11" s="604">
        <v>3255</v>
      </c>
      <c r="L11" s="605">
        <v>3</v>
      </c>
      <c r="M11" s="606">
        <v>2596</v>
      </c>
      <c r="N11" s="603">
        <v>3</v>
      </c>
      <c r="O11" s="604">
        <v>3147</v>
      </c>
      <c r="P11" s="605">
        <v>2</v>
      </c>
      <c r="Q11" s="606">
        <v>1065</v>
      </c>
      <c r="R11" s="603">
        <v>5</v>
      </c>
      <c r="S11" s="604">
        <v>3755</v>
      </c>
      <c r="T11" s="756">
        <v>2.5</v>
      </c>
      <c r="U11" s="865">
        <v>16.5</v>
      </c>
      <c r="V11" s="615">
        <v>35138</v>
      </c>
      <c r="W11" s="864">
        <v>2</v>
      </c>
    </row>
    <row r="12" spans="1:23" ht="15.75" customHeight="1" x14ac:dyDescent="0.2">
      <c r="A12" s="759">
        <v>3</v>
      </c>
      <c r="B12" s="863" t="s">
        <v>449</v>
      </c>
      <c r="C12" s="650" t="s">
        <v>450</v>
      </c>
      <c r="D12" s="605">
        <v>1</v>
      </c>
      <c r="E12" s="604">
        <v>6685</v>
      </c>
      <c r="F12" s="605">
        <v>2</v>
      </c>
      <c r="G12" s="604">
        <v>4850</v>
      </c>
      <c r="H12" s="605">
        <v>6</v>
      </c>
      <c r="I12" s="604">
        <v>1460</v>
      </c>
      <c r="J12" s="605">
        <v>4</v>
      </c>
      <c r="K12" s="604">
        <v>4434</v>
      </c>
      <c r="L12" s="605">
        <v>3</v>
      </c>
      <c r="M12" s="606">
        <v>1761</v>
      </c>
      <c r="N12" s="603">
        <v>4</v>
      </c>
      <c r="O12" s="604">
        <v>433</v>
      </c>
      <c r="P12" s="605">
        <v>1</v>
      </c>
      <c r="Q12" s="606">
        <v>2070</v>
      </c>
      <c r="R12" s="603">
        <v>3</v>
      </c>
      <c r="S12" s="604">
        <v>3790</v>
      </c>
      <c r="T12" s="756">
        <v>3</v>
      </c>
      <c r="U12" s="865">
        <v>21</v>
      </c>
      <c r="V12" s="615">
        <v>25483</v>
      </c>
      <c r="W12" s="864">
        <v>3</v>
      </c>
    </row>
    <row r="13" spans="1:23" ht="15.75" customHeight="1" x14ac:dyDescent="0.25">
      <c r="A13" s="760">
        <v>4</v>
      </c>
      <c r="B13" s="862" t="s">
        <v>453</v>
      </c>
      <c r="C13" s="838" t="s">
        <v>454</v>
      </c>
      <c r="D13" s="861">
        <v>4</v>
      </c>
      <c r="E13" s="866">
        <v>4710</v>
      </c>
      <c r="F13" s="605">
        <v>2</v>
      </c>
      <c r="G13" s="604">
        <v>4075</v>
      </c>
      <c r="H13" s="605">
        <v>3</v>
      </c>
      <c r="I13" s="604">
        <v>3058</v>
      </c>
      <c r="J13" s="605">
        <v>4</v>
      </c>
      <c r="K13" s="604">
        <v>2836</v>
      </c>
      <c r="L13" s="605">
        <v>2</v>
      </c>
      <c r="M13" s="606">
        <v>7969</v>
      </c>
      <c r="N13" s="603">
        <v>2</v>
      </c>
      <c r="O13" s="604">
        <v>4154</v>
      </c>
      <c r="P13" s="605">
        <v>7</v>
      </c>
      <c r="Q13" s="606">
        <v>290</v>
      </c>
      <c r="R13" s="603">
        <v>1</v>
      </c>
      <c r="S13" s="604">
        <v>5830</v>
      </c>
      <c r="T13" s="756">
        <v>3.5</v>
      </c>
      <c r="U13" s="865">
        <v>21.5</v>
      </c>
      <c r="V13" s="615">
        <v>32922</v>
      </c>
      <c r="W13" s="864">
        <v>4</v>
      </c>
    </row>
    <row r="14" spans="1:23" ht="15.75" x14ac:dyDescent="0.25">
      <c r="A14" s="759">
        <v>5</v>
      </c>
      <c r="B14" s="862" t="s">
        <v>459</v>
      </c>
      <c r="C14" s="838" t="s">
        <v>404</v>
      </c>
      <c r="D14" s="861">
        <v>2</v>
      </c>
      <c r="E14" s="866">
        <v>5630</v>
      </c>
      <c r="F14" s="605">
        <v>6</v>
      </c>
      <c r="G14" s="604">
        <v>2050</v>
      </c>
      <c r="H14" s="605">
        <v>3</v>
      </c>
      <c r="I14" s="604">
        <v>3893</v>
      </c>
      <c r="J14" s="605">
        <v>1</v>
      </c>
      <c r="K14" s="604">
        <v>6724</v>
      </c>
      <c r="L14" s="605">
        <v>1</v>
      </c>
      <c r="M14" s="606">
        <v>6441</v>
      </c>
      <c r="N14" s="603">
        <v>5</v>
      </c>
      <c r="O14" s="604">
        <v>177</v>
      </c>
      <c r="P14" s="605">
        <v>3</v>
      </c>
      <c r="Q14" s="606">
        <v>1045</v>
      </c>
      <c r="R14" s="603">
        <v>6</v>
      </c>
      <c r="S14" s="604">
        <v>2725</v>
      </c>
      <c r="T14" s="756">
        <v>3</v>
      </c>
      <c r="U14" s="865">
        <v>24</v>
      </c>
      <c r="V14" s="615">
        <v>28685</v>
      </c>
      <c r="W14" s="864">
        <v>5</v>
      </c>
    </row>
    <row r="15" spans="1:23" ht="15.75" x14ac:dyDescent="0.2">
      <c r="A15" s="759">
        <v>6</v>
      </c>
      <c r="B15" s="863" t="s">
        <v>455</v>
      </c>
      <c r="C15" s="650" t="s">
        <v>456</v>
      </c>
      <c r="D15" s="605">
        <v>7</v>
      </c>
      <c r="E15" s="604">
        <v>2330</v>
      </c>
      <c r="F15" s="605">
        <v>1</v>
      </c>
      <c r="G15" s="604">
        <v>5595</v>
      </c>
      <c r="H15" s="605">
        <v>2</v>
      </c>
      <c r="I15" s="604">
        <v>5124</v>
      </c>
      <c r="J15" s="605">
        <v>3</v>
      </c>
      <c r="K15" s="604">
        <v>5744</v>
      </c>
      <c r="L15" s="605">
        <v>4</v>
      </c>
      <c r="M15" s="606">
        <v>959</v>
      </c>
      <c r="N15" s="603">
        <v>6</v>
      </c>
      <c r="O15" s="604">
        <v>100</v>
      </c>
      <c r="P15" s="605">
        <v>1</v>
      </c>
      <c r="Q15" s="606">
        <v>1285</v>
      </c>
      <c r="R15" s="603">
        <v>5</v>
      </c>
      <c r="S15" s="604">
        <v>3200</v>
      </c>
      <c r="T15" s="756">
        <v>3.5</v>
      </c>
      <c r="U15" s="865">
        <v>25.5</v>
      </c>
      <c r="V15" s="615">
        <v>24337</v>
      </c>
      <c r="W15" s="864">
        <v>6</v>
      </c>
    </row>
    <row r="16" spans="1:23" ht="15.75" x14ac:dyDescent="0.2">
      <c r="A16" s="760">
        <v>7</v>
      </c>
      <c r="B16" s="863" t="s">
        <v>464</v>
      </c>
      <c r="C16" s="650" t="s">
        <v>411</v>
      </c>
      <c r="D16" s="605">
        <v>5</v>
      </c>
      <c r="E16" s="604">
        <v>3145</v>
      </c>
      <c r="F16" s="605">
        <v>5</v>
      </c>
      <c r="G16" s="604">
        <v>2465</v>
      </c>
      <c r="H16" s="605">
        <v>1</v>
      </c>
      <c r="I16" s="604">
        <v>5595</v>
      </c>
      <c r="J16" s="605">
        <v>2</v>
      </c>
      <c r="K16" s="604">
        <v>6793</v>
      </c>
      <c r="L16" s="605">
        <v>6</v>
      </c>
      <c r="M16" s="606">
        <v>350</v>
      </c>
      <c r="N16" s="603">
        <v>8</v>
      </c>
      <c r="O16" s="604">
        <v>0</v>
      </c>
      <c r="P16" s="605">
        <v>3</v>
      </c>
      <c r="Q16" s="606">
        <v>560</v>
      </c>
      <c r="R16" s="603">
        <v>2</v>
      </c>
      <c r="S16" s="604">
        <v>5285</v>
      </c>
      <c r="T16" s="756">
        <v>4</v>
      </c>
      <c r="U16" s="865">
        <v>28</v>
      </c>
      <c r="V16" s="615">
        <v>24193</v>
      </c>
      <c r="W16" s="864">
        <v>7</v>
      </c>
    </row>
    <row r="17" spans="1:23" ht="15.75" x14ac:dyDescent="0.2">
      <c r="A17" s="759">
        <v>8</v>
      </c>
      <c r="B17" s="863" t="s">
        <v>460</v>
      </c>
      <c r="C17" s="650" t="s">
        <v>461</v>
      </c>
      <c r="D17" s="605">
        <v>3</v>
      </c>
      <c r="E17" s="604">
        <v>5370</v>
      </c>
      <c r="F17" s="605">
        <v>7</v>
      </c>
      <c r="G17" s="604">
        <v>975</v>
      </c>
      <c r="H17" s="605">
        <v>2</v>
      </c>
      <c r="I17" s="604">
        <v>3195</v>
      </c>
      <c r="J17" s="605">
        <v>5</v>
      </c>
      <c r="K17" s="604">
        <v>3836</v>
      </c>
      <c r="L17" s="605">
        <v>5</v>
      </c>
      <c r="M17" s="606">
        <v>1787</v>
      </c>
      <c r="N17" s="603">
        <v>1</v>
      </c>
      <c r="O17" s="604">
        <v>6445</v>
      </c>
      <c r="P17" s="605">
        <v>6</v>
      </c>
      <c r="Q17" s="606">
        <v>100</v>
      </c>
      <c r="R17" s="603">
        <v>4</v>
      </c>
      <c r="S17" s="604">
        <v>4280</v>
      </c>
      <c r="T17" s="756">
        <v>3.5</v>
      </c>
      <c r="U17" s="865">
        <v>29.5</v>
      </c>
      <c r="V17" s="615">
        <v>25988</v>
      </c>
      <c r="W17" s="864">
        <v>8</v>
      </c>
    </row>
    <row r="18" spans="1:23" ht="15.75" customHeight="1" x14ac:dyDescent="0.2">
      <c r="A18" s="759">
        <v>9</v>
      </c>
      <c r="B18" s="863" t="s">
        <v>457</v>
      </c>
      <c r="C18" s="650" t="s">
        <v>404</v>
      </c>
      <c r="D18" s="605">
        <v>4</v>
      </c>
      <c r="E18" s="604">
        <v>3900</v>
      </c>
      <c r="F18" s="605">
        <v>3</v>
      </c>
      <c r="G18" s="604">
        <v>4280</v>
      </c>
      <c r="H18" s="605">
        <v>6</v>
      </c>
      <c r="I18" s="604">
        <v>1902</v>
      </c>
      <c r="J18" s="605">
        <v>6</v>
      </c>
      <c r="K18" s="604">
        <v>1484</v>
      </c>
      <c r="L18" s="605">
        <v>2</v>
      </c>
      <c r="M18" s="606">
        <v>1892</v>
      </c>
      <c r="N18" s="603">
        <v>4</v>
      </c>
      <c r="O18" s="604">
        <v>1446</v>
      </c>
      <c r="P18" s="605">
        <v>6</v>
      </c>
      <c r="Q18" s="606">
        <v>355</v>
      </c>
      <c r="R18" s="603">
        <v>3</v>
      </c>
      <c r="S18" s="604">
        <v>4875</v>
      </c>
      <c r="T18" s="756">
        <v>3</v>
      </c>
      <c r="U18" s="865">
        <v>31</v>
      </c>
      <c r="V18" s="615">
        <v>20134</v>
      </c>
      <c r="W18" s="864">
        <v>9</v>
      </c>
    </row>
    <row r="19" spans="1:23" ht="15.75" customHeight="1" x14ac:dyDescent="0.25">
      <c r="A19" s="760">
        <v>10</v>
      </c>
      <c r="B19" s="862" t="s">
        <v>458</v>
      </c>
      <c r="C19" s="838" t="s">
        <v>413</v>
      </c>
      <c r="D19" s="861">
        <v>3</v>
      </c>
      <c r="E19" s="866">
        <v>4035</v>
      </c>
      <c r="F19" s="605">
        <v>4</v>
      </c>
      <c r="G19" s="604">
        <v>3790</v>
      </c>
      <c r="H19" s="605">
        <v>4</v>
      </c>
      <c r="I19" s="604">
        <v>3056</v>
      </c>
      <c r="J19" s="605">
        <v>6</v>
      </c>
      <c r="K19" s="604">
        <v>1504</v>
      </c>
      <c r="L19" s="605">
        <v>5</v>
      </c>
      <c r="M19" s="606">
        <v>675</v>
      </c>
      <c r="N19" s="603">
        <v>5</v>
      </c>
      <c r="O19" s="604">
        <v>379</v>
      </c>
      <c r="P19" s="605">
        <v>2</v>
      </c>
      <c r="Q19" s="606">
        <v>825</v>
      </c>
      <c r="R19" s="603">
        <v>7</v>
      </c>
      <c r="S19" s="604">
        <v>2305</v>
      </c>
      <c r="T19" s="756">
        <v>3.5</v>
      </c>
      <c r="U19" s="865">
        <v>32.5</v>
      </c>
      <c r="V19" s="615">
        <v>16569</v>
      </c>
      <c r="W19" s="864">
        <v>10</v>
      </c>
    </row>
    <row r="20" spans="1:23" ht="15.75" x14ac:dyDescent="0.2">
      <c r="A20" s="759">
        <v>11</v>
      </c>
      <c r="B20" s="863" t="s">
        <v>465</v>
      </c>
      <c r="C20" s="650" t="s">
        <v>466</v>
      </c>
      <c r="D20" s="605">
        <v>5</v>
      </c>
      <c r="E20" s="604">
        <v>3160</v>
      </c>
      <c r="F20" s="605">
        <v>5</v>
      </c>
      <c r="G20" s="604">
        <v>2375</v>
      </c>
      <c r="H20" s="605">
        <v>5</v>
      </c>
      <c r="I20" s="604">
        <v>2057</v>
      </c>
      <c r="J20" s="605">
        <v>5</v>
      </c>
      <c r="K20" s="604">
        <v>2122</v>
      </c>
      <c r="L20" s="605">
        <v>6</v>
      </c>
      <c r="M20" s="606">
        <v>127</v>
      </c>
      <c r="N20" s="603">
        <v>2</v>
      </c>
      <c r="O20" s="604">
        <v>5002</v>
      </c>
      <c r="P20" s="605">
        <v>5</v>
      </c>
      <c r="Q20" s="606">
        <v>110</v>
      </c>
      <c r="R20" s="603">
        <v>4</v>
      </c>
      <c r="S20" s="604">
        <v>3710</v>
      </c>
      <c r="T20" s="756">
        <v>3</v>
      </c>
      <c r="U20" s="865">
        <v>34</v>
      </c>
      <c r="V20" s="615">
        <v>18663</v>
      </c>
      <c r="W20" s="864">
        <v>11</v>
      </c>
    </row>
    <row r="21" spans="1:23" ht="15.75" x14ac:dyDescent="0.2">
      <c r="A21" s="759">
        <v>12</v>
      </c>
      <c r="B21" s="863" t="s">
        <v>467</v>
      </c>
      <c r="C21" s="650" t="s">
        <v>463</v>
      </c>
      <c r="D21" s="605">
        <v>7</v>
      </c>
      <c r="E21" s="604">
        <v>2845</v>
      </c>
      <c r="F21" s="605">
        <v>6</v>
      </c>
      <c r="G21" s="604">
        <v>1645</v>
      </c>
      <c r="H21" s="605">
        <v>5</v>
      </c>
      <c r="I21" s="604">
        <v>2031</v>
      </c>
      <c r="J21" s="605">
        <v>2</v>
      </c>
      <c r="K21" s="604">
        <v>4189</v>
      </c>
      <c r="L21" s="605">
        <v>7</v>
      </c>
      <c r="M21" s="606">
        <v>0</v>
      </c>
      <c r="N21" s="603">
        <v>3</v>
      </c>
      <c r="O21" s="604">
        <v>2481</v>
      </c>
      <c r="P21" s="605">
        <v>7</v>
      </c>
      <c r="Q21" s="606">
        <v>75</v>
      </c>
      <c r="R21" s="603">
        <v>2</v>
      </c>
      <c r="S21" s="604">
        <v>5545</v>
      </c>
      <c r="T21" s="756">
        <v>3.5</v>
      </c>
      <c r="U21" s="865">
        <v>35.5</v>
      </c>
      <c r="V21" s="615">
        <v>18811</v>
      </c>
      <c r="W21" s="864">
        <v>12</v>
      </c>
    </row>
    <row r="22" spans="1:23" ht="15.75" x14ac:dyDescent="0.2">
      <c r="A22" s="760">
        <v>13</v>
      </c>
      <c r="B22" s="863" t="s">
        <v>462</v>
      </c>
      <c r="C22" s="650" t="s">
        <v>463</v>
      </c>
      <c r="D22" s="605">
        <v>6</v>
      </c>
      <c r="E22" s="604">
        <v>2815</v>
      </c>
      <c r="F22" s="605">
        <v>4</v>
      </c>
      <c r="G22" s="604">
        <v>2420</v>
      </c>
      <c r="H22" s="605">
        <v>8</v>
      </c>
      <c r="I22" s="604">
        <v>0</v>
      </c>
      <c r="J22" s="605">
        <v>8</v>
      </c>
      <c r="K22" s="604">
        <v>0</v>
      </c>
      <c r="L22" s="605">
        <v>4</v>
      </c>
      <c r="M22" s="606">
        <v>2161</v>
      </c>
      <c r="N22" s="603">
        <v>6</v>
      </c>
      <c r="O22" s="604">
        <v>100</v>
      </c>
      <c r="P22" s="605">
        <v>4</v>
      </c>
      <c r="Q22" s="606">
        <v>260</v>
      </c>
      <c r="R22" s="603">
        <v>6</v>
      </c>
      <c r="S22" s="604">
        <v>2030</v>
      </c>
      <c r="T22" s="756">
        <v>4</v>
      </c>
      <c r="U22" s="865">
        <v>42</v>
      </c>
      <c r="V22" s="615">
        <v>9786</v>
      </c>
      <c r="W22" s="864">
        <v>13</v>
      </c>
    </row>
    <row r="23" spans="1:23" ht="15.75" x14ac:dyDescent="0.2">
      <c r="A23" s="759">
        <v>14</v>
      </c>
      <c r="B23" s="863" t="s">
        <v>468</v>
      </c>
      <c r="C23" s="650" t="s">
        <v>469</v>
      </c>
      <c r="D23" s="605">
        <v>6</v>
      </c>
      <c r="E23" s="604">
        <v>3095</v>
      </c>
      <c r="F23" s="605">
        <v>7</v>
      </c>
      <c r="G23" s="604">
        <v>1180</v>
      </c>
      <c r="H23" s="605">
        <v>8</v>
      </c>
      <c r="I23" s="604">
        <v>0</v>
      </c>
      <c r="J23" s="605">
        <v>8</v>
      </c>
      <c r="K23" s="604">
        <v>0</v>
      </c>
      <c r="L23" s="605">
        <v>8</v>
      </c>
      <c r="M23" s="606">
        <v>0</v>
      </c>
      <c r="N23" s="603">
        <v>8</v>
      </c>
      <c r="O23" s="604">
        <v>0</v>
      </c>
      <c r="P23" s="605">
        <v>4</v>
      </c>
      <c r="Q23" s="606">
        <v>1030</v>
      </c>
      <c r="R23" s="603">
        <v>7</v>
      </c>
      <c r="S23" s="604">
        <v>1590</v>
      </c>
      <c r="T23" s="756">
        <v>4</v>
      </c>
      <c r="U23" s="865">
        <v>52</v>
      </c>
      <c r="V23" s="615">
        <v>6895</v>
      </c>
      <c r="W23" s="864">
        <v>14</v>
      </c>
    </row>
    <row r="24" spans="1:23" ht="16.5" x14ac:dyDescent="0.2">
      <c r="A24" s="759">
        <v>15</v>
      </c>
      <c r="B24" s="842"/>
      <c r="C24" s="843"/>
      <c r="D24" s="839"/>
      <c r="E24" s="840"/>
      <c r="F24" s="605"/>
      <c r="G24" s="604"/>
      <c r="H24" s="841"/>
      <c r="I24" s="604"/>
      <c r="J24" s="605"/>
      <c r="K24" s="604"/>
      <c r="L24" s="605"/>
      <c r="M24" s="606"/>
      <c r="N24" s="603"/>
      <c r="O24" s="604"/>
      <c r="P24" s="605"/>
      <c r="Q24" s="606"/>
      <c r="R24" s="603"/>
      <c r="S24" s="604"/>
      <c r="T24" s="756" t="str">
        <f t="shared" ref="T24:T25" si="0">IF( ISNUMBER(AE24)=TRUE,AE24,"")</f>
        <v/>
      </c>
      <c r="U24" s="757" t="str">
        <f t="shared" ref="U24:U25" si="1">IF(ISNUMBER(D24)=TRUE,SUM(D24,F24,H24,J24,L24,N24,P24,R24)-T24,"")</f>
        <v/>
      </c>
      <c r="V24" s="758" t="str">
        <f t="shared" ref="V24:V25" si="2">IF(ISNUMBER(E24)=TRUE,SUM(E24,G24,I24,K24,M24,O24,Q24,S24),"")</f>
        <v/>
      </c>
      <c r="W24" s="613" t="str">
        <f t="shared" ref="W24:W25" si="3">IF(ISNUMBER(AC24)=TRUE,AC24,"")</f>
        <v/>
      </c>
    </row>
    <row r="25" spans="1:23" ht="17.25" thickBot="1" x14ac:dyDescent="0.25">
      <c r="A25" s="762">
        <v>40</v>
      </c>
      <c r="B25" s="844"/>
      <c r="C25" s="764"/>
      <c r="D25" s="765"/>
      <c r="E25" s="768"/>
      <c r="F25" s="765"/>
      <c r="G25" s="768"/>
      <c r="H25" s="765"/>
      <c r="I25" s="768"/>
      <c r="J25" s="765"/>
      <c r="K25" s="768"/>
      <c r="L25" s="765"/>
      <c r="M25" s="766"/>
      <c r="N25" s="767"/>
      <c r="O25" s="768"/>
      <c r="P25" s="765"/>
      <c r="Q25" s="766"/>
      <c r="R25" s="767"/>
      <c r="S25" s="768"/>
      <c r="T25" s="769" t="str">
        <f t="shared" si="0"/>
        <v/>
      </c>
      <c r="U25" s="770" t="str">
        <f t="shared" si="1"/>
        <v/>
      </c>
      <c r="V25" s="771" t="str">
        <f t="shared" si="2"/>
        <v/>
      </c>
      <c r="W25" s="772" t="str">
        <f t="shared" si="3"/>
        <v/>
      </c>
    </row>
    <row r="26" spans="1:23" ht="13.5" thickTop="1" x14ac:dyDescent="0.2"/>
  </sheetData>
  <sortState xmlns:xlrd2="http://schemas.microsoft.com/office/spreadsheetml/2017/richdata2" ref="B10:V23">
    <sortCondition ref="U10:U23"/>
    <sortCondition descending="1" ref="V10:V23"/>
  </sortState>
  <mergeCells count="20">
    <mergeCell ref="H5:I5"/>
    <mergeCell ref="D6:E6"/>
    <mergeCell ref="F6:G6"/>
    <mergeCell ref="H6:I6"/>
    <mergeCell ref="A5:A7"/>
    <mergeCell ref="B5:B7"/>
    <mergeCell ref="C5:C7"/>
    <mergeCell ref="D5:E5"/>
    <mergeCell ref="F5:G5"/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25" xr:uid="{1620CED0-5C85-4A06-944E-4D939421FC8D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68BF-AE78-41C9-A0DA-3B17A3378F5E}">
  <sheetPr>
    <tabColor theme="9" tint="0.59999389629810485"/>
  </sheetPr>
  <dimension ref="A1:W38"/>
  <sheetViews>
    <sheetView topLeftCell="A4" workbookViewId="0">
      <selection activeCell="AA25" sqref="AA25"/>
    </sheetView>
  </sheetViews>
  <sheetFormatPr defaultRowHeight="12.75" x14ac:dyDescent="0.2"/>
  <cols>
    <col min="1" max="1" width="4.7109375" customWidth="1"/>
    <col min="2" max="2" width="17" customWidth="1"/>
    <col min="3" max="3" width="22.7109375" customWidth="1"/>
    <col min="4" max="4" width="4.7109375" customWidth="1"/>
    <col min="5" max="5" width="6.7109375" customWidth="1"/>
    <col min="6" max="6" width="4.85546875" customWidth="1"/>
    <col min="7" max="7" width="6.85546875" customWidth="1"/>
    <col min="8" max="8" width="4.7109375" customWidth="1"/>
    <col min="9" max="9" width="7.5703125" customWidth="1"/>
    <col min="10" max="10" width="4.42578125" customWidth="1"/>
    <col min="11" max="11" width="7.140625" customWidth="1"/>
    <col min="12" max="12" width="4.7109375" customWidth="1"/>
    <col min="13" max="13" width="7.140625" customWidth="1"/>
    <col min="14" max="14" width="4.7109375" customWidth="1"/>
    <col min="15" max="15" width="7" customWidth="1"/>
    <col min="16" max="16" width="4.5703125" customWidth="1"/>
    <col min="17" max="17" width="6.7109375" customWidth="1"/>
    <col min="18" max="18" width="4.5703125" customWidth="1"/>
    <col min="19" max="19" width="6.85546875" customWidth="1"/>
    <col min="20" max="20" width="7.85546875" customWidth="1"/>
    <col min="21" max="22" width="8.140625" customWidth="1"/>
    <col min="23" max="23" width="10.42578125" customWidth="1"/>
  </cols>
  <sheetData>
    <row r="1" spans="1:23" ht="27.75" customHeight="1" x14ac:dyDescent="0.35">
      <c r="C1" s="829"/>
      <c r="D1" s="830" t="s">
        <v>471</v>
      </c>
      <c r="E1" s="829"/>
      <c r="F1" s="829"/>
      <c r="G1" s="829"/>
      <c r="H1" s="829"/>
      <c r="I1" s="829"/>
      <c r="J1" s="829"/>
      <c r="K1" s="829"/>
      <c r="L1" s="829"/>
      <c r="M1" s="829"/>
    </row>
    <row r="2" spans="1:23" ht="24" customHeight="1" x14ac:dyDescent="0.35">
      <c r="C2" s="829"/>
      <c r="D2" s="830" t="s">
        <v>473</v>
      </c>
      <c r="E2" s="829"/>
      <c r="F2" s="829"/>
      <c r="G2" s="829"/>
      <c r="H2" s="829"/>
      <c r="I2" s="829"/>
      <c r="J2" s="829"/>
      <c r="K2" s="829"/>
      <c r="L2" s="829"/>
      <c r="M2" s="829"/>
    </row>
    <row r="3" spans="1:23" ht="24" customHeight="1" x14ac:dyDescent="0.35">
      <c r="C3" s="829"/>
      <c r="D3" s="830" t="s">
        <v>472</v>
      </c>
      <c r="E3" s="829"/>
      <c r="F3" s="829"/>
      <c r="G3" s="829"/>
      <c r="H3" s="829"/>
      <c r="I3" s="829"/>
      <c r="J3" s="829"/>
      <c r="K3" s="829"/>
      <c r="L3" s="829"/>
      <c r="M3" s="829"/>
    </row>
    <row r="4" spans="1:23" ht="13.5" thickBot="1" x14ac:dyDescent="0.25"/>
    <row r="5" spans="1:23" ht="21" customHeight="1" thickTop="1" x14ac:dyDescent="0.2">
      <c r="A5" s="1584" t="s">
        <v>4</v>
      </c>
      <c r="B5" s="1586" t="s">
        <v>27</v>
      </c>
      <c r="C5" s="1588" t="s">
        <v>5</v>
      </c>
      <c r="D5" s="1570" t="s">
        <v>6</v>
      </c>
      <c r="E5" s="1581"/>
      <c r="F5" s="1580" t="s">
        <v>7</v>
      </c>
      <c r="G5" s="1572"/>
      <c r="H5" s="1570" t="s">
        <v>8</v>
      </c>
      <c r="I5" s="1581"/>
      <c r="J5" s="1580" t="s">
        <v>9</v>
      </c>
      <c r="K5" s="1572"/>
      <c r="L5" s="1570" t="s">
        <v>10</v>
      </c>
      <c r="M5" s="1581"/>
      <c r="N5" s="1580" t="s">
        <v>11</v>
      </c>
      <c r="O5" s="1572"/>
      <c r="P5" s="1570" t="s">
        <v>12</v>
      </c>
      <c r="Q5" s="1581"/>
      <c r="R5" s="1580" t="s">
        <v>13</v>
      </c>
      <c r="S5" s="1572"/>
      <c r="T5" s="787" t="s">
        <v>398</v>
      </c>
      <c r="U5" s="1570" t="s">
        <v>18</v>
      </c>
      <c r="V5" s="1571"/>
      <c r="W5" s="1572"/>
    </row>
    <row r="6" spans="1:23" ht="34.5" customHeight="1" x14ac:dyDescent="0.2">
      <c r="A6" s="1585"/>
      <c r="B6" s="1587"/>
      <c r="C6" s="1589"/>
      <c r="D6" s="1578" t="s">
        <v>399</v>
      </c>
      <c r="E6" s="1579"/>
      <c r="F6" s="1578" t="s">
        <v>400</v>
      </c>
      <c r="G6" s="1579"/>
      <c r="H6" s="1582" t="s">
        <v>401</v>
      </c>
      <c r="I6" s="1583"/>
      <c r="J6" s="1582" t="s">
        <v>402</v>
      </c>
      <c r="K6" s="1583"/>
      <c r="L6" s="1582" t="s">
        <v>600</v>
      </c>
      <c r="M6" s="1583"/>
      <c r="N6" s="1582" t="s">
        <v>601</v>
      </c>
      <c r="O6" s="1583"/>
      <c r="P6" s="1636" t="s">
        <v>602</v>
      </c>
      <c r="Q6" s="1583"/>
      <c r="R6" s="1576" t="s">
        <v>603</v>
      </c>
      <c r="S6" s="1583"/>
      <c r="T6" s="786">
        <v>-0.5</v>
      </c>
      <c r="U6" s="1573"/>
      <c r="V6" s="1574"/>
      <c r="W6" s="1575"/>
    </row>
    <row r="7" spans="1:23" x14ac:dyDescent="0.2">
      <c r="A7" s="1585"/>
      <c r="B7" s="1587"/>
      <c r="C7" s="1589"/>
      <c r="D7" s="773"/>
      <c r="E7" s="774"/>
      <c r="F7" s="773"/>
      <c r="G7" s="775"/>
      <c r="H7" s="776"/>
      <c r="I7" s="774"/>
      <c r="J7" s="773"/>
      <c r="K7" s="775"/>
      <c r="L7" s="776"/>
      <c r="M7" s="774"/>
      <c r="N7" s="773"/>
      <c r="O7" s="777"/>
      <c r="P7" s="776"/>
      <c r="Q7" s="777"/>
      <c r="R7" s="776"/>
      <c r="S7" s="775"/>
      <c r="T7" s="744"/>
      <c r="U7" s="743"/>
      <c r="V7" s="745"/>
      <c r="W7" s="746"/>
    </row>
    <row r="8" spans="1:23" ht="15.75" x14ac:dyDescent="0.2">
      <c r="A8" s="747"/>
      <c r="B8" s="748"/>
      <c r="C8" s="749"/>
      <c r="D8" s="778" t="s">
        <v>19</v>
      </c>
      <c r="E8" s="779" t="s">
        <v>20</v>
      </c>
      <c r="F8" s="778" t="s">
        <v>19</v>
      </c>
      <c r="G8" s="780" t="s">
        <v>20</v>
      </c>
      <c r="H8" s="781" t="s">
        <v>19</v>
      </c>
      <c r="I8" s="779" t="s">
        <v>20</v>
      </c>
      <c r="J8" s="778" t="s">
        <v>19</v>
      </c>
      <c r="K8" s="780" t="s">
        <v>20</v>
      </c>
      <c r="L8" s="781" t="s">
        <v>19</v>
      </c>
      <c r="M8" s="779" t="s">
        <v>20</v>
      </c>
      <c r="N8" s="778" t="s">
        <v>19</v>
      </c>
      <c r="O8" s="782" t="s">
        <v>20</v>
      </c>
      <c r="P8" s="781" t="s">
        <v>19</v>
      </c>
      <c r="Q8" s="779" t="s">
        <v>20</v>
      </c>
      <c r="R8" s="778" t="s">
        <v>19</v>
      </c>
      <c r="S8" s="780" t="s">
        <v>20</v>
      </c>
      <c r="T8" s="788"/>
      <c r="U8" s="781" t="s">
        <v>19</v>
      </c>
      <c r="V8" s="789" t="s">
        <v>21</v>
      </c>
      <c r="W8" s="750" t="s">
        <v>22</v>
      </c>
    </row>
    <row r="9" spans="1:23" ht="16.5" thickBot="1" x14ac:dyDescent="0.25">
      <c r="A9" s="751"/>
      <c r="B9" s="752"/>
      <c r="C9" s="753"/>
      <c r="D9" s="783"/>
      <c r="E9" s="784"/>
      <c r="F9" s="783"/>
      <c r="G9" s="784"/>
      <c r="H9" s="783"/>
      <c r="I9" s="785"/>
      <c r="J9" s="783"/>
      <c r="K9" s="784"/>
      <c r="L9" s="783"/>
      <c r="M9" s="785"/>
      <c r="N9" s="783"/>
      <c r="O9" s="784"/>
      <c r="P9" s="783"/>
      <c r="Q9" s="785"/>
      <c r="R9" s="783"/>
      <c r="S9" s="784"/>
      <c r="T9" s="790"/>
      <c r="U9" s="791"/>
      <c r="V9" s="792"/>
      <c r="W9" s="754"/>
    </row>
    <row r="10" spans="1:23" ht="15.75" thickTop="1" x14ac:dyDescent="0.2">
      <c r="A10" s="755">
        <v>1</v>
      </c>
      <c r="B10" s="824" t="s">
        <v>406</v>
      </c>
      <c r="C10" s="793" t="s">
        <v>407</v>
      </c>
      <c r="D10" s="794">
        <v>3</v>
      </c>
      <c r="E10" s="817">
        <v>3520</v>
      </c>
      <c r="F10" s="796">
        <v>1</v>
      </c>
      <c r="G10" s="820">
        <v>10725</v>
      </c>
      <c r="H10" s="798">
        <v>7</v>
      </c>
      <c r="I10" s="799">
        <v>3300</v>
      </c>
      <c r="J10" s="796">
        <v>4</v>
      </c>
      <c r="K10" s="800">
        <v>2839</v>
      </c>
      <c r="L10" s="794">
        <v>2</v>
      </c>
      <c r="M10" s="795">
        <v>4200</v>
      </c>
      <c r="N10" s="796">
        <v>2</v>
      </c>
      <c r="O10" s="800">
        <v>5805</v>
      </c>
      <c r="P10" s="794">
        <v>1</v>
      </c>
      <c r="Q10" s="795">
        <v>2700</v>
      </c>
      <c r="R10" s="796">
        <v>2</v>
      </c>
      <c r="S10" s="800">
        <v>5160</v>
      </c>
      <c r="T10" s="801">
        <v>3.5</v>
      </c>
      <c r="U10" s="826">
        <v>18.5</v>
      </c>
      <c r="V10" s="827">
        <v>38249</v>
      </c>
      <c r="W10" s="828">
        <v>1</v>
      </c>
    </row>
    <row r="11" spans="1:23" ht="15" x14ac:dyDescent="0.2">
      <c r="A11" s="759">
        <v>2</v>
      </c>
      <c r="B11" s="824" t="s">
        <v>417</v>
      </c>
      <c r="C11" s="793" t="s">
        <v>418</v>
      </c>
      <c r="D11" s="794">
        <v>2</v>
      </c>
      <c r="E11" s="817">
        <v>3590</v>
      </c>
      <c r="F11" s="796">
        <v>6</v>
      </c>
      <c r="G11" s="820">
        <v>2675</v>
      </c>
      <c r="H11" s="796">
        <v>2</v>
      </c>
      <c r="I11" s="797">
        <v>2527</v>
      </c>
      <c r="J11" s="802">
        <v>1</v>
      </c>
      <c r="K11" s="803">
        <v>7516</v>
      </c>
      <c r="L11" s="804">
        <v>3</v>
      </c>
      <c r="M11" s="805">
        <v>1240</v>
      </c>
      <c r="N11" s="802">
        <v>4</v>
      </c>
      <c r="O11" s="803">
        <v>2540</v>
      </c>
      <c r="P11" s="804">
        <v>1</v>
      </c>
      <c r="Q11" s="805">
        <v>7520</v>
      </c>
      <c r="R11" s="802">
        <v>4</v>
      </c>
      <c r="S11" s="803">
        <v>2205</v>
      </c>
      <c r="T11" s="801">
        <v>3</v>
      </c>
      <c r="U11" s="826">
        <v>20</v>
      </c>
      <c r="V11" s="827">
        <v>29813</v>
      </c>
      <c r="W11" s="828">
        <v>2</v>
      </c>
    </row>
    <row r="12" spans="1:23" ht="15" x14ac:dyDescent="0.2">
      <c r="A12" s="759">
        <v>3</v>
      </c>
      <c r="B12" s="824" t="s">
        <v>408</v>
      </c>
      <c r="C12" s="793" t="s">
        <v>409</v>
      </c>
      <c r="D12" s="794">
        <v>2</v>
      </c>
      <c r="E12" s="817">
        <v>6750</v>
      </c>
      <c r="F12" s="796">
        <v>2</v>
      </c>
      <c r="G12" s="820">
        <v>13705</v>
      </c>
      <c r="H12" s="796">
        <v>4</v>
      </c>
      <c r="I12" s="797">
        <v>2671</v>
      </c>
      <c r="J12" s="802">
        <v>5</v>
      </c>
      <c r="K12" s="803">
        <v>3943</v>
      </c>
      <c r="L12" s="804">
        <v>1</v>
      </c>
      <c r="M12" s="805">
        <v>5390</v>
      </c>
      <c r="N12" s="802">
        <v>3</v>
      </c>
      <c r="O12" s="803">
        <v>2300</v>
      </c>
      <c r="P12" s="804">
        <v>6</v>
      </c>
      <c r="Q12" s="805">
        <v>775</v>
      </c>
      <c r="R12" s="802">
        <v>1</v>
      </c>
      <c r="S12" s="803">
        <v>6140</v>
      </c>
      <c r="T12" s="801">
        <v>3</v>
      </c>
      <c r="U12" s="826">
        <v>21</v>
      </c>
      <c r="V12" s="827">
        <v>41674</v>
      </c>
      <c r="W12" s="828">
        <v>3</v>
      </c>
    </row>
    <row r="13" spans="1:23" ht="15" x14ac:dyDescent="0.2">
      <c r="A13" s="760">
        <v>4</v>
      </c>
      <c r="B13" s="824" t="s">
        <v>426</v>
      </c>
      <c r="C13" s="793" t="s">
        <v>427</v>
      </c>
      <c r="D13" s="794">
        <v>4</v>
      </c>
      <c r="E13" s="817">
        <v>3255</v>
      </c>
      <c r="F13" s="796">
        <v>5</v>
      </c>
      <c r="G13" s="820">
        <v>3920</v>
      </c>
      <c r="H13" s="796">
        <v>7</v>
      </c>
      <c r="I13" s="797">
        <v>2306</v>
      </c>
      <c r="J13" s="802">
        <v>1</v>
      </c>
      <c r="K13" s="803">
        <v>4521</v>
      </c>
      <c r="L13" s="804">
        <v>2</v>
      </c>
      <c r="M13" s="805">
        <v>4810</v>
      </c>
      <c r="N13" s="802">
        <v>2</v>
      </c>
      <c r="O13" s="803">
        <v>3100</v>
      </c>
      <c r="P13" s="804">
        <v>1</v>
      </c>
      <c r="Q13" s="805">
        <v>2825</v>
      </c>
      <c r="R13" s="802">
        <v>4</v>
      </c>
      <c r="S13" s="803">
        <v>3480</v>
      </c>
      <c r="T13" s="801">
        <v>3.5</v>
      </c>
      <c r="U13" s="826">
        <v>22.5</v>
      </c>
      <c r="V13" s="827">
        <v>28217</v>
      </c>
      <c r="W13" s="828">
        <v>4</v>
      </c>
    </row>
    <row r="14" spans="1:23" ht="15" x14ac:dyDescent="0.2">
      <c r="A14" s="759">
        <v>5</v>
      </c>
      <c r="B14" s="824" t="s">
        <v>405</v>
      </c>
      <c r="C14" s="793" t="s">
        <v>404</v>
      </c>
      <c r="D14" s="794">
        <v>3</v>
      </c>
      <c r="E14" s="817">
        <v>5120</v>
      </c>
      <c r="F14" s="796">
        <v>1</v>
      </c>
      <c r="G14" s="820">
        <v>17170</v>
      </c>
      <c r="H14" s="796">
        <v>6</v>
      </c>
      <c r="I14" s="797">
        <v>4661</v>
      </c>
      <c r="J14" s="802">
        <v>6</v>
      </c>
      <c r="K14" s="803">
        <v>1914</v>
      </c>
      <c r="L14" s="804">
        <v>1</v>
      </c>
      <c r="M14" s="805">
        <v>2700</v>
      </c>
      <c r="N14" s="802">
        <v>1</v>
      </c>
      <c r="O14" s="803">
        <v>3260</v>
      </c>
      <c r="P14" s="804">
        <v>2</v>
      </c>
      <c r="Q14" s="805">
        <v>2590</v>
      </c>
      <c r="R14" s="802">
        <v>6</v>
      </c>
      <c r="S14" s="803">
        <v>3395</v>
      </c>
      <c r="T14" s="801">
        <v>3</v>
      </c>
      <c r="U14" s="826">
        <v>23</v>
      </c>
      <c r="V14" s="827">
        <v>40810</v>
      </c>
      <c r="W14" s="828">
        <v>5</v>
      </c>
    </row>
    <row r="15" spans="1:23" ht="15" x14ac:dyDescent="0.2">
      <c r="A15" s="759">
        <v>6</v>
      </c>
      <c r="B15" s="824" t="s">
        <v>410</v>
      </c>
      <c r="C15" s="793" t="s">
        <v>411</v>
      </c>
      <c r="D15" s="794">
        <v>1</v>
      </c>
      <c r="E15" s="817">
        <v>7510</v>
      </c>
      <c r="F15" s="796">
        <v>5</v>
      </c>
      <c r="G15" s="820">
        <v>3080</v>
      </c>
      <c r="H15" s="796">
        <v>6</v>
      </c>
      <c r="I15" s="797">
        <v>2307</v>
      </c>
      <c r="J15" s="802">
        <v>1</v>
      </c>
      <c r="K15" s="803">
        <v>3457</v>
      </c>
      <c r="L15" s="804">
        <v>4</v>
      </c>
      <c r="M15" s="805">
        <v>1820</v>
      </c>
      <c r="N15" s="802">
        <v>3</v>
      </c>
      <c r="O15" s="803">
        <v>2590</v>
      </c>
      <c r="P15" s="804">
        <v>3</v>
      </c>
      <c r="Q15" s="805">
        <v>2575</v>
      </c>
      <c r="R15" s="802">
        <v>3</v>
      </c>
      <c r="S15" s="803">
        <v>3830</v>
      </c>
      <c r="T15" s="801">
        <v>3</v>
      </c>
      <c r="U15" s="826">
        <v>23</v>
      </c>
      <c r="V15" s="827">
        <v>27169</v>
      </c>
      <c r="W15" s="828">
        <v>6</v>
      </c>
    </row>
    <row r="16" spans="1:23" ht="15" x14ac:dyDescent="0.2">
      <c r="A16" s="760">
        <v>7</v>
      </c>
      <c r="B16" s="824" t="s">
        <v>415</v>
      </c>
      <c r="C16" s="793" t="s">
        <v>416</v>
      </c>
      <c r="D16" s="794">
        <v>5</v>
      </c>
      <c r="E16" s="817">
        <v>3295</v>
      </c>
      <c r="F16" s="796">
        <v>2</v>
      </c>
      <c r="G16" s="820">
        <v>5560</v>
      </c>
      <c r="H16" s="796">
        <v>1</v>
      </c>
      <c r="I16" s="797">
        <v>3828</v>
      </c>
      <c r="J16" s="802">
        <v>2</v>
      </c>
      <c r="K16" s="803">
        <v>3430</v>
      </c>
      <c r="L16" s="804">
        <v>2</v>
      </c>
      <c r="M16" s="805">
        <v>2380</v>
      </c>
      <c r="N16" s="802">
        <v>8</v>
      </c>
      <c r="O16" s="803">
        <v>430</v>
      </c>
      <c r="P16" s="804">
        <v>5</v>
      </c>
      <c r="Q16" s="805">
        <v>1495</v>
      </c>
      <c r="R16" s="802">
        <v>2</v>
      </c>
      <c r="S16" s="803">
        <v>4850</v>
      </c>
      <c r="T16" s="801">
        <v>4</v>
      </c>
      <c r="U16" s="826">
        <v>23</v>
      </c>
      <c r="V16" s="827">
        <v>25268</v>
      </c>
      <c r="W16" s="828">
        <v>7</v>
      </c>
    </row>
    <row r="17" spans="1:23" ht="15" x14ac:dyDescent="0.2">
      <c r="A17" s="759">
        <v>8</v>
      </c>
      <c r="B17" s="824" t="s">
        <v>412</v>
      </c>
      <c r="C17" s="793" t="s">
        <v>413</v>
      </c>
      <c r="D17" s="794">
        <v>3</v>
      </c>
      <c r="E17" s="817">
        <v>3310</v>
      </c>
      <c r="F17" s="796">
        <v>3</v>
      </c>
      <c r="G17" s="820">
        <v>9870</v>
      </c>
      <c r="H17" s="796">
        <v>5</v>
      </c>
      <c r="I17" s="797">
        <v>4983</v>
      </c>
      <c r="J17" s="802">
        <v>3</v>
      </c>
      <c r="K17" s="803">
        <v>5517</v>
      </c>
      <c r="L17" s="804">
        <v>1</v>
      </c>
      <c r="M17" s="805">
        <v>8475</v>
      </c>
      <c r="N17" s="802">
        <v>1</v>
      </c>
      <c r="O17" s="803">
        <v>9735</v>
      </c>
      <c r="P17" s="804">
        <v>4</v>
      </c>
      <c r="Q17" s="805">
        <v>2565</v>
      </c>
      <c r="R17" s="802">
        <v>7</v>
      </c>
      <c r="S17" s="803">
        <v>2195</v>
      </c>
      <c r="T17" s="801">
        <v>3.5</v>
      </c>
      <c r="U17" s="826">
        <v>23.5</v>
      </c>
      <c r="V17" s="827">
        <v>46650</v>
      </c>
      <c r="W17" s="828">
        <v>8</v>
      </c>
    </row>
    <row r="18" spans="1:23" ht="15" x14ac:dyDescent="0.2">
      <c r="A18" s="759">
        <v>9</v>
      </c>
      <c r="B18" s="824" t="s">
        <v>439</v>
      </c>
      <c r="C18" s="793" t="s">
        <v>440</v>
      </c>
      <c r="D18" s="794">
        <v>6</v>
      </c>
      <c r="E18" s="817">
        <v>1215</v>
      </c>
      <c r="F18" s="796">
        <v>7</v>
      </c>
      <c r="G18" s="820">
        <v>1855</v>
      </c>
      <c r="H18" s="796">
        <v>3</v>
      </c>
      <c r="I18" s="797">
        <v>2700</v>
      </c>
      <c r="J18" s="802">
        <v>2</v>
      </c>
      <c r="K18" s="803">
        <v>3271</v>
      </c>
      <c r="L18" s="804">
        <v>4</v>
      </c>
      <c r="M18" s="805">
        <v>1040</v>
      </c>
      <c r="N18" s="802">
        <v>1</v>
      </c>
      <c r="O18" s="803">
        <v>5395</v>
      </c>
      <c r="P18" s="804">
        <v>3</v>
      </c>
      <c r="Q18" s="805">
        <v>2730</v>
      </c>
      <c r="R18" s="802">
        <v>3</v>
      </c>
      <c r="S18" s="803">
        <v>2765</v>
      </c>
      <c r="T18" s="801">
        <v>3.5</v>
      </c>
      <c r="U18" s="826">
        <v>25.5</v>
      </c>
      <c r="V18" s="827">
        <v>20971</v>
      </c>
      <c r="W18" s="828">
        <v>9</v>
      </c>
    </row>
    <row r="19" spans="1:23" ht="15" x14ac:dyDescent="0.2">
      <c r="A19" s="760">
        <v>10</v>
      </c>
      <c r="B19" s="824" t="s">
        <v>423</v>
      </c>
      <c r="C19" s="793" t="s">
        <v>413</v>
      </c>
      <c r="D19" s="794">
        <v>5</v>
      </c>
      <c r="E19" s="817">
        <v>2405</v>
      </c>
      <c r="F19" s="796">
        <v>3</v>
      </c>
      <c r="G19" s="820">
        <v>2600</v>
      </c>
      <c r="H19" s="796">
        <v>1</v>
      </c>
      <c r="I19" s="797">
        <v>7287</v>
      </c>
      <c r="J19" s="802">
        <v>3</v>
      </c>
      <c r="K19" s="803">
        <v>2751</v>
      </c>
      <c r="L19" s="804">
        <v>8</v>
      </c>
      <c r="M19" s="805">
        <v>190</v>
      </c>
      <c r="N19" s="802">
        <v>5</v>
      </c>
      <c r="O19" s="803">
        <v>1610</v>
      </c>
      <c r="P19" s="804">
        <v>4</v>
      </c>
      <c r="Q19" s="805">
        <v>1785</v>
      </c>
      <c r="R19" s="802">
        <v>3</v>
      </c>
      <c r="S19" s="803">
        <v>4535</v>
      </c>
      <c r="T19" s="801">
        <v>4</v>
      </c>
      <c r="U19" s="826">
        <v>28</v>
      </c>
      <c r="V19" s="827">
        <v>23163</v>
      </c>
      <c r="W19" s="828">
        <v>10</v>
      </c>
    </row>
    <row r="20" spans="1:23" ht="15" x14ac:dyDescent="0.2">
      <c r="A20" s="759">
        <v>11</v>
      </c>
      <c r="B20" s="824" t="s">
        <v>403</v>
      </c>
      <c r="C20" s="793" t="s">
        <v>404</v>
      </c>
      <c r="D20" s="794">
        <v>1</v>
      </c>
      <c r="E20" s="817">
        <v>3605</v>
      </c>
      <c r="F20" s="796">
        <v>1</v>
      </c>
      <c r="G20" s="820">
        <v>7055</v>
      </c>
      <c r="H20" s="796">
        <v>5</v>
      </c>
      <c r="I20" s="797">
        <v>1608</v>
      </c>
      <c r="J20" s="802">
        <v>7</v>
      </c>
      <c r="K20" s="803">
        <v>2968</v>
      </c>
      <c r="L20" s="804">
        <v>7</v>
      </c>
      <c r="M20" s="805">
        <v>200</v>
      </c>
      <c r="N20" s="802">
        <v>5</v>
      </c>
      <c r="O20" s="803">
        <v>1620</v>
      </c>
      <c r="P20" s="804">
        <v>2</v>
      </c>
      <c r="Q20" s="805">
        <v>4920</v>
      </c>
      <c r="R20" s="802">
        <v>5</v>
      </c>
      <c r="S20" s="803">
        <v>1560</v>
      </c>
      <c r="T20" s="801">
        <v>3.5</v>
      </c>
      <c r="U20" s="826">
        <v>29.5</v>
      </c>
      <c r="V20" s="827">
        <v>23536</v>
      </c>
      <c r="W20" s="828">
        <v>11</v>
      </c>
    </row>
    <row r="21" spans="1:23" ht="15" x14ac:dyDescent="0.2">
      <c r="A21" s="759">
        <v>12</v>
      </c>
      <c r="B21" s="824" t="s">
        <v>428</v>
      </c>
      <c r="C21" s="793" t="s">
        <v>429</v>
      </c>
      <c r="D21" s="794">
        <v>6</v>
      </c>
      <c r="E21" s="817">
        <v>2300</v>
      </c>
      <c r="F21" s="796">
        <v>4</v>
      </c>
      <c r="G21" s="820">
        <v>4270</v>
      </c>
      <c r="H21" s="796">
        <v>1</v>
      </c>
      <c r="I21" s="797">
        <v>3003</v>
      </c>
      <c r="J21" s="806">
        <v>6</v>
      </c>
      <c r="K21" s="807">
        <v>2660</v>
      </c>
      <c r="L21" s="804">
        <v>7</v>
      </c>
      <c r="M21" s="805">
        <v>205</v>
      </c>
      <c r="N21" s="802">
        <v>6</v>
      </c>
      <c r="O21" s="803">
        <v>1605</v>
      </c>
      <c r="P21" s="804">
        <v>2</v>
      </c>
      <c r="Q21" s="805">
        <v>2255</v>
      </c>
      <c r="R21" s="802">
        <v>1</v>
      </c>
      <c r="S21" s="803">
        <v>5845</v>
      </c>
      <c r="T21" s="801">
        <v>3.5</v>
      </c>
      <c r="U21" s="826">
        <v>29.5</v>
      </c>
      <c r="V21" s="827">
        <v>22143</v>
      </c>
      <c r="W21" s="828">
        <v>12</v>
      </c>
    </row>
    <row r="22" spans="1:23" ht="15" x14ac:dyDescent="0.2">
      <c r="A22" s="760">
        <v>13</v>
      </c>
      <c r="B22" s="824" t="s">
        <v>419</v>
      </c>
      <c r="C22" s="793" t="s">
        <v>420</v>
      </c>
      <c r="D22" s="794">
        <v>2</v>
      </c>
      <c r="E22" s="817">
        <v>3700</v>
      </c>
      <c r="F22" s="796">
        <v>6</v>
      </c>
      <c r="G22" s="820">
        <v>2120</v>
      </c>
      <c r="H22" s="796">
        <v>2</v>
      </c>
      <c r="I22" s="797">
        <v>3792</v>
      </c>
      <c r="J22" s="802">
        <v>6</v>
      </c>
      <c r="K22" s="803">
        <v>3676</v>
      </c>
      <c r="L22" s="804">
        <v>6</v>
      </c>
      <c r="M22" s="805">
        <v>240</v>
      </c>
      <c r="N22" s="802">
        <v>7</v>
      </c>
      <c r="O22" s="803">
        <v>1430</v>
      </c>
      <c r="P22" s="804">
        <v>7</v>
      </c>
      <c r="Q22" s="805">
        <v>1115</v>
      </c>
      <c r="R22" s="802">
        <v>1</v>
      </c>
      <c r="S22" s="803">
        <v>5425</v>
      </c>
      <c r="T22" s="801">
        <v>3.5</v>
      </c>
      <c r="U22" s="826">
        <v>33.5</v>
      </c>
      <c r="V22" s="827">
        <v>21498</v>
      </c>
      <c r="W22" s="828">
        <v>13</v>
      </c>
    </row>
    <row r="23" spans="1:23" ht="15" x14ac:dyDescent="0.2">
      <c r="A23" s="759">
        <v>14</v>
      </c>
      <c r="B23" s="824" t="s">
        <v>430</v>
      </c>
      <c r="C23" s="793" t="s">
        <v>431</v>
      </c>
      <c r="D23" s="794">
        <v>8</v>
      </c>
      <c r="E23" s="817">
        <v>785</v>
      </c>
      <c r="F23" s="796">
        <v>3</v>
      </c>
      <c r="G23" s="820">
        <v>4980</v>
      </c>
      <c r="H23" s="796">
        <v>3</v>
      </c>
      <c r="I23" s="797">
        <v>5289</v>
      </c>
      <c r="J23" s="802">
        <v>2</v>
      </c>
      <c r="K23" s="803">
        <v>6349</v>
      </c>
      <c r="L23" s="804">
        <v>3</v>
      </c>
      <c r="M23" s="805">
        <v>2825</v>
      </c>
      <c r="N23" s="802">
        <v>5</v>
      </c>
      <c r="O23" s="803">
        <v>830</v>
      </c>
      <c r="P23" s="804">
        <v>5</v>
      </c>
      <c r="Q23" s="805">
        <v>1330</v>
      </c>
      <c r="R23" s="802">
        <v>10</v>
      </c>
      <c r="S23" s="803">
        <v>0</v>
      </c>
      <c r="T23" s="801">
        <v>5</v>
      </c>
      <c r="U23" s="826">
        <v>34</v>
      </c>
      <c r="V23" s="827">
        <v>22388</v>
      </c>
      <c r="W23" s="828">
        <v>14</v>
      </c>
    </row>
    <row r="24" spans="1:23" ht="15" x14ac:dyDescent="0.2">
      <c r="A24" s="759">
        <v>15</v>
      </c>
      <c r="B24" s="824" t="s">
        <v>437</v>
      </c>
      <c r="C24" s="793" t="s">
        <v>438</v>
      </c>
      <c r="D24" s="794">
        <v>7</v>
      </c>
      <c r="E24" s="817">
        <v>1445</v>
      </c>
      <c r="F24" s="796">
        <v>5</v>
      </c>
      <c r="G24" s="820">
        <v>2550</v>
      </c>
      <c r="H24" s="796">
        <v>4</v>
      </c>
      <c r="I24" s="797">
        <v>5099</v>
      </c>
      <c r="J24" s="802">
        <v>5</v>
      </c>
      <c r="K24" s="803">
        <v>2693</v>
      </c>
      <c r="L24" s="804">
        <v>5</v>
      </c>
      <c r="M24" s="805">
        <v>360</v>
      </c>
      <c r="N24" s="802">
        <v>6</v>
      </c>
      <c r="O24" s="803">
        <v>1000</v>
      </c>
      <c r="P24" s="804">
        <v>4</v>
      </c>
      <c r="Q24" s="805">
        <v>1520</v>
      </c>
      <c r="R24" s="802">
        <v>2</v>
      </c>
      <c r="S24" s="803">
        <v>5110</v>
      </c>
      <c r="T24" s="801">
        <v>3.5</v>
      </c>
      <c r="U24" s="826">
        <v>34.5</v>
      </c>
      <c r="V24" s="827">
        <v>19777</v>
      </c>
      <c r="W24" s="828">
        <v>15</v>
      </c>
    </row>
    <row r="25" spans="1:23" ht="15" x14ac:dyDescent="0.2">
      <c r="A25" s="760">
        <v>16</v>
      </c>
      <c r="B25" s="824" t="s">
        <v>441</v>
      </c>
      <c r="C25" s="793" t="s">
        <v>425</v>
      </c>
      <c r="D25" s="794">
        <v>7</v>
      </c>
      <c r="E25" s="817">
        <v>155</v>
      </c>
      <c r="F25" s="796">
        <v>7</v>
      </c>
      <c r="G25" s="820">
        <v>1500</v>
      </c>
      <c r="H25" s="796">
        <v>6</v>
      </c>
      <c r="I25" s="797">
        <v>1439</v>
      </c>
      <c r="J25" s="802">
        <v>5</v>
      </c>
      <c r="K25" s="803">
        <v>2349</v>
      </c>
      <c r="L25" s="804">
        <v>5</v>
      </c>
      <c r="M25" s="805">
        <v>320</v>
      </c>
      <c r="N25" s="802">
        <v>4</v>
      </c>
      <c r="O25" s="803">
        <v>1330</v>
      </c>
      <c r="P25" s="804">
        <v>3</v>
      </c>
      <c r="Q25" s="805">
        <v>1860</v>
      </c>
      <c r="R25" s="802">
        <v>4</v>
      </c>
      <c r="S25" s="803">
        <v>3695</v>
      </c>
      <c r="T25" s="801">
        <v>3.5</v>
      </c>
      <c r="U25" s="826">
        <v>37.5</v>
      </c>
      <c r="V25" s="827">
        <v>12648</v>
      </c>
      <c r="W25" s="828">
        <v>16</v>
      </c>
    </row>
    <row r="26" spans="1:23" ht="15" x14ac:dyDescent="0.2">
      <c r="A26" s="759">
        <v>17</v>
      </c>
      <c r="B26" s="824" t="s">
        <v>434</v>
      </c>
      <c r="C26" s="793" t="s">
        <v>435</v>
      </c>
      <c r="D26" s="794">
        <v>5</v>
      </c>
      <c r="E26" s="817">
        <v>2305</v>
      </c>
      <c r="F26" s="796">
        <v>6</v>
      </c>
      <c r="G26" s="820">
        <v>2645</v>
      </c>
      <c r="H26" s="796">
        <v>2</v>
      </c>
      <c r="I26" s="808">
        <v>5640</v>
      </c>
      <c r="J26" s="802">
        <v>3</v>
      </c>
      <c r="K26" s="803">
        <v>3256</v>
      </c>
      <c r="L26" s="804">
        <v>6</v>
      </c>
      <c r="M26" s="805">
        <v>725</v>
      </c>
      <c r="N26" s="802">
        <v>8</v>
      </c>
      <c r="O26" s="803">
        <v>190</v>
      </c>
      <c r="P26" s="804">
        <v>6</v>
      </c>
      <c r="Q26" s="805">
        <v>1750</v>
      </c>
      <c r="R26" s="802">
        <v>6</v>
      </c>
      <c r="S26" s="803">
        <v>1500</v>
      </c>
      <c r="T26" s="801">
        <v>4</v>
      </c>
      <c r="U26" s="826">
        <v>38</v>
      </c>
      <c r="V26" s="827">
        <v>18011</v>
      </c>
      <c r="W26" s="828">
        <v>17</v>
      </c>
    </row>
    <row r="27" spans="1:23" ht="15" x14ac:dyDescent="0.2">
      <c r="A27" s="759">
        <v>18</v>
      </c>
      <c r="B27" s="824" t="s">
        <v>421</v>
      </c>
      <c r="C27" s="793" t="s">
        <v>422</v>
      </c>
      <c r="D27" s="794">
        <v>7</v>
      </c>
      <c r="E27" s="817">
        <v>2085</v>
      </c>
      <c r="F27" s="796">
        <v>2</v>
      </c>
      <c r="G27" s="820">
        <v>3695</v>
      </c>
      <c r="H27" s="804">
        <v>3</v>
      </c>
      <c r="I27" s="805">
        <v>2127</v>
      </c>
      <c r="J27" s="802">
        <v>7</v>
      </c>
      <c r="K27" s="803">
        <v>2399</v>
      </c>
      <c r="L27" s="804">
        <v>3</v>
      </c>
      <c r="M27" s="805">
        <v>1095</v>
      </c>
      <c r="N27" s="802">
        <v>2</v>
      </c>
      <c r="O27" s="803">
        <v>3415</v>
      </c>
      <c r="P27" s="804">
        <v>10</v>
      </c>
      <c r="Q27" s="805">
        <v>0</v>
      </c>
      <c r="R27" s="802">
        <v>10</v>
      </c>
      <c r="S27" s="803">
        <v>0</v>
      </c>
      <c r="T27" s="801">
        <v>5</v>
      </c>
      <c r="U27" s="826">
        <v>39</v>
      </c>
      <c r="V27" s="827">
        <v>14816</v>
      </c>
      <c r="W27" s="828">
        <v>18</v>
      </c>
    </row>
    <row r="28" spans="1:23" ht="15" x14ac:dyDescent="0.2">
      <c r="A28" s="760">
        <v>19</v>
      </c>
      <c r="B28" s="824" t="s">
        <v>424</v>
      </c>
      <c r="C28" s="793" t="s">
        <v>425</v>
      </c>
      <c r="D28" s="794">
        <v>4</v>
      </c>
      <c r="E28" s="817">
        <v>4010</v>
      </c>
      <c r="F28" s="796">
        <v>4</v>
      </c>
      <c r="G28" s="820">
        <v>2570</v>
      </c>
      <c r="H28" s="804">
        <v>8</v>
      </c>
      <c r="I28" s="805">
        <v>1732</v>
      </c>
      <c r="J28" s="802">
        <v>4</v>
      </c>
      <c r="K28" s="803">
        <v>4321</v>
      </c>
      <c r="L28" s="804">
        <v>8</v>
      </c>
      <c r="M28" s="805">
        <v>110</v>
      </c>
      <c r="N28" s="802">
        <v>8</v>
      </c>
      <c r="O28" s="803">
        <v>1190</v>
      </c>
      <c r="P28" s="804">
        <v>5</v>
      </c>
      <c r="Q28" s="805">
        <v>2335</v>
      </c>
      <c r="R28" s="802">
        <v>5</v>
      </c>
      <c r="S28" s="803">
        <v>3180</v>
      </c>
      <c r="T28" s="801">
        <v>4</v>
      </c>
      <c r="U28" s="826">
        <v>42</v>
      </c>
      <c r="V28" s="827">
        <v>19448</v>
      </c>
      <c r="W28" s="828">
        <v>19</v>
      </c>
    </row>
    <row r="29" spans="1:23" ht="15" x14ac:dyDescent="0.2">
      <c r="A29" s="759">
        <v>20</v>
      </c>
      <c r="B29" s="824" t="s">
        <v>436</v>
      </c>
      <c r="C29" s="793" t="s">
        <v>23</v>
      </c>
      <c r="D29" s="794">
        <v>4</v>
      </c>
      <c r="E29" s="817">
        <v>2450</v>
      </c>
      <c r="F29" s="796">
        <v>8</v>
      </c>
      <c r="G29" s="820">
        <v>1030</v>
      </c>
      <c r="H29" s="804">
        <v>5</v>
      </c>
      <c r="I29" s="805">
        <v>2363</v>
      </c>
      <c r="J29" s="802">
        <v>8</v>
      </c>
      <c r="K29" s="803">
        <v>2202</v>
      </c>
      <c r="L29" s="804">
        <v>6</v>
      </c>
      <c r="M29" s="805">
        <v>215</v>
      </c>
      <c r="N29" s="802">
        <v>4</v>
      </c>
      <c r="O29" s="803">
        <v>2290</v>
      </c>
      <c r="P29" s="804">
        <v>7</v>
      </c>
      <c r="Q29" s="805">
        <v>515</v>
      </c>
      <c r="R29" s="802">
        <v>6</v>
      </c>
      <c r="S29" s="803">
        <v>2470</v>
      </c>
      <c r="T29" s="801">
        <v>4</v>
      </c>
      <c r="U29" s="826">
        <v>44</v>
      </c>
      <c r="V29" s="827">
        <v>13535</v>
      </c>
      <c r="W29" s="828">
        <v>20</v>
      </c>
    </row>
    <row r="30" spans="1:23" ht="15" x14ac:dyDescent="0.2">
      <c r="A30" s="759">
        <v>21</v>
      </c>
      <c r="B30" s="824" t="s">
        <v>442</v>
      </c>
      <c r="C30" s="793" t="s">
        <v>438</v>
      </c>
      <c r="D30" s="794">
        <v>6</v>
      </c>
      <c r="E30" s="817">
        <v>2830</v>
      </c>
      <c r="F30" s="796">
        <v>10</v>
      </c>
      <c r="G30" s="820">
        <v>0</v>
      </c>
      <c r="H30" s="804">
        <v>8</v>
      </c>
      <c r="I30" s="805">
        <v>2157</v>
      </c>
      <c r="J30" s="802">
        <v>4</v>
      </c>
      <c r="K30" s="803">
        <v>2477</v>
      </c>
      <c r="L30" s="804">
        <v>5</v>
      </c>
      <c r="M30" s="805">
        <v>830</v>
      </c>
      <c r="N30" s="802">
        <v>3</v>
      </c>
      <c r="O30" s="803">
        <v>5735</v>
      </c>
      <c r="P30" s="804">
        <v>7</v>
      </c>
      <c r="Q30" s="805">
        <v>575</v>
      </c>
      <c r="R30" s="802">
        <v>7</v>
      </c>
      <c r="S30" s="803">
        <v>1310</v>
      </c>
      <c r="T30" s="801">
        <v>5</v>
      </c>
      <c r="U30" s="826">
        <v>45</v>
      </c>
      <c r="V30" s="827">
        <v>15914</v>
      </c>
      <c r="W30" s="828">
        <v>21</v>
      </c>
    </row>
    <row r="31" spans="1:23" ht="15" x14ac:dyDescent="0.2">
      <c r="A31" s="760">
        <v>22</v>
      </c>
      <c r="B31" s="824" t="s">
        <v>432</v>
      </c>
      <c r="C31" s="793" t="s">
        <v>433</v>
      </c>
      <c r="D31" s="794">
        <v>8</v>
      </c>
      <c r="E31" s="817">
        <v>1140</v>
      </c>
      <c r="F31" s="796">
        <v>4</v>
      </c>
      <c r="G31" s="820">
        <v>4340</v>
      </c>
      <c r="H31" s="804">
        <v>4</v>
      </c>
      <c r="I31" s="805">
        <v>2021</v>
      </c>
      <c r="J31" s="802">
        <v>8</v>
      </c>
      <c r="K31" s="803">
        <v>1567</v>
      </c>
      <c r="L31" s="804">
        <v>8</v>
      </c>
      <c r="M31" s="805">
        <v>385</v>
      </c>
      <c r="N31" s="802">
        <v>7</v>
      </c>
      <c r="O31" s="803">
        <v>235</v>
      </c>
      <c r="P31" s="804">
        <v>6</v>
      </c>
      <c r="Q31" s="805">
        <v>995</v>
      </c>
      <c r="R31" s="802">
        <v>7</v>
      </c>
      <c r="S31" s="803">
        <v>2605</v>
      </c>
      <c r="T31" s="801">
        <v>4</v>
      </c>
      <c r="U31" s="826">
        <v>48</v>
      </c>
      <c r="V31" s="827">
        <v>13288</v>
      </c>
      <c r="W31" s="828">
        <v>22</v>
      </c>
    </row>
    <row r="32" spans="1:23" ht="15" x14ac:dyDescent="0.2">
      <c r="A32" s="759">
        <v>23</v>
      </c>
      <c r="B32" s="1356" t="s">
        <v>443</v>
      </c>
      <c r="C32" s="809" t="s">
        <v>433</v>
      </c>
      <c r="D32" s="810">
        <v>8</v>
      </c>
      <c r="E32" s="818">
        <v>140</v>
      </c>
      <c r="F32" s="811">
        <v>8</v>
      </c>
      <c r="G32" s="821">
        <v>1040</v>
      </c>
      <c r="H32" s="812">
        <v>7</v>
      </c>
      <c r="I32" s="813">
        <v>1065</v>
      </c>
      <c r="J32" s="814">
        <v>7</v>
      </c>
      <c r="K32" s="815">
        <v>1330</v>
      </c>
      <c r="L32" s="804">
        <v>4</v>
      </c>
      <c r="M32" s="805">
        <v>1000</v>
      </c>
      <c r="N32" s="802">
        <v>6</v>
      </c>
      <c r="O32" s="803">
        <v>260</v>
      </c>
      <c r="P32" s="804">
        <v>8</v>
      </c>
      <c r="Q32" s="805">
        <v>265</v>
      </c>
      <c r="R32" s="802">
        <v>5</v>
      </c>
      <c r="S32" s="803">
        <v>3585</v>
      </c>
      <c r="T32" s="801">
        <v>4</v>
      </c>
      <c r="U32" s="826">
        <v>49</v>
      </c>
      <c r="V32" s="827">
        <v>8685</v>
      </c>
      <c r="W32" s="828">
        <v>23</v>
      </c>
    </row>
    <row r="33" spans="1:23" ht="15" x14ac:dyDescent="0.2">
      <c r="A33" s="759">
        <v>24</v>
      </c>
      <c r="B33" s="825" t="s">
        <v>414</v>
      </c>
      <c r="C33" s="816" t="s">
        <v>185</v>
      </c>
      <c r="D33" s="804">
        <v>1</v>
      </c>
      <c r="E33" s="819">
        <v>10100</v>
      </c>
      <c r="F33" s="802">
        <v>7</v>
      </c>
      <c r="G33" s="822">
        <v>2315</v>
      </c>
      <c r="H33" s="802">
        <v>10</v>
      </c>
      <c r="I33" s="803">
        <v>0</v>
      </c>
      <c r="J33" s="804">
        <v>10</v>
      </c>
      <c r="K33" s="803">
        <v>0</v>
      </c>
      <c r="L33" s="804">
        <v>10</v>
      </c>
      <c r="M33" s="805">
        <v>0</v>
      </c>
      <c r="N33" s="802">
        <v>10</v>
      </c>
      <c r="O33" s="803">
        <v>0</v>
      </c>
      <c r="P33" s="804">
        <v>10</v>
      </c>
      <c r="Q33" s="805">
        <v>0</v>
      </c>
      <c r="R33" s="802">
        <v>10</v>
      </c>
      <c r="S33" s="803">
        <v>0</v>
      </c>
      <c r="T33" s="801">
        <v>5</v>
      </c>
      <c r="U33" s="826">
        <v>63</v>
      </c>
      <c r="V33" s="827">
        <v>12415</v>
      </c>
      <c r="W33" s="828">
        <v>24</v>
      </c>
    </row>
    <row r="34" spans="1:23" ht="15" x14ac:dyDescent="0.2">
      <c r="A34" s="760">
        <v>25</v>
      </c>
      <c r="B34" s="824" t="s">
        <v>444</v>
      </c>
      <c r="C34" s="793" t="s">
        <v>425</v>
      </c>
      <c r="D34" s="794">
        <v>10</v>
      </c>
      <c r="E34" s="817">
        <v>0</v>
      </c>
      <c r="F34" s="796">
        <v>10</v>
      </c>
      <c r="G34" s="823">
        <v>0</v>
      </c>
      <c r="H34" s="794">
        <v>10</v>
      </c>
      <c r="I34" s="795">
        <v>0</v>
      </c>
      <c r="J34" s="796">
        <v>10</v>
      </c>
      <c r="K34" s="800">
        <v>0</v>
      </c>
      <c r="L34" s="804">
        <v>7</v>
      </c>
      <c r="M34" s="805">
        <v>450</v>
      </c>
      <c r="N34" s="802">
        <v>7</v>
      </c>
      <c r="O34" s="803">
        <v>690</v>
      </c>
      <c r="P34" s="804">
        <v>10</v>
      </c>
      <c r="Q34" s="805">
        <v>0</v>
      </c>
      <c r="R34" s="802">
        <v>10</v>
      </c>
      <c r="S34" s="803">
        <v>0</v>
      </c>
      <c r="T34" s="801">
        <v>5</v>
      </c>
      <c r="U34" s="826">
        <v>69</v>
      </c>
      <c r="V34" s="827">
        <v>1140</v>
      </c>
      <c r="W34" s="828">
        <v>25</v>
      </c>
    </row>
    <row r="35" spans="1:23" ht="16.5" x14ac:dyDescent="0.2">
      <c r="A35" s="759">
        <v>26</v>
      </c>
      <c r="B35" s="761"/>
      <c r="C35" s="650"/>
      <c r="D35" s="605"/>
      <c r="E35" s="606"/>
      <c r="F35" s="603"/>
      <c r="G35" s="604"/>
      <c r="H35" s="605"/>
      <c r="I35" s="606"/>
      <c r="J35" s="603"/>
      <c r="K35" s="604"/>
      <c r="L35" s="605"/>
      <c r="M35" s="606"/>
      <c r="N35" s="603"/>
      <c r="O35" s="604"/>
      <c r="P35" s="605"/>
      <c r="Q35" s="606"/>
      <c r="R35" s="603"/>
      <c r="S35" s="604"/>
      <c r="T35" s="756" t="str">
        <f t="shared" ref="T35:T37" si="0">IF( ISNUMBER(AE35)=TRUE,AE35,"")</f>
        <v/>
      </c>
      <c r="U35" s="757" t="str">
        <f t="shared" ref="U35:U37" si="1">IF(ISNUMBER(D35)=TRUE,SUM(D35,F35,H35,J35,L35,N35,P35,R35)-T35,"")</f>
        <v/>
      </c>
      <c r="V35" s="758" t="str">
        <f t="shared" ref="V35:V37" si="2">IF(ISNUMBER(E35)=TRUE,SUM(E35,G35,I35,K35,M35,O35,Q35,S35),"")</f>
        <v/>
      </c>
      <c r="W35" s="613" t="str">
        <f t="shared" ref="W35:W37" si="3">IF(ISNUMBER(AC35)=TRUE,AC35,"")</f>
        <v/>
      </c>
    </row>
    <row r="36" spans="1:23" ht="16.5" x14ac:dyDescent="0.2">
      <c r="A36" s="759">
        <v>27</v>
      </c>
      <c r="B36" s="761"/>
      <c r="C36" s="650"/>
      <c r="D36" s="605"/>
      <c r="E36" s="606"/>
      <c r="F36" s="603"/>
      <c r="G36" s="604"/>
      <c r="H36" s="605"/>
      <c r="I36" s="606"/>
      <c r="J36" s="603"/>
      <c r="K36" s="604"/>
      <c r="L36" s="605"/>
      <c r="M36" s="606"/>
      <c r="N36" s="603"/>
      <c r="O36" s="604"/>
      <c r="P36" s="605"/>
      <c r="Q36" s="606"/>
      <c r="R36" s="603"/>
      <c r="S36" s="604"/>
      <c r="T36" s="756" t="str">
        <f t="shared" si="0"/>
        <v/>
      </c>
      <c r="U36" s="757" t="str">
        <f t="shared" si="1"/>
        <v/>
      </c>
      <c r="V36" s="758" t="str">
        <f t="shared" si="2"/>
        <v/>
      </c>
      <c r="W36" s="613" t="str">
        <f t="shared" si="3"/>
        <v/>
      </c>
    </row>
    <row r="37" spans="1:23" ht="17.25" thickBot="1" x14ac:dyDescent="0.25">
      <c r="A37" s="762">
        <v>40</v>
      </c>
      <c r="B37" s="763"/>
      <c r="C37" s="764"/>
      <c r="D37" s="765"/>
      <c r="E37" s="766"/>
      <c r="F37" s="767"/>
      <c r="G37" s="768"/>
      <c r="H37" s="765"/>
      <c r="I37" s="766"/>
      <c r="J37" s="767"/>
      <c r="K37" s="768"/>
      <c r="L37" s="765"/>
      <c r="M37" s="766"/>
      <c r="N37" s="767"/>
      <c r="O37" s="768"/>
      <c r="P37" s="765"/>
      <c r="Q37" s="766"/>
      <c r="R37" s="767"/>
      <c r="S37" s="768"/>
      <c r="T37" s="769" t="str">
        <f t="shared" si="0"/>
        <v/>
      </c>
      <c r="U37" s="770" t="str">
        <f t="shared" si="1"/>
        <v/>
      </c>
      <c r="V37" s="771" t="str">
        <f t="shared" si="2"/>
        <v/>
      </c>
      <c r="W37" s="772" t="str">
        <f t="shared" si="3"/>
        <v/>
      </c>
    </row>
    <row r="38" spans="1:23" ht="13.5" thickTop="1" x14ac:dyDescent="0.2"/>
  </sheetData>
  <sortState xmlns:xlrd2="http://schemas.microsoft.com/office/spreadsheetml/2017/richdata2" ref="B10:V34">
    <sortCondition ref="U10:U34"/>
    <sortCondition descending="1" ref="V10:V34"/>
  </sortState>
  <mergeCells count="20"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  <mergeCell ref="A5:A7"/>
    <mergeCell ref="B5:B7"/>
    <mergeCell ref="C5:C7"/>
    <mergeCell ref="D5:E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37" xr:uid="{09F58495-7DEA-42EB-AFC8-A265428E5D5E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51E21-1ED1-4F23-93BF-9C4CB87411D6}">
  <dimension ref="A1:V22"/>
  <sheetViews>
    <sheetView workbookViewId="0">
      <selection activeCell="W10" sqref="W10"/>
    </sheetView>
  </sheetViews>
  <sheetFormatPr defaultRowHeight="12.75" x14ac:dyDescent="0.2"/>
  <cols>
    <col min="1" max="1" width="5" customWidth="1"/>
    <col min="2" max="2" width="20.7109375" customWidth="1"/>
    <col min="3" max="3" width="20" customWidth="1"/>
    <col min="4" max="4" width="4.7109375" customWidth="1"/>
    <col min="5" max="5" width="7.5703125" customWidth="1"/>
    <col min="6" max="6" width="4.7109375" customWidth="1"/>
    <col min="7" max="7" width="7.7109375" customWidth="1"/>
    <col min="8" max="8" width="4.85546875" customWidth="1"/>
    <col min="9" max="9" width="7.7109375" customWidth="1"/>
    <col min="10" max="10" width="4.7109375" customWidth="1"/>
    <col min="11" max="11" width="7.7109375" customWidth="1"/>
    <col min="12" max="12" width="4.7109375" customWidth="1"/>
    <col min="13" max="13" width="7.5703125" customWidth="1"/>
    <col min="14" max="14" width="4.7109375" customWidth="1"/>
    <col min="15" max="15" width="7.7109375" customWidth="1"/>
    <col min="16" max="16" width="4.85546875" customWidth="1"/>
    <col min="17" max="17" width="7.7109375" customWidth="1"/>
    <col min="18" max="18" width="4.7109375" customWidth="1"/>
    <col min="19" max="19" width="7.7109375" customWidth="1"/>
    <col min="20" max="20" width="4.7109375" customWidth="1"/>
    <col min="21" max="21" width="8.85546875" customWidth="1"/>
    <col min="22" max="22" width="7.85546875" customWidth="1"/>
  </cols>
  <sheetData>
    <row r="1" spans="1:22" ht="23.25" x14ac:dyDescent="0.35">
      <c r="C1" s="830"/>
      <c r="D1" s="830" t="s">
        <v>471</v>
      </c>
      <c r="E1" s="830"/>
      <c r="F1" s="830"/>
      <c r="G1" s="830"/>
      <c r="H1" s="830"/>
    </row>
    <row r="2" spans="1:22" ht="23.25" x14ac:dyDescent="0.35">
      <c r="C2" s="830"/>
      <c r="D2" s="830" t="s">
        <v>549</v>
      </c>
      <c r="E2" s="830"/>
      <c r="F2" s="830"/>
      <c r="G2" s="830"/>
      <c r="H2" s="830"/>
    </row>
    <row r="3" spans="1:22" ht="23.25" x14ac:dyDescent="0.35">
      <c r="C3" s="830"/>
      <c r="D3" s="830" t="s">
        <v>472</v>
      </c>
      <c r="E3" s="830"/>
      <c r="F3" s="830"/>
      <c r="G3" s="830"/>
      <c r="H3" s="830"/>
    </row>
    <row r="4" spans="1:22" ht="13.5" thickBot="1" x14ac:dyDescent="0.25"/>
    <row r="5" spans="1:22" ht="13.5" thickTop="1" x14ac:dyDescent="0.2">
      <c r="A5" s="1584" t="s">
        <v>4</v>
      </c>
      <c r="B5" s="1586" t="s">
        <v>27</v>
      </c>
      <c r="C5" s="1588" t="s">
        <v>5</v>
      </c>
      <c r="D5" s="1570" t="s">
        <v>6</v>
      </c>
      <c r="E5" s="1581"/>
      <c r="F5" s="1580" t="s">
        <v>7</v>
      </c>
      <c r="G5" s="1572"/>
      <c r="H5" s="1570" t="s">
        <v>8</v>
      </c>
      <c r="I5" s="1581"/>
      <c r="J5" s="1580" t="s">
        <v>9</v>
      </c>
      <c r="K5" s="1572"/>
      <c r="L5" s="1570" t="s">
        <v>10</v>
      </c>
      <c r="M5" s="1581"/>
      <c r="N5" s="1580" t="s">
        <v>11</v>
      </c>
      <c r="O5" s="1572"/>
      <c r="P5" s="1570" t="s">
        <v>12</v>
      </c>
      <c r="Q5" s="1581"/>
      <c r="R5" s="1580" t="s">
        <v>13</v>
      </c>
      <c r="S5" s="1572"/>
      <c r="T5" s="1590" t="s">
        <v>18</v>
      </c>
      <c r="U5" s="1591"/>
      <c r="V5" s="1592"/>
    </row>
    <row r="6" spans="1:22" ht="33" customHeight="1" x14ac:dyDescent="0.2">
      <c r="A6" s="1585"/>
      <c r="B6" s="1587"/>
      <c r="C6" s="1589"/>
      <c r="D6" s="1576" t="s">
        <v>562</v>
      </c>
      <c r="E6" s="1577"/>
      <c r="F6" s="1582" t="s">
        <v>561</v>
      </c>
      <c r="G6" s="1583"/>
      <c r="H6" s="1582" t="s">
        <v>401</v>
      </c>
      <c r="I6" s="1583"/>
      <c r="J6" s="1582" t="s">
        <v>402</v>
      </c>
      <c r="K6" s="1583"/>
      <c r="L6" s="1576" t="s">
        <v>563</v>
      </c>
      <c r="M6" s="1577"/>
      <c r="N6" s="1582" t="s">
        <v>564</v>
      </c>
      <c r="O6" s="1583"/>
      <c r="P6" s="1576" t="s">
        <v>604</v>
      </c>
      <c r="Q6" s="1577"/>
      <c r="R6" s="1582" t="s">
        <v>605</v>
      </c>
      <c r="S6" s="1583"/>
      <c r="T6" s="1593"/>
      <c r="U6" s="1594"/>
      <c r="V6" s="1595"/>
    </row>
    <row r="7" spans="1:22" ht="14.25" customHeight="1" x14ac:dyDescent="0.2">
      <c r="A7" s="1585"/>
      <c r="B7" s="1587"/>
      <c r="C7" s="1589"/>
      <c r="D7" s="831"/>
      <c r="E7" s="832"/>
      <c r="F7" s="831"/>
      <c r="G7" s="833"/>
      <c r="H7" s="743"/>
      <c r="I7" s="832"/>
      <c r="J7" s="831"/>
      <c r="K7" s="833"/>
      <c r="L7" s="743"/>
      <c r="M7" s="832"/>
      <c r="N7" s="831"/>
      <c r="O7" s="834"/>
      <c r="P7" s="743"/>
      <c r="Q7" s="832"/>
      <c r="R7" s="831"/>
      <c r="S7" s="833"/>
      <c r="T7" s="743"/>
      <c r="U7" s="745"/>
      <c r="V7" s="746"/>
    </row>
    <row r="8" spans="1:22" ht="12" customHeight="1" x14ac:dyDescent="0.2">
      <c r="A8" s="747"/>
      <c r="B8" s="748"/>
      <c r="C8" s="749"/>
      <c r="D8" s="778" t="s">
        <v>19</v>
      </c>
      <c r="E8" s="779" t="s">
        <v>20</v>
      </c>
      <c r="F8" s="778" t="s">
        <v>19</v>
      </c>
      <c r="G8" s="780" t="s">
        <v>20</v>
      </c>
      <c r="H8" s="781" t="s">
        <v>19</v>
      </c>
      <c r="I8" s="779" t="s">
        <v>20</v>
      </c>
      <c r="J8" s="778" t="s">
        <v>19</v>
      </c>
      <c r="K8" s="780" t="s">
        <v>20</v>
      </c>
      <c r="L8" s="781" t="s">
        <v>19</v>
      </c>
      <c r="M8" s="779" t="s">
        <v>20</v>
      </c>
      <c r="N8" s="778" t="s">
        <v>19</v>
      </c>
      <c r="O8" s="782" t="s">
        <v>20</v>
      </c>
      <c r="P8" s="781" t="s">
        <v>19</v>
      </c>
      <c r="Q8" s="779" t="s">
        <v>20</v>
      </c>
      <c r="R8" s="778" t="s">
        <v>19</v>
      </c>
      <c r="S8" s="780" t="s">
        <v>20</v>
      </c>
      <c r="T8" s="781" t="s">
        <v>19</v>
      </c>
      <c r="U8" s="789" t="s">
        <v>21</v>
      </c>
      <c r="V8" s="887" t="s">
        <v>22</v>
      </c>
    </row>
    <row r="9" spans="1:22" ht="10.5" customHeight="1" thickBot="1" x14ac:dyDescent="0.25">
      <c r="A9" s="751"/>
      <c r="B9" s="874"/>
      <c r="C9" s="753"/>
      <c r="D9" s="875"/>
      <c r="E9" s="876"/>
      <c r="F9" s="875"/>
      <c r="G9" s="877"/>
      <c r="H9" s="875"/>
      <c r="I9" s="876"/>
      <c r="J9" s="875"/>
      <c r="K9" s="877"/>
      <c r="L9" s="875"/>
      <c r="M9" s="876"/>
      <c r="N9" s="875"/>
      <c r="O9" s="877"/>
      <c r="P9" s="875"/>
      <c r="Q9" s="876"/>
      <c r="R9" s="875"/>
      <c r="S9" s="877"/>
      <c r="T9" s="875"/>
      <c r="U9" s="880"/>
      <c r="V9" s="754"/>
    </row>
    <row r="10" spans="1:22" ht="17.25" thickTop="1" x14ac:dyDescent="0.2">
      <c r="A10" s="760">
        <v>1</v>
      </c>
      <c r="B10" s="631" t="s">
        <v>550</v>
      </c>
      <c r="C10" s="882" t="s">
        <v>590</v>
      </c>
      <c r="D10" s="601">
        <v>1</v>
      </c>
      <c r="E10" s="602">
        <v>5700</v>
      </c>
      <c r="F10" s="599">
        <v>2</v>
      </c>
      <c r="G10" s="883">
        <v>7420</v>
      </c>
      <c r="H10" s="601">
        <v>3</v>
      </c>
      <c r="I10" s="602">
        <v>1790</v>
      </c>
      <c r="J10" s="599">
        <v>5</v>
      </c>
      <c r="K10" s="600">
        <v>2107</v>
      </c>
      <c r="L10" s="601">
        <v>1</v>
      </c>
      <c r="M10" s="602">
        <v>4016</v>
      </c>
      <c r="N10" s="599">
        <v>4</v>
      </c>
      <c r="O10" s="600">
        <v>2005</v>
      </c>
      <c r="P10" s="601">
        <v>4</v>
      </c>
      <c r="Q10" s="602">
        <v>5140</v>
      </c>
      <c r="R10" s="599">
        <v>5</v>
      </c>
      <c r="S10" s="600">
        <v>5816</v>
      </c>
      <c r="T10" s="865">
        <f t="shared" ref="T10:T19" si="0">D10+F10+H10+J10+L10+N10+P10+R10</f>
        <v>25</v>
      </c>
      <c r="U10" s="615">
        <f t="shared" ref="U10:U19" si="1">E10+G10+I10+K10+M10+O10+Q10+S10</f>
        <v>33994</v>
      </c>
      <c r="V10" s="886">
        <v>1</v>
      </c>
    </row>
    <row r="11" spans="1:22" ht="16.5" x14ac:dyDescent="0.2">
      <c r="A11" s="759">
        <v>2</v>
      </c>
      <c r="B11" s="632" t="s">
        <v>592</v>
      </c>
      <c r="C11" s="650" t="s">
        <v>553</v>
      </c>
      <c r="D11" s="605">
        <v>6</v>
      </c>
      <c r="E11" s="606">
        <v>2860</v>
      </c>
      <c r="F11" s="603">
        <v>1</v>
      </c>
      <c r="G11" s="604">
        <v>8525</v>
      </c>
      <c r="H11" s="605">
        <v>6</v>
      </c>
      <c r="I11" s="606">
        <v>1529</v>
      </c>
      <c r="J11" s="603">
        <v>1</v>
      </c>
      <c r="K11" s="604">
        <v>3141</v>
      </c>
      <c r="L11" s="605">
        <v>4</v>
      </c>
      <c r="M11" s="606">
        <v>1296</v>
      </c>
      <c r="N11" s="603">
        <v>2</v>
      </c>
      <c r="O11" s="604">
        <v>7758</v>
      </c>
      <c r="P11" s="605">
        <v>6</v>
      </c>
      <c r="Q11" s="606">
        <v>4472</v>
      </c>
      <c r="R11" s="603">
        <v>2</v>
      </c>
      <c r="S11" s="604">
        <v>6597</v>
      </c>
      <c r="T11" s="865">
        <f t="shared" si="0"/>
        <v>28</v>
      </c>
      <c r="U11" s="615">
        <f t="shared" si="1"/>
        <v>36178</v>
      </c>
      <c r="V11" s="886">
        <v>2</v>
      </c>
    </row>
    <row r="12" spans="1:22" ht="16.5" x14ac:dyDescent="0.2">
      <c r="A12" s="759">
        <v>3</v>
      </c>
      <c r="B12" s="632" t="s">
        <v>556</v>
      </c>
      <c r="C12" s="650" t="s">
        <v>593</v>
      </c>
      <c r="D12" s="605">
        <v>4</v>
      </c>
      <c r="E12" s="606">
        <v>4520</v>
      </c>
      <c r="F12" s="603">
        <v>7</v>
      </c>
      <c r="G12" s="604">
        <v>3440</v>
      </c>
      <c r="H12" s="605">
        <v>5</v>
      </c>
      <c r="I12" s="606">
        <v>1541</v>
      </c>
      <c r="J12" s="603">
        <v>6</v>
      </c>
      <c r="K12" s="604">
        <v>1931</v>
      </c>
      <c r="L12" s="605">
        <v>3</v>
      </c>
      <c r="M12" s="606">
        <v>1943</v>
      </c>
      <c r="N12" s="603">
        <v>3</v>
      </c>
      <c r="O12" s="604">
        <v>2095</v>
      </c>
      <c r="P12" s="605">
        <v>2</v>
      </c>
      <c r="Q12" s="606">
        <v>6400</v>
      </c>
      <c r="R12" s="603">
        <v>1</v>
      </c>
      <c r="S12" s="604">
        <v>7246</v>
      </c>
      <c r="T12" s="865">
        <f t="shared" si="0"/>
        <v>31</v>
      </c>
      <c r="U12" s="615">
        <f t="shared" si="1"/>
        <v>29116</v>
      </c>
      <c r="V12" s="886">
        <v>3</v>
      </c>
    </row>
    <row r="13" spans="1:22" ht="16.5" x14ac:dyDescent="0.2">
      <c r="A13" s="760">
        <v>4</v>
      </c>
      <c r="B13" s="632" t="s">
        <v>591</v>
      </c>
      <c r="C13" s="650" t="s">
        <v>554</v>
      </c>
      <c r="D13" s="605">
        <v>2</v>
      </c>
      <c r="E13" s="606">
        <v>5665</v>
      </c>
      <c r="F13" s="603">
        <v>6</v>
      </c>
      <c r="G13" s="604">
        <v>4530</v>
      </c>
      <c r="H13" s="605">
        <v>2</v>
      </c>
      <c r="I13" s="606">
        <v>1883</v>
      </c>
      <c r="J13" s="603">
        <v>3</v>
      </c>
      <c r="K13" s="604">
        <v>2565</v>
      </c>
      <c r="L13" s="605">
        <v>2</v>
      </c>
      <c r="M13" s="606">
        <v>2179</v>
      </c>
      <c r="N13" s="603">
        <v>9</v>
      </c>
      <c r="O13" s="604">
        <v>313</v>
      </c>
      <c r="P13" s="605">
        <v>3</v>
      </c>
      <c r="Q13" s="606">
        <v>5180</v>
      </c>
      <c r="R13" s="603">
        <v>4</v>
      </c>
      <c r="S13" s="604">
        <v>5854</v>
      </c>
      <c r="T13" s="865">
        <f t="shared" si="0"/>
        <v>31</v>
      </c>
      <c r="U13" s="615">
        <f t="shared" si="1"/>
        <v>28169</v>
      </c>
      <c r="V13" s="886">
        <v>4</v>
      </c>
    </row>
    <row r="14" spans="1:22" ht="16.5" x14ac:dyDescent="0.2">
      <c r="A14" s="759">
        <v>5</v>
      </c>
      <c r="B14" s="632" t="s">
        <v>555</v>
      </c>
      <c r="C14" s="650" t="s">
        <v>409</v>
      </c>
      <c r="D14" s="605">
        <v>5</v>
      </c>
      <c r="E14" s="606">
        <v>3555</v>
      </c>
      <c r="F14" s="603">
        <v>5</v>
      </c>
      <c r="G14" s="604">
        <v>4785</v>
      </c>
      <c r="H14" s="605">
        <v>4</v>
      </c>
      <c r="I14" s="606">
        <v>1703</v>
      </c>
      <c r="J14" s="603">
        <v>4</v>
      </c>
      <c r="K14" s="604">
        <v>2189</v>
      </c>
      <c r="L14" s="605">
        <v>7</v>
      </c>
      <c r="M14" s="606">
        <v>902</v>
      </c>
      <c r="N14" s="603">
        <v>1</v>
      </c>
      <c r="O14" s="604">
        <v>10219</v>
      </c>
      <c r="P14" s="605">
        <v>1</v>
      </c>
      <c r="Q14" s="606">
        <v>7716</v>
      </c>
      <c r="R14" s="603">
        <v>6</v>
      </c>
      <c r="S14" s="604">
        <v>5426</v>
      </c>
      <c r="T14" s="865">
        <f t="shared" si="0"/>
        <v>33</v>
      </c>
      <c r="U14" s="615">
        <f t="shared" si="1"/>
        <v>36495</v>
      </c>
      <c r="V14" s="886">
        <v>5</v>
      </c>
    </row>
    <row r="15" spans="1:22" ht="16.5" x14ac:dyDescent="0.2">
      <c r="A15" s="759">
        <v>6</v>
      </c>
      <c r="B15" s="632" t="s">
        <v>560</v>
      </c>
      <c r="C15" s="650" t="s">
        <v>594</v>
      </c>
      <c r="D15" s="605">
        <v>9</v>
      </c>
      <c r="E15" s="606">
        <v>1945</v>
      </c>
      <c r="F15" s="603">
        <v>10</v>
      </c>
      <c r="G15" s="604">
        <v>1800</v>
      </c>
      <c r="H15" s="605">
        <v>1</v>
      </c>
      <c r="I15" s="606">
        <v>1938</v>
      </c>
      <c r="J15" s="603">
        <v>8</v>
      </c>
      <c r="K15" s="604">
        <v>1592</v>
      </c>
      <c r="L15" s="605">
        <v>5</v>
      </c>
      <c r="M15" s="606">
        <v>1038</v>
      </c>
      <c r="N15" s="603">
        <v>6</v>
      </c>
      <c r="O15" s="604">
        <v>1232</v>
      </c>
      <c r="P15" s="605">
        <v>5</v>
      </c>
      <c r="Q15" s="606">
        <v>4973</v>
      </c>
      <c r="R15" s="603">
        <v>8</v>
      </c>
      <c r="S15" s="604">
        <v>4751</v>
      </c>
      <c r="T15" s="865">
        <f t="shared" si="0"/>
        <v>52</v>
      </c>
      <c r="U15" s="615">
        <f t="shared" si="1"/>
        <v>19269</v>
      </c>
      <c r="V15" s="886">
        <v>6</v>
      </c>
    </row>
    <row r="16" spans="1:22" ht="16.5" x14ac:dyDescent="0.2">
      <c r="A16" s="760">
        <v>7</v>
      </c>
      <c r="B16" s="632" t="s">
        <v>551</v>
      </c>
      <c r="C16" s="650" t="s">
        <v>552</v>
      </c>
      <c r="D16" s="605">
        <v>3</v>
      </c>
      <c r="E16" s="606">
        <v>4685</v>
      </c>
      <c r="F16" s="603">
        <v>3</v>
      </c>
      <c r="G16" s="604">
        <v>7115</v>
      </c>
      <c r="H16" s="605">
        <v>7</v>
      </c>
      <c r="I16" s="606">
        <v>1507</v>
      </c>
      <c r="J16" s="603">
        <v>9</v>
      </c>
      <c r="K16" s="604">
        <v>1564</v>
      </c>
      <c r="L16" s="605">
        <v>9</v>
      </c>
      <c r="M16" s="606">
        <v>258</v>
      </c>
      <c r="N16" s="603">
        <v>8</v>
      </c>
      <c r="O16" s="604">
        <v>378</v>
      </c>
      <c r="P16" s="605">
        <v>9</v>
      </c>
      <c r="Q16" s="606">
        <v>2372</v>
      </c>
      <c r="R16" s="603">
        <v>9</v>
      </c>
      <c r="S16" s="604">
        <v>3616</v>
      </c>
      <c r="T16" s="865">
        <f t="shared" si="0"/>
        <v>57</v>
      </c>
      <c r="U16" s="615">
        <f t="shared" si="1"/>
        <v>21495</v>
      </c>
      <c r="V16" s="886">
        <v>7</v>
      </c>
    </row>
    <row r="17" spans="1:22" ht="16.5" x14ac:dyDescent="0.2">
      <c r="A17" s="759">
        <v>8</v>
      </c>
      <c r="B17" s="632" t="s">
        <v>558</v>
      </c>
      <c r="C17" s="650" t="s">
        <v>438</v>
      </c>
      <c r="D17" s="605">
        <v>8</v>
      </c>
      <c r="E17" s="606">
        <v>2265</v>
      </c>
      <c r="F17" s="603">
        <v>8</v>
      </c>
      <c r="G17" s="604">
        <v>2830</v>
      </c>
      <c r="H17" s="605">
        <v>8</v>
      </c>
      <c r="I17" s="606">
        <v>1454</v>
      </c>
      <c r="J17" s="603">
        <v>2</v>
      </c>
      <c r="K17" s="604">
        <v>2651</v>
      </c>
      <c r="L17" s="605">
        <v>11</v>
      </c>
      <c r="M17" s="606"/>
      <c r="N17" s="603">
        <v>11</v>
      </c>
      <c r="O17" s="600"/>
      <c r="P17" s="605">
        <v>8</v>
      </c>
      <c r="Q17" s="606">
        <v>2722</v>
      </c>
      <c r="R17" s="603">
        <v>3</v>
      </c>
      <c r="S17" s="604">
        <v>6589</v>
      </c>
      <c r="T17" s="865">
        <f t="shared" si="0"/>
        <v>59</v>
      </c>
      <c r="U17" s="615">
        <f t="shared" si="1"/>
        <v>18511</v>
      </c>
      <c r="V17" s="886">
        <v>8</v>
      </c>
    </row>
    <row r="18" spans="1:22" ht="16.5" x14ac:dyDescent="0.2">
      <c r="A18" s="759">
        <v>9</v>
      </c>
      <c r="B18" s="632" t="s">
        <v>595</v>
      </c>
      <c r="C18" s="650" t="s">
        <v>557</v>
      </c>
      <c r="D18" s="605">
        <v>10</v>
      </c>
      <c r="E18" s="606">
        <v>1065</v>
      </c>
      <c r="F18" s="603">
        <v>4</v>
      </c>
      <c r="G18" s="604">
        <v>6330</v>
      </c>
      <c r="H18" s="605">
        <v>10</v>
      </c>
      <c r="I18" s="606">
        <v>659</v>
      </c>
      <c r="J18" s="603">
        <v>7</v>
      </c>
      <c r="K18" s="604">
        <v>1725</v>
      </c>
      <c r="L18" s="605">
        <v>8</v>
      </c>
      <c r="M18" s="606">
        <v>727</v>
      </c>
      <c r="N18" s="603">
        <v>7</v>
      </c>
      <c r="O18" s="604">
        <v>918</v>
      </c>
      <c r="P18" s="605">
        <v>7</v>
      </c>
      <c r="Q18" s="606">
        <v>4001</v>
      </c>
      <c r="R18" s="603">
        <v>7</v>
      </c>
      <c r="S18" s="604">
        <v>5050</v>
      </c>
      <c r="T18" s="865">
        <f t="shared" si="0"/>
        <v>60</v>
      </c>
      <c r="U18" s="615">
        <f t="shared" si="1"/>
        <v>20475</v>
      </c>
      <c r="V18" s="886">
        <v>9</v>
      </c>
    </row>
    <row r="19" spans="1:22" ht="16.5" x14ac:dyDescent="0.2">
      <c r="A19" s="760">
        <v>10</v>
      </c>
      <c r="B19" s="632" t="s">
        <v>559</v>
      </c>
      <c r="C19" s="650" t="s">
        <v>557</v>
      </c>
      <c r="D19" s="605">
        <v>7</v>
      </c>
      <c r="E19" s="606">
        <v>2310</v>
      </c>
      <c r="F19" s="603">
        <v>9</v>
      </c>
      <c r="G19" s="604">
        <v>2330</v>
      </c>
      <c r="H19" s="605">
        <v>9</v>
      </c>
      <c r="I19" s="606">
        <v>675</v>
      </c>
      <c r="J19" s="603">
        <v>10</v>
      </c>
      <c r="K19" s="604">
        <v>1430</v>
      </c>
      <c r="L19" s="605">
        <v>6</v>
      </c>
      <c r="M19" s="606">
        <v>941</v>
      </c>
      <c r="N19" s="603">
        <v>5</v>
      </c>
      <c r="O19" s="604">
        <v>1584</v>
      </c>
      <c r="P19" s="605">
        <v>11</v>
      </c>
      <c r="Q19" s="606"/>
      <c r="R19" s="603">
        <v>11</v>
      </c>
      <c r="S19" s="604"/>
      <c r="T19" s="865">
        <f t="shared" si="0"/>
        <v>68</v>
      </c>
      <c r="U19" s="615">
        <f t="shared" si="1"/>
        <v>9270</v>
      </c>
      <c r="V19" s="886">
        <v>10</v>
      </c>
    </row>
    <row r="20" spans="1:22" ht="16.5" x14ac:dyDescent="0.2">
      <c r="A20" s="759">
        <v>11</v>
      </c>
      <c r="B20" s="761" t="s">
        <v>115</v>
      </c>
      <c r="C20" s="650" t="s">
        <v>115</v>
      </c>
      <c r="D20" s="605" t="s">
        <v>115</v>
      </c>
      <c r="E20" s="606" t="s">
        <v>115</v>
      </c>
      <c r="F20" s="603" t="s">
        <v>115</v>
      </c>
      <c r="G20" s="604" t="s">
        <v>115</v>
      </c>
      <c r="H20" s="605" t="s">
        <v>115</v>
      </c>
      <c r="I20" s="606" t="s">
        <v>115</v>
      </c>
      <c r="J20" s="603" t="s">
        <v>115</v>
      </c>
      <c r="K20" s="604" t="s">
        <v>115</v>
      </c>
      <c r="L20" s="605" t="s">
        <v>115</v>
      </c>
      <c r="M20" s="606" t="s">
        <v>115</v>
      </c>
      <c r="N20" s="603" t="s">
        <v>115</v>
      </c>
      <c r="O20" s="604" t="s">
        <v>115</v>
      </c>
      <c r="P20" s="605" t="s">
        <v>115</v>
      </c>
      <c r="Q20" s="606" t="s">
        <v>115</v>
      </c>
      <c r="R20" s="603" t="s">
        <v>115</v>
      </c>
      <c r="S20" s="604" t="s">
        <v>115</v>
      </c>
      <c r="T20" s="757" t="str">
        <f t="shared" ref="T20:U20" si="2">IF(ISNUMBER(D20)=TRUE,SUM(D20,F20,H20,J20,L20,N20,P20,R20),"")</f>
        <v/>
      </c>
      <c r="U20" s="758" t="str">
        <f t="shared" si="2"/>
        <v/>
      </c>
      <c r="V20" s="613" t="str">
        <f t="shared" ref="V20" si="3">IF(ISNUMBER(AB20)=TRUE,AB20,"")</f>
        <v/>
      </c>
    </row>
    <row r="21" spans="1:22" ht="17.25" thickBot="1" x14ac:dyDescent="0.25">
      <c r="A21" s="762">
        <v>12</v>
      </c>
      <c r="B21" s="763"/>
      <c r="C21" s="764"/>
      <c r="D21" s="765"/>
      <c r="E21" s="766"/>
      <c r="F21" s="767"/>
      <c r="G21" s="768"/>
      <c r="H21" s="765"/>
      <c r="I21" s="766"/>
      <c r="J21" s="767"/>
      <c r="K21" s="768"/>
      <c r="L21" s="765"/>
      <c r="M21" s="766"/>
      <c r="N21" s="767"/>
      <c r="O21" s="768"/>
      <c r="P21" s="765"/>
      <c r="Q21" s="766"/>
      <c r="R21" s="767"/>
      <c r="S21" s="768"/>
      <c r="T21" s="891" t="str">
        <f t="shared" ref="T21:U21" si="4">IF(ISNUMBER(D21)=TRUE,SUM(D21,F21,H21,J21,L21,N21,P21,R21),"")</f>
        <v/>
      </c>
      <c r="U21" s="771" t="str">
        <f t="shared" si="4"/>
        <v/>
      </c>
      <c r="V21" s="772" t="str">
        <f t="shared" ref="V21" si="5">IF(ISNUMBER(AB21)=TRUE,AB21,"")</f>
        <v/>
      </c>
    </row>
    <row r="22" spans="1:22" ht="13.5" thickTop="1" x14ac:dyDescent="0.2"/>
  </sheetData>
  <sortState xmlns:xlrd2="http://schemas.microsoft.com/office/spreadsheetml/2017/richdata2" ref="B10:U19">
    <sortCondition ref="T10:T19"/>
    <sortCondition descending="1" ref="U10:U19"/>
  </sortState>
  <mergeCells count="20">
    <mergeCell ref="H5:I5"/>
    <mergeCell ref="D6:E6"/>
    <mergeCell ref="F6:G6"/>
    <mergeCell ref="H6:I6"/>
    <mergeCell ref="A5:A7"/>
    <mergeCell ref="B5:B7"/>
    <mergeCell ref="C5:C7"/>
    <mergeCell ref="D5:E5"/>
    <mergeCell ref="F5:G5"/>
    <mergeCell ref="T5:V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21" xr:uid="{079CD7B3-2D3B-405E-8416-78D33B9A5AE6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0FD8-62BC-4F3C-85D7-F53E5F9992D6}">
  <dimension ref="A1:S28"/>
  <sheetViews>
    <sheetView topLeftCell="A4" workbookViewId="0">
      <selection activeCell="T6" sqref="T6"/>
    </sheetView>
  </sheetViews>
  <sheetFormatPr defaultRowHeight="12.75" x14ac:dyDescent="0.2"/>
  <cols>
    <col min="1" max="1" width="5.42578125" customWidth="1"/>
    <col min="2" max="2" width="22.28515625" customWidth="1"/>
    <col min="3" max="3" width="4.5703125" customWidth="1"/>
    <col min="4" max="4" width="8.7109375" customWidth="1"/>
    <col min="5" max="5" width="8.85546875" customWidth="1"/>
    <col min="6" max="6" width="4.7109375" customWidth="1"/>
    <col min="7" max="7" width="8.85546875" customWidth="1"/>
    <col min="8" max="8" width="8.42578125" customWidth="1"/>
    <col min="9" max="9" width="4.7109375" customWidth="1"/>
    <col min="10" max="10" width="8.7109375" customWidth="1"/>
    <col min="11" max="11" width="8.85546875" customWidth="1"/>
    <col min="12" max="12" width="4.85546875" customWidth="1"/>
    <col min="13" max="13" width="8.5703125" customWidth="1"/>
    <col min="14" max="14" width="8.7109375" customWidth="1"/>
    <col min="15" max="15" width="4.85546875" customWidth="1"/>
    <col min="16" max="17" width="8.85546875" customWidth="1"/>
    <col min="18" max="18" width="8.5703125" customWidth="1"/>
    <col min="19" max="19" width="9" customWidth="1"/>
  </cols>
  <sheetData>
    <row r="1" spans="1:19" ht="23.25" x14ac:dyDescent="0.35">
      <c r="F1" s="830" t="s">
        <v>565</v>
      </c>
      <c r="G1" s="830"/>
      <c r="H1" s="830"/>
      <c r="I1" s="830"/>
      <c r="J1" s="830"/>
      <c r="K1" s="830"/>
      <c r="L1" s="830"/>
      <c r="M1" s="830"/>
      <c r="N1" s="830"/>
      <c r="O1" s="830"/>
      <c r="P1" s="830"/>
    </row>
    <row r="2" spans="1:19" ht="23.25" x14ac:dyDescent="0.35">
      <c r="D2" s="113"/>
      <c r="E2" s="113"/>
      <c r="F2" s="892"/>
      <c r="G2" s="892"/>
      <c r="H2" s="892"/>
      <c r="I2" s="892"/>
      <c r="J2" s="7" t="s">
        <v>365</v>
      </c>
      <c r="K2" s="892"/>
      <c r="L2" s="892"/>
      <c r="M2" s="892"/>
      <c r="N2" s="892"/>
      <c r="O2" s="892"/>
      <c r="P2" s="892"/>
      <c r="Q2" s="113"/>
    </row>
    <row r="3" spans="1:19" ht="23.25" x14ac:dyDescent="0.35">
      <c r="D3" s="113"/>
      <c r="E3" s="113"/>
      <c r="F3" s="892"/>
      <c r="G3" s="892"/>
      <c r="H3" s="892"/>
      <c r="I3" s="892"/>
      <c r="J3" s="8" t="s">
        <v>3</v>
      </c>
      <c r="K3" s="892"/>
      <c r="L3" s="892"/>
      <c r="M3" s="892"/>
      <c r="N3" s="892"/>
      <c r="O3" s="892"/>
      <c r="P3" s="892"/>
      <c r="Q3" s="113"/>
    </row>
    <row r="5" spans="1:19" ht="13.5" thickBot="1" x14ac:dyDescent="0.25"/>
    <row r="6" spans="1:19" ht="14.25" thickTop="1" thickBot="1" x14ac:dyDescent="0.25">
      <c r="A6" s="1641" t="s">
        <v>101</v>
      </c>
      <c r="B6" s="1642" t="s">
        <v>110</v>
      </c>
      <c r="C6" s="1640" t="s">
        <v>6</v>
      </c>
      <c r="D6" s="1640"/>
      <c r="E6" s="1640"/>
      <c r="F6" s="1640" t="s">
        <v>7</v>
      </c>
      <c r="G6" s="1640"/>
      <c r="H6" s="1640"/>
      <c r="I6" s="1640" t="s">
        <v>8</v>
      </c>
      <c r="J6" s="1640"/>
      <c r="K6" s="1640"/>
      <c r="L6" s="1640" t="s">
        <v>589</v>
      </c>
      <c r="M6" s="1640"/>
      <c r="N6" s="1640"/>
      <c r="O6" s="1637" t="s">
        <v>18</v>
      </c>
      <c r="P6" s="1637"/>
      <c r="Q6" s="1637"/>
      <c r="R6" s="1637"/>
      <c r="S6" s="1637"/>
    </row>
    <row r="7" spans="1:19" ht="14.25" thickTop="1" thickBot="1" x14ac:dyDescent="0.25">
      <c r="A7" s="1641"/>
      <c r="B7" s="1642"/>
      <c r="C7" s="1638" t="s">
        <v>569</v>
      </c>
      <c r="D7" s="1638"/>
      <c r="E7" s="1638"/>
      <c r="F7" s="1639" t="s">
        <v>570</v>
      </c>
      <c r="G7" s="1639"/>
      <c r="H7" s="1639"/>
      <c r="I7" s="1639" t="s">
        <v>571</v>
      </c>
      <c r="J7" s="1639"/>
      <c r="K7" s="1639"/>
      <c r="L7" s="1639" t="s">
        <v>572</v>
      </c>
      <c r="M7" s="1639"/>
      <c r="N7" s="1639"/>
      <c r="O7" s="1637"/>
      <c r="P7" s="1637"/>
      <c r="Q7" s="1637"/>
      <c r="R7" s="1637"/>
      <c r="S7" s="1637"/>
    </row>
    <row r="8" spans="1:19" ht="24" thickTop="1" thickBot="1" x14ac:dyDescent="0.25">
      <c r="A8" s="1641"/>
      <c r="B8" s="1642"/>
      <c r="C8" s="915" t="s">
        <v>105</v>
      </c>
      <c r="D8" s="916" t="s">
        <v>566</v>
      </c>
      <c r="E8" s="917" t="s">
        <v>567</v>
      </c>
      <c r="F8" s="915" t="s">
        <v>105</v>
      </c>
      <c r="G8" s="916" t="s">
        <v>566</v>
      </c>
      <c r="H8" s="917" t="s">
        <v>567</v>
      </c>
      <c r="I8" s="915" t="s">
        <v>105</v>
      </c>
      <c r="J8" s="916" t="s">
        <v>566</v>
      </c>
      <c r="K8" s="917" t="s">
        <v>567</v>
      </c>
      <c r="L8" s="915" t="s">
        <v>105</v>
      </c>
      <c r="M8" s="916" t="s">
        <v>566</v>
      </c>
      <c r="N8" s="917" t="s">
        <v>567</v>
      </c>
      <c r="O8" s="915" t="s">
        <v>105</v>
      </c>
      <c r="P8" s="916" t="s">
        <v>566</v>
      </c>
      <c r="Q8" s="917" t="s">
        <v>567</v>
      </c>
      <c r="R8" s="913" t="s">
        <v>22</v>
      </c>
      <c r="S8" s="914" t="s">
        <v>568</v>
      </c>
    </row>
    <row r="9" spans="1:19" ht="10.5" customHeight="1" thickTop="1" x14ac:dyDescent="0.2">
      <c r="A9" s="893"/>
      <c r="B9" s="894"/>
      <c r="C9" s="895"/>
      <c r="D9" s="896"/>
      <c r="E9" s="897"/>
      <c r="F9" s="895"/>
      <c r="G9" s="896"/>
      <c r="H9" s="897"/>
      <c r="I9" s="895"/>
      <c r="J9" s="896"/>
      <c r="K9" s="897"/>
      <c r="L9" s="895"/>
      <c r="M9" s="896"/>
      <c r="N9" s="897"/>
      <c r="O9" s="895"/>
      <c r="P9" s="898"/>
      <c r="Q9" s="899"/>
      <c r="R9" s="919" t="s">
        <v>115</v>
      </c>
      <c r="S9" s="900"/>
    </row>
    <row r="10" spans="1:19" ht="25.5" customHeight="1" x14ac:dyDescent="0.2">
      <c r="A10" s="920">
        <v>1</v>
      </c>
      <c r="B10" s="921" t="s">
        <v>584</v>
      </c>
      <c r="C10" s="922">
        <v>7</v>
      </c>
      <c r="D10" s="923">
        <v>73.47</v>
      </c>
      <c r="E10" s="1130">
        <v>26600</v>
      </c>
      <c r="F10" s="924">
        <v>1</v>
      </c>
      <c r="G10" s="923">
        <v>593.65</v>
      </c>
      <c r="H10" s="1133">
        <v>26.1</v>
      </c>
      <c r="I10" s="924">
        <v>1</v>
      </c>
      <c r="J10" s="925">
        <v>154.1</v>
      </c>
      <c r="K10" s="1242">
        <v>22.25</v>
      </c>
      <c r="L10" s="924">
        <v>7</v>
      </c>
      <c r="M10" s="925">
        <v>287.60000000000002</v>
      </c>
      <c r="N10" s="926"/>
      <c r="O10" s="942">
        <f t="shared" ref="O10:O26" si="0">C10+F10+I10+L10</f>
        <v>16</v>
      </c>
      <c r="P10" s="943">
        <f t="shared" ref="P10:P26" si="1">(D10+G10+J10+M10)</f>
        <v>1108.8200000000002</v>
      </c>
      <c r="Q10" s="1138">
        <v>26.1</v>
      </c>
      <c r="R10" s="927">
        <v>1</v>
      </c>
      <c r="S10" s="928"/>
    </row>
    <row r="11" spans="1:19" ht="24.75" customHeight="1" x14ac:dyDescent="0.2">
      <c r="A11" s="909">
        <v>2</v>
      </c>
      <c r="B11" s="902" t="s">
        <v>574</v>
      </c>
      <c r="C11" s="903">
        <v>5</v>
      </c>
      <c r="D11" s="904">
        <v>84.3</v>
      </c>
      <c r="E11" s="1131">
        <v>13900</v>
      </c>
      <c r="F11" s="906">
        <v>4</v>
      </c>
      <c r="G11" s="904">
        <v>473.51</v>
      </c>
      <c r="H11" s="1134">
        <v>26.18</v>
      </c>
      <c r="I11" s="906">
        <v>8</v>
      </c>
      <c r="J11" s="918">
        <v>56.21</v>
      </c>
      <c r="K11" s="1243">
        <v>16.36</v>
      </c>
      <c r="L11" s="906">
        <v>2</v>
      </c>
      <c r="M11" s="918">
        <v>505.89</v>
      </c>
      <c r="N11" s="905"/>
      <c r="O11" s="944">
        <f t="shared" si="0"/>
        <v>19</v>
      </c>
      <c r="P11" s="945">
        <f t="shared" si="1"/>
        <v>1119.9099999999999</v>
      </c>
      <c r="Q11" s="1136">
        <v>26.18</v>
      </c>
      <c r="R11" s="907">
        <v>2</v>
      </c>
      <c r="S11" s="908"/>
    </row>
    <row r="12" spans="1:19" ht="25.5" customHeight="1" x14ac:dyDescent="0.2">
      <c r="A12" s="909">
        <v>3</v>
      </c>
      <c r="B12" s="902" t="s">
        <v>581</v>
      </c>
      <c r="C12" s="903">
        <v>2</v>
      </c>
      <c r="D12" s="904">
        <v>165.33</v>
      </c>
      <c r="E12" s="1131">
        <v>22440</v>
      </c>
      <c r="F12" s="906">
        <v>2</v>
      </c>
      <c r="G12" s="904">
        <v>490.3</v>
      </c>
      <c r="H12" s="1134">
        <v>27.46</v>
      </c>
      <c r="I12" s="906">
        <v>16</v>
      </c>
      <c r="J12" s="918">
        <v>10.79</v>
      </c>
      <c r="K12" s="1243">
        <v>7.44</v>
      </c>
      <c r="L12" s="906">
        <v>1</v>
      </c>
      <c r="M12" s="918">
        <v>669.62</v>
      </c>
      <c r="N12" s="905"/>
      <c r="O12" s="944">
        <f t="shared" si="0"/>
        <v>21</v>
      </c>
      <c r="P12" s="945">
        <f t="shared" si="1"/>
        <v>1336.04</v>
      </c>
      <c r="Q12" s="1136">
        <v>27.46</v>
      </c>
      <c r="R12" s="907">
        <v>3</v>
      </c>
      <c r="S12" s="908"/>
    </row>
    <row r="13" spans="1:19" ht="24.75" customHeight="1" x14ac:dyDescent="0.2">
      <c r="A13" s="909">
        <v>4</v>
      </c>
      <c r="B13" s="902" t="s">
        <v>575</v>
      </c>
      <c r="C13" s="903">
        <v>8</v>
      </c>
      <c r="D13" s="904">
        <v>68.28</v>
      </c>
      <c r="E13" s="1131">
        <v>13460</v>
      </c>
      <c r="F13" s="906">
        <v>5</v>
      </c>
      <c r="G13" s="904">
        <v>440.35</v>
      </c>
      <c r="H13" s="1134">
        <v>24.9</v>
      </c>
      <c r="I13" s="906">
        <v>3</v>
      </c>
      <c r="J13" s="918">
        <v>96.21</v>
      </c>
      <c r="K13" s="1243">
        <v>13.81</v>
      </c>
      <c r="L13" s="906">
        <v>9</v>
      </c>
      <c r="M13" s="918">
        <v>263.11</v>
      </c>
      <c r="N13" s="905"/>
      <c r="O13" s="944">
        <f t="shared" si="0"/>
        <v>25</v>
      </c>
      <c r="P13" s="945">
        <f t="shared" si="1"/>
        <v>867.95</v>
      </c>
      <c r="Q13" s="1136">
        <v>24.9</v>
      </c>
      <c r="R13" s="907">
        <v>4</v>
      </c>
      <c r="S13" s="908"/>
    </row>
    <row r="14" spans="1:19" ht="25.5" customHeight="1" x14ac:dyDescent="0.2">
      <c r="A14" s="909">
        <v>5</v>
      </c>
      <c r="B14" s="902" t="s">
        <v>580</v>
      </c>
      <c r="C14" s="903">
        <v>3</v>
      </c>
      <c r="D14" s="904">
        <v>146.94</v>
      </c>
      <c r="E14" s="1131">
        <v>20050</v>
      </c>
      <c r="F14" s="906">
        <v>10</v>
      </c>
      <c r="G14" s="904">
        <v>260.22000000000003</v>
      </c>
      <c r="H14" s="1134">
        <v>21.37</v>
      </c>
      <c r="I14" s="906">
        <v>2</v>
      </c>
      <c r="J14" s="918">
        <v>111.38</v>
      </c>
      <c r="K14" s="1243">
        <v>20.3</v>
      </c>
      <c r="L14" s="906">
        <v>11</v>
      </c>
      <c r="M14" s="918">
        <v>252.61</v>
      </c>
      <c r="N14" s="905"/>
      <c r="O14" s="944">
        <f t="shared" si="0"/>
        <v>26</v>
      </c>
      <c r="P14" s="945">
        <f t="shared" si="1"/>
        <v>771.15</v>
      </c>
      <c r="Q14" s="1136">
        <v>21.37</v>
      </c>
      <c r="R14" s="907">
        <v>5</v>
      </c>
      <c r="S14" s="908"/>
    </row>
    <row r="15" spans="1:19" ht="24.75" customHeight="1" x14ac:dyDescent="0.2">
      <c r="A15" s="901">
        <v>6</v>
      </c>
      <c r="B15" s="902" t="s">
        <v>578</v>
      </c>
      <c r="C15" s="903">
        <v>10</v>
      </c>
      <c r="D15" s="904">
        <v>53.48</v>
      </c>
      <c r="E15" s="1131">
        <v>11010</v>
      </c>
      <c r="F15" s="906">
        <v>6</v>
      </c>
      <c r="G15" s="904">
        <v>412.53</v>
      </c>
      <c r="H15" s="1134">
        <v>28.38</v>
      </c>
      <c r="I15" s="906">
        <v>6</v>
      </c>
      <c r="J15" s="918">
        <v>75.23</v>
      </c>
      <c r="K15" s="1243">
        <v>16.059999999999999</v>
      </c>
      <c r="L15" s="906">
        <v>5</v>
      </c>
      <c r="M15" s="918">
        <v>342.77</v>
      </c>
      <c r="N15" s="905"/>
      <c r="O15" s="944">
        <f t="shared" si="0"/>
        <v>27</v>
      </c>
      <c r="P15" s="945">
        <f t="shared" si="1"/>
        <v>884.01</v>
      </c>
      <c r="Q15" s="1355">
        <v>28.38</v>
      </c>
      <c r="R15" s="907">
        <v>6</v>
      </c>
      <c r="S15" s="908"/>
    </row>
    <row r="16" spans="1:19" ht="27" customHeight="1" x14ac:dyDescent="0.2">
      <c r="A16" s="909">
        <v>7</v>
      </c>
      <c r="B16" s="902" t="s">
        <v>438</v>
      </c>
      <c r="C16" s="903">
        <v>6</v>
      </c>
      <c r="D16" s="904">
        <v>82.2</v>
      </c>
      <c r="E16" s="1131">
        <v>21170</v>
      </c>
      <c r="F16" s="906">
        <v>12</v>
      </c>
      <c r="G16" s="904">
        <v>253.14</v>
      </c>
      <c r="H16" s="1134">
        <v>21.31</v>
      </c>
      <c r="I16" s="906">
        <v>4</v>
      </c>
      <c r="J16" s="918">
        <v>86.86</v>
      </c>
      <c r="K16" s="1243">
        <v>16.55</v>
      </c>
      <c r="L16" s="906">
        <v>8</v>
      </c>
      <c r="M16" s="918">
        <v>267.62</v>
      </c>
      <c r="N16" s="905"/>
      <c r="O16" s="944">
        <f t="shared" si="0"/>
        <v>30</v>
      </c>
      <c r="P16" s="945">
        <f t="shared" si="1"/>
        <v>689.81999999999994</v>
      </c>
      <c r="Q16" s="1136">
        <v>21.31</v>
      </c>
      <c r="R16" s="907">
        <v>7</v>
      </c>
      <c r="S16" s="908"/>
    </row>
    <row r="17" spans="1:19" ht="25.5" customHeight="1" x14ac:dyDescent="0.2">
      <c r="A17" s="909">
        <v>8</v>
      </c>
      <c r="B17" s="902" t="s">
        <v>577</v>
      </c>
      <c r="C17" s="903">
        <v>1</v>
      </c>
      <c r="D17" s="904">
        <v>191.05</v>
      </c>
      <c r="E17" s="1131">
        <v>19140</v>
      </c>
      <c r="F17" s="906">
        <v>15</v>
      </c>
      <c r="G17" s="904">
        <v>71.59</v>
      </c>
      <c r="H17" s="1134">
        <v>17.18</v>
      </c>
      <c r="I17" s="906">
        <v>11</v>
      </c>
      <c r="J17" s="918">
        <v>46.73</v>
      </c>
      <c r="K17" s="1243">
        <v>13.85</v>
      </c>
      <c r="L17" s="906">
        <v>4</v>
      </c>
      <c r="M17" s="918">
        <v>396.54</v>
      </c>
      <c r="N17" s="905"/>
      <c r="O17" s="944">
        <f t="shared" si="0"/>
        <v>31</v>
      </c>
      <c r="P17" s="945">
        <f t="shared" si="1"/>
        <v>705.91000000000008</v>
      </c>
      <c r="Q17" s="1131">
        <v>19140</v>
      </c>
      <c r="R17" s="907">
        <v>8</v>
      </c>
      <c r="S17" s="908"/>
    </row>
    <row r="18" spans="1:19" ht="25.5" customHeight="1" x14ac:dyDescent="0.2">
      <c r="A18" s="909">
        <v>9</v>
      </c>
      <c r="B18" s="902" t="s">
        <v>583</v>
      </c>
      <c r="C18" s="903">
        <v>11</v>
      </c>
      <c r="D18" s="904">
        <v>47.87</v>
      </c>
      <c r="E18" s="1131">
        <v>18110</v>
      </c>
      <c r="F18" s="906">
        <v>7</v>
      </c>
      <c r="G18" s="904">
        <v>366.74</v>
      </c>
      <c r="H18" s="1134">
        <v>24.43</v>
      </c>
      <c r="I18" s="906">
        <v>7</v>
      </c>
      <c r="J18" s="918">
        <v>58.05</v>
      </c>
      <c r="K18" s="1243">
        <v>14.5</v>
      </c>
      <c r="L18" s="906">
        <v>12</v>
      </c>
      <c r="M18" s="918">
        <v>249.51</v>
      </c>
      <c r="N18" s="905"/>
      <c r="O18" s="944">
        <f t="shared" si="0"/>
        <v>37</v>
      </c>
      <c r="P18" s="945">
        <f t="shared" si="1"/>
        <v>722.17000000000007</v>
      </c>
      <c r="Q18" s="1136">
        <v>24.43</v>
      </c>
      <c r="R18" s="907">
        <v>9</v>
      </c>
      <c r="S18" s="908"/>
    </row>
    <row r="19" spans="1:19" ht="25.5" customHeight="1" x14ac:dyDescent="0.2">
      <c r="A19" s="909">
        <v>10</v>
      </c>
      <c r="B19" s="902" t="s">
        <v>573</v>
      </c>
      <c r="C19" s="903">
        <v>13</v>
      </c>
      <c r="D19" s="904">
        <v>43.57</v>
      </c>
      <c r="E19" s="1131">
        <v>10980</v>
      </c>
      <c r="F19" s="906">
        <v>11</v>
      </c>
      <c r="G19" s="904">
        <v>254.26</v>
      </c>
      <c r="H19" s="1134">
        <v>20.5</v>
      </c>
      <c r="I19" s="906">
        <v>14</v>
      </c>
      <c r="J19" s="918">
        <v>26.35</v>
      </c>
      <c r="K19" s="1243">
        <v>7.13</v>
      </c>
      <c r="L19" s="906">
        <v>3</v>
      </c>
      <c r="M19" s="918">
        <v>407.88</v>
      </c>
      <c r="N19" s="905"/>
      <c r="O19" s="944">
        <f t="shared" si="0"/>
        <v>41</v>
      </c>
      <c r="P19" s="945">
        <f t="shared" si="1"/>
        <v>732.06</v>
      </c>
      <c r="Q19" s="1136">
        <v>20.5</v>
      </c>
      <c r="R19" s="907">
        <v>10</v>
      </c>
      <c r="S19" s="908"/>
    </row>
    <row r="20" spans="1:19" ht="25.5" customHeight="1" x14ac:dyDescent="0.2">
      <c r="A20" s="901">
        <v>11</v>
      </c>
      <c r="B20" s="902" t="s">
        <v>576</v>
      </c>
      <c r="C20" s="903">
        <v>14</v>
      </c>
      <c r="D20" s="904">
        <v>36.33</v>
      </c>
      <c r="E20" s="1131">
        <v>11430</v>
      </c>
      <c r="F20" s="906">
        <v>16</v>
      </c>
      <c r="G20" s="904">
        <v>63.71</v>
      </c>
      <c r="H20" s="1134">
        <v>17.489999999999998</v>
      </c>
      <c r="I20" s="906">
        <v>5</v>
      </c>
      <c r="J20" s="918">
        <v>79.89</v>
      </c>
      <c r="K20" s="1243">
        <v>10.68</v>
      </c>
      <c r="L20" s="906">
        <v>6</v>
      </c>
      <c r="M20" s="918">
        <v>333.61</v>
      </c>
      <c r="N20" s="905"/>
      <c r="O20" s="944">
        <f t="shared" si="0"/>
        <v>41</v>
      </c>
      <c r="P20" s="945">
        <f t="shared" si="1"/>
        <v>513.54</v>
      </c>
      <c r="Q20" s="1136">
        <v>17.489999999999998</v>
      </c>
      <c r="R20" s="907">
        <v>11</v>
      </c>
      <c r="S20" s="908"/>
    </row>
    <row r="21" spans="1:19" ht="25.5" customHeight="1" x14ac:dyDescent="0.2">
      <c r="A21" s="909">
        <v>12</v>
      </c>
      <c r="B21" s="902" t="s">
        <v>582</v>
      </c>
      <c r="C21" s="903">
        <v>15</v>
      </c>
      <c r="D21" s="904">
        <v>34.72</v>
      </c>
      <c r="E21" s="1131">
        <v>12200</v>
      </c>
      <c r="F21" s="906">
        <v>3</v>
      </c>
      <c r="G21" s="904">
        <v>474.19</v>
      </c>
      <c r="H21" s="1134">
        <v>22.72</v>
      </c>
      <c r="I21" s="906">
        <v>12</v>
      </c>
      <c r="J21" s="918">
        <v>42.84</v>
      </c>
      <c r="K21" s="1243">
        <v>15.22</v>
      </c>
      <c r="L21" s="906">
        <v>14</v>
      </c>
      <c r="M21" s="918">
        <v>172.79</v>
      </c>
      <c r="N21" s="905"/>
      <c r="O21" s="944">
        <f t="shared" si="0"/>
        <v>44</v>
      </c>
      <c r="P21" s="945">
        <f t="shared" si="1"/>
        <v>724.54</v>
      </c>
      <c r="Q21" s="1136">
        <v>22.72</v>
      </c>
      <c r="R21" s="907">
        <v>12</v>
      </c>
      <c r="S21" s="908"/>
    </row>
    <row r="22" spans="1:19" ht="25.5" customHeight="1" x14ac:dyDescent="0.2">
      <c r="A22" s="909">
        <v>13</v>
      </c>
      <c r="B22" s="902" t="s">
        <v>588</v>
      </c>
      <c r="C22" s="903">
        <v>9</v>
      </c>
      <c r="D22" s="904">
        <v>54.42</v>
      </c>
      <c r="E22" s="1131">
        <v>16500</v>
      </c>
      <c r="F22" s="906">
        <v>13</v>
      </c>
      <c r="G22" s="904">
        <v>164.8</v>
      </c>
      <c r="H22" s="1134">
        <v>23.96</v>
      </c>
      <c r="I22" s="906">
        <v>13</v>
      </c>
      <c r="J22" s="918">
        <v>39.49</v>
      </c>
      <c r="K22" s="1243">
        <v>9.59</v>
      </c>
      <c r="L22" s="906">
        <v>10</v>
      </c>
      <c r="M22" s="918">
        <v>253.01</v>
      </c>
      <c r="N22" s="905"/>
      <c r="O22" s="944">
        <f t="shared" si="0"/>
        <v>45</v>
      </c>
      <c r="P22" s="945">
        <f t="shared" si="1"/>
        <v>511.72</v>
      </c>
      <c r="Q22" s="1136">
        <v>23.96</v>
      </c>
      <c r="R22" s="907">
        <v>13</v>
      </c>
      <c r="S22" s="908"/>
    </row>
    <row r="23" spans="1:19" ht="25.5" customHeight="1" x14ac:dyDescent="0.2">
      <c r="A23" s="909">
        <v>14</v>
      </c>
      <c r="B23" s="902" t="s">
        <v>586</v>
      </c>
      <c r="C23" s="903">
        <v>12</v>
      </c>
      <c r="D23" s="904">
        <v>47.32</v>
      </c>
      <c r="E23" s="1131">
        <v>11110</v>
      </c>
      <c r="F23" s="906">
        <v>9</v>
      </c>
      <c r="G23" s="904">
        <v>300.63</v>
      </c>
      <c r="H23" s="1134">
        <v>22.97</v>
      </c>
      <c r="I23" s="906">
        <v>15</v>
      </c>
      <c r="J23" s="918">
        <v>19.04</v>
      </c>
      <c r="K23" s="1243">
        <v>12.71</v>
      </c>
      <c r="L23" s="906">
        <v>13</v>
      </c>
      <c r="M23" s="918">
        <v>209.46</v>
      </c>
      <c r="N23" s="905"/>
      <c r="O23" s="944">
        <f t="shared" si="0"/>
        <v>49</v>
      </c>
      <c r="P23" s="945">
        <f t="shared" si="1"/>
        <v>576.45000000000005</v>
      </c>
      <c r="Q23" s="1136">
        <v>22.97</v>
      </c>
      <c r="R23" s="907">
        <v>14</v>
      </c>
      <c r="S23" s="908"/>
    </row>
    <row r="24" spans="1:19" ht="25.5" customHeight="1" x14ac:dyDescent="0.2">
      <c r="A24" s="909">
        <v>15</v>
      </c>
      <c r="B24" s="902" t="s">
        <v>585</v>
      </c>
      <c r="C24" s="903">
        <v>16</v>
      </c>
      <c r="D24" s="904">
        <v>26.25</v>
      </c>
      <c r="E24" s="1131">
        <v>9500</v>
      </c>
      <c r="F24" s="906">
        <v>8</v>
      </c>
      <c r="G24" s="904">
        <v>300.69</v>
      </c>
      <c r="H24" s="1134">
        <v>23.26</v>
      </c>
      <c r="I24" s="906">
        <v>9</v>
      </c>
      <c r="J24" s="918">
        <v>54.24</v>
      </c>
      <c r="K24" s="1243">
        <v>15.57</v>
      </c>
      <c r="L24" s="906">
        <v>18</v>
      </c>
      <c r="M24" s="918"/>
      <c r="N24" s="905"/>
      <c r="O24" s="944">
        <f t="shared" si="0"/>
        <v>51</v>
      </c>
      <c r="P24" s="945">
        <f t="shared" si="1"/>
        <v>381.18</v>
      </c>
      <c r="Q24" s="1136">
        <v>23.26</v>
      </c>
      <c r="R24" s="907">
        <v>15</v>
      </c>
      <c r="S24" s="908"/>
    </row>
    <row r="25" spans="1:19" ht="25.5" customHeight="1" x14ac:dyDescent="0.2">
      <c r="A25" s="901">
        <v>16</v>
      </c>
      <c r="B25" s="902" t="s">
        <v>587</v>
      </c>
      <c r="C25" s="903">
        <v>4</v>
      </c>
      <c r="D25" s="904">
        <v>98.74</v>
      </c>
      <c r="E25" s="1131">
        <v>13500</v>
      </c>
      <c r="F25" s="906">
        <v>14</v>
      </c>
      <c r="G25" s="904">
        <v>140.41999999999999</v>
      </c>
      <c r="H25" s="1134">
        <v>19.89</v>
      </c>
      <c r="I25" s="906">
        <v>18</v>
      </c>
      <c r="J25" s="918"/>
      <c r="K25" s="1243"/>
      <c r="L25" s="906">
        <v>18</v>
      </c>
      <c r="M25" s="918"/>
      <c r="N25" s="905"/>
      <c r="O25" s="944">
        <f t="shared" si="0"/>
        <v>54</v>
      </c>
      <c r="P25" s="945">
        <f t="shared" si="1"/>
        <v>239.15999999999997</v>
      </c>
      <c r="Q25" s="1136">
        <v>19.89</v>
      </c>
      <c r="R25" s="907">
        <v>16</v>
      </c>
      <c r="S25" s="908"/>
    </row>
    <row r="26" spans="1:19" ht="25.5" customHeight="1" x14ac:dyDescent="0.2">
      <c r="A26" s="910">
        <v>17</v>
      </c>
      <c r="B26" s="929" t="s">
        <v>579</v>
      </c>
      <c r="C26" s="930">
        <v>17</v>
      </c>
      <c r="D26" s="911">
        <v>22.74</v>
      </c>
      <c r="E26" s="1132">
        <v>13500</v>
      </c>
      <c r="F26" s="931">
        <v>17</v>
      </c>
      <c r="G26" s="911">
        <v>19.940000000000001</v>
      </c>
      <c r="H26" s="1135">
        <v>19.940000000000001</v>
      </c>
      <c r="I26" s="931">
        <v>10</v>
      </c>
      <c r="J26" s="932">
        <v>48.74</v>
      </c>
      <c r="K26" s="1244">
        <v>10.6</v>
      </c>
      <c r="L26" s="931">
        <v>18</v>
      </c>
      <c r="M26" s="932"/>
      <c r="N26" s="933"/>
      <c r="O26" s="946">
        <f t="shared" si="0"/>
        <v>62</v>
      </c>
      <c r="P26" s="947">
        <f t="shared" si="1"/>
        <v>91.42</v>
      </c>
      <c r="Q26" s="1137">
        <v>19.940000000000001</v>
      </c>
      <c r="R26" s="912">
        <v>17</v>
      </c>
      <c r="S26" s="934"/>
    </row>
    <row r="27" spans="1:19" ht="30.75" thickBot="1" x14ac:dyDescent="0.25">
      <c r="A27" s="935"/>
      <c r="B27" s="936" t="s">
        <v>115</v>
      </c>
      <c r="C27" s="937" t="s">
        <v>29</v>
      </c>
      <c r="D27" s="938"/>
      <c r="E27" s="939" t="s">
        <v>29</v>
      </c>
      <c r="F27" s="937" t="s">
        <v>115</v>
      </c>
      <c r="G27" s="938"/>
      <c r="H27" s="939" t="s">
        <v>115</v>
      </c>
      <c r="I27" s="937" t="s">
        <v>115</v>
      </c>
      <c r="J27" s="938"/>
      <c r="K27" s="939" t="s">
        <v>115</v>
      </c>
      <c r="L27" s="937" t="s">
        <v>115</v>
      </c>
      <c r="M27" s="938"/>
      <c r="N27" s="939" t="s">
        <v>115</v>
      </c>
      <c r="O27" s="937" t="s">
        <v>29</v>
      </c>
      <c r="P27" s="938" t="s">
        <v>29</v>
      </c>
      <c r="Q27" s="938" t="s">
        <v>29</v>
      </c>
      <c r="R27" s="940" t="s">
        <v>29</v>
      </c>
      <c r="S27" s="941"/>
    </row>
    <row r="28" spans="1:19" ht="13.5" thickTop="1" x14ac:dyDescent="0.2"/>
  </sheetData>
  <sortState xmlns:xlrd2="http://schemas.microsoft.com/office/spreadsheetml/2017/richdata2" ref="B10:Q26">
    <sortCondition ref="O10:O26"/>
    <sortCondition descending="1" ref="P10:P26"/>
  </sortState>
  <mergeCells count="11">
    <mergeCell ref="A6:A8"/>
    <mergeCell ref="B6:B8"/>
    <mergeCell ref="C6:E6"/>
    <mergeCell ref="F6:H6"/>
    <mergeCell ref="I6:K6"/>
    <mergeCell ref="O6:S7"/>
    <mergeCell ref="C7:E7"/>
    <mergeCell ref="F7:H7"/>
    <mergeCell ref="I7:K7"/>
    <mergeCell ref="L7:N7"/>
    <mergeCell ref="L6:N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70C0"/>
  </sheetPr>
  <dimension ref="A1:R31"/>
  <sheetViews>
    <sheetView showRowColHeaders="0" zoomScaleNormal="100" workbookViewId="0">
      <selection activeCell="W18" sqref="W18"/>
    </sheetView>
  </sheetViews>
  <sheetFormatPr defaultRowHeight="12.75" x14ac:dyDescent="0.2"/>
  <cols>
    <col min="1" max="1" width="4.85546875"/>
    <col min="2" max="2" width="22.5703125"/>
    <col min="3" max="3" width="21.140625"/>
    <col min="4" max="10" width="5.7109375"/>
    <col min="11" max="11" width="5.5703125"/>
    <col min="12" max="14" width="0" hidden="1"/>
    <col min="15" max="15" width="0.140625"/>
    <col min="16" max="16" width="8.85546875"/>
    <col min="17" max="17" width="8.5703125"/>
    <col min="18" max="18" width="10.28515625"/>
  </cols>
  <sheetData>
    <row r="1" spans="1:18" ht="14.25" customHeight="1" x14ac:dyDescent="0.2"/>
    <row r="2" spans="1:18" ht="18" x14ac:dyDescent="0.25">
      <c r="A2" s="1643" t="s">
        <v>367</v>
      </c>
      <c r="B2" s="1643"/>
      <c r="C2" s="1643"/>
      <c r="D2" s="1643"/>
      <c r="E2" s="1643"/>
      <c r="F2" s="1643"/>
      <c r="G2" s="1643"/>
      <c r="H2" s="1643"/>
      <c r="I2" s="1643"/>
      <c r="J2" s="1643"/>
      <c r="K2" s="1643"/>
      <c r="L2" s="1643"/>
      <c r="M2" s="1643"/>
      <c r="N2" s="1643"/>
      <c r="O2" s="1643"/>
      <c r="P2" s="1643"/>
      <c r="Q2" s="1643"/>
      <c r="R2" s="1643"/>
    </row>
    <row r="3" spans="1:18" ht="14.25" customHeight="1" x14ac:dyDescent="0.25">
      <c r="A3" s="687"/>
      <c r="B3" s="688"/>
      <c r="C3" s="688"/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49"/>
    </row>
    <row r="4" spans="1:18" ht="14.25" customHeight="1" x14ac:dyDescent="0.25">
      <c r="A4" s="687"/>
      <c r="B4" s="688"/>
      <c r="C4" s="688"/>
      <c r="D4" s="689"/>
      <c r="E4" s="689"/>
      <c r="F4" s="649" t="s">
        <v>368</v>
      </c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49"/>
    </row>
    <row r="5" spans="1:18" ht="14.25" customHeight="1" x14ac:dyDescent="0.25">
      <c r="A5" s="687"/>
      <c r="B5" s="688"/>
      <c r="C5" s="688"/>
      <c r="D5" s="689"/>
      <c r="E5" s="689"/>
      <c r="F5" s="689"/>
      <c r="G5" s="689"/>
      <c r="H5" s="689"/>
      <c r="I5" s="689"/>
      <c r="J5" s="689"/>
      <c r="K5" s="689"/>
      <c r="L5" s="689"/>
      <c r="M5" s="689"/>
      <c r="N5" s="689"/>
      <c r="O5" s="689"/>
      <c r="P5" s="689"/>
      <c r="Q5" s="689"/>
      <c r="R5" s="649"/>
    </row>
    <row r="6" spans="1:18" ht="14.25" customHeight="1" x14ac:dyDescent="0.2">
      <c r="A6" s="1644" t="s">
        <v>100</v>
      </c>
      <c r="B6" s="1644"/>
      <c r="C6" s="1644"/>
      <c r="D6" s="1644"/>
      <c r="E6" s="1644"/>
      <c r="F6" s="1644"/>
      <c r="G6" s="1644"/>
      <c r="H6" s="1644"/>
      <c r="I6" s="1644"/>
      <c r="J6" s="1644"/>
      <c r="K6" s="1644"/>
      <c r="L6" s="1644"/>
      <c r="M6" s="1644"/>
      <c r="N6" s="1644"/>
      <c r="O6" s="1644"/>
      <c r="P6" s="1644"/>
      <c r="Q6" s="1644"/>
      <c r="R6" s="1644"/>
    </row>
    <row r="7" spans="1:18" ht="14.25" customHeight="1" thickBot="1" x14ac:dyDescent="0.5">
      <c r="A7" s="534"/>
      <c r="B7" s="538"/>
      <c r="C7" s="535"/>
      <c r="D7" s="536"/>
      <c r="E7" s="536"/>
      <c r="F7" s="536"/>
      <c r="G7" s="536"/>
      <c r="H7" s="536"/>
      <c r="I7" s="536"/>
      <c r="J7" s="536"/>
      <c r="K7" s="536"/>
      <c r="L7" s="536"/>
      <c r="M7" s="536"/>
      <c r="N7" s="536"/>
      <c r="O7" s="536"/>
      <c r="P7" s="536"/>
      <c r="Q7" s="536"/>
      <c r="R7" s="537"/>
    </row>
    <row r="8" spans="1:18" ht="12.75" customHeight="1" thickTop="1" x14ac:dyDescent="0.2">
      <c r="A8" s="1645" t="s">
        <v>101</v>
      </c>
      <c r="B8" s="1648" t="s">
        <v>102</v>
      </c>
      <c r="C8" s="1651" t="s">
        <v>103</v>
      </c>
      <c r="D8" s="1670" t="s">
        <v>6</v>
      </c>
      <c r="E8" s="1671"/>
      <c r="F8" s="1672" t="s">
        <v>7</v>
      </c>
      <c r="G8" s="1673"/>
      <c r="H8" s="1670" t="s">
        <v>8</v>
      </c>
      <c r="I8" s="1671"/>
      <c r="J8" s="1672" t="s">
        <v>9</v>
      </c>
      <c r="K8" s="1671"/>
      <c r="L8" s="1665" t="s">
        <v>10</v>
      </c>
      <c r="M8" s="1666"/>
      <c r="N8" s="1665" t="s">
        <v>11</v>
      </c>
      <c r="O8" s="1666"/>
      <c r="P8" s="1654" t="s">
        <v>104</v>
      </c>
      <c r="Q8" s="1655"/>
      <c r="R8" s="1656"/>
    </row>
    <row r="9" spans="1:18" ht="14.25" customHeight="1" x14ac:dyDescent="0.2">
      <c r="A9" s="1646"/>
      <c r="B9" s="1649"/>
      <c r="C9" s="1652"/>
      <c r="D9" s="1667" t="s">
        <v>111</v>
      </c>
      <c r="E9" s="1668"/>
      <c r="F9" s="1667" t="s">
        <v>111</v>
      </c>
      <c r="G9" s="1668"/>
      <c r="H9" s="1667" t="s">
        <v>111</v>
      </c>
      <c r="I9" s="1668"/>
      <c r="J9" s="1669" t="s">
        <v>111</v>
      </c>
      <c r="K9" s="1668"/>
      <c r="L9" s="1669" t="s">
        <v>111</v>
      </c>
      <c r="M9" s="1668"/>
      <c r="N9" s="1669" t="s">
        <v>111</v>
      </c>
      <c r="O9" s="1668"/>
      <c r="P9" s="1657"/>
      <c r="Q9" s="1658"/>
      <c r="R9" s="1659"/>
    </row>
    <row r="10" spans="1:18" ht="14.25" customHeight="1" x14ac:dyDescent="0.2">
      <c r="A10" s="1646"/>
      <c r="B10" s="1649"/>
      <c r="C10" s="1652"/>
      <c r="D10" s="1663" t="s">
        <v>257</v>
      </c>
      <c r="E10" s="1664"/>
      <c r="F10" s="1663" t="s">
        <v>258</v>
      </c>
      <c r="G10" s="1664"/>
      <c r="H10" s="1663" t="s">
        <v>259</v>
      </c>
      <c r="I10" s="1664"/>
      <c r="J10" s="1663" t="s">
        <v>260</v>
      </c>
      <c r="K10" s="1664"/>
      <c r="L10" s="1663" t="s">
        <v>261</v>
      </c>
      <c r="M10" s="1664"/>
      <c r="N10" s="1663" t="s">
        <v>262</v>
      </c>
      <c r="O10" s="1664"/>
      <c r="P10" s="1660"/>
      <c r="Q10" s="1661"/>
      <c r="R10" s="1662"/>
    </row>
    <row r="11" spans="1:18" ht="14.25" customHeight="1" thickBot="1" x14ac:dyDescent="0.25">
      <c r="A11" s="1647"/>
      <c r="B11" s="1650"/>
      <c r="C11" s="1653"/>
      <c r="D11" s="1064" t="s">
        <v>105</v>
      </c>
      <c r="E11" s="1065" t="s">
        <v>106</v>
      </c>
      <c r="F11" s="1066" t="s">
        <v>105</v>
      </c>
      <c r="G11" s="1067" t="s">
        <v>106</v>
      </c>
      <c r="H11" s="1064" t="s">
        <v>105</v>
      </c>
      <c r="I11" s="1065" t="s">
        <v>106</v>
      </c>
      <c r="J11" s="1066" t="s">
        <v>105</v>
      </c>
      <c r="K11" s="1065" t="s">
        <v>106</v>
      </c>
      <c r="L11" s="539" t="s">
        <v>105</v>
      </c>
      <c r="M11" s="540" t="s">
        <v>106</v>
      </c>
      <c r="N11" s="541" t="s">
        <v>105</v>
      </c>
      <c r="O11" s="542" t="s">
        <v>106</v>
      </c>
      <c r="P11" s="543" t="s">
        <v>105</v>
      </c>
      <c r="Q11" s="341" t="s">
        <v>106</v>
      </c>
      <c r="R11" s="487" t="s">
        <v>107</v>
      </c>
    </row>
    <row r="12" spans="1:18" ht="14.25" customHeight="1" thickTop="1" x14ac:dyDescent="0.2">
      <c r="A12" s="544">
        <v>1</v>
      </c>
      <c r="B12" s="477" t="s">
        <v>61</v>
      </c>
      <c r="C12" s="488" t="s">
        <v>162</v>
      </c>
      <c r="D12" s="489">
        <v>1</v>
      </c>
      <c r="E12" s="490">
        <v>7</v>
      </c>
      <c r="F12" s="491">
        <v>1</v>
      </c>
      <c r="G12" s="492">
        <v>5</v>
      </c>
      <c r="H12" s="489">
        <v>4</v>
      </c>
      <c r="I12" s="490">
        <v>4</v>
      </c>
      <c r="J12" s="491">
        <v>4</v>
      </c>
      <c r="K12" s="493">
        <v>8</v>
      </c>
      <c r="L12" s="494">
        <v>7</v>
      </c>
      <c r="M12" s="495">
        <v>5</v>
      </c>
      <c r="N12" s="496">
        <v>6</v>
      </c>
      <c r="O12" s="492">
        <v>6</v>
      </c>
      <c r="P12" s="517">
        <v>23</v>
      </c>
      <c r="Q12" s="518">
        <v>35</v>
      </c>
      <c r="R12" s="475">
        <v>1</v>
      </c>
    </row>
    <row r="13" spans="1:18" ht="14.25" customHeight="1" x14ac:dyDescent="0.2">
      <c r="A13" s="506">
        <v>2</v>
      </c>
      <c r="B13" s="478" t="s">
        <v>114</v>
      </c>
      <c r="C13" s="498" t="s">
        <v>163</v>
      </c>
      <c r="D13" s="499">
        <v>2</v>
      </c>
      <c r="E13" s="500">
        <v>4</v>
      </c>
      <c r="F13" s="501">
        <v>3</v>
      </c>
      <c r="G13" s="502">
        <v>3</v>
      </c>
      <c r="H13" s="499">
        <v>2</v>
      </c>
      <c r="I13" s="500">
        <v>5</v>
      </c>
      <c r="J13" s="501">
        <v>3</v>
      </c>
      <c r="K13" s="500">
        <v>10</v>
      </c>
      <c r="L13" s="494">
        <v>9</v>
      </c>
      <c r="M13" s="503">
        <v>4</v>
      </c>
      <c r="N13" s="501">
        <v>5</v>
      </c>
      <c r="O13" s="492">
        <v>12</v>
      </c>
      <c r="P13" s="558">
        <v>24</v>
      </c>
      <c r="Q13" s="559">
        <v>38</v>
      </c>
      <c r="R13" s="476">
        <v>2</v>
      </c>
    </row>
    <row r="14" spans="1:18" ht="14.25" customHeight="1" x14ac:dyDescent="0.2">
      <c r="A14" s="506">
        <v>3</v>
      </c>
      <c r="B14" s="478" t="s">
        <v>112</v>
      </c>
      <c r="C14" s="498" t="s">
        <v>163</v>
      </c>
      <c r="D14" s="499">
        <v>11</v>
      </c>
      <c r="E14" s="500">
        <v>0</v>
      </c>
      <c r="F14" s="501">
        <v>5</v>
      </c>
      <c r="G14" s="502">
        <v>2</v>
      </c>
      <c r="H14" s="499">
        <v>1</v>
      </c>
      <c r="I14" s="500">
        <v>5</v>
      </c>
      <c r="J14" s="501">
        <v>1</v>
      </c>
      <c r="K14" s="500">
        <v>12</v>
      </c>
      <c r="L14" s="494">
        <v>1</v>
      </c>
      <c r="M14" s="503">
        <v>10</v>
      </c>
      <c r="N14" s="491">
        <v>6</v>
      </c>
      <c r="O14" s="492">
        <v>6</v>
      </c>
      <c r="P14" s="558">
        <v>25</v>
      </c>
      <c r="Q14" s="559">
        <v>35</v>
      </c>
      <c r="R14" s="476">
        <v>3</v>
      </c>
    </row>
    <row r="15" spans="1:18" ht="14.25" customHeight="1" x14ac:dyDescent="0.2">
      <c r="A15" s="506">
        <v>4</v>
      </c>
      <c r="B15" s="478" t="s">
        <v>113</v>
      </c>
      <c r="C15" s="498" t="s">
        <v>163</v>
      </c>
      <c r="D15" s="499">
        <v>4</v>
      </c>
      <c r="E15" s="500">
        <v>3</v>
      </c>
      <c r="F15" s="501">
        <v>4</v>
      </c>
      <c r="G15" s="502">
        <v>3</v>
      </c>
      <c r="H15" s="499">
        <v>7</v>
      </c>
      <c r="I15" s="500">
        <v>2</v>
      </c>
      <c r="J15" s="501">
        <v>2</v>
      </c>
      <c r="K15" s="500">
        <v>10</v>
      </c>
      <c r="L15" s="494">
        <v>5</v>
      </c>
      <c r="M15" s="500">
        <v>6</v>
      </c>
      <c r="N15" s="491">
        <v>3</v>
      </c>
      <c r="O15" s="492">
        <v>10</v>
      </c>
      <c r="P15" s="558">
        <v>25</v>
      </c>
      <c r="Q15" s="559">
        <v>34</v>
      </c>
      <c r="R15" s="476">
        <v>4</v>
      </c>
    </row>
    <row r="16" spans="1:18" ht="14.25" customHeight="1" x14ac:dyDescent="0.2">
      <c r="A16" s="506">
        <v>5</v>
      </c>
      <c r="B16" s="478" t="s">
        <v>59</v>
      </c>
      <c r="C16" s="498" t="s">
        <v>164</v>
      </c>
      <c r="D16" s="499">
        <v>6</v>
      </c>
      <c r="E16" s="500">
        <v>2</v>
      </c>
      <c r="F16" s="501">
        <v>5</v>
      </c>
      <c r="G16" s="502">
        <v>2</v>
      </c>
      <c r="H16" s="499">
        <v>3</v>
      </c>
      <c r="I16" s="500">
        <v>4</v>
      </c>
      <c r="J16" s="501">
        <v>7</v>
      </c>
      <c r="K16" s="500">
        <v>7</v>
      </c>
      <c r="L16" s="494">
        <v>4</v>
      </c>
      <c r="M16" s="490">
        <v>6</v>
      </c>
      <c r="N16" s="491">
        <v>2</v>
      </c>
      <c r="O16" s="492">
        <v>9</v>
      </c>
      <c r="P16" s="558">
        <v>27</v>
      </c>
      <c r="Q16" s="559">
        <v>30</v>
      </c>
      <c r="R16" s="476">
        <v>5</v>
      </c>
    </row>
    <row r="17" spans="1:18" ht="14.25" customHeight="1" x14ac:dyDescent="0.2">
      <c r="A17" s="506">
        <v>6</v>
      </c>
      <c r="B17" s="478" t="s">
        <v>58</v>
      </c>
      <c r="C17" s="498" t="s">
        <v>164</v>
      </c>
      <c r="D17" s="499">
        <v>4</v>
      </c>
      <c r="E17" s="500">
        <v>3</v>
      </c>
      <c r="F17" s="501">
        <v>10</v>
      </c>
      <c r="G17" s="502">
        <v>2</v>
      </c>
      <c r="H17" s="499">
        <v>5</v>
      </c>
      <c r="I17" s="500">
        <v>5</v>
      </c>
      <c r="J17" s="501">
        <v>6</v>
      </c>
      <c r="K17" s="500">
        <v>7</v>
      </c>
      <c r="L17" s="494">
        <v>2</v>
      </c>
      <c r="M17" s="500">
        <v>8</v>
      </c>
      <c r="N17" s="491">
        <v>1</v>
      </c>
      <c r="O17" s="492">
        <v>11</v>
      </c>
      <c r="P17" s="558">
        <v>28</v>
      </c>
      <c r="Q17" s="559">
        <v>36</v>
      </c>
      <c r="R17" s="476">
        <v>6</v>
      </c>
    </row>
    <row r="18" spans="1:18" x14ac:dyDescent="0.2">
      <c r="A18" s="506">
        <v>7</v>
      </c>
      <c r="B18" s="478" t="s">
        <v>108</v>
      </c>
      <c r="C18" s="498" t="s">
        <v>163</v>
      </c>
      <c r="D18" s="499">
        <v>7</v>
      </c>
      <c r="E18" s="500">
        <v>1</v>
      </c>
      <c r="F18" s="501">
        <v>8</v>
      </c>
      <c r="G18" s="502">
        <v>2</v>
      </c>
      <c r="H18" s="499">
        <v>8</v>
      </c>
      <c r="I18" s="500">
        <v>2</v>
      </c>
      <c r="J18" s="501">
        <v>5</v>
      </c>
      <c r="K18" s="500">
        <v>7</v>
      </c>
      <c r="L18" s="494">
        <v>3</v>
      </c>
      <c r="M18" s="490">
        <v>8</v>
      </c>
      <c r="N18" s="491">
        <v>4</v>
      </c>
      <c r="O18" s="492">
        <v>9</v>
      </c>
      <c r="P18" s="558">
        <v>35</v>
      </c>
      <c r="Q18" s="559">
        <v>29</v>
      </c>
      <c r="R18" s="476">
        <v>7</v>
      </c>
    </row>
    <row r="19" spans="1:18" x14ac:dyDescent="0.2">
      <c r="A19" s="506">
        <v>8</v>
      </c>
      <c r="B19" s="478" t="s">
        <v>60</v>
      </c>
      <c r="C19" s="498" t="s">
        <v>162</v>
      </c>
      <c r="D19" s="499">
        <v>3</v>
      </c>
      <c r="E19" s="500">
        <v>2</v>
      </c>
      <c r="F19" s="501">
        <v>8</v>
      </c>
      <c r="G19" s="502">
        <v>2</v>
      </c>
      <c r="H19" s="499">
        <v>6</v>
      </c>
      <c r="I19" s="500">
        <v>3</v>
      </c>
      <c r="J19" s="501">
        <v>10</v>
      </c>
      <c r="K19" s="500">
        <v>3</v>
      </c>
      <c r="L19" s="494">
        <v>6</v>
      </c>
      <c r="M19" s="500">
        <v>4</v>
      </c>
      <c r="N19" s="491">
        <v>9</v>
      </c>
      <c r="O19" s="492">
        <v>5</v>
      </c>
      <c r="P19" s="558">
        <v>42</v>
      </c>
      <c r="Q19" s="559">
        <v>19</v>
      </c>
      <c r="R19" s="476">
        <v>8</v>
      </c>
    </row>
    <row r="20" spans="1:18" x14ac:dyDescent="0.2">
      <c r="A20" s="506">
        <v>9</v>
      </c>
      <c r="B20" s="478" t="s">
        <v>109</v>
      </c>
      <c r="C20" s="498" t="s">
        <v>165</v>
      </c>
      <c r="D20" s="499">
        <v>8</v>
      </c>
      <c r="E20" s="500">
        <v>1</v>
      </c>
      <c r="F20" s="501">
        <v>2</v>
      </c>
      <c r="G20" s="502">
        <v>3</v>
      </c>
      <c r="H20" s="499">
        <v>8</v>
      </c>
      <c r="I20" s="500">
        <v>2</v>
      </c>
      <c r="J20" s="501">
        <v>9</v>
      </c>
      <c r="K20" s="500">
        <v>4</v>
      </c>
      <c r="L20" s="494">
        <v>8</v>
      </c>
      <c r="M20" s="495">
        <v>4</v>
      </c>
      <c r="N20" s="491">
        <v>10</v>
      </c>
      <c r="O20" s="492">
        <v>1</v>
      </c>
      <c r="P20" s="558">
        <v>45</v>
      </c>
      <c r="Q20" s="559">
        <v>15</v>
      </c>
      <c r="R20" s="476">
        <v>9</v>
      </c>
    </row>
    <row r="21" spans="1:18" x14ac:dyDescent="0.2">
      <c r="A21" s="506">
        <v>10</v>
      </c>
      <c r="B21" s="478" t="s">
        <v>62</v>
      </c>
      <c r="C21" s="498" t="s">
        <v>164</v>
      </c>
      <c r="D21" s="499">
        <v>9</v>
      </c>
      <c r="E21" s="500">
        <v>1</v>
      </c>
      <c r="F21" s="501">
        <v>5</v>
      </c>
      <c r="G21" s="502">
        <v>2</v>
      </c>
      <c r="H21" s="499">
        <v>10</v>
      </c>
      <c r="I21" s="500">
        <v>1</v>
      </c>
      <c r="J21" s="501">
        <v>11</v>
      </c>
      <c r="K21" s="500">
        <v>0</v>
      </c>
      <c r="L21" s="494">
        <v>11</v>
      </c>
      <c r="M21" s="500">
        <v>0</v>
      </c>
      <c r="N21" s="491">
        <v>11</v>
      </c>
      <c r="O21" s="492">
        <v>0</v>
      </c>
      <c r="P21" s="558">
        <v>57</v>
      </c>
      <c r="Q21" s="559">
        <v>4</v>
      </c>
      <c r="R21" s="476">
        <v>10</v>
      </c>
    </row>
    <row r="22" spans="1:18" x14ac:dyDescent="0.2">
      <c r="A22" s="506">
        <v>11</v>
      </c>
      <c r="B22" s="478" t="s">
        <v>229</v>
      </c>
      <c r="C22" s="498" t="s">
        <v>215</v>
      </c>
      <c r="D22" s="499">
        <v>10</v>
      </c>
      <c r="E22" s="500">
        <v>1</v>
      </c>
      <c r="F22" s="501">
        <v>11</v>
      </c>
      <c r="G22" s="502">
        <v>0</v>
      </c>
      <c r="H22" s="499">
        <v>11</v>
      </c>
      <c r="I22" s="500">
        <v>0</v>
      </c>
      <c r="J22" s="501">
        <v>8</v>
      </c>
      <c r="K22" s="500">
        <v>5</v>
      </c>
      <c r="L22" s="494">
        <v>10</v>
      </c>
      <c r="M22" s="500">
        <v>1</v>
      </c>
      <c r="N22" s="491">
        <v>8</v>
      </c>
      <c r="O22" s="492">
        <v>6</v>
      </c>
      <c r="P22" s="558">
        <v>58</v>
      </c>
      <c r="Q22" s="559">
        <v>13</v>
      </c>
      <c r="R22" s="476">
        <v>11</v>
      </c>
    </row>
    <row r="23" spans="1:18" x14ac:dyDescent="0.2">
      <c r="A23" s="506" t="s">
        <v>115</v>
      </c>
      <c r="B23" s="497" t="s">
        <v>115</v>
      </c>
      <c r="C23" s="498" t="s">
        <v>115</v>
      </c>
      <c r="D23" s="499" t="s">
        <v>115</v>
      </c>
      <c r="E23" s="500" t="s">
        <v>115</v>
      </c>
      <c r="F23" s="501" t="s">
        <v>115</v>
      </c>
      <c r="G23" s="502" t="s">
        <v>115</v>
      </c>
      <c r="H23" s="499" t="s">
        <v>115</v>
      </c>
      <c r="I23" s="500" t="s">
        <v>115</v>
      </c>
      <c r="J23" s="501" t="s">
        <v>115</v>
      </c>
      <c r="K23" s="500" t="s">
        <v>115</v>
      </c>
      <c r="L23" s="494" t="s">
        <v>115</v>
      </c>
      <c r="M23" s="503" t="s">
        <v>115</v>
      </c>
      <c r="N23" s="491" t="s">
        <v>115</v>
      </c>
      <c r="O23" s="492" t="s">
        <v>115</v>
      </c>
      <c r="P23" s="499" t="s">
        <v>115</v>
      </c>
      <c r="Q23" s="504" t="s">
        <v>115</v>
      </c>
      <c r="R23" s="505" t="s">
        <v>115</v>
      </c>
    </row>
    <row r="24" spans="1:18" x14ac:dyDescent="0.2">
      <c r="A24" s="506" t="s">
        <v>115</v>
      </c>
      <c r="B24" s="497" t="s">
        <v>115</v>
      </c>
      <c r="C24" s="498" t="s">
        <v>115</v>
      </c>
      <c r="D24" s="499" t="s">
        <v>115</v>
      </c>
      <c r="E24" s="500" t="s">
        <v>115</v>
      </c>
      <c r="F24" s="501" t="s">
        <v>115</v>
      </c>
      <c r="G24" s="502" t="s">
        <v>115</v>
      </c>
      <c r="H24" s="499" t="s">
        <v>115</v>
      </c>
      <c r="I24" s="500" t="s">
        <v>115</v>
      </c>
      <c r="J24" s="501" t="s">
        <v>115</v>
      </c>
      <c r="K24" s="500" t="s">
        <v>115</v>
      </c>
      <c r="L24" s="494" t="s">
        <v>115</v>
      </c>
      <c r="M24" s="500" t="s">
        <v>115</v>
      </c>
      <c r="N24" s="491" t="s">
        <v>115</v>
      </c>
      <c r="O24" s="492" t="s">
        <v>115</v>
      </c>
      <c r="P24" s="499" t="s">
        <v>115</v>
      </c>
      <c r="Q24" s="504" t="s">
        <v>115</v>
      </c>
      <c r="R24" s="505" t="s">
        <v>115</v>
      </c>
    </row>
    <row r="25" spans="1:18" x14ac:dyDescent="0.2">
      <c r="A25" s="506" t="s">
        <v>115</v>
      </c>
      <c r="B25" s="497" t="s">
        <v>115</v>
      </c>
      <c r="C25" s="498" t="s">
        <v>115</v>
      </c>
      <c r="D25" s="499" t="s">
        <v>115</v>
      </c>
      <c r="E25" s="500" t="s">
        <v>115</v>
      </c>
      <c r="F25" s="501" t="s">
        <v>115</v>
      </c>
      <c r="G25" s="502" t="s">
        <v>115</v>
      </c>
      <c r="H25" s="499" t="s">
        <v>115</v>
      </c>
      <c r="I25" s="500" t="s">
        <v>115</v>
      </c>
      <c r="J25" s="501" t="s">
        <v>115</v>
      </c>
      <c r="K25" s="500" t="s">
        <v>115</v>
      </c>
      <c r="L25" s="494" t="s">
        <v>115</v>
      </c>
      <c r="M25" s="503" t="s">
        <v>115</v>
      </c>
      <c r="N25" s="491" t="s">
        <v>115</v>
      </c>
      <c r="O25" s="492" t="s">
        <v>115</v>
      </c>
      <c r="P25" s="499" t="s">
        <v>115</v>
      </c>
      <c r="Q25" s="504" t="s">
        <v>115</v>
      </c>
      <c r="R25" s="505" t="s">
        <v>115</v>
      </c>
    </row>
    <row r="26" spans="1:18" x14ac:dyDescent="0.2">
      <c r="A26" s="506" t="s">
        <v>115</v>
      </c>
      <c r="B26" s="497" t="s">
        <v>115</v>
      </c>
      <c r="C26" s="498" t="s">
        <v>115</v>
      </c>
      <c r="D26" s="499" t="s">
        <v>115</v>
      </c>
      <c r="E26" s="500" t="s">
        <v>115</v>
      </c>
      <c r="F26" s="501" t="s">
        <v>115</v>
      </c>
      <c r="G26" s="502" t="s">
        <v>115</v>
      </c>
      <c r="H26" s="499" t="s">
        <v>115</v>
      </c>
      <c r="I26" s="500" t="s">
        <v>115</v>
      </c>
      <c r="J26" s="501" t="s">
        <v>115</v>
      </c>
      <c r="K26" s="500" t="s">
        <v>115</v>
      </c>
      <c r="L26" s="494" t="s">
        <v>115</v>
      </c>
      <c r="M26" s="500" t="s">
        <v>115</v>
      </c>
      <c r="N26" s="491" t="s">
        <v>115</v>
      </c>
      <c r="O26" s="492" t="s">
        <v>115</v>
      </c>
      <c r="P26" s="499" t="s">
        <v>115</v>
      </c>
      <c r="Q26" s="504" t="s">
        <v>115</v>
      </c>
      <c r="R26" s="505" t="s">
        <v>115</v>
      </c>
    </row>
    <row r="27" spans="1:18" x14ac:dyDescent="0.2">
      <c r="A27" s="506" t="s">
        <v>115</v>
      </c>
      <c r="B27" s="497" t="s">
        <v>115</v>
      </c>
      <c r="C27" s="498" t="s">
        <v>115</v>
      </c>
      <c r="D27" s="499" t="s">
        <v>115</v>
      </c>
      <c r="E27" s="500" t="s">
        <v>115</v>
      </c>
      <c r="F27" s="501" t="s">
        <v>115</v>
      </c>
      <c r="G27" s="502" t="s">
        <v>115</v>
      </c>
      <c r="H27" s="499" t="s">
        <v>115</v>
      </c>
      <c r="I27" s="500" t="s">
        <v>115</v>
      </c>
      <c r="J27" s="501" t="s">
        <v>115</v>
      </c>
      <c r="K27" s="500" t="s">
        <v>115</v>
      </c>
      <c r="L27" s="494" t="s">
        <v>115</v>
      </c>
      <c r="M27" s="503" t="s">
        <v>115</v>
      </c>
      <c r="N27" s="491" t="s">
        <v>115</v>
      </c>
      <c r="O27" s="492" t="s">
        <v>115</v>
      </c>
      <c r="P27" s="499" t="s">
        <v>115</v>
      </c>
      <c r="Q27" s="504" t="s">
        <v>115</v>
      </c>
      <c r="R27" s="505" t="s">
        <v>115</v>
      </c>
    </row>
    <row r="28" spans="1:18" ht="13.5" thickBot="1" x14ac:dyDescent="0.25">
      <c r="A28" s="507" t="s">
        <v>115</v>
      </c>
      <c r="B28" s="508" t="s">
        <v>115</v>
      </c>
      <c r="C28" s="509" t="s">
        <v>115</v>
      </c>
      <c r="D28" s="510" t="s">
        <v>115</v>
      </c>
      <c r="E28" s="511" t="s">
        <v>115</v>
      </c>
      <c r="F28" s="512" t="s">
        <v>115</v>
      </c>
      <c r="G28" s="513" t="s">
        <v>115</v>
      </c>
      <c r="H28" s="510" t="s">
        <v>115</v>
      </c>
      <c r="I28" s="511" t="s">
        <v>115</v>
      </c>
      <c r="J28" s="512" t="s">
        <v>115</v>
      </c>
      <c r="K28" s="511" t="s">
        <v>115</v>
      </c>
      <c r="L28" s="514" t="s">
        <v>115</v>
      </c>
      <c r="M28" s="511" t="s">
        <v>115</v>
      </c>
      <c r="N28" s="512" t="s">
        <v>115</v>
      </c>
      <c r="O28" s="511" t="s">
        <v>115</v>
      </c>
      <c r="P28" s="510" t="s">
        <v>115</v>
      </c>
      <c r="Q28" s="515" t="s">
        <v>115</v>
      </c>
      <c r="R28" s="516" t="s">
        <v>115</v>
      </c>
    </row>
    <row r="29" spans="1:18" ht="13.5" thickTop="1" x14ac:dyDescent="0.2"/>
    <row r="31" spans="1:18" x14ac:dyDescent="0.2">
      <c r="C31" t="s">
        <v>166</v>
      </c>
      <c r="M31" t="s">
        <v>167</v>
      </c>
    </row>
  </sheetData>
  <mergeCells count="24">
    <mergeCell ref="H9:I9"/>
    <mergeCell ref="J9:K9"/>
    <mergeCell ref="L9:M9"/>
    <mergeCell ref="N9:O9"/>
    <mergeCell ref="D8:E8"/>
    <mergeCell ref="F8:G8"/>
    <mergeCell ref="H8:I8"/>
    <mergeCell ref="J8:K8"/>
    <mergeCell ref="A2:R2"/>
    <mergeCell ref="A6:R6"/>
    <mergeCell ref="A8:A11"/>
    <mergeCell ref="B8:B11"/>
    <mergeCell ref="C8:C11"/>
    <mergeCell ref="P8:R10"/>
    <mergeCell ref="D10:E10"/>
    <mergeCell ref="F10:G10"/>
    <mergeCell ref="H10:I10"/>
    <mergeCell ref="J10:K10"/>
    <mergeCell ref="L10:M10"/>
    <mergeCell ref="N10:O10"/>
    <mergeCell ref="L8:M8"/>
    <mergeCell ref="N8:O8"/>
    <mergeCell ref="D9:E9"/>
    <mergeCell ref="F9:G9"/>
  </mergeCells>
  <pageMargins left="0.75" right="0.75" top="0.77013888888888904" bottom="0.74027777777777803" header="0.51180555555555496" footer="0.51180555555555496"/>
  <pageSetup paperSize="9" firstPageNumber="0" orientation="portrait" horizontalDpi="4294967293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59999389629810485"/>
  </sheetPr>
  <dimension ref="A1:AC23"/>
  <sheetViews>
    <sheetView zoomScale="52" zoomScaleNormal="52" workbookViewId="0">
      <selection activeCell="AC11" sqref="AC11"/>
    </sheetView>
  </sheetViews>
  <sheetFormatPr defaultColWidth="8.85546875" defaultRowHeight="12.75" x14ac:dyDescent="0.2"/>
  <cols>
    <col min="1" max="1" width="4.42578125" style="144" customWidth="1"/>
    <col min="2" max="2" width="38.85546875" style="144" customWidth="1"/>
    <col min="3" max="3" width="30.5703125" style="144" customWidth="1"/>
    <col min="4" max="4" width="11" style="144" customWidth="1"/>
    <col min="5" max="5" width="15.85546875" style="144" customWidth="1"/>
    <col min="6" max="6" width="10.7109375" style="144" customWidth="1"/>
    <col min="7" max="7" width="15.5703125" style="144" customWidth="1"/>
    <col min="8" max="8" width="10.7109375" style="144" customWidth="1"/>
    <col min="9" max="9" width="15.7109375" style="144" customWidth="1"/>
    <col min="10" max="10" width="10.5703125" style="144" customWidth="1"/>
    <col min="11" max="11" width="21" style="144" customWidth="1"/>
    <col min="12" max="12" width="11.140625" style="144" customWidth="1"/>
    <col min="13" max="13" width="19.85546875" style="144" customWidth="1"/>
    <col min="14" max="14" width="10.7109375" style="144" customWidth="1"/>
    <col min="15" max="15" width="20.140625" style="144" customWidth="1"/>
    <col min="16" max="16" width="10.7109375" style="356" customWidth="1"/>
    <col min="17" max="17" width="21.28515625" style="356" customWidth="1"/>
    <col min="18" max="18" width="10.7109375" style="356" customWidth="1"/>
    <col min="19" max="19" width="19.5703125" style="356" customWidth="1"/>
    <col min="20" max="20" width="10.5703125" style="144" customWidth="1"/>
    <col min="21" max="21" width="18.140625" style="144" customWidth="1"/>
    <col min="22" max="22" width="10.7109375" style="144" customWidth="1"/>
    <col min="23" max="23" width="19.85546875" style="144" customWidth="1"/>
    <col min="24" max="24" width="10.7109375" style="144" customWidth="1"/>
    <col min="25" max="25" width="19.85546875" style="144" customWidth="1"/>
    <col min="26" max="26" width="14.140625" style="144" customWidth="1"/>
    <col min="27" max="27" width="16.5703125" style="144" customWidth="1"/>
    <col min="28" max="28" width="17.140625" style="144" customWidth="1"/>
    <col min="29" max="29" width="7.5703125" style="144" customWidth="1"/>
    <col min="30" max="30" width="9.85546875" style="144" customWidth="1"/>
    <col min="31" max="32" width="8.85546875" style="144"/>
    <col min="33" max="33" width="10.140625" style="144" bestFit="1" customWidth="1"/>
    <col min="34" max="260" width="8.85546875" style="144"/>
    <col min="261" max="261" width="4.42578125" style="144" customWidth="1"/>
    <col min="262" max="262" width="38.85546875" style="144" customWidth="1"/>
    <col min="263" max="263" width="16.85546875" style="144" customWidth="1"/>
    <col min="264" max="264" width="14" style="144" customWidth="1"/>
    <col min="265" max="265" width="13.5703125" style="144" customWidth="1"/>
    <col min="266" max="266" width="10.7109375" style="144" customWidth="1"/>
    <col min="267" max="267" width="6.7109375" style="144" customWidth="1"/>
    <col min="268" max="269" width="10.7109375" style="144" customWidth="1"/>
    <col min="270" max="270" width="6.7109375" style="144" customWidth="1"/>
    <col min="271" max="272" width="10.7109375" style="144" customWidth="1"/>
    <col min="273" max="273" width="6.7109375" style="144" customWidth="1"/>
    <col min="274" max="275" width="10.7109375" style="144" customWidth="1"/>
    <col min="276" max="276" width="6.7109375" style="144" customWidth="1"/>
    <col min="277" max="278" width="10.7109375" style="144" customWidth="1"/>
    <col min="279" max="279" width="6.7109375" style="144" customWidth="1"/>
    <col min="280" max="281" width="10.7109375" style="144" customWidth="1"/>
    <col min="282" max="282" width="6.7109375" style="144" customWidth="1"/>
    <col min="283" max="283" width="9.140625" style="144" customWidth="1"/>
    <col min="284" max="284" width="8.85546875" style="144"/>
    <col min="285" max="285" width="7.5703125" style="144" customWidth="1"/>
    <col min="286" max="286" width="9.85546875" style="144" customWidth="1"/>
    <col min="287" max="288" width="8.85546875" style="144"/>
    <col min="289" max="289" width="10.140625" style="144" bestFit="1" customWidth="1"/>
    <col min="290" max="516" width="8.85546875" style="144"/>
    <col min="517" max="517" width="4.42578125" style="144" customWidth="1"/>
    <col min="518" max="518" width="38.85546875" style="144" customWidth="1"/>
    <col min="519" max="519" width="16.85546875" style="144" customWidth="1"/>
    <col min="520" max="520" width="14" style="144" customWidth="1"/>
    <col min="521" max="521" width="13.5703125" style="144" customWidth="1"/>
    <col min="522" max="522" width="10.7109375" style="144" customWidth="1"/>
    <col min="523" max="523" width="6.7109375" style="144" customWidth="1"/>
    <col min="524" max="525" width="10.7109375" style="144" customWidth="1"/>
    <col min="526" max="526" width="6.7109375" style="144" customWidth="1"/>
    <col min="527" max="528" width="10.7109375" style="144" customWidth="1"/>
    <col min="529" max="529" width="6.7109375" style="144" customWidth="1"/>
    <col min="530" max="531" width="10.7109375" style="144" customWidth="1"/>
    <col min="532" max="532" width="6.7109375" style="144" customWidth="1"/>
    <col min="533" max="534" width="10.7109375" style="144" customWidth="1"/>
    <col min="535" max="535" width="6.7109375" style="144" customWidth="1"/>
    <col min="536" max="537" width="10.7109375" style="144" customWidth="1"/>
    <col min="538" max="538" width="6.7109375" style="144" customWidth="1"/>
    <col min="539" max="539" width="9.140625" style="144" customWidth="1"/>
    <col min="540" max="540" width="8.85546875" style="144"/>
    <col min="541" max="541" width="7.5703125" style="144" customWidth="1"/>
    <col min="542" max="542" width="9.85546875" style="144" customWidth="1"/>
    <col min="543" max="544" width="8.85546875" style="144"/>
    <col min="545" max="545" width="10.140625" style="144" bestFit="1" customWidth="1"/>
    <col min="546" max="772" width="8.85546875" style="144"/>
    <col min="773" max="773" width="4.42578125" style="144" customWidth="1"/>
    <col min="774" max="774" width="38.85546875" style="144" customWidth="1"/>
    <col min="775" max="775" width="16.85546875" style="144" customWidth="1"/>
    <col min="776" max="776" width="14" style="144" customWidth="1"/>
    <col min="777" max="777" width="13.5703125" style="144" customWidth="1"/>
    <col min="778" max="778" width="10.7109375" style="144" customWidth="1"/>
    <col min="779" max="779" width="6.7109375" style="144" customWidth="1"/>
    <col min="780" max="781" width="10.7109375" style="144" customWidth="1"/>
    <col min="782" max="782" width="6.7109375" style="144" customWidth="1"/>
    <col min="783" max="784" width="10.7109375" style="144" customWidth="1"/>
    <col min="785" max="785" width="6.7109375" style="144" customWidth="1"/>
    <col min="786" max="787" width="10.7109375" style="144" customWidth="1"/>
    <col min="788" max="788" width="6.7109375" style="144" customWidth="1"/>
    <col min="789" max="790" width="10.7109375" style="144" customWidth="1"/>
    <col min="791" max="791" width="6.7109375" style="144" customWidth="1"/>
    <col min="792" max="793" width="10.7109375" style="144" customWidth="1"/>
    <col min="794" max="794" width="6.7109375" style="144" customWidth="1"/>
    <col min="795" max="795" width="9.140625" style="144" customWidth="1"/>
    <col min="796" max="796" width="8.85546875" style="144"/>
    <col min="797" max="797" width="7.5703125" style="144" customWidth="1"/>
    <col min="798" max="798" width="9.85546875" style="144" customWidth="1"/>
    <col min="799" max="800" width="8.85546875" style="144"/>
    <col min="801" max="801" width="10.140625" style="144" bestFit="1" customWidth="1"/>
    <col min="802" max="1028" width="8.85546875" style="144"/>
    <col min="1029" max="1029" width="4.42578125" style="144" customWidth="1"/>
    <col min="1030" max="1030" width="38.85546875" style="144" customWidth="1"/>
    <col min="1031" max="1031" width="16.85546875" style="144" customWidth="1"/>
    <col min="1032" max="1032" width="14" style="144" customWidth="1"/>
    <col min="1033" max="1033" width="13.5703125" style="144" customWidth="1"/>
    <col min="1034" max="1034" width="10.7109375" style="144" customWidth="1"/>
    <col min="1035" max="1035" width="6.7109375" style="144" customWidth="1"/>
    <col min="1036" max="1037" width="10.7109375" style="144" customWidth="1"/>
    <col min="1038" max="1038" width="6.7109375" style="144" customWidth="1"/>
    <col min="1039" max="1040" width="10.7109375" style="144" customWidth="1"/>
    <col min="1041" max="1041" width="6.7109375" style="144" customWidth="1"/>
    <col min="1042" max="1043" width="10.7109375" style="144" customWidth="1"/>
    <col min="1044" max="1044" width="6.7109375" style="144" customWidth="1"/>
    <col min="1045" max="1046" width="10.7109375" style="144" customWidth="1"/>
    <col min="1047" max="1047" width="6.7109375" style="144" customWidth="1"/>
    <col min="1048" max="1049" width="10.7109375" style="144" customWidth="1"/>
    <col min="1050" max="1050" width="6.7109375" style="144" customWidth="1"/>
    <col min="1051" max="1051" width="9.140625" style="144" customWidth="1"/>
    <col min="1052" max="1052" width="8.85546875" style="144"/>
    <col min="1053" max="1053" width="7.5703125" style="144" customWidth="1"/>
    <col min="1054" max="1054" width="9.85546875" style="144" customWidth="1"/>
    <col min="1055" max="1056" width="8.85546875" style="144"/>
    <col min="1057" max="1057" width="10.140625" style="144" bestFit="1" customWidth="1"/>
    <col min="1058" max="1284" width="8.85546875" style="144"/>
    <col min="1285" max="1285" width="4.42578125" style="144" customWidth="1"/>
    <col min="1286" max="1286" width="38.85546875" style="144" customWidth="1"/>
    <col min="1287" max="1287" width="16.85546875" style="144" customWidth="1"/>
    <col min="1288" max="1288" width="14" style="144" customWidth="1"/>
    <col min="1289" max="1289" width="13.5703125" style="144" customWidth="1"/>
    <col min="1290" max="1290" width="10.7109375" style="144" customWidth="1"/>
    <col min="1291" max="1291" width="6.7109375" style="144" customWidth="1"/>
    <col min="1292" max="1293" width="10.7109375" style="144" customWidth="1"/>
    <col min="1294" max="1294" width="6.7109375" style="144" customWidth="1"/>
    <col min="1295" max="1296" width="10.7109375" style="144" customWidth="1"/>
    <col min="1297" max="1297" width="6.7109375" style="144" customWidth="1"/>
    <col min="1298" max="1299" width="10.7109375" style="144" customWidth="1"/>
    <col min="1300" max="1300" width="6.7109375" style="144" customWidth="1"/>
    <col min="1301" max="1302" width="10.7109375" style="144" customWidth="1"/>
    <col min="1303" max="1303" width="6.7109375" style="144" customWidth="1"/>
    <col min="1304" max="1305" width="10.7109375" style="144" customWidth="1"/>
    <col min="1306" max="1306" width="6.7109375" style="144" customWidth="1"/>
    <col min="1307" max="1307" width="9.140625" style="144" customWidth="1"/>
    <col min="1308" max="1308" width="8.85546875" style="144"/>
    <col min="1309" max="1309" width="7.5703125" style="144" customWidth="1"/>
    <col min="1310" max="1310" width="9.85546875" style="144" customWidth="1"/>
    <col min="1311" max="1312" width="8.85546875" style="144"/>
    <col min="1313" max="1313" width="10.140625" style="144" bestFit="1" customWidth="1"/>
    <col min="1314" max="1540" width="8.85546875" style="144"/>
    <col min="1541" max="1541" width="4.42578125" style="144" customWidth="1"/>
    <col min="1542" max="1542" width="38.85546875" style="144" customWidth="1"/>
    <col min="1543" max="1543" width="16.85546875" style="144" customWidth="1"/>
    <col min="1544" max="1544" width="14" style="144" customWidth="1"/>
    <col min="1545" max="1545" width="13.5703125" style="144" customWidth="1"/>
    <col min="1546" max="1546" width="10.7109375" style="144" customWidth="1"/>
    <col min="1547" max="1547" width="6.7109375" style="144" customWidth="1"/>
    <col min="1548" max="1549" width="10.7109375" style="144" customWidth="1"/>
    <col min="1550" max="1550" width="6.7109375" style="144" customWidth="1"/>
    <col min="1551" max="1552" width="10.7109375" style="144" customWidth="1"/>
    <col min="1553" max="1553" width="6.7109375" style="144" customWidth="1"/>
    <col min="1554" max="1555" width="10.7109375" style="144" customWidth="1"/>
    <col min="1556" max="1556" width="6.7109375" style="144" customWidth="1"/>
    <col min="1557" max="1558" width="10.7109375" style="144" customWidth="1"/>
    <col min="1559" max="1559" width="6.7109375" style="144" customWidth="1"/>
    <col min="1560" max="1561" width="10.7109375" style="144" customWidth="1"/>
    <col min="1562" max="1562" width="6.7109375" style="144" customWidth="1"/>
    <col min="1563" max="1563" width="9.140625" style="144" customWidth="1"/>
    <col min="1564" max="1564" width="8.85546875" style="144"/>
    <col min="1565" max="1565" width="7.5703125" style="144" customWidth="1"/>
    <col min="1566" max="1566" width="9.85546875" style="144" customWidth="1"/>
    <col min="1567" max="1568" width="8.85546875" style="144"/>
    <col min="1569" max="1569" width="10.140625" style="144" bestFit="1" customWidth="1"/>
    <col min="1570" max="1796" width="8.85546875" style="144"/>
    <col min="1797" max="1797" width="4.42578125" style="144" customWidth="1"/>
    <col min="1798" max="1798" width="38.85546875" style="144" customWidth="1"/>
    <col min="1799" max="1799" width="16.85546875" style="144" customWidth="1"/>
    <col min="1800" max="1800" width="14" style="144" customWidth="1"/>
    <col min="1801" max="1801" width="13.5703125" style="144" customWidth="1"/>
    <col min="1802" max="1802" width="10.7109375" style="144" customWidth="1"/>
    <col min="1803" max="1803" width="6.7109375" style="144" customWidth="1"/>
    <col min="1804" max="1805" width="10.7109375" style="144" customWidth="1"/>
    <col min="1806" max="1806" width="6.7109375" style="144" customWidth="1"/>
    <col min="1807" max="1808" width="10.7109375" style="144" customWidth="1"/>
    <col min="1809" max="1809" width="6.7109375" style="144" customWidth="1"/>
    <col min="1810" max="1811" width="10.7109375" style="144" customWidth="1"/>
    <col min="1812" max="1812" width="6.7109375" style="144" customWidth="1"/>
    <col min="1813" max="1814" width="10.7109375" style="144" customWidth="1"/>
    <col min="1815" max="1815" width="6.7109375" style="144" customWidth="1"/>
    <col min="1816" max="1817" width="10.7109375" style="144" customWidth="1"/>
    <col min="1818" max="1818" width="6.7109375" style="144" customWidth="1"/>
    <col min="1819" max="1819" width="9.140625" style="144" customWidth="1"/>
    <col min="1820" max="1820" width="8.85546875" style="144"/>
    <col min="1821" max="1821" width="7.5703125" style="144" customWidth="1"/>
    <col min="1822" max="1822" width="9.85546875" style="144" customWidth="1"/>
    <col min="1823" max="1824" width="8.85546875" style="144"/>
    <col min="1825" max="1825" width="10.140625" style="144" bestFit="1" customWidth="1"/>
    <col min="1826" max="2052" width="8.85546875" style="144"/>
    <col min="2053" max="2053" width="4.42578125" style="144" customWidth="1"/>
    <col min="2054" max="2054" width="38.85546875" style="144" customWidth="1"/>
    <col min="2055" max="2055" width="16.85546875" style="144" customWidth="1"/>
    <col min="2056" max="2056" width="14" style="144" customWidth="1"/>
    <col min="2057" max="2057" width="13.5703125" style="144" customWidth="1"/>
    <col min="2058" max="2058" width="10.7109375" style="144" customWidth="1"/>
    <col min="2059" max="2059" width="6.7109375" style="144" customWidth="1"/>
    <col min="2060" max="2061" width="10.7109375" style="144" customWidth="1"/>
    <col min="2062" max="2062" width="6.7109375" style="144" customWidth="1"/>
    <col min="2063" max="2064" width="10.7109375" style="144" customWidth="1"/>
    <col min="2065" max="2065" width="6.7109375" style="144" customWidth="1"/>
    <col min="2066" max="2067" width="10.7109375" style="144" customWidth="1"/>
    <col min="2068" max="2068" width="6.7109375" style="144" customWidth="1"/>
    <col min="2069" max="2070" width="10.7109375" style="144" customWidth="1"/>
    <col min="2071" max="2071" width="6.7109375" style="144" customWidth="1"/>
    <col min="2072" max="2073" width="10.7109375" style="144" customWidth="1"/>
    <col min="2074" max="2074" width="6.7109375" style="144" customWidth="1"/>
    <col min="2075" max="2075" width="9.140625" style="144" customWidth="1"/>
    <col min="2076" max="2076" width="8.85546875" style="144"/>
    <col min="2077" max="2077" width="7.5703125" style="144" customWidth="1"/>
    <col min="2078" max="2078" width="9.85546875" style="144" customWidth="1"/>
    <col min="2079" max="2080" width="8.85546875" style="144"/>
    <col min="2081" max="2081" width="10.140625" style="144" bestFit="1" customWidth="1"/>
    <col min="2082" max="2308" width="8.85546875" style="144"/>
    <col min="2309" max="2309" width="4.42578125" style="144" customWidth="1"/>
    <col min="2310" max="2310" width="38.85546875" style="144" customWidth="1"/>
    <col min="2311" max="2311" width="16.85546875" style="144" customWidth="1"/>
    <col min="2312" max="2312" width="14" style="144" customWidth="1"/>
    <col min="2313" max="2313" width="13.5703125" style="144" customWidth="1"/>
    <col min="2314" max="2314" width="10.7109375" style="144" customWidth="1"/>
    <col min="2315" max="2315" width="6.7109375" style="144" customWidth="1"/>
    <col min="2316" max="2317" width="10.7109375" style="144" customWidth="1"/>
    <col min="2318" max="2318" width="6.7109375" style="144" customWidth="1"/>
    <col min="2319" max="2320" width="10.7109375" style="144" customWidth="1"/>
    <col min="2321" max="2321" width="6.7109375" style="144" customWidth="1"/>
    <col min="2322" max="2323" width="10.7109375" style="144" customWidth="1"/>
    <col min="2324" max="2324" width="6.7109375" style="144" customWidth="1"/>
    <col min="2325" max="2326" width="10.7109375" style="144" customWidth="1"/>
    <col min="2327" max="2327" width="6.7109375" style="144" customWidth="1"/>
    <col min="2328" max="2329" width="10.7109375" style="144" customWidth="1"/>
    <col min="2330" max="2330" width="6.7109375" style="144" customWidth="1"/>
    <col min="2331" max="2331" width="9.140625" style="144" customWidth="1"/>
    <col min="2332" max="2332" width="8.85546875" style="144"/>
    <col min="2333" max="2333" width="7.5703125" style="144" customWidth="1"/>
    <col min="2334" max="2334" width="9.85546875" style="144" customWidth="1"/>
    <col min="2335" max="2336" width="8.85546875" style="144"/>
    <col min="2337" max="2337" width="10.140625" style="144" bestFit="1" customWidth="1"/>
    <col min="2338" max="2564" width="8.85546875" style="144"/>
    <col min="2565" max="2565" width="4.42578125" style="144" customWidth="1"/>
    <col min="2566" max="2566" width="38.85546875" style="144" customWidth="1"/>
    <col min="2567" max="2567" width="16.85546875" style="144" customWidth="1"/>
    <col min="2568" max="2568" width="14" style="144" customWidth="1"/>
    <col min="2569" max="2569" width="13.5703125" style="144" customWidth="1"/>
    <col min="2570" max="2570" width="10.7109375" style="144" customWidth="1"/>
    <col min="2571" max="2571" width="6.7109375" style="144" customWidth="1"/>
    <col min="2572" max="2573" width="10.7109375" style="144" customWidth="1"/>
    <col min="2574" max="2574" width="6.7109375" style="144" customWidth="1"/>
    <col min="2575" max="2576" width="10.7109375" style="144" customWidth="1"/>
    <col min="2577" max="2577" width="6.7109375" style="144" customWidth="1"/>
    <col min="2578" max="2579" width="10.7109375" style="144" customWidth="1"/>
    <col min="2580" max="2580" width="6.7109375" style="144" customWidth="1"/>
    <col min="2581" max="2582" width="10.7109375" style="144" customWidth="1"/>
    <col min="2583" max="2583" width="6.7109375" style="144" customWidth="1"/>
    <col min="2584" max="2585" width="10.7109375" style="144" customWidth="1"/>
    <col min="2586" max="2586" width="6.7109375" style="144" customWidth="1"/>
    <col min="2587" max="2587" width="9.140625" style="144" customWidth="1"/>
    <col min="2588" max="2588" width="8.85546875" style="144"/>
    <col min="2589" max="2589" width="7.5703125" style="144" customWidth="1"/>
    <col min="2590" max="2590" width="9.85546875" style="144" customWidth="1"/>
    <col min="2591" max="2592" width="8.85546875" style="144"/>
    <col min="2593" max="2593" width="10.140625" style="144" bestFit="1" customWidth="1"/>
    <col min="2594" max="2820" width="8.85546875" style="144"/>
    <col min="2821" max="2821" width="4.42578125" style="144" customWidth="1"/>
    <col min="2822" max="2822" width="38.85546875" style="144" customWidth="1"/>
    <col min="2823" max="2823" width="16.85546875" style="144" customWidth="1"/>
    <col min="2824" max="2824" width="14" style="144" customWidth="1"/>
    <col min="2825" max="2825" width="13.5703125" style="144" customWidth="1"/>
    <col min="2826" max="2826" width="10.7109375" style="144" customWidth="1"/>
    <col min="2827" max="2827" width="6.7109375" style="144" customWidth="1"/>
    <col min="2828" max="2829" width="10.7109375" style="144" customWidth="1"/>
    <col min="2830" max="2830" width="6.7109375" style="144" customWidth="1"/>
    <col min="2831" max="2832" width="10.7109375" style="144" customWidth="1"/>
    <col min="2833" max="2833" width="6.7109375" style="144" customWidth="1"/>
    <col min="2834" max="2835" width="10.7109375" style="144" customWidth="1"/>
    <col min="2836" max="2836" width="6.7109375" style="144" customWidth="1"/>
    <col min="2837" max="2838" width="10.7109375" style="144" customWidth="1"/>
    <col min="2839" max="2839" width="6.7109375" style="144" customWidth="1"/>
    <col min="2840" max="2841" width="10.7109375" style="144" customWidth="1"/>
    <col min="2842" max="2842" width="6.7109375" style="144" customWidth="1"/>
    <col min="2843" max="2843" width="9.140625" style="144" customWidth="1"/>
    <col min="2844" max="2844" width="8.85546875" style="144"/>
    <col min="2845" max="2845" width="7.5703125" style="144" customWidth="1"/>
    <col min="2846" max="2846" width="9.85546875" style="144" customWidth="1"/>
    <col min="2847" max="2848" width="8.85546875" style="144"/>
    <col min="2849" max="2849" width="10.140625" style="144" bestFit="1" customWidth="1"/>
    <col min="2850" max="3076" width="8.85546875" style="144"/>
    <col min="3077" max="3077" width="4.42578125" style="144" customWidth="1"/>
    <col min="3078" max="3078" width="38.85546875" style="144" customWidth="1"/>
    <col min="3079" max="3079" width="16.85546875" style="144" customWidth="1"/>
    <col min="3080" max="3080" width="14" style="144" customWidth="1"/>
    <col min="3081" max="3081" width="13.5703125" style="144" customWidth="1"/>
    <col min="3082" max="3082" width="10.7109375" style="144" customWidth="1"/>
    <col min="3083" max="3083" width="6.7109375" style="144" customWidth="1"/>
    <col min="3084" max="3085" width="10.7109375" style="144" customWidth="1"/>
    <col min="3086" max="3086" width="6.7109375" style="144" customWidth="1"/>
    <col min="3087" max="3088" width="10.7109375" style="144" customWidth="1"/>
    <col min="3089" max="3089" width="6.7109375" style="144" customWidth="1"/>
    <col min="3090" max="3091" width="10.7109375" style="144" customWidth="1"/>
    <col min="3092" max="3092" width="6.7109375" style="144" customWidth="1"/>
    <col min="3093" max="3094" width="10.7109375" style="144" customWidth="1"/>
    <col min="3095" max="3095" width="6.7109375" style="144" customWidth="1"/>
    <col min="3096" max="3097" width="10.7109375" style="144" customWidth="1"/>
    <col min="3098" max="3098" width="6.7109375" style="144" customWidth="1"/>
    <col min="3099" max="3099" width="9.140625" style="144" customWidth="1"/>
    <col min="3100" max="3100" width="8.85546875" style="144"/>
    <col min="3101" max="3101" width="7.5703125" style="144" customWidth="1"/>
    <col min="3102" max="3102" width="9.85546875" style="144" customWidth="1"/>
    <col min="3103" max="3104" width="8.85546875" style="144"/>
    <col min="3105" max="3105" width="10.140625" style="144" bestFit="1" customWidth="1"/>
    <col min="3106" max="3332" width="8.85546875" style="144"/>
    <col min="3333" max="3333" width="4.42578125" style="144" customWidth="1"/>
    <col min="3334" max="3334" width="38.85546875" style="144" customWidth="1"/>
    <col min="3335" max="3335" width="16.85546875" style="144" customWidth="1"/>
    <col min="3336" max="3336" width="14" style="144" customWidth="1"/>
    <col min="3337" max="3337" width="13.5703125" style="144" customWidth="1"/>
    <col min="3338" max="3338" width="10.7109375" style="144" customWidth="1"/>
    <col min="3339" max="3339" width="6.7109375" style="144" customWidth="1"/>
    <col min="3340" max="3341" width="10.7109375" style="144" customWidth="1"/>
    <col min="3342" max="3342" width="6.7109375" style="144" customWidth="1"/>
    <col min="3343" max="3344" width="10.7109375" style="144" customWidth="1"/>
    <col min="3345" max="3345" width="6.7109375" style="144" customWidth="1"/>
    <col min="3346" max="3347" width="10.7109375" style="144" customWidth="1"/>
    <col min="3348" max="3348" width="6.7109375" style="144" customWidth="1"/>
    <col min="3349" max="3350" width="10.7109375" style="144" customWidth="1"/>
    <col min="3351" max="3351" width="6.7109375" style="144" customWidth="1"/>
    <col min="3352" max="3353" width="10.7109375" style="144" customWidth="1"/>
    <col min="3354" max="3354" width="6.7109375" style="144" customWidth="1"/>
    <col min="3355" max="3355" width="9.140625" style="144" customWidth="1"/>
    <col min="3356" max="3356" width="8.85546875" style="144"/>
    <col min="3357" max="3357" width="7.5703125" style="144" customWidth="1"/>
    <col min="3358" max="3358" width="9.85546875" style="144" customWidth="1"/>
    <col min="3359" max="3360" width="8.85546875" style="144"/>
    <col min="3361" max="3361" width="10.140625" style="144" bestFit="1" customWidth="1"/>
    <col min="3362" max="3588" width="8.85546875" style="144"/>
    <col min="3589" max="3589" width="4.42578125" style="144" customWidth="1"/>
    <col min="3590" max="3590" width="38.85546875" style="144" customWidth="1"/>
    <col min="3591" max="3591" width="16.85546875" style="144" customWidth="1"/>
    <col min="3592" max="3592" width="14" style="144" customWidth="1"/>
    <col min="3593" max="3593" width="13.5703125" style="144" customWidth="1"/>
    <col min="3594" max="3594" width="10.7109375" style="144" customWidth="1"/>
    <col min="3595" max="3595" width="6.7109375" style="144" customWidth="1"/>
    <col min="3596" max="3597" width="10.7109375" style="144" customWidth="1"/>
    <col min="3598" max="3598" width="6.7109375" style="144" customWidth="1"/>
    <col min="3599" max="3600" width="10.7109375" style="144" customWidth="1"/>
    <col min="3601" max="3601" width="6.7109375" style="144" customWidth="1"/>
    <col min="3602" max="3603" width="10.7109375" style="144" customWidth="1"/>
    <col min="3604" max="3604" width="6.7109375" style="144" customWidth="1"/>
    <col min="3605" max="3606" width="10.7109375" style="144" customWidth="1"/>
    <col min="3607" max="3607" width="6.7109375" style="144" customWidth="1"/>
    <col min="3608" max="3609" width="10.7109375" style="144" customWidth="1"/>
    <col min="3610" max="3610" width="6.7109375" style="144" customWidth="1"/>
    <col min="3611" max="3611" width="9.140625" style="144" customWidth="1"/>
    <col min="3612" max="3612" width="8.85546875" style="144"/>
    <col min="3613" max="3613" width="7.5703125" style="144" customWidth="1"/>
    <col min="3614" max="3614" width="9.85546875" style="144" customWidth="1"/>
    <col min="3615" max="3616" width="8.85546875" style="144"/>
    <col min="3617" max="3617" width="10.140625" style="144" bestFit="1" customWidth="1"/>
    <col min="3618" max="3844" width="8.85546875" style="144"/>
    <col min="3845" max="3845" width="4.42578125" style="144" customWidth="1"/>
    <col min="3846" max="3846" width="38.85546875" style="144" customWidth="1"/>
    <col min="3847" max="3847" width="16.85546875" style="144" customWidth="1"/>
    <col min="3848" max="3848" width="14" style="144" customWidth="1"/>
    <col min="3849" max="3849" width="13.5703125" style="144" customWidth="1"/>
    <col min="3850" max="3850" width="10.7109375" style="144" customWidth="1"/>
    <col min="3851" max="3851" width="6.7109375" style="144" customWidth="1"/>
    <col min="3852" max="3853" width="10.7109375" style="144" customWidth="1"/>
    <col min="3854" max="3854" width="6.7109375" style="144" customWidth="1"/>
    <col min="3855" max="3856" width="10.7109375" style="144" customWidth="1"/>
    <col min="3857" max="3857" width="6.7109375" style="144" customWidth="1"/>
    <col min="3858" max="3859" width="10.7109375" style="144" customWidth="1"/>
    <col min="3860" max="3860" width="6.7109375" style="144" customWidth="1"/>
    <col min="3861" max="3862" width="10.7109375" style="144" customWidth="1"/>
    <col min="3863" max="3863" width="6.7109375" style="144" customWidth="1"/>
    <col min="3864" max="3865" width="10.7109375" style="144" customWidth="1"/>
    <col min="3866" max="3866" width="6.7109375" style="144" customWidth="1"/>
    <col min="3867" max="3867" width="9.140625" style="144" customWidth="1"/>
    <col min="3868" max="3868" width="8.85546875" style="144"/>
    <col min="3869" max="3869" width="7.5703125" style="144" customWidth="1"/>
    <col min="3870" max="3870" width="9.85546875" style="144" customWidth="1"/>
    <col min="3871" max="3872" width="8.85546875" style="144"/>
    <col min="3873" max="3873" width="10.140625" style="144" bestFit="1" customWidth="1"/>
    <col min="3874" max="4100" width="8.85546875" style="144"/>
    <col min="4101" max="4101" width="4.42578125" style="144" customWidth="1"/>
    <col min="4102" max="4102" width="38.85546875" style="144" customWidth="1"/>
    <col min="4103" max="4103" width="16.85546875" style="144" customWidth="1"/>
    <col min="4104" max="4104" width="14" style="144" customWidth="1"/>
    <col min="4105" max="4105" width="13.5703125" style="144" customWidth="1"/>
    <col min="4106" max="4106" width="10.7109375" style="144" customWidth="1"/>
    <col min="4107" max="4107" width="6.7109375" style="144" customWidth="1"/>
    <col min="4108" max="4109" width="10.7109375" style="144" customWidth="1"/>
    <col min="4110" max="4110" width="6.7109375" style="144" customWidth="1"/>
    <col min="4111" max="4112" width="10.7109375" style="144" customWidth="1"/>
    <col min="4113" max="4113" width="6.7109375" style="144" customWidth="1"/>
    <col min="4114" max="4115" width="10.7109375" style="144" customWidth="1"/>
    <col min="4116" max="4116" width="6.7109375" style="144" customWidth="1"/>
    <col min="4117" max="4118" width="10.7109375" style="144" customWidth="1"/>
    <col min="4119" max="4119" width="6.7109375" style="144" customWidth="1"/>
    <col min="4120" max="4121" width="10.7109375" style="144" customWidth="1"/>
    <col min="4122" max="4122" width="6.7109375" style="144" customWidth="1"/>
    <col min="4123" max="4123" width="9.140625" style="144" customWidth="1"/>
    <col min="4124" max="4124" width="8.85546875" style="144"/>
    <col min="4125" max="4125" width="7.5703125" style="144" customWidth="1"/>
    <col min="4126" max="4126" width="9.85546875" style="144" customWidth="1"/>
    <col min="4127" max="4128" width="8.85546875" style="144"/>
    <col min="4129" max="4129" width="10.140625" style="144" bestFit="1" customWidth="1"/>
    <col min="4130" max="4356" width="8.85546875" style="144"/>
    <col min="4357" max="4357" width="4.42578125" style="144" customWidth="1"/>
    <col min="4358" max="4358" width="38.85546875" style="144" customWidth="1"/>
    <col min="4359" max="4359" width="16.85546875" style="144" customWidth="1"/>
    <col min="4360" max="4360" width="14" style="144" customWidth="1"/>
    <col min="4361" max="4361" width="13.5703125" style="144" customWidth="1"/>
    <col min="4362" max="4362" width="10.7109375" style="144" customWidth="1"/>
    <col min="4363" max="4363" width="6.7109375" style="144" customWidth="1"/>
    <col min="4364" max="4365" width="10.7109375" style="144" customWidth="1"/>
    <col min="4366" max="4366" width="6.7109375" style="144" customWidth="1"/>
    <col min="4367" max="4368" width="10.7109375" style="144" customWidth="1"/>
    <col min="4369" max="4369" width="6.7109375" style="144" customWidth="1"/>
    <col min="4370" max="4371" width="10.7109375" style="144" customWidth="1"/>
    <col min="4372" max="4372" width="6.7109375" style="144" customWidth="1"/>
    <col min="4373" max="4374" width="10.7109375" style="144" customWidth="1"/>
    <col min="4375" max="4375" width="6.7109375" style="144" customWidth="1"/>
    <col min="4376" max="4377" width="10.7109375" style="144" customWidth="1"/>
    <col min="4378" max="4378" width="6.7109375" style="144" customWidth="1"/>
    <col min="4379" max="4379" width="9.140625" style="144" customWidth="1"/>
    <col min="4380" max="4380" width="8.85546875" style="144"/>
    <col min="4381" max="4381" width="7.5703125" style="144" customWidth="1"/>
    <col min="4382" max="4382" width="9.85546875" style="144" customWidth="1"/>
    <col min="4383" max="4384" width="8.85546875" style="144"/>
    <col min="4385" max="4385" width="10.140625" style="144" bestFit="1" customWidth="1"/>
    <col min="4386" max="4612" width="8.85546875" style="144"/>
    <col min="4613" max="4613" width="4.42578125" style="144" customWidth="1"/>
    <col min="4614" max="4614" width="38.85546875" style="144" customWidth="1"/>
    <col min="4615" max="4615" width="16.85546875" style="144" customWidth="1"/>
    <col min="4616" max="4616" width="14" style="144" customWidth="1"/>
    <col min="4617" max="4617" width="13.5703125" style="144" customWidth="1"/>
    <col min="4618" max="4618" width="10.7109375" style="144" customWidth="1"/>
    <col min="4619" max="4619" width="6.7109375" style="144" customWidth="1"/>
    <col min="4620" max="4621" width="10.7109375" style="144" customWidth="1"/>
    <col min="4622" max="4622" width="6.7109375" style="144" customWidth="1"/>
    <col min="4623" max="4624" width="10.7109375" style="144" customWidth="1"/>
    <col min="4625" max="4625" width="6.7109375" style="144" customWidth="1"/>
    <col min="4626" max="4627" width="10.7109375" style="144" customWidth="1"/>
    <col min="4628" max="4628" width="6.7109375" style="144" customWidth="1"/>
    <col min="4629" max="4630" width="10.7109375" style="144" customWidth="1"/>
    <col min="4631" max="4631" width="6.7109375" style="144" customWidth="1"/>
    <col min="4632" max="4633" width="10.7109375" style="144" customWidth="1"/>
    <col min="4634" max="4634" width="6.7109375" style="144" customWidth="1"/>
    <col min="4635" max="4635" width="9.140625" style="144" customWidth="1"/>
    <col min="4636" max="4636" width="8.85546875" style="144"/>
    <col min="4637" max="4637" width="7.5703125" style="144" customWidth="1"/>
    <col min="4638" max="4638" width="9.85546875" style="144" customWidth="1"/>
    <col min="4639" max="4640" width="8.85546875" style="144"/>
    <col min="4641" max="4641" width="10.140625" style="144" bestFit="1" customWidth="1"/>
    <col min="4642" max="4868" width="8.85546875" style="144"/>
    <col min="4869" max="4869" width="4.42578125" style="144" customWidth="1"/>
    <col min="4870" max="4870" width="38.85546875" style="144" customWidth="1"/>
    <col min="4871" max="4871" width="16.85546875" style="144" customWidth="1"/>
    <col min="4872" max="4872" width="14" style="144" customWidth="1"/>
    <col min="4873" max="4873" width="13.5703125" style="144" customWidth="1"/>
    <col min="4874" max="4874" width="10.7109375" style="144" customWidth="1"/>
    <col min="4875" max="4875" width="6.7109375" style="144" customWidth="1"/>
    <col min="4876" max="4877" width="10.7109375" style="144" customWidth="1"/>
    <col min="4878" max="4878" width="6.7109375" style="144" customWidth="1"/>
    <col min="4879" max="4880" width="10.7109375" style="144" customWidth="1"/>
    <col min="4881" max="4881" width="6.7109375" style="144" customWidth="1"/>
    <col min="4882" max="4883" width="10.7109375" style="144" customWidth="1"/>
    <col min="4884" max="4884" width="6.7109375" style="144" customWidth="1"/>
    <col min="4885" max="4886" width="10.7109375" style="144" customWidth="1"/>
    <col min="4887" max="4887" width="6.7109375" style="144" customWidth="1"/>
    <col min="4888" max="4889" width="10.7109375" style="144" customWidth="1"/>
    <col min="4890" max="4890" width="6.7109375" style="144" customWidth="1"/>
    <col min="4891" max="4891" width="9.140625" style="144" customWidth="1"/>
    <col min="4892" max="4892" width="8.85546875" style="144"/>
    <col min="4893" max="4893" width="7.5703125" style="144" customWidth="1"/>
    <col min="4894" max="4894" width="9.85546875" style="144" customWidth="1"/>
    <col min="4895" max="4896" width="8.85546875" style="144"/>
    <col min="4897" max="4897" width="10.140625" style="144" bestFit="1" customWidth="1"/>
    <col min="4898" max="5124" width="8.85546875" style="144"/>
    <col min="5125" max="5125" width="4.42578125" style="144" customWidth="1"/>
    <col min="5126" max="5126" width="38.85546875" style="144" customWidth="1"/>
    <col min="5127" max="5127" width="16.85546875" style="144" customWidth="1"/>
    <col min="5128" max="5128" width="14" style="144" customWidth="1"/>
    <col min="5129" max="5129" width="13.5703125" style="144" customWidth="1"/>
    <col min="5130" max="5130" width="10.7109375" style="144" customWidth="1"/>
    <col min="5131" max="5131" width="6.7109375" style="144" customWidth="1"/>
    <col min="5132" max="5133" width="10.7109375" style="144" customWidth="1"/>
    <col min="5134" max="5134" width="6.7109375" style="144" customWidth="1"/>
    <col min="5135" max="5136" width="10.7109375" style="144" customWidth="1"/>
    <col min="5137" max="5137" width="6.7109375" style="144" customWidth="1"/>
    <col min="5138" max="5139" width="10.7109375" style="144" customWidth="1"/>
    <col min="5140" max="5140" width="6.7109375" style="144" customWidth="1"/>
    <col min="5141" max="5142" width="10.7109375" style="144" customWidth="1"/>
    <col min="5143" max="5143" width="6.7109375" style="144" customWidth="1"/>
    <col min="5144" max="5145" width="10.7109375" style="144" customWidth="1"/>
    <col min="5146" max="5146" width="6.7109375" style="144" customWidth="1"/>
    <col min="5147" max="5147" width="9.140625" style="144" customWidth="1"/>
    <col min="5148" max="5148" width="8.85546875" style="144"/>
    <col min="5149" max="5149" width="7.5703125" style="144" customWidth="1"/>
    <col min="5150" max="5150" width="9.85546875" style="144" customWidth="1"/>
    <col min="5151" max="5152" width="8.85546875" style="144"/>
    <col min="5153" max="5153" width="10.140625" style="144" bestFit="1" customWidth="1"/>
    <col min="5154" max="5380" width="8.85546875" style="144"/>
    <col min="5381" max="5381" width="4.42578125" style="144" customWidth="1"/>
    <col min="5382" max="5382" width="38.85546875" style="144" customWidth="1"/>
    <col min="5383" max="5383" width="16.85546875" style="144" customWidth="1"/>
    <col min="5384" max="5384" width="14" style="144" customWidth="1"/>
    <col min="5385" max="5385" width="13.5703125" style="144" customWidth="1"/>
    <col min="5386" max="5386" width="10.7109375" style="144" customWidth="1"/>
    <col min="5387" max="5387" width="6.7109375" style="144" customWidth="1"/>
    <col min="5388" max="5389" width="10.7109375" style="144" customWidth="1"/>
    <col min="5390" max="5390" width="6.7109375" style="144" customWidth="1"/>
    <col min="5391" max="5392" width="10.7109375" style="144" customWidth="1"/>
    <col min="5393" max="5393" width="6.7109375" style="144" customWidth="1"/>
    <col min="5394" max="5395" width="10.7109375" style="144" customWidth="1"/>
    <col min="5396" max="5396" width="6.7109375" style="144" customWidth="1"/>
    <col min="5397" max="5398" width="10.7109375" style="144" customWidth="1"/>
    <col min="5399" max="5399" width="6.7109375" style="144" customWidth="1"/>
    <col min="5400" max="5401" width="10.7109375" style="144" customWidth="1"/>
    <col min="5402" max="5402" width="6.7109375" style="144" customWidth="1"/>
    <col min="5403" max="5403" width="9.140625" style="144" customWidth="1"/>
    <col min="5404" max="5404" width="8.85546875" style="144"/>
    <col min="5405" max="5405" width="7.5703125" style="144" customWidth="1"/>
    <col min="5406" max="5406" width="9.85546875" style="144" customWidth="1"/>
    <col min="5407" max="5408" width="8.85546875" style="144"/>
    <col min="5409" max="5409" width="10.140625" style="144" bestFit="1" customWidth="1"/>
    <col min="5410" max="5636" width="8.85546875" style="144"/>
    <col min="5637" max="5637" width="4.42578125" style="144" customWidth="1"/>
    <col min="5638" max="5638" width="38.85546875" style="144" customWidth="1"/>
    <col min="5639" max="5639" width="16.85546875" style="144" customWidth="1"/>
    <col min="5640" max="5640" width="14" style="144" customWidth="1"/>
    <col min="5641" max="5641" width="13.5703125" style="144" customWidth="1"/>
    <col min="5642" max="5642" width="10.7109375" style="144" customWidth="1"/>
    <col min="5643" max="5643" width="6.7109375" style="144" customWidth="1"/>
    <col min="5644" max="5645" width="10.7109375" style="144" customWidth="1"/>
    <col min="5646" max="5646" width="6.7109375" style="144" customWidth="1"/>
    <col min="5647" max="5648" width="10.7109375" style="144" customWidth="1"/>
    <col min="5649" max="5649" width="6.7109375" style="144" customWidth="1"/>
    <col min="5650" max="5651" width="10.7109375" style="144" customWidth="1"/>
    <col min="5652" max="5652" width="6.7109375" style="144" customWidth="1"/>
    <col min="5653" max="5654" width="10.7109375" style="144" customWidth="1"/>
    <col min="5655" max="5655" width="6.7109375" style="144" customWidth="1"/>
    <col min="5656" max="5657" width="10.7109375" style="144" customWidth="1"/>
    <col min="5658" max="5658" width="6.7109375" style="144" customWidth="1"/>
    <col min="5659" max="5659" width="9.140625" style="144" customWidth="1"/>
    <col min="5660" max="5660" width="8.85546875" style="144"/>
    <col min="5661" max="5661" width="7.5703125" style="144" customWidth="1"/>
    <col min="5662" max="5662" width="9.85546875" style="144" customWidth="1"/>
    <col min="5663" max="5664" width="8.85546875" style="144"/>
    <col min="5665" max="5665" width="10.140625" style="144" bestFit="1" customWidth="1"/>
    <col min="5666" max="5892" width="8.85546875" style="144"/>
    <col min="5893" max="5893" width="4.42578125" style="144" customWidth="1"/>
    <col min="5894" max="5894" width="38.85546875" style="144" customWidth="1"/>
    <col min="5895" max="5895" width="16.85546875" style="144" customWidth="1"/>
    <col min="5896" max="5896" width="14" style="144" customWidth="1"/>
    <col min="5897" max="5897" width="13.5703125" style="144" customWidth="1"/>
    <col min="5898" max="5898" width="10.7109375" style="144" customWidth="1"/>
    <col min="5899" max="5899" width="6.7109375" style="144" customWidth="1"/>
    <col min="5900" max="5901" width="10.7109375" style="144" customWidth="1"/>
    <col min="5902" max="5902" width="6.7109375" style="144" customWidth="1"/>
    <col min="5903" max="5904" width="10.7109375" style="144" customWidth="1"/>
    <col min="5905" max="5905" width="6.7109375" style="144" customWidth="1"/>
    <col min="5906" max="5907" width="10.7109375" style="144" customWidth="1"/>
    <col min="5908" max="5908" width="6.7109375" style="144" customWidth="1"/>
    <col min="5909" max="5910" width="10.7109375" style="144" customWidth="1"/>
    <col min="5911" max="5911" width="6.7109375" style="144" customWidth="1"/>
    <col min="5912" max="5913" width="10.7109375" style="144" customWidth="1"/>
    <col min="5914" max="5914" width="6.7109375" style="144" customWidth="1"/>
    <col min="5915" max="5915" width="9.140625" style="144" customWidth="1"/>
    <col min="5916" max="5916" width="8.85546875" style="144"/>
    <col min="5917" max="5917" width="7.5703125" style="144" customWidth="1"/>
    <col min="5918" max="5918" width="9.85546875" style="144" customWidth="1"/>
    <col min="5919" max="5920" width="8.85546875" style="144"/>
    <col min="5921" max="5921" width="10.140625" style="144" bestFit="1" customWidth="1"/>
    <col min="5922" max="6148" width="8.85546875" style="144"/>
    <col min="6149" max="6149" width="4.42578125" style="144" customWidth="1"/>
    <col min="6150" max="6150" width="38.85546875" style="144" customWidth="1"/>
    <col min="6151" max="6151" width="16.85546875" style="144" customWidth="1"/>
    <col min="6152" max="6152" width="14" style="144" customWidth="1"/>
    <col min="6153" max="6153" width="13.5703125" style="144" customWidth="1"/>
    <col min="6154" max="6154" width="10.7109375" style="144" customWidth="1"/>
    <col min="6155" max="6155" width="6.7109375" style="144" customWidth="1"/>
    <col min="6156" max="6157" width="10.7109375" style="144" customWidth="1"/>
    <col min="6158" max="6158" width="6.7109375" style="144" customWidth="1"/>
    <col min="6159" max="6160" width="10.7109375" style="144" customWidth="1"/>
    <col min="6161" max="6161" width="6.7109375" style="144" customWidth="1"/>
    <col min="6162" max="6163" width="10.7109375" style="144" customWidth="1"/>
    <col min="6164" max="6164" width="6.7109375" style="144" customWidth="1"/>
    <col min="6165" max="6166" width="10.7109375" style="144" customWidth="1"/>
    <col min="6167" max="6167" width="6.7109375" style="144" customWidth="1"/>
    <col min="6168" max="6169" width="10.7109375" style="144" customWidth="1"/>
    <col min="6170" max="6170" width="6.7109375" style="144" customWidth="1"/>
    <col min="6171" max="6171" width="9.140625" style="144" customWidth="1"/>
    <col min="6172" max="6172" width="8.85546875" style="144"/>
    <col min="6173" max="6173" width="7.5703125" style="144" customWidth="1"/>
    <col min="6174" max="6174" width="9.85546875" style="144" customWidth="1"/>
    <col min="6175" max="6176" width="8.85546875" style="144"/>
    <col min="6177" max="6177" width="10.140625" style="144" bestFit="1" customWidth="1"/>
    <col min="6178" max="6404" width="8.85546875" style="144"/>
    <col min="6405" max="6405" width="4.42578125" style="144" customWidth="1"/>
    <col min="6406" max="6406" width="38.85546875" style="144" customWidth="1"/>
    <col min="6407" max="6407" width="16.85546875" style="144" customWidth="1"/>
    <col min="6408" max="6408" width="14" style="144" customWidth="1"/>
    <col min="6409" max="6409" width="13.5703125" style="144" customWidth="1"/>
    <col min="6410" max="6410" width="10.7109375" style="144" customWidth="1"/>
    <col min="6411" max="6411" width="6.7109375" style="144" customWidth="1"/>
    <col min="6412" max="6413" width="10.7109375" style="144" customWidth="1"/>
    <col min="6414" max="6414" width="6.7109375" style="144" customWidth="1"/>
    <col min="6415" max="6416" width="10.7109375" style="144" customWidth="1"/>
    <col min="6417" max="6417" width="6.7109375" style="144" customWidth="1"/>
    <col min="6418" max="6419" width="10.7109375" style="144" customWidth="1"/>
    <col min="6420" max="6420" width="6.7109375" style="144" customWidth="1"/>
    <col min="6421" max="6422" width="10.7109375" style="144" customWidth="1"/>
    <col min="6423" max="6423" width="6.7109375" style="144" customWidth="1"/>
    <col min="6424" max="6425" width="10.7109375" style="144" customWidth="1"/>
    <col min="6426" max="6426" width="6.7109375" style="144" customWidth="1"/>
    <col min="6427" max="6427" width="9.140625" style="144" customWidth="1"/>
    <col min="6428" max="6428" width="8.85546875" style="144"/>
    <col min="6429" max="6429" width="7.5703125" style="144" customWidth="1"/>
    <col min="6430" max="6430" width="9.85546875" style="144" customWidth="1"/>
    <col min="6431" max="6432" width="8.85546875" style="144"/>
    <col min="6433" max="6433" width="10.140625" style="144" bestFit="1" customWidth="1"/>
    <col min="6434" max="6660" width="8.85546875" style="144"/>
    <col min="6661" max="6661" width="4.42578125" style="144" customWidth="1"/>
    <col min="6662" max="6662" width="38.85546875" style="144" customWidth="1"/>
    <col min="6663" max="6663" width="16.85546875" style="144" customWidth="1"/>
    <col min="6664" max="6664" width="14" style="144" customWidth="1"/>
    <col min="6665" max="6665" width="13.5703125" style="144" customWidth="1"/>
    <col min="6666" max="6666" width="10.7109375" style="144" customWidth="1"/>
    <col min="6667" max="6667" width="6.7109375" style="144" customWidth="1"/>
    <col min="6668" max="6669" width="10.7109375" style="144" customWidth="1"/>
    <col min="6670" max="6670" width="6.7109375" style="144" customWidth="1"/>
    <col min="6671" max="6672" width="10.7109375" style="144" customWidth="1"/>
    <col min="6673" max="6673" width="6.7109375" style="144" customWidth="1"/>
    <col min="6674" max="6675" width="10.7109375" style="144" customWidth="1"/>
    <col min="6676" max="6676" width="6.7109375" style="144" customWidth="1"/>
    <col min="6677" max="6678" width="10.7109375" style="144" customWidth="1"/>
    <col min="6679" max="6679" width="6.7109375" style="144" customWidth="1"/>
    <col min="6680" max="6681" width="10.7109375" style="144" customWidth="1"/>
    <col min="6682" max="6682" width="6.7109375" style="144" customWidth="1"/>
    <col min="6683" max="6683" width="9.140625" style="144" customWidth="1"/>
    <col min="6684" max="6684" width="8.85546875" style="144"/>
    <col min="6685" max="6685" width="7.5703125" style="144" customWidth="1"/>
    <col min="6686" max="6686" width="9.85546875" style="144" customWidth="1"/>
    <col min="6687" max="6688" width="8.85546875" style="144"/>
    <col min="6689" max="6689" width="10.140625" style="144" bestFit="1" customWidth="1"/>
    <col min="6690" max="6916" width="8.85546875" style="144"/>
    <col min="6917" max="6917" width="4.42578125" style="144" customWidth="1"/>
    <col min="6918" max="6918" width="38.85546875" style="144" customWidth="1"/>
    <col min="6919" max="6919" width="16.85546875" style="144" customWidth="1"/>
    <col min="6920" max="6920" width="14" style="144" customWidth="1"/>
    <col min="6921" max="6921" width="13.5703125" style="144" customWidth="1"/>
    <col min="6922" max="6922" width="10.7109375" style="144" customWidth="1"/>
    <col min="6923" max="6923" width="6.7109375" style="144" customWidth="1"/>
    <col min="6924" max="6925" width="10.7109375" style="144" customWidth="1"/>
    <col min="6926" max="6926" width="6.7109375" style="144" customWidth="1"/>
    <col min="6927" max="6928" width="10.7109375" style="144" customWidth="1"/>
    <col min="6929" max="6929" width="6.7109375" style="144" customWidth="1"/>
    <col min="6930" max="6931" width="10.7109375" style="144" customWidth="1"/>
    <col min="6932" max="6932" width="6.7109375" style="144" customWidth="1"/>
    <col min="6933" max="6934" width="10.7109375" style="144" customWidth="1"/>
    <col min="6935" max="6935" width="6.7109375" style="144" customWidth="1"/>
    <col min="6936" max="6937" width="10.7109375" style="144" customWidth="1"/>
    <col min="6938" max="6938" width="6.7109375" style="144" customWidth="1"/>
    <col min="6939" max="6939" width="9.140625" style="144" customWidth="1"/>
    <col min="6940" max="6940" width="8.85546875" style="144"/>
    <col min="6941" max="6941" width="7.5703125" style="144" customWidth="1"/>
    <col min="6942" max="6942" width="9.85546875" style="144" customWidth="1"/>
    <col min="6943" max="6944" width="8.85546875" style="144"/>
    <col min="6945" max="6945" width="10.140625" style="144" bestFit="1" customWidth="1"/>
    <col min="6946" max="7172" width="8.85546875" style="144"/>
    <col min="7173" max="7173" width="4.42578125" style="144" customWidth="1"/>
    <col min="7174" max="7174" width="38.85546875" style="144" customWidth="1"/>
    <col min="7175" max="7175" width="16.85546875" style="144" customWidth="1"/>
    <col min="7176" max="7176" width="14" style="144" customWidth="1"/>
    <col min="7177" max="7177" width="13.5703125" style="144" customWidth="1"/>
    <col min="7178" max="7178" width="10.7109375" style="144" customWidth="1"/>
    <col min="7179" max="7179" width="6.7109375" style="144" customWidth="1"/>
    <col min="7180" max="7181" width="10.7109375" style="144" customWidth="1"/>
    <col min="7182" max="7182" width="6.7109375" style="144" customWidth="1"/>
    <col min="7183" max="7184" width="10.7109375" style="144" customWidth="1"/>
    <col min="7185" max="7185" width="6.7109375" style="144" customWidth="1"/>
    <col min="7186" max="7187" width="10.7109375" style="144" customWidth="1"/>
    <col min="7188" max="7188" width="6.7109375" style="144" customWidth="1"/>
    <col min="7189" max="7190" width="10.7109375" style="144" customWidth="1"/>
    <col min="7191" max="7191" width="6.7109375" style="144" customWidth="1"/>
    <col min="7192" max="7193" width="10.7109375" style="144" customWidth="1"/>
    <col min="7194" max="7194" width="6.7109375" style="144" customWidth="1"/>
    <col min="7195" max="7195" width="9.140625" style="144" customWidth="1"/>
    <col min="7196" max="7196" width="8.85546875" style="144"/>
    <col min="7197" max="7197" width="7.5703125" style="144" customWidth="1"/>
    <col min="7198" max="7198" width="9.85546875" style="144" customWidth="1"/>
    <col min="7199" max="7200" width="8.85546875" style="144"/>
    <col min="7201" max="7201" width="10.140625" style="144" bestFit="1" customWidth="1"/>
    <col min="7202" max="7428" width="8.85546875" style="144"/>
    <col min="7429" max="7429" width="4.42578125" style="144" customWidth="1"/>
    <col min="7430" max="7430" width="38.85546875" style="144" customWidth="1"/>
    <col min="7431" max="7431" width="16.85546875" style="144" customWidth="1"/>
    <col min="7432" max="7432" width="14" style="144" customWidth="1"/>
    <col min="7433" max="7433" width="13.5703125" style="144" customWidth="1"/>
    <col min="7434" max="7434" width="10.7109375" style="144" customWidth="1"/>
    <col min="7435" max="7435" width="6.7109375" style="144" customWidth="1"/>
    <col min="7436" max="7437" width="10.7109375" style="144" customWidth="1"/>
    <col min="7438" max="7438" width="6.7109375" style="144" customWidth="1"/>
    <col min="7439" max="7440" width="10.7109375" style="144" customWidth="1"/>
    <col min="7441" max="7441" width="6.7109375" style="144" customWidth="1"/>
    <col min="7442" max="7443" width="10.7109375" style="144" customWidth="1"/>
    <col min="7444" max="7444" width="6.7109375" style="144" customWidth="1"/>
    <col min="7445" max="7446" width="10.7109375" style="144" customWidth="1"/>
    <col min="7447" max="7447" width="6.7109375" style="144" customWidth="1"/>
    <col min="7448" max="7449" width="10.7109375" style="144" customWidth="1"/>
    <col min="7450" max="7450" width="6.7109375" style="144" customWidth="1"/>
    <col min="7451" max="7451" width="9.140625" style="144" customWidth="1"/>
    <col min="7452" max="7452" width="8.85546875" style="144"/>
    <col min="7453" max="7453" width="7.5703125" style="144" customWidth="1"/>
    <col min="7454" max="7454" width="9.85546875" style="144" customWidth="1"/>
    <col min="7455" max="7456" width="8.85546875" style="144"/>
    <col min="7457" max="7457" width="10.140625" style="144" bestFit="1" customWidth="1"/>
    <col min="7458" max="7684" width="8.85546875" style="144"/>
    <col min="7685" max="7685" width="4.42578125" style="144" customWidth="1"/>
    <col min="7686" max="7686" width="38.85546875" style="144" customWidth="1"/>
    <col min="7687" max="7687" width="16.85546875" style="144" customWidth="1"/>
    <col min="7688" max="7688" width="14" style="144" customWidth="1"/>
    <col min="7689" max="7689" width="13.5703125" style="144" customWidth="1"/>
    <col min="7690" max="7690" width="10.7109375" style="144" customWidth="1"/>
    <col min="7691" max="7691" width="6.7109375" style="144" customWidth="1"/>
    <col min="7692" max="7693" width="10.7109375" style="144" customWidth="1"/>
    <col min="7694" max="7694" width="6.7109375" style="144" customWidth="1"/>
    <col min="7695" max="7696" width="10.7109375" style="144" customWidth="1"/>
    <col min="7697" max="7697" width="6.7109375" style="144" customWidth="1"/>
    <col min="7698" max="7699" width="10.7109375" style="144" customWidth="1"/>
    <col min="7700" max="7700" width="6.7109375" style="144" customWidth="1"/>
    <col min="7701" max="7702" width="10.7109375" style="144" customWidth="1"/>
    <col min="7703" max="7703" width="6.7109375" style="144" customWidth="1"/>
    <col min="7704" max="7705" width="10.7109375" style="144" customWidth="1"/>
    <col min="7706" max="7706" width="6.7109375" style="144" customWidth="1"/>
    <col min="7707" max="7707" width="9.140625" style="144" customWidth="1"/>
    <col min="7708" max="7708" width="8.85546875" style="144"/>
    <col min="7709" max="7709" width="7.5703125" style="144" customWidth="1"/>
    <col min="7710" max="7710" width="9.85546875" style="144" customWidth="1"/>
    <col min="7711" max="7712" width="8.85546875" style="144"/>
    <col min="7713" max="7713" width="10.140625" style="144" bestFit="1" customWidth="1"/>
    <col min="7714" max="7940" width="8.85546875" style="144"/>
    <col min="7941" max="7941" width="4.42578125" style="144" customWidth="1"/>
    <col min="7942" max="7942" width="38.85546875" style="144" customWidth="1"/>
    <col min="7943" max="7943" width="16.85546875" style="144" customWidth="1"/>
    <col min="7944" max="7944" width="14" style="144" customWidth="1"/>
    <col min="7945" max="7945" width="13.5703125" style="144" customWidth="1"/>
    <col min="7946" max="7946" width="10.7109375" style="144" customWidth="1"/>
    <col min="7947" max="7947" width="6.7109375" style="144" customWidth="1"/>
    <col min="7948" max="7949" width="10.7109375" style="144" customWidth="1"/>
    <col min="7950" max="7950" width="6.7109375" style="144" customWidth="1"/>
    <col min="7951" max="7952" width="10.7109375" style="144" customWidth="1"/>
    <col min="7953" max="7953" width="6.7109375" style="144" customWidth="1"/>
    <col min="7954" max="7955" width="10.7109375" style="144" customWidth="1"/>
    <col min="7956" max="7956" width="6.7109375" style="144" customWidth="1"/>
    <col min="7957" max="7958" width="10.7109375" style="144" customWidth="1"/>
    <col min="7959" max="7959" width="6.7109375" style="144" customWidth="1"/>
    <col min="7960" max="7961" width="10.7109375" style="144" customWidth="1"/>
    <col min="7962" max="7962" width="6.7109375" style="144" customWidth="1"/>
    <col min="7963" max="7963" width="9.140625" style="144" customWidth="1"/>
    <col min="7964" max="7964" width="8.85546875" style="144"/>
    <col min="7965" max="7965" width="7.5703125" style="144" customWidth="1"/>
    <col min="7966" max="7966" width="9.85546875" style="144" customWidth="1"/>
    <col min="7967" max="7968" width="8.85546875" style="144"/>
    <col min="7969" max="7969" width="10.140625" style="144" bestFit="1" customWidth="1"/>
    <col min="7970" max="8196" width="8.85546875" style="144"/>
    <col min="8197" max="8197" width="4.42578125" style="144" customWidth="1"/>
    <col min="8198" max="8198" width="38.85546875" style="144" customWidth="1"/>
    <col min="8199" max="8199" width="16.85546875" style="144" customWidth="1"/>
    <col min="8200" max="8200" width="14" style="144" customWidth="1"/>
    <col min="8201" max="8201" width="13.5703125" style="144" customWidth="1"/>
    <col min="8202" max="8202" width="10.7109375" style="144" customWidth="1"/>
    <col min="8203" max="8203" width="6.7109375" style="144" customWidth="1"/>
    <col min="8204" max="8205" width="10.7109375" style="144" customWidth="1"/>
    <col min="8206" max="8206" width="6.7109375" style="144" customWidth="1"/>
    <col min="8207" max="8208" width="10.7109375" style="144" customWidth="1"/>
    <col min="8209" max="8209" width="6.7109375" style="144" customWidth="1"/>
    <col min="8210" max="8211" width="10.7109375" style="144" customWidth="1"/>
    <col min="8212" max="8212" width="6.7109375" style="144" customWidth="1"/>
    <col min="8213" max="8214" width="10.7109375" style="144" customWidth="1"/>
    <col min="8215" max="8215" width="6.7109375" style="144" customWidth="1"/>
    <col min="8216" max="8217" width="10.7109375" style="144" customWidth="1"/>
    <col min="8218" max="8218" width="6.7109375" style="144" customWidth="1"/>
    <col min="8219" max="8219" width="9.140625" style="144" customWidth="1"/>
    <col min="8220" max="8220" width="8.85546875" style="144"/>
    <col min="8221" max="8221" width="7.5703125" style="144" customWidth="1"/>
    <col min="8222" max="8222" width="9.85546875" style="144" customWidth="1"/>
    <col min="8223" max="8224" width="8.85546875" style="144"/>
    <col min="8225" max="8225" width="10.140625" style="144" bestFit="1" customWidth="1"/>
    <col min="8226" max="8452" width="8.85546875" style="144"/>
    <col min="8453" max="8453" width="4.42578125" style="144" customWidth="1"/>
    <col min="8454" max="8454" width="38.85546875" style="144" customWidth="1"/>
    <col min="8455" max="8455" width="16.85546875" style="144" customWidth="1"/>
    <col min="8456" max="8456" width="14" style="144" customWidth="1"/>
    <col min="8457" max="8457" width="13.5703125" style="144" customWidth="1"/>
    <col min="8458" max="8458" width="10.7109375" style="144" customWidth="1"/>
    <col min="8459" max="8459" width="6.7109375" style="144" customWidth="1"/>
    <col min="8460" max="8461" width="10.7109375" style="144" customWidth="1"/>
    <col min="8462" max="8462" width="6.7109375" style="144" customWidth="1"/>
    <col min="8463" max="8464" width="10.7109375" style="144" customWidth="1"/>
    <col min="8465" max="8465" width="6.7109375" style="144" customWidth="1"/>
    <col min="8466" max="8467" width="10.7109375" style="144" customWidth="1"/>
    <col min="8468" max="8468" width="6.7109375" style="144" customWidth="1"/>
    <col min="8469" max="8470" width="10.7109375" style="144" customWidth="1"/>
    <col min="8471" max="8471" width="6.7109375" style="144" customWidth="1"/>
    <col min="8472" max="8473" width="10.7109375" style="144" customWidth="1"/>
    <col min="8474" max="8474" width="6.7109375" style="144" customWidth="1"/>
    <col min="8475" max="8475" width="9.140625" style="144" customWidth="1"/>
    <col min="8476" max="8476" width="8.85546875" style="144"/>
    <col min="8477" max="8477" width="7.5703125" style="144" customWidth="1"/>
    <col min="8478" max="8478" width="9.85546875" style="144" customWidth="1"/>
    <col min="8479" max="8480" width="8.85546875" style="144"/>
    <col min="8481" max="8481" width="10.140625" style="144" bestFit="1" customWidth="1"/>
    <col min="8482" max="8708" width="8.85546875" style="144"/>
    <col min="8709" max="8709" width="4.42578125" style="144" customWidth="1"/>
    <col min="8710" max="8710" width="38.85546875" style="144" customWidth="1"/>
    <col min="8711" max="8711" width="16.85546875" style="144" customWidth="1"/>
    <col min="8712" max="8712" width="14" style="144" customWidth="1"/>
    <col min="8713" max="8713" width="13.5703125" style="144" customWidth="1"/>
    <col min="8714" max="8714" width="10.7109375" style="144" customWidth="1"/>
    <col min="8715" max="8715" width="6.7109375" style="144" customWidth="1"/>
    <col min="8716" max="8717" width="10.7109375" style="144" customWidth="1"/>
    <col min="8718" max="8718" width="6.7109375" style="144" customWidth="1"/>
    <col min="8719" max="8720" width="10.7109375" style="144" customWidth="1"/>
    <col min="8721" max="8721" width="6.7109375" style="144" customWidth="1"/>
    <col min="8722" max="8723" width="10.7109375" style="144" customWidth="1"/>
    <col min="8724" max="8724" width="6.7109375" style="144" customWidth="1"/>
    <col min="8725" max="8726" width="10.7109375" style="144" customWidth="1"/>
    <col min="8727" max="8727" width="6.7109375" style="144" customWidth="1"/>
    <col min="8728" max="8729" width="10.7109375" style="144" customWidth="1"/>
    <col min="8730" max="8730" width="6.7109375" style="144" customWidth="1"/>
    <col min="8731" max="8731" width="9.140625" style="144" customWidth="1"/>
    <col min="8732" max="8732" width="8.85546875" style="144"/>
    <col min="8733" max="8733" width="7.5703125" style="144" customWidth="1"/>
    <col min="8734" max="8734" width="9.85546875" style="144" customWidth="1"/>
    <col min="8735" max="8736" width="8.85546875" style="144"/>
    <col min="8737" max="8737" width="10.140625" style="144" bestFit="1" customWidth="1"/>
    <col min="8738" max="8964" width="8.85546875" style="144"/>
    <col min="8965" max="8965" width="4.42578125" style="144" customWidth="1"/>
    <col min="8966" max="8966" width="38.85546875" style="144" customWidth="1"/>
    <col min="8967" max="8967" width="16.85546875" style="144" customWidth="1"/>
    <col min="8968" max="8968" width="14" style="144" customWidth="1"/>
    <col min="8969" max="8969" width="13.5703125" style="144" customWidth="1"/>
    <col min="8970" max="8970" width="10.7109375" style="144" customWidth="1"/>
    <col min="8971" max="8971" width="6.7109375" style="144" customWidth="1"/>
    <col min="8972" max="8973" width="10.7109375" style="144" customWidth="1"/>
    <col min="8974" max="8974" width="6.7109375" style="144" customWidth="1"/>
    <col min="8975" max="8976" width="10.7109375" style="144" customWidth="1"/>
    <col min="8977" max="8977" width="6.7109375" style="144" customWidth="1"/>
    <col min="8978" max="8979" width="10.7109375" style="144" customWidth="1"/>
    <col min="8980" max="8980" width="6.7109375" style="144" customWidth="1"/>
    <col min="8981" max="8982" width="10.7109375" style="144" customWidth="1"/>
    <col min="8983" max="8983" width="6.7109375" style="144" customWidth="1"/>
    <col min="8984" max="8985" width="10.7109375" style="144" customWidth="1"/>
    <col min="8986" max="8986" width="6.7109375" style="144" customWidth="1"/>
    <col min="8987" max="8987" width="9.140625" style="144" customWidth="1"/>
    <col min="8988" max="8988" width="8.85546875" style="144"/>
    <col min="8989" max="8989" width="7.5703125" style="144" customWidth="1"/>
    <col min="8990" max="8990" width="9.85546875" style="144" customWidth="1"/>
    <col min="8991" max="8992" width="8.85546875" style="144"/>
    <col min="8993" max="8993" width="10.140625" style="144" bestFit="1" customWidth="1"/>
    <col min="8994" max="9220" width="8.85546875" style="144"/>
    <col min="9221" max="9221" width="4.42578125" style="144" customWidth="1"/>
    <col min="9222" max="9222" width="38.85546875" style="144" customWidth="1"/>
    <col min="9223" max="9223" width="16.85546875" style="144" customWidth="1"/>
    <col min="9224" max="9224" width="14" style="144" customWidth="1"/>
    <col min="9225" max="9225" width="13.5703125" style="144" customWidth="1"/>
    <col min="9226" max="9226" width="10.7109375" style="144" customWidth="1"/>
    <col min="9227" max="9227" width="6.7109375" style="144" customWidth="1"/>
    <col min="9228" max="9229" width="10.7109375" style="144" customWidth="1"/>
    <col min="9230" max="9230" width="6.7109375" style="144" customWidth="1"/>
    <col min="9231" max="9232" width="10.7109375" style="144" customWidth="1"/>
    <col min="9233" max="9233" width="6.7109375" style="144" customWidth="1"/>
    <col min="9234" max="9235" width="10.7109375" style="144" customWidth="1"/>
    <col min="9236" max="9236" width="6.7109375" style="144" customWidth="1"/>
    <col min="9237" max="9238" width="10.7109375" style="144" customWidth="1"/>
    <col min="9239" max="9239" width="6.7109375" style="144" customWidth="1"/>
    <col min="9240" max="9241" width="10.7109375" style="144" customWidth="1"/>
    <col min="9242" max="9242" width="6.7109375" style="144" customWidth="1"/>
    <col min="9243" max="9243" width="9.140625" style="144" customWidth="1"/>
    <col min="9244" max="9244" width="8.85546875" style="144"/>
    <col min="9245" max="9245" width="7.5703125" style="144" customWidth="1"/>
    <col min="9246" max="9246" width="9.85546875" style="144" customWidth="1"/>
    <col min="9247" max="9248" width="8.85546875" style="144"/>
    <col min="9249" max="9249" width="10.140625" style="144" bestFit="1" customWidth="1"/>
    <col min="9250" max="9476" width="8.85546875" style="144"/>
    <col min="9477" max="9477" width="4.42578125" style="144" customWidth="1"/>
    <col min="9478" max="9478" width="38.85546875" style="144" customWidth="1"/>
    <col min="9479" max="9479" width="16.85546875" style="144" customWidth="1"/>
    <col min="9480" max="9480" width="14" style="144" customWidth="1"/>
    <col min="9481" max="9481" width="13.5703125" style="144" customWidth="1"/>
    <col min="9482" max="9482" width="10.7109375" style="144" customWidth="1"/>
    <col min="9483" max="9483" width="6.7109375" style="144" customWidth="1"/>
    <col min="9484" max="9485" width="10.7109375" style="144" customWidth="1"/>
    <col min="9486" max="9486" width="6.7109375" style="144" customWidth="1"/>
    <col min="9487" max="9488" width="10.7109375" style="144" customWidth="1"/>
    <col min="9489" max="9489" width="6.7109375" style="144" customWidth="1"/>
    <col min="9490" max="9491" width="10.7109375" style="144" customWidth="1"/>
    <col min="9492" max="9492" width="6.7109375" style="144" customWidth="1"/>
    <col min="9493" max="9494" width="10.7109375" style="144" customWidth="1"/>
    <col min="9495" max="9495" width="6.7109375" style="144" customWidth="1"/>
    <col min="9496" max="9497" width="10.7109375" style="144" customWidth="1"/>
    <col min="9498" max="9498" width="6.7109375" style="144" customWidth="1"/>
    <col min="9499" max="9499" width="9.140625" style="144" customWidth="1"/>
    <col min="9500" max="9500" width="8.85546875" style="144"/>
    <col min="9501" max="9501" width="7.5703125" style="144" customWidth="1"/>
    <col min="9502" max="9502" width="9.85546875" style="144" customWidth="1"/>
    <col min="9503" max="9504" width="8.85546875" style="144"/>
    <col min="9505" max="9505" width="10.140625" style="144" bestFit="1" customWidth="1"/>
    <col min="9506" max="9732" width="8.85546875" style="144"/>
    <col min="9733" max="9733" width="4.42578125" style="144" customWidth="1"/>
    <col min="9734" max="9734" width="38.85546875" style="144" customWidth="1"/>
    <col min="9735" max="9735" width="16.85546875" style="144" customWidth="1"/>
    <col min="9736" max="9736" width="14" style="144" customWidth="1"/>
    <col min="9737" max="9737" width="13.5703125" style="144" customWidth="1"/>
    <col min="9738" max="9738" width="10.7109375" style="144" customWidth="1"/>
    <col min="9739" max="9739" width="6.7109375" style="144" customWidth="1"/>
    <col min="9740" max="9741" width="10.7109375" style="144" customWidth="1"/>
    <col min="9742" max="9742" width="6.7109375" style="144" customWidth="1"/>
    <col min="9743" max="9744" width="10.7109375" style="144" customWidth="1"/>
    <col min="9745" max="9745" width="6.7109375" style="144" customWidth="1"/>
    <col min="9746" max="9747" width="10.7109375" style="144" customWidth="1"/>
    <col min="9748" max="9748" width="6.7109375" style="144" customWidth="1"/>
    <col min="9749" max="9750" width="10.7109375" style="144" customWidth="1"/>
    <col min="9751" max="9751" width="6.7109375" style="144" customWidth="1"/>
    <col min="9752" max="9753" width="10.7109375" style="144" customWidth="1"/>
    <col min="9754" max="9754" width="6.7109375" style="144" customWidth="1"/>
    <col min="9755" max="9755" width="9.140625" style="144" customWidth="1"/>
    <col min="9756" max="9756" width="8.85546875" style="144"/>
    <col min="9757" max="9757" width="7.5703125" style="144" customWidth="1"/>
    <col min="9758" max="9758" width="9.85546875" style="144" customWidth="1"/>
    <col min="9759" max="9760" width="8.85546875" style="144"/>
    <col min="9761" max="9761" width="10.140625" style="144" bestFit="1" customWidth="1"/>
    <col min="9762" max="9988" width="8.85546875" style="144"/>
    <col min="9989" max="9989" width="4.42578125" style="144" customWidth="1"/>
    <col min="9990" max="9990" width="38.85546875" style="144" customWidth="1"/>
    <col min="9991" max="9991" width="16.85546875" style="144" customWidth="1"/>
    <col min="9992" max="9992" width="14" style="144" customWidth="1"/>
    <col min="9993" max="9993" width="13.5703125" style="144" customWidth="1"/>
    <col min="9994" max="9994" width="10.7109375" style="144" customWidth="1"/>
    <col min="9995" max="9995" width="6.7109375" style="144" customWidth="1"/>
    <col min="9996" max="9997" width="10.7109375" style="144" customWidth="1"/>
    <col min="9998" max="9998" width="6.7109375" style="144" customWidth="1"/>
    <col min="9999" max="10000" width="10.7109375" style="144" customWidth="1"/>
    <col min="10001" max="10001" width="6.7109375" style="144" customWidth="1"/>
    <col min="10002" max="10003" width="10.7109375" style="144" customWidth="1"/>
    <col min="10004" max="10004" width="6.7109375" style="144" customWidth="1"/>
    <col min="10005" max="10006" width="10.7109375" style="144" customWidth="1"/>
    <col min="10007" max="10007" width="6.7109375" style="144" customWidth="1"/>
    <col min="10008" max="10009" width="10.7109375" style="144" customWidth="1"/>
    <col min="10010" max="10010" width="6.7109375" style="144" customWidth="1"/>
    <col min="10011" max="10011" width="9.140625" style="144" customWidth="1"/>
    <col min="10012" max="10012" width="8.85546875" style="144"/>
    <col min="10013" max="10013" width="7.5703125" style="144" customWidth="1"/>
    <col min="10014" max="10014" width="9.85546875" style="144" customWidth="1"/>
    <col min="10015" max="10016" width="8.85546875" style="144"/>
    <col min="10017" max="10017" width="10.140625" style="144" bestFit="1" customWidth="1"/>
    <col min="10018" max="10244" width="8.85546875" style="144"/>
    <col min="10245" max="10245" width="4.42578125" style="144" customWidth="1"/>
    <col min="10246" max="10246" width="38.85546875" style="144" customWidth="1"/>
    <col min="10247" max="10247" width="16.85546875" style="144" customWidth="1"/>
    <col min="10248" max="10248" width="14" style="144" customWidth="1"/>
    <col min="10249" max="10249" width="13.5703125" style="144" customWidth="1"/>
    <col min="10250" max="10250" width="10.7109375" style="144" customWidth="1"/>
    <col min="10251" max="10251" width="6.7109375" style="144" customWidth="1"/>
    <col min="10252" max="10253" width="10.7109375" style="144" customWidth="1"/>
    <col min="10254" max="10254" width="6.7109375" style="144" customWidth="1"/>
    <col min="10255" max="10256" width="10.7109375" style="144" customWidth="1"/>
    <col min="10257" max="10257" width="6.7109375" style="144" customWidth="1"/>
    <col min="10258" max="10259" width="10.7109375" style="144" customWidth="1"/>
    <col min="10260" max="10260" width="6.7109375" style="144" customWidth="1"/>
    <col min="10261" max="10262" width="10.7109375" style="144" customWidth="1"/>
    <col min="10263" max="10263" width="6.7109375" style="144" customWidth="1"/>
    <col min="10264" max="10265" width="10.7109375" style="144" customWidth="1"/>
    <col min="10266" max="10266" width="6.7109375" style="144" customWidth="1"/>
    <col min="10267" max="10267" width="9.140625" style="144" customWidth="1"/>
    <col min="10268" max="10268" width="8.85546875" style="144"/>
    <col min="10269" max="10269" width="7.5703125" style="144" customWidth="1"/>
    <col min="10270" max="10270" width="9.85546875" style="144" customWidth="1"/>
    <col min="10271" max="10272" width="8.85546875" style="144"/>
    <col min="10273" max="10273" width="10.140625" style="144" bestFit="1" customWidth="1"/>
    <col min="10274" max="10500" width="8.85546875" style="144"/>
    <col min="10501" max="10501" width="4.42578125" style="144" customWidth="1"/>
    <col min="10502" max="10502" width="38.85546875" style="144" customWidth="1"/>
    <col min="10503" max="10503" width="16.85546875" style="144" customWidth="1"/>
    <col min="10504" max="10504" width="14" style="144" customWidth="1"/>
    <col min="10505" max="10505" width="13.5703125" style="144" customWidth="1"/>
    <col min="10506" max="10506" width="10.7109375" style="144" customWidth="1"/>
    <col min="10507" max="10507" width="6.7109375" style="144" customWidth="1"/>
    <col min="10508" max="10509" width="10.7109375" style="144" customWidth="1"/>
    <col min="10510" max="10510" width="6.7109375" style="144" customWidth="1"/>
    <col min="10511" max="10512" width="10.7109375" style="144" customWidth="1"/>
    <col min="10513" max="10513" width="6.7109375" style="144" customWidth="1"/>
    <col min="10514" max="10515" width="10.7109375" style="144" customWidth="1"/>
    <col min="10516" max="10516" width="6.7109375" style="144" customWidth="1"/>
    <col min="10517" max="10518" width="10.7109375" style="144" customWidth="1"/>
    <col min="10519" max="10519" width="6.7109375" style="144" customWidth="1"/>
    <col min="10520" max="10521" width="10.7109375" style="144" customWidth="1"/>
    <col min="10522" max="10522" width="6.7109375" style="144" customWidth="1"/>
    <col min="10523" max="10523" width="9.140625" style="144" customWidth="1"/>
    <col min="10524" max="10524" width="8.85546875" style="144"/>
    <col min="10525" max="10525" width="7.5703125" style="144" customWidth="1"/>
    <col min="10526" max="10526" width="9.85546875" style="144" customWidth="1"/>
    <col min="10527" max="10528" width="8.85546875" style="144"/>
    <col min="10529" max="10529" width="10.140625" style="144" bestFit="1" customWidth="1"/>
    <col min="10530" max="10756" width="8.85546875" style="144"/>
    <col min="10757" max="10757" width="4.42578125" style="144" customWidth="1"/>
    <col min="10758" max="10758" width="38.85546875" style="144" customWidth="1"/>
    <col min="10759" max="10759" width="16.85546875" style="144" customWidth="1"/>
    <col min="10760" max="10760" width="14" style="144" customWidth="1"/>
    <col min="10761" max="10761" width="13.5703125" style="144" customWidth="1"/>
    <col min="10762" max="10762" width="10.7109375" style="144" customWidth="1"/>
    <col min="10763" max="10763" width="6.7109375" style="144" customWidth="1"/>
    <col min="10764" max="10765" width="10.7109375" style="144" customWidth="1"/>
    <col min="10766" max="10766" width="6.7109375" style="144" customWidth="1"/>
    <col min="10767" max="10768" width="10.7109375" style="144" customWidth="1"/>
    <col min="10769" max="10769" width="6.7109375" style="144" customWidth="1"/>
    <col min="10770" max="10771" width="10.7109375" style="144" customWidth="1"/>
    <col min="10772" max="10772" width="6.7109375" style="144" customWidth="1"/>
    <col min="10773" max="10774" width="10.7109375" style="144" customWidth="1"/>
    <col min="10775" max="10775" width="6.7109375" style="144" customWidth="1"/>
    <col min="10776" max="10777" width="10.7109375" style="144" customWidth="1"/>
    <col min="10778" max="10778" width="6.7109375" style="144" customWidth="1"/>
    <col min="10779" max="10779" width="9.140625" style="144" customWidth="1"/>
    <col min="10780" max="10780" width="8.85546875" style="144"/>
    <col min="10781" max="10781" width="7.5703125" style="144" customWidth="1"/>
    <col min="10782" max="10782" width="9.85546875" style="144" customWidth="1"/>
    <col min="10783" max="10784" width="8.85546875" style="144"/>
    <col min="10785" max="10785" width="10.140625" style="144" bestFit="1" customWidth="1"/>
    <col min="10786" max="11012" width="8.85546875" style="144"/>
    <col min="11013" max="11013" width="4.42578125" style="144" customWidth="1"/>
    <col min="11014" max="11014" width="38.85546875" style="144" customWidth="1"/>
    <col min="11015" max="11015" width="16.85546875" style="144" customWidth="1"/>
    <col min="11016" max="11016" width="14" style="144" customWidth="1"/>
    <col min="11017" max="11017" width="13.5703125" style="144" customWidth="1"/>
    <col min="11018" max="11018" width="10.7109375" style="144" customWidth="1"/>
    <col min="11019" max="11019" width="6.7109375" style="144" customWidth="1"/>
    <col min="11020" max="11021" width="10.7109375" style="144" customWidth="1"/>
    <col min="11022" max="11022" width="6.7109375" style="144" customWidth="1"/>
    <col min="11023" max="11024" width="10.7109375" style="144" customWidth="1"/>
    <col min="11025" max="11025" width="6.7109375" style="144" customWidth="1"/>
    <col min="11026" max="11027" width="10.7109375" style="144" customWidth="1"/>
    <col min="11028" max="11028" width="6.7109375" style="144" customWidth="1"/>
    <col min="11029" max="11030" width="10.7109375" style="144" customWidth="1"/>
    <col min="11031" max="11031" width="6.7109375" style="144" customWidth="1"/>
    <col min="11032" max="11033" width="10.7109375" style="144" customWidth="1"/>
    <col min="11034" max="11034" width="6.7109375" style="144" customWidth="1"/>
    <col min="11035" max="11035" width="9.140625" style="144" customWidth="1"/>
    <col min="11036" max="11036" width="8.85546875" style="144"/>
    <col min="11037" max="11037" width="7.5703125" style="144" customWidth="1"/>
    <col min="11038" max="11038" width="9.85546875" style="144" customWidth="1"/>
    <col min="11039" max="11040" width="8.85546875" style="144"/>
    <col min="11041" max="11041" width="10.140625" style="144" bestFit="1" customWidth="1"/>
    <col min="11042" max="11268" width="8.85546875" style="144"/>
    <col min="11269" max="11269" width="4.42578125" style="144" customWidth="1"/>
    <col min="11270" max="11270" width="38.85546875" style="144" customWidth="1"/>
    <col min="11271" max="11271" width="16.85546875" style="144" customWidth="1"/>
    <col min="11272" max="11272" width="14" style="144" customWidth="1"/>
    <col min="11273" max="11273" width="13.5703125" style="144" customWidth="1"/>
    <col min="11274" max="11274" width="10.7109375" style="144" customWidth="1"/>
    <col min="11275" max="11275" width="6.7109375" style="144" customWidth="1"/>
    <col min="11276" max="11277" width="10.7109375" style="144" customWidth="1"/>
    <col min="11278" max="11278" width="6.7109375" style="144" customWidth="1"/>
    <col min="11279" max="11280" width="10.7109375" style="144" customWidth="1"/>
    <col min="11281" max="11281" width="6.7109375" style="144" customWidth="1"/>
    <col min="11282" max="11283" width="10.7109375" style="144" customWidth="1"/>
    <col min="11284" max="11284" width="6.7109375" style="144" customWidth="1"/>
    <col min="11285" max="11286" width="10.7109375" style="144" customWidth="1"/>
    <col min="11287" max="11287" width="6.7109375" style="144" customWidth="1"/>
    <col min="11288" max="11289" width="10.7109375" style="144" customWidth="1"/>
    <col min="11290" max="11290" width="6.7109375" style="144" customWidth="1"/>
    <col min="11291" max="11291" width="9.140625" style="144" customWidth="1"/>
    <col min="11292" max="11292" width="8.85546875" style="144"/>
    <col min="11293" max="11293" width="7.5703125" style="144" customWidth="1"/>
    <col min="11294" max="11294" width="9.85546875" style="144" customWidth="1"/>
    <col min="11295" max="11296" width="8.85546875" style="144"/>
    <col min="11297" max="11297" width="10.140625" style="144" bestFit="1" customWidth="1"/>
    <col min="11298" max="11524" width="8.85546875" style="144"/>
    <col min="11525" max="11525" width="4.42578125" style="144" customWidth="1"/>
    <col min="11526" max="11526" width="38.85546875" style="144" customWidth="1"/>
    <col min="11527" max="11527" width="16.85546875" style="144" customWidth="1"/>
    <col min="11528" max="11528" width="14" style="144" customWidth="1"/>
    <col min="11529" max="11529" width="13.5703125" style="144" customWidth="1"/>
    <col min="11530" max="11530" width="10.7109375" style="144" customWidth="1"/>
    <col min="11531" max="11531" width="6.7109375" style="144" customWidth="1"/>
    <col min="11532" max="11533" width="10.7109375" style="144" customWidth="1"/>
    <col min="11534" max="11534" width="6.7109375" style="144" customWidth="1"/>
    <col min="11535" max="11536" width="10.7109375" style="144" customWidth="1"/>
    <col min="11537" max="11537" width="6.7109375" style="144" customWidth="1"/>
    <col min="11538" max="11539" width="10.7109375" style="144" customWidth="1"/>
    <col min="11540" max="11540" width="6.7109375" style="144" customWidth="1"/>
    <col min="11541" max="11542" width="10.7109375" style="144" customWidth="1"/>
    <col min="11543" max="11543" width="6.7109375" style="144" customWidth="1"/>
    <col min="11544" max="11545" width="10.7109375" style="144" customWidth="1"/>
    <col min="11546" max="11546" width="6.7109375" style="144" customWidth="1"/>
    <col min="11547" max="11547" width="9.140625" style="144" customWidth="1"/>
    <col min="11548" max="11548" width="8.85546875" style="144"/>
    <col min="11549" max="11549" width="7.5703125" style="144" customWidth="1"/>
    <col min="11550" max="11550" width="9.85546875" style="144" customWidth="1"/>
    <col min="11551" max="11552" width="8.85546875" style="144"/>
    <col min="11553" max="11553" width="10.140625" style="144" bestFit="1" customWidth="1"/>
    <col min="11554" max="11780" width="8.85546875" style="144"/>
    <col min="11781" max="11781" width="4.42578125" style="144" customWidth="1"/>
    <col min="11782" max="11782" width="38.85546875" style="144" customWidth="1"/>
    <col min="11783" max="11783" width="16.85546875" style="144" customWidth="1"/>
    <col min="11784" max="11784" width="14" style="144" customWidth="1"/>
    <col min="11785" max="11785" width="13.5703125" style="144" customWidth="1"/>
    <col min="11786" max="11786" width="10.7109375" style="144" customWidth="1"/>
    <col min="11787" max="11787" width="6.7109375" style="144" customWidth="1"/>
    <col min="11788" max="11789" width="10.7109375" style="144" customWidth="1"/>
    <col min="11790" max="11790" width="6.7109375" style="144" customWidth="1"/>
    <col min="11791" max="11792" width="10.7109375" style="144" customWidth="1"/>
    <col min="11793" max="11793" width="6.7109375" style="144" customWidth="1"/>
    <col min="11794" max="11795" width="10.7109375" style="144" customWidth="1"/>
    <col min="11796" max="11796" width="6.7109375" style="144" customWidth="1"/>
    <col min="11797" max="11798" width="10.7109375" style="144" customWidth="1"/>
    <col min="11799" max="11799" width="6.7109375" style="144" customWidth="1"/>
    <col min="11800" max="11801" width="10.7109375" style="144" customWidth="1"/>
    <col min="11802" max="11802" width="6.7109375" style="144" customWidth="1"/>
    <col min="11803" max="11803" width="9.140625" style="144" customWidth="1"/>
    <col min="11804" max="11804" width="8.85546875" style="144"/>
    <col min="11805" max="11805" width="7.5703125" style="144" customWidth="1"/>
    <col min="11806" max="11806" width="9.85546875" style="144" customWidth="1"/>
    <col min="11807" max="11808" width="8.85546875" style="144"/>
    <col min="11809" max="11809" width="10.140625" style="144" bestFit="1" customWidth="1"/>
    <col min="11810" max="12036" width="8.85546875" style="144"/>
    <col min="12037" max="12037" width="4.42578125" style="144" customWidth="1"/>
    <col min="12038" max="12038" width="38.85546875" style="144" customWidth="1"/>
    <col min="12039" max="12039" width="16.85546875" style="144" customWidth="1"/>
    <col min="12040" max="12040" width="14" style="144" customWidth="1"/>
    <col min="12041" max="12041" width="13.5703125" style="144" customWidth="1"/>
    <col min="12042" max="12042" width="10.7109375" style="144" customWidth="1"/>
    <col min="12043" max="12043" width="6.7109375" style="144" customWidth="1"/>
    <col min="12044" max="12045" width="10.7109375" style="144" customWidth="1"/>
    <col min="12046" max="12046" width="6.7109375" style="144" customWidth="1"/>
    <col min="12047" max="12048" width="10.7109375" style="144" customWidth="1"/>
    <col min="12049" max="12049" width="6.7109375" style="144" customWidth="1"/>
    <col min="12050" max="12051" width="10.7109375" style="144" customWidth="1"/>
    <col min="12052" max="12052" width="6.7109375" style="144" customWidth="1"/>
    <col min="12053" max="12054" width="10.7109375" style="144" customWidth="1"/>
    <col min="12055" max="12055" width="6.7109375" style="144" customWidth="1"/>
    <col min="12056" max="12057" width="10.7109375" style="144" customWidth="1"/>
    <col min="12058" max="12058" width="6.7109375" style="144" customWidth="1"/>
    <col min="12059" max="12059" width="9.140625" style="144" customWidth="1"/>
    <col min="12060" max="12060" width="8.85546875" style="144"/>
    <col min="12061" max="12061" width="7.5703125" style="144" customWidth="1"/>
    <col min="12062" max="12062" width="9.85546875" style="144" customWidth="1"/>
    <col min="12063" max="12064" width="8.85546875" style="144"/>
    <col min="12065" max="12065" width="10.140625" style="144" bestFit="1" customWidth="1"/>
    <col min="12066" max="12292" width="8.85546875" style="144"/>
    <col min="12293" max="12293" width="4.42578125" style="144" customWidth="1"/>
    <col min="12294" max="12294" width="38.85546875" style="144" customWidth="1"/>
    <col min="12295" max="12295" width="16.85546875" style="144" customWidth="1"/>
    <col min="12296" max="12296" width="14" style="144" customWidth="1"/>
    <col min="12297" max="12297" width="13.5703125" style="144" customWidth="1"/>
    <col min="12298" max="12298" width="10.7109375" style="144" customWidth="1"/>
    <col min="12299" max="12299" width="6.7109375" style="144" customWidth="1"/>
    <col min="12300" max="12301" width="10.7109375" style="144" customWidth="1"/>
    <col min="12302" max="12302" width="6.7109375" style="144" customWidth="1"/>
    <col min="12303" max="12304" width="10.7109375" style="144" customWidth="1"/>
    <col min="12305" max="12305" width="6.7109375" style="144" customWidth="1"/>
    <col min="12306" max="12307" width="10.7109375" style="144" customWidth="1"/>
    <col min="12308" max="12308" width="6.7109375" style="144" customWidth="1"/>
    <col min="12309" max="12310" width="10.7109375" style="144" customWidth="1"/>
    <col min="12311" max="12311" width="6.7109375" style="144" customWidth="1"/>
    <col min="12312" max="12313" width="10.7109375" style="144" customWidth="1"/>
    <col min="12314" max="12314" width="6.7109375" style="144" customWidth="1"/>
    <col min="12315" max="12315" width="9.140625" style="144" customWidth="1"/>
    <col min="12316" max="12316" width="8.85546875" style="144"/>
    <col min="12317" max="12317" width="7.5703125" style="144" customWidth="1"/>
    <col min="12318" max="12318" width="9.85546875" style="144" customWidth="1"/>
    <col min="12319" max="12320" width="8.85546875" style="144"/>
    <col min="12321" max="12321" width="10.140625" style="144" bestFit="1" customWidth="1"/>
    <col min="12322" max="12548" width="8.85546875" style="144"/>
    <col min="12549" max="12549" width="4.42578125" style="144" customWidth="1"/>
    <col min="12550" max="12550" width="38.85546875" style="144" customWidth="1"/>
    <col min="12551" max="12551" width="16.85546875" style="144" customWidth="1"/>
    <col min="12552" max="12552" width="14" style="144" customWidth="1"/>
    <col min="12553" max="12553" width="13.5703125" style="144" customWidth="1"/>
    <col min="12554" max="12554" width="10.7109375" style="144" customWidth="1"/>
    <col min="12555" max="12555" width="6.7109375" style="144" customWidth="1"/>
    <col min="12556" max="12557" width="10.7109375" style="144" customWidth="1"/>
    <col min="12558" max="12558" width="6.7109375" style="144" customWidth="1"/>
    <col min="12559" max="12560" width="10.7109375" style="144" customWidth="1"/>
    <col min="12561" max="12561" width="6.7109375" style="144" customWidth="1"/>
    <col min="12562" max="12563" width="10.7109375" style="144" customWidth="1"/>
    <col min="12564" max="12564" width="6.7109375" style="144" customWidth="1"/>
    <col min="12565" max="12566" width="10.7109375" style="144" customWidth="1"/>
    <col min="12567" max="12567" width="6.7109375" style="144" customWidth="1"/>
    <col min="12568" max="12569" width="10.7109375" style="144" customWidth="1"/>
    <col min="12570" max="12570" width="6.7109375" style="144" customWidth="1"/>
    <col min="12571" max="12571" width="9.140625" style="144" customWidth="1"/>
    <col min="12572" max="12572" width="8.85546875" style="144"/>
    <col min="12573" max="12573" width="7.5703125" style="144" customWidth="1"/>
    <col min="12574" max="12574" width="9.85546875" style="144" customWidth="1"/>
    <col min="12575" max="12576" width="8.85546875" style="144"/>
    <col min="12577" max="12577" width="10.140625" style="144" bestFit="1" customWidth="1"/>
    <col min="12578" max="12804" width="8.85546875" style="144"/>
    <col min="12805" max="12805" width="4.42578125" style="144" customWidth="1"/>
    <col min="12806" max="12806" width="38.85546875" style="144" customWidth="1"/>
    <col min="12807" max="12807" width="16.85546875" style="144" customWidth="1"/>
    <col min="12808" max="12808" width="14" style="144" customWidth="1"/>
    <col min="12809" max="12809" width="13.5703125" style="144" customWidth="1"/>
    <col min="12810" max="12810" width="10.7109375" style="144" customWidth="1"/>
    <col min="12811" max="12811" width="6.7109375" style="144" customWidth="1"/>
    <col min="12812" max="12813" width="10.7109375" style="144" customWidth="1"/>
    <col min="12814" max="12814" width="6.7109375" style="144" customWidth="1"/>
    <col min="12815" max="12816" width="10.7109375" style="144" customWidth="1"/>
    <col min="12817" max="12817" width="6.7109375" style="144" customWidth="1"/>
    <col min="12818" max="12819" width="10.7109375" style="144" customWidth="1"/>
    <col min="12820" max="12820" width="6.7109375" style="144" customWidth="1"/>
    <col min="12821" max="12822" width="10.7109375" style="144" customWidth="1"/>
    <col min="12823" max="12823" width="6.7109375" style="144" customWidth="1"/>
    <col min="12824" max="12825" width="10.7109375" style="144" customWidth="1"/>
    <col min="12826" max="12826" width="6.7109375" style="144" customWidth="1"/>
    <col min="12827" max="12827" width="9.140625" style="144" customWidth="1"/>
    <col min="12828" max="12828" width="8.85546875" style="144"/>
    <col min="12829" max="12829" width="7.5703125" style="144" customWidth="1"/>
    <col min="12830" max="12830" width="9.85546875" style="144" customWidth="1"/>
    <col min="12831" max="12832" width="8.85546875" style="144"/>
    <col min="12833" max="12833" width="10.140625" style="144" bestFit="1" customWidth="1"/>
    <col min="12834" max="13060" width="8.85546875" style="144"/>
    <col min="13061" max="13061" width="4.42578125" style="144" customWidth="1"/>
    <col min="13062" max="13062" width="38.85546875" style="144" customWidth="1"/>
    <col min="13063" max="13063" width="16.85546875" style="144" customWidth="1"/>
    <col min="13064" max="13064" width="14" style="144" customWidth="1"/>
    <col min="13065" max="13065" width="13.5703125" style="144" customWidth="1"/>
    <col min="13066" max="13066" width="10.7109375" style="144" customWidth="1"/>
    <col min="13067" max="13067" width="6.7109375" style="144" customWidth="1"/>
    <col min="13068" max="13069" width="10.7109375" style="144" customWidth="1"/>
    <col min="13070" max="13070" width="6.7109375" style="144" customWidth="1"/>
    <col min="13071" max="13072" width="10.7109375" style="144" customWidth="1"/>
    <col min="13073" max="13073" width="6.7109375" style="144" customWidth="1"/>
    <col min="13074" max="13075" width="10.7109375" style="144" customWidth="1"/>
    <col min="13076" max="13076" width="6.7109375" style="144" customWidth="1"/>
    <col min="13077" max="13078" width="10.7109375" style="144" customWidth="1"/>
    <col min="13079" max="13079" width="6.7109375" style="144" customWidth="1"/>
    <col min="13080" max="13081" width="10.7109375" style="144" customWidth="1"/>
    <col min="13082" max="13082" width="6.7109375" style="144" customWidth="1"/>
    <col min="13083" max="13083" width="9.140625" style="144" customWidth="1"/>
    <col min="13084" max="13084" width="8.85546875" style="144"/>
    <col min="13085" max="13085" width="7.5703125" style="144" customWidth="1"/>
    <col min="13086" max="13086" width="9.85546875" style="144" customWidth="1"/>
    <col min="13087" max="13088" width="8.85546875" style="144"/>
    <col min="13089" max="13089" width="10.140625" style="144" bestFit="1" customWidth="1"/>
    <col min="13090" max="13316" width="8.85546875" style="144"/>
    <col min="13317" max="13317" width="4.42578125" style="144" customWidth="1"/>
    <col min="13318" max="13318" width="38.85546875" style="144" customWidth="1"/>
    <col min="13319" max="13319" width="16.85546875" style="144" customWidth="1"/>
    <col min="13320" max="13320" width="14" style="144" customWidth="1"/>
    <col min="13321" max="13321" width="13.5703125" style="144" customWidth="1"/>
    <col min="13322" max="13322" width="10.7109375" style="144" customWidth="1"/>
    <col min="13323" max="13323" width="6.7109375" style="144" customWidth="1"/>
    <col min="13324" max="13325" width="10.7109375" style="144" customWidth="1"/>
    <col min="13326" max="13326" width="6.7109375" style="144" customWidth="1"/>
    <col min="13327" max="13328" width="10.7109375" style="144" customWidth="1"/>
    <col min="13329" max="13329" width="6.7109375" style="144" customWidth="1"/>
    <col min="13330" max="13331" width="10.7109375" style="144" customWidth="1"/>
    <col min="13332" max="13332" width="6.7109375" style="144" customWidth="1"/>
    <col min="13333" max="13334" width="10.7109375" style="144" customWidth="1"/>
    <col min="13335" max="13335" width="6.7109375" style="144" customWidth="1"/>
    <col min="13336" max="13337" width="10.7109375" style="144" customWidth="1"/>
    <col min="13338" max="13338" width="6.7109375" style="144" customWidth="1"/>
    <col min="13339" max="13339" width="9.140625" style="144" customWidth="1"/>
    <col min="13340" max="13340" width="8.85546875" style="144"/>
    <col min="13341" max="13341" width="7.5703125" style="144" customWidth="1"/>
    <col min="13342" max="13342" width="9.85546875" style="144" customWidth="1"/>
    <col min="13343" max="13344" width="8.85546875" style="144"/>
    <col min="13345" max="13345" width="10.140625" style="144" bestFit="1" customWidth="1"/>
    <col min="13346" max="13572" width="8.85546875" style="144"/>
    <col min="13573" max="13573" width="4.42578125" style="144" customWidth="1"/>
    <col min="13574" max="13574" width="38.85546875" style="144" customWidth="1"/>
    <col min="13575" max="13575" width="16.85546875" style="144" customWidth="1"/>
    <col min="13576" max="13576" width="14" style="144" customWidth="1"/>
    <col min="13577" max="13577" width="13.5703125" style="144" customWidth="1"/>
    <col min="13578" max="13578" width="10.7109375" style="144" customWidth="1"/>
    <col min="13579" max="13579" width="6.7109375" style="144" customWidth="1"/>
    <col min="13580" max="13581" width="10.7109375" style="144" customWidth="1"/>
    <col min="13582" max="13582" width="6.7109375" style="144" customWidth="1"/>
    <col min="13583" max="13584" width="10.7109375" style="144" customWidth="1"/>
    <col min="13585" max="13585" width="6.7109375" style="144" customWidth="1"/>
    <col min="13586" max="13587" width="10.7109375" style="144" customWidth="1"/>
    <col min="13588" max="13588" width="6.7109375" style="144" customWidth="1"/>
    <col min="13589" max="13590" width="10.7109375" style="144" customWidth="1"/>
    <col min="13591" max="13591" width="6.7109375" style="144" customWidth="1"/>
    <col min="13592" max="13593" width="10.7109375" style="144" customWidth="1"/>
    <col min="13594" max="13594" width="6.7109375" style="144" customWidth="1"/>
    <col min="13595" max="13595" width="9.140625" style="144" customWidth="1"/>
    <col min="13596" max="13596" width="8.85546875" style="144"/>
    <col min="13597" max="13597" width="7.5703125" style="144" customWidth="1"/>
    <col min="13598" max="13598" width="9.85546875" style="144" customWidth="1"/>
    <col min="13599" max="13600" width="8.85546875" style="144"/>
    <col min="13601" max="13601" width="10.140625" style="144" bestFit="1" customWidth="1"/>
    <col min="13602" max="13828" width="8.85546875" style="144"/>
    <col min="13829" max="13829" width="4.42578125" style="144" customWidth="1"/>
    <col min="13830" max="13830" width="38.85546875" style="144" customWidth="1"/>
    <col min="13831" max="13831" width="16.85546875" style="144" customWidth="1"/>
    <col min="13832" max="13832" width="14" style="144" customWidth="1"/>
    <col min="13833" max="13833" width="13.5703125" style="144" customWidth="1"/>
    <col min="13834" max="13834" width="10.7109375" style="144" customWidth="1"/>
    <col min="13835" max="13835" width="6.7109375" style="144" customWidth="1"/>
    <col min="13836" max="13837" width="10.7109375" style="144" customWidth="1"/>
    <col min="13838" max="13838" width="6.7109375" style="144" customWidth="1"/>
    <col min="13839" max="13840" width="10.7109375" style="144" customWidth="1"/>
    <col min="13841" max="13841" width="6.7109375" style="144" customWidth="1"/>
    <col min="13842" max="13843" width="10.7109375" style="144" customWidth="1"/>
    <col min="13844" max="13844" width="6.7109375" style="144" customWidth="1"/>
    <col min="13845" max="13846" width="10.7109375" style="144" customWidth="1"/>
    <col min="13847" max="13847" width="6.7109375" style="144" customWidth="1"/>
    <col min="13848" max="13849" width="10.7109375" style="144" customWidth="1"/>
    <col min="13850" max="13850" width="6.7109375" style="144" customWidth="1"/>
    <col min="13851" max="13851" width="9.140625" style="144" customWidth="1"/>
    <col min="13852" max="13852" width="8.85546875" style="144"/>
    <col min="13853" max="13853" width="7.5703125" style="144" customWidth="1"/>
    <col min="13854" max="13854" width="9.85546875" style="144" customWidth="1"/>
    <col min="13855" max="13856" width="8.85546875" style="144"/>
    <col min="13857" max="13857" width="10.140625" style="144" bestFit="1" customWidth="1"/>
    <col min="13858" max="14084" width="8.85546875" style="144"/>
    <col min="14085" max="14085" width="4.42578125" style="144" customWidth="1"/>
    <col min="14086" max="14086" width="38.85546875" style="144" customWidth="1"/>
    <col min="14087" max="14087" width="16.85546875" style="144" customWidth="1"/>
    <col min="14088" max="14088" width="14" style="144" customWidth="1"/>
    <col min="14089" max="14089" width="13.5703125" style="144" customWidth="1"/>
    <col min="14090" max="14090" width="10.7109375" style="144" customWidth="1"/>
    <col min="14091" max="14091" width="6.7109375" style="144" customWidth="1"/>
    <col min="14092" max="14093" width="10.7109375" style="144" customWidth="1"/>
    <col min="14094" max="14094" width="6.7109375" style="144" customWidth="1"/>
    <col min="14095" max="14096" width="10.7109375" style="144" customWidth="1"/>
    <col min="14097" max="14097" width="6.7109375" style="144" customWidth="1"/>
    <col min="14098" max="14099" width="10.7109375" style="144" customWidth="1"/>
    <col min="14100" max="14100" width="6.7109375" style="144" customWidth="1"/>
    <col min="14101" max="14102" width="10.7109375" style="144" customWidth="1"/>
    <col min="14103" max="14103" width="6.7109375" style="144" customWidth="1"/>
    <col min="14104" max="14105" width="10.7109375" style="144" customWidth="1"/>
    <col min="14106" max="14106" width="6.7109375" style="144" customWidth="1"/>
    <col min="14107" max="14107" width="9.140625" style="144" customWidth="1"/>
    <col min="14108" max="14108" width="8.85546875" style="144"/>
    <col min="14109" max="14109" width="7.5703125" style="144" customWidth="1"/>
    <col min="14110" max="14110" width="9.85546875" style="144" customWidth="1"/>
    <col min="14111" max="14112" width="8.85546875" style="144"/>
    <col min="14113" max="14113" width="10.140625" style="144" bestFit="1" customWidth="1"/>
    <col min="14114" max="14340" width="8.85546875" style="144"/>
    <col min="14341" max="14341" width="4.42578125" style="144" customWidth="1"/>
    <col min="14342" max="14342" width="38.85546875" style="144" customWidth="1"/>
    <col min="14343" max="14343" width="16.85546875" style="144" customWidth="1"/>
    <col min="14344" max="14344" width="14" style="144" customWidth="1"/>
    <col min="14345" max="14345" width="13.5703125" style="144" customWidth="1"/>
    <col min="14346" max="14346" width="10.7109375" style="144" customWidth="1"/>
    <col min="14347" max="14347" width="6.7109375" style="144" customWidth="1"/>
    <col min="14348" max="14349" width="10.7109375" style="144" customWidth="1"/>
    <col min="14350" max="14350" width="6.7109375" style="144" customWidth="1"/>
    <col min="14351" max="14352" width="10.7109375" style="144" customWidth="1"/>
    <col min="14353" max="14353" width="6.7109375" style="144" customWidth="1"/>
    <col min="14354" max="14355" width="10.7109375" style="144" customWidth="1"/>
    <col min="14356" max="14356" width="6.7109375" style="144" customWidth="1"/>
    <col min="14357" max="14358" width="10.7109375" style="144" customWidth="1"/>
    <col min="14359" max="14359" width="6.7109375" style="144" customWidth="1"/>
    <col min="14360" max="14361" width="10.7109375" style="144" customWidth="1"/>
    <col min="14362" max="14362" width="6.7109375" style="144" customWidth="1"/>
    <col min="14363" max="14363" width="9.140625" style="144" customWidth="1"/>
    <col min="14364" max="14364" width="8.85546875" style="144"/>
    <col min="14365" max="14365" width="7.5703125" style="144" customWidth="1"/>
    <col min="14366" max="14366" width="9.85546875" style="144" customWidth="1"/>
    <col min="14367" max="14368" width="8.85546875" style="144"/>
    <col min="14369" max="14369" width="10.140625" style="144" bestFit="1" customWidth="1"/>
    <col min="14370" max="14596" width="8.85546875" style="144"/>
    <col min="14597" max="14597" width="4.42578125" style="144" customWidth="1"/>
    <col min="14598" max="14598" width="38.85546875" style="144" customWidth="1"/>
    <col min="14599" max="14599" width="16.85546875" style="144" customWidth="1"/>
    <col min="14600" max="14600" width="14" style="144" customWidth="1"/>
    <col min="14601" max="14601" width="13.5703125" style="144" customWidth="1"/>
    <col min="14602" max="14602" width="10.7109375" style="144" customWidth="1"/>
    <col min="14603" max="14603" width="6.7109375" style="144" customWidth="1"/>
    <col min="14604" max="14605" width="10.7109375" style="144" customWidth="1"/>
    <col min="14606" max="14606" width="6.7109375" style="144" customWidth="1"/>
    <col min="14607" max="14608" width="10.7109375" style="144" customWidth="1"/>
    <col min="14609" max="14609" width="6.7109375" style="144" customWidth="1"/>
    <col min="14610" max="14611" width="10.7109375" style="144" customWidth="1"/>
    <col min="14612" max="14612" width="6.7109375" style="144" customWidth="1"/>
    <col min="14613" max="14614" width="10.7109375" style="144" customWidth="1"/>
    <col min="14615" max="14615" width="6.7109375" style="144" customWidth="1"/>
    <col min="14616" max="14617" width="10.7109375" style="144" customWidth="1"/>
    <col min="14618" max="14618" width="6.7109375" style="144" customWidth="1"/>
    <col min="14619" max="14619" width="9.140625" style="144" customWidth="1"/>
    <col min="14620" max="14620" width="8.85546875" style="144"/>
    <col min="14621" max="14621" width="7.5703125" style="144" customWidth="1"/>
    <col min="14622" max="14622" width="9.85546875" style="144" customWidth="1"/>
    <col min="14623" max="14624" width="8.85546875" style="144"/>
    <col min="14625" max="14625" width="10.140625" style="144" bestFit="1" customWidth="1"/>
    <col min="14626" max="14852" width="8.85546875" style="144"/>
    <col min="14853" max="14853" width="4.42578125" style="144" customWidth="1"/>
    <col min="14854" max="14854" width="38.85546875" style="144" customWidth="1"/>
    <col min="14855" max="14855" width="16.85546875" style="144" customWidth="1"/>
    <col min="14856" max="14856" width="14" style="144" customWidth="1"/>
    <col min="14857" max="14857" width="13.5703125" style="144" customWidth="1"/>
    <col min="14858" max="14858" width="10.7109375" style="144" customWidth="1"/>
    <col min="14859" max="14859" width="6.7109375" style="144" customWidth="1"/>
    <col min="14860" max="14861" width="10.7109375" style="144" customWidth="1"/>
    <col min="14862" max="14862" width="6.7109375" style="144" customWidth="1"/>
    <col min="14863" max="14864" width="10.7109375" style="144" customWidth="1"/>
    <col min="14865" max="14865" width="6.7109375" style="144" customWidth="1"/>
    <col min="14866" max="14867" width="10.7109375" style="144" customWidth="1"/>
    <col min="14868" max="14868" width="6.7109375" style="144" customWidth="1"/>
    <col min="14869" max="14870" width="10.7109375" style="144" customWidth="1"/>
    <col min="14871" max="14871" width="6.7109375" style="144" customWidth="1"/>
    <col min="14872" max="14873" width="10.7109375" style="144" customWidth="1"/>
    <col min="14874" max="14874" width="6.7109375" style="144" customWidth="1"/>
    <col min="14875" max="14875" width="9.140625" style="144" customWidth="1"/>
    <col min="14876" max="14876" width="8.85546875" style="144"/>
    <col min="14877" max="14877" width="7.5703125" style="144" customWidth="1"/>
    <col min="14878" max="14878" width="9.85546875" style="144" customWidth="1"/>
    <col min="14879" max="14880" width="8.85546875" style="144"/>
    <col min="14881" max="14881" width="10.140625" style="144" bestFit="1" customWidth="1"/>
    <col min="14882" max="15108" width="8.85546875" style="144"/>
    <col min="15109" max="15109" width="4.42578125" style="144" customWidth="1"/>
    <col min="15110" max="15110" width="38.85546875" style="144" customWidth="1"/>
    <col min="15111" max="15111" width="16.85546875" style="144" customWidth="1"/>
    <col min="15112" max="15112" width="14" style="144" customWidth="1"/>
    <col min="15113" max="15113" width="13.5703125" style="144" customWidth="1"/>
    <col min="15114" max="15114" width="10.7109375" style="144" customWidth="1"/>
    <col min="15115" max="15115" width="6.7109375" style="144" customWidth="1"/>
    <col min="15116" max="15117" width="10.7109375" style="144" customWidth="1"/>
    <col min="15118" max="15118" width="6.7109375" style="144" customWidth="1"/>
    <col min="15119" max="15120" width="10.7109375" style="144" customWidth="1"/>
    <col min="15121" max="15121" width="6.7109375" style="144" customWidth="1"/>
    <col min="15122" max="15123" width="10.7109375" style="144" customWidth="1"/>
    <col min="15124" max="15124" width="6.7109375" style="144" customWidth="1"/>
    <col min="15125" max="15126" width="10.7109375" style="144" customWidth="1"/>
    <col min="15127" max="15127" width="6.7109375" style="144" customWidth="1"/>
    <col min="15128" max="15129" width="10.7109375" style="144" customWidth="1"/>
    <col min="15130" max="15130" width="6.7109375" style="144" customWidth="1"/>
    <col min="15131" max="15131" width="9.140625" style="144" customWidth="1"/>
    <col min="15132" max="15132" width="8.85546875" style="144"/>
    <col min="15133" max="15133" width="7.5703125" style="144" customWidth="1"/>
    <col min="15134" max="15134" width="9.85546875" style="144" customWidth="1"/>
    <col min="15135" max="15136" width="8.85546875" style="144"/>
    <col min="15137" max="15137" width="10.140625" style="144" bestFit="1" customWidth="1"/>
    <col min="15138" max="15364" width="8.85546875" style="144"/>
    <col min="15365" max="15365" width="4.42578125" style="144" customWidth="1"/>
    <col min="15366" max="15366" width="38.85546875" style="144" customWidth="1"/>
    <col min="15367" max="15367" width="16.85546875" style="144" customWidth="1"/>
    <col min="15368" max="15368" width="14" style="144" customWidth="1"/>
    <col min="15369" max="15369" width="13.5703125" style="144" customWidth="1"/>
    <col min="15370" max="15370" width="10.7109375" style="144" customWidth="1"/>
    <col min="15371" max="15371" width="6.7109375" style="144" customWidth="1"/>
    <col min="15372" max="15373" width="10.7109375" style="144" customWidth="1"/>
    <col min="15374" max="15374" width="6.7109375" style="144" customWidth="1"/>
    <col min="15375" max="15376" width="10.7109375" style="144" customWidth="1"/>
    <col min="15377" max="15377" width="6.7109375" style="144" customWidth="1"/>
    <col min="15378" max="15379" width="10.7109375" style="144" customWidth="1"/>
    <col min="15380" max="15380" width="6.7109375" style="144" customWidth="1"/>
    <col min="15381" max="15382" width="10.7109375" style="144" customWidth="1"/>
    <col min="15383" max="15383" width="6.7109375" style="144" customWidth="1"/>
    <col min="15384" max="15385" width="10.7109375" style="144" customWidth="1"/>
    <col min="15386" max="15386" width="6.7109375" style="144" customWidth="1"/>
    <col min="15387" max="15387" width="9.140625" style="144" customWidth="1"/>
    <col min="15388" max="15388" width="8.85546875" style="144"/>
    <col min="15389" max="15389" width="7.5703125" style="144" customWidth="1"/>
    <col min="15390" max="15390" width="9.85546875" style="144" customWidth="1"/>
    <col min="15391" max="15392" width="8.85546875" style="144"/>
    <col min="15393" max="15393" width="10.140625" style="144" bestFit="1" customWidth="1"/>
    <col min="15394" max="15620" width="8.85546875" style="144"/>
    <col min="15621" max="15621" width="4.42578125" style="144" customWidth="1"/>
    <col min="15622" max="15622" width="38.85546875" style="144" customWidth="1"/>
    <col min="15623" max="15623" width="16.85546875" style="144" customWidth="1"/>
    <col min="15624" max="15624" width="14" style="144" customWidth="1"/>
    <col min="15625" max="15625" width="13.5703125" style="144" customWidth="1"/>
    <col min="15626" max="15626" width="10.7109375" style="144" customWidth="1"/>
    <col min="15627" max="15627" width="6.7109375" style="144" customWidth="1"/>
    <col min="15628" max="15629" width="10.7109375" style="144" customWidth="1"/>
    <col min="15630" max="15630" width="6.7109375" style="144" customWidth="1"/>
    <col min="15631" max="15632" width="10.7109375" style="144" customWidth="1"/>
    <col min="15633" max="15633" width="6.7109375" style="144" customWidth="1"/>
    <col min="15634" max="15635" width="10.7109375" style="144" customWidth="1"/>
    <col min="15636" max="15636" width="6.7109375" style="144" customWidth="1"/>
    <col min="15637" max="15638" width="10.7109375" style="144" customWidth="1"/>
    <col min="15639" max="15639" width="6.7109375" style="144" customWidth="1"/>
    <col min="15640" max="15641" width="10.7109375" style="144" customWidth="1"/>
    <col min="15642" max="15642" width="6.7109375" style="144" customWidth="1"/>
    <col min="15643" max="15643" width="9.140625" style="144" customWidth="1"/>
    <col min="15644" max="15644" width="8.85546875" style="144"/>
    <col min="15645" max="15645" width="7.5703125" style="144" customWidth="1"/>
    <col min="15646" max="15646" width="9.85546875" style="144" customWidth="1"/>
    <col min="15647" max="15648" width="8.85546875" style="144"/>
    <col min="15649" max="15649" width="10.140625" style="144" bestFit="1" customWidth="1"/>
    <col min="15650" max="15876" width="8.85546875" style="144"/>
    <col min="15877" max="15877" width="4.42578125" style="144" customWidth="1"/>
    <col min="15878" max="15878" width="38.85546875" style="144" customWidth="1"/>
    <col min="15879" max="15879" width="16.85546875" style="144" customWidth="1"/>
    <col min="15880" max="15880" width="14" style="144" customWidth="1"/>
    <col min="15881" max="15881" width="13.5703125" style="144" customWidth="1"/>
    <col min="15882" max="15882" width="10.7109375" style="144" customWidth="1"/>
    <col min="15883" max="15883" width="6.7109375" style="144" customWidth="1"/>
    <col min="15884" max="15885" width="10.7109375" style="144" customWidth="1"/>
    <col min="15886" max="15886" width="6.7109375" style="144" customWidth="1"/>
    <col min="15887" max="15888" width="10.7109375" style="144" customWidth="1"/>
    <col min="15889" max="15889" width="6.7109375" style="144" customWidth="1"/>
    <col min="15890" max="15891" width="10.7109375" style="144" customWidth="1"/>
    <col min="15892" max="15892" width="6.7109375" style="144" customWidth="1"/>
    <col min="15893" max="15894" width="10.7109375" style="144" customWidth="1"/>
    <col min="15895" max="15895" width="6.7109375" style="144" customWidth="1"/>
    <col min="15896" max="15897" width="10.7109375" style="144" customWidth="1"/>
    <col min="15898" max="15898" width="6.7109375" style="144" customWidth="1"/>
    <col min="15899" max="15899" width="9.140625" style="144" customWidth="1"/>
    <col min="15900" max="15900" width="8.85546875" style="144"/>
    <col min="15901" max="15901" width="7.5703125" style="144" customWidth="1"/>
    <col min="15902" max="15902" width="9.85546875" style="144" customWidth="1"/>
    <col min="15903" max="15904" width="8.85546875" style="144"/>
    <col min="15905" max="15905" width="10.140625" style="144" bestFit="1" customWidth="1"/>
    <col min="15906" max="16132" width="8.85546875" style="144"/>
    <col min="16133" max="16133" width="4.42578125" style="144" customWidth="1"/>
    <col min="16134" max="16134" width="38.85546875" style="144" customWidth="1"/>
    <col min="16135" max="16135" width="16.85546875" style="144" customWidth="1"/>
    <col min="16136" max="16136" width="14" style="144" customWidth="1"/>
    <col min="16137" max="16137" width="13.5703125" style="144" customWidth="1"/>
    <col min="16138" max="16138" width="10.7109375" style="144" customWidth="1"/>
    <col min="16139" max="16139" width="6.7109375" style="144" customWidth="1"/>
    <col min="16140" max="16141" width="10.7109375" style="144" customWidth="1"/>
    <col min="16142" max="16142" width="6.7109375" style="144" customWidth="1"/>
    <col min="16143" max="16144" width="10.7109375" style="144" customWidth="1"/>
    <col min="16145" max="16145" width="6.7109375" style="144" customWidth="1"/>
    <col min="16146" max="16147" width="10.7109375" style="144" customWidth="1"/>
    <col min="16148" max="16148" width="6.7109375" style="144" customWidth="1"/>
    <col min="16149" max="16150" width="10.7109375" style="144" customWidth="1"/>
    <col min="16151" max="16151" width="6.7109375" style="144" customWidth="1"/>
    <col min="16152" max="16153" width="10.7109375" style="144" customWidth="1"/>
    <col min="16154" max="16154" width="6.7109375" style="144" customWidth="1"/>
    <col min="16155" max="16155" width="9.140625" style="144" customWidth="1"/>
    <col min="16156" max="16156" width="8.85546875" style="144"/>
    <col min="16157" max="16157" width="7.5703125" style="144" customWidth="1"/>
    <col min="16158" max="16158" width="9.85546875" style="144" customWidth="1"/>
    <col min="16159" max="16160" width="8.85546875" style="144"/>
    <col min="16161" max="16161" width="10.140625" style="144" bestFit="1" customWidth="1"/>
    <col min="16162" max="16384" width="8.85546875" style="144"/>
  </cols>
  <sheetData>
    <row r="1" spans="1:29" s="356" customFormat="1" ht="40.5" customHeight="1" x14ac:dyDescent="0.5"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0"/>
      <c r="Q1" s="690"/>
    </row>
    <row r="2" spans="1:29" s="356" customFormat="1" ht="45.75" customHeight="1" x14ac:dyDescent="0.5">
      <c r="C2" s="692"/>
      <c r="D2" s="692"/>
      <c r="E2" s="691" t="s">
        <v>370</v>
      </c>
      <c r="F2" s="691"/>
      <c r="G2" s="691"/>
      <c r="H2" s="691"/>
      <c r="I2" s="691"/>
      <c r="J2" s="691"/>
      <c r="K2" s="691"/>
      <c r="L2" s="691"/>
      <c r="M2" s="691"/>
      <c r="N2" s="692"/>
      <c r="O2" s="692"/>
      <c r="P2" s="690"/>
      <c r="Q2" s="690"/>
    </row>
    <row r="3" spans="1:29" s="356" customFormat="1" ht="45.75" customHeight="1" x14ac:dyDescent="0.5">
      <c r="C3" s="692"/>
      <c r="D3" s="692"/>
      <c r="E3" s="691"/>
      <c r="F3" s="691" t="s">
        <v>369</v>
      </c>
      <c r="G3" s="423"/>
      <c r="H3" s="691"/>
      <c r="I3" s="691"/>
      <c r="J3" s="691"/>
      <c r="K3" s="691"/>
      <c r="L3" s="691"/>
      <c r="M3" s="691"/>
      <c r="N3" s="692"/>
      <c r="O3" s="692"/>
      <c r="P3" s="690"/>
      <c r="Q3" s="690"/>
    </row>
    <row r="4" spans="1:29" ht="46.5" customHeight="1" x14ac:dyDescent="0.5">
      <c r="B4" s="145"/>
      <c r="C4" s="692"/>
      <c r="D4" s="692"/>
      <c r="E4" s="691"/>
      <c r="F4" s="691" t="s">
        <v>371</v>
      </c>
      <c r="G4" s="691"/>
      <c r="H4" s="691"/>
      <c r="I4" s="691"/>
      <c r="J4" s="691"/>
      <c r="K4" s="691"/>
      <c r="L4" s="691"/>
      <c r="M4" s="691"/>
      <c r="N4" s="692"/>
      <c r="O4" s="692"/>
      <c r="P4" s="690"/>
      <c r="Q4" s="690"/>
    </row>
    <row r="5" spans="1:29" ht="44.25" customHeight="1" thickBot="1" x14ac:dyDescent="0.25">
      <c r="A5" s="356"/>
      <c r="B5" s="149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</row>
    <row r="6" spans="1:29" ht="31.5" customHeight="1" thickBot="1" x14ac:dyDescent="0.25">
      <c r="B6" s="1674" t="s">
        <v>4</v>
      </c>
      <c r="C6" s="1676" t="s">
        <v>5</v>
      </c>
      <c r="D6" s="1678" t="s">
        <v>6</v>
      </c>
      <c r="E6" s="1678"/>
      <c r="F6" s="1681" t="s">
        <v>7</v>
      </c>
      <c r="G6" s="1681"/>
      <c r="H6" s="1678" t="s">
        <v>8</v>
      </c>
      <c r="I6" s="1678"/>
      <c r="J6" s="1681" t="s">
        <v>9</v>
      </c>
      <c r="K6" s="1681"/>
      <c r="L6" s="1678" t="s">
        <v>10</v>
      </c>
      <c r="M6" s="1678"/>
      <c r="N6" s="1681" t="s">
        <v>11</v>
      </c>
      <c r="O6" s="1681"/>
      <c r="P6" s="1678" t="s">
        <v>12</v>
      </c>
      <c r="Q6" s="1678"/>
      <c r="R6" s="1679" t="s">
        <v>13</v>
      </c>
      <c r="S6" s="1679"/>
      <c r="T6" s="1678" t="s">
        <v>14</v>
      </c>
      <c r="U6" s="1678"/>
      <c r="V6" s="1678" t="s">
        <v>15</v>
      </c>
      <c r="W6" s="1678"/>
      <c r="X6" s="1679" t="s">
        <v>16</v>
      </c>
      <c r="Y6" s="1679"/>
      <c r="Z6" s="1679" t="s">
        <v>18</v>
      </c>
      <c r="AA6" s="1679"/>
      <c r="AB6" s="1682"/>
      <c r="AC6" s="150"/>
    </row>
    <row r="7" spans="1:29" ht="60.75" customHeight="1" thickTop="1" thickBot="1" x14ac:dyDescent="0.25">
      <c r="B7" s="1675"/>
      <c r="C7" s="1677"/>
      <c r="D7" s="1680" t="s">
        <v>299</v>
      </c>
      <c r="E7" s="1680"/>
      <c r="F7" s="1680" t="s">
        <v>300</v>
      </c>
      <c r="G7" s="1680"/>
      <c r="H7" s="1680" t="s">
        <v>301</v>
      </c>
      <c r="I7" s="1680"/>
      <c r="J7" s="1680" t="s">
        <v>302</v>
      </c>
      <c r="K7" s="1680"/>
      <c r="L7" s="1680" t="s">
        <v>303</v>
      </c>
      <c r="M7" s="1680"/>
      <c r="N7" s="1680" t="s">
        <v>304</v>
      </c>
      <c r="O7" s="1680"/>
      <c r="P7" s="1680" t="s">
        <v>305</v>
      </c>
      <c r="Q7" s="1680"/>
      <c r="R7" s="1680" t="s">
        <v>306</v>
      </c>
      <c r="S7" s="1680"/>
      <c r="T7" s="1680" t="s">
        <v>307</v>
      </c>
      <c r="U7" s="1680"/>
      <c r="V7" s="1680" t="s">
        <v>308</v>
      </c>
      <c r="W7" s="1680"/>
      <c r="X7" s="1680" t="s">
        <v>309</v>
      </c>
      <c r="Y7" s="1680"/>
      <c r="Z7" s="1683"/>
      <c r="AA7" s="1683"/>
      <c r="AB7" s="1684"/>
      <c r="AC7" s="150"/>
    </row>
    <row r="8" spans="1:29" ht="24.95" customHeight="1" thickTop="1" x14ac:dyDescent="0.2">
      <c r="B8" s="1675"/>
      <c r="C8" s="1677"/>
      <c r="D8" s="384"/>
      <c r="E8" s="385"/>
      <c r="F8" s="386"/>
      <c r="G8" s="387"/>
      <c r="H8" s="388"/>
      <c r="I8" s="389"/>
      <c r="J8" s="386"/>
      <c r="K8" s="387"/>
      <c r="L8" s="388"/>
      <c r="M8" s="389"/>
      <c r="N8" s="386"/>
      <c r="O8" s="387"/>
      <c r="P8" s="388"/>
      <c r="Q8" s="389"/>
      <c r="R8" s="386"/>
      <c r="S8" s="389"/>
      <c r="T8" s="388"/>
      <c r="U8" s="389"/>
      <c r="V8" s="388"/>
      <c r="W8" s="389"/>
      <c r="X8" s="386"/>
      <c r="Y8" s="389"/>
      <c r="Z8" s="388"/>
      <c r="AA8" s="390"/>
      <c r="AB8" s="391"/>
      <c r="AC8" s="150"/>
    </row>
    <row r="9" spans="1:29" ht="24.95" customHeight="1" x14ac:dyDescent="0.2">
      <c r="B9" s="392"/>
      <c r="C9" s="393"/>
      <c r="D9" s="384" t="s">
        <v>19</v>
      </c>
      <c r="E9" s="385" t="s">
        <v>20</v>
      </c>
      <c r="F9" s="394" t="s">
        <v>19</v>
      </c>
      <c r="G9" s="395" t="s">
        <v>20</v>
      </c>
      <c r="H9" s="384" t="s">
        <v>19</v>
      </c>
      <c r="I9" s="385" t="s">
        <v>20</v>
      </c>
      <c r="J9" s="394" t="s">
        <v>19</v>
      </c>
      <c r="K9" s="395" t="s">
        <v>20</v>
      </c>
      <c r="L9" s="384" t="s">
        <v>19</v>
      </c>
      <c r="M9" s="385" t="s">
        <v>20</v>
      </c>
      <c r="N9" s="394" t="s">
        <v>19</v>
      </c>
      <c r="O9" s="395" t="s">
        <v>20</v>
      </c>
      <c r="P9" s="384" t="s">
        <v>19</v>
      </c>
      <c r="Q9" s="385" t="s">
        <v>20</v>
      </c>
      <c r="R9" s="394" t="s">
        <v>19</v>
      </c>
      <c r="S9" s="385" t="s">
        <v>20</v>
      </c>
      <c r="T9" s="384" t="s">
        <v>19</v>
      </c>
      <c r="U9" s="385" t="s">
        <v>20</v>
      </c>
      <c r="V9" s="384" t="s">
        <v>19</v>
      </c>
      <c r="W9" s="385" t="s">
        <v>20</v>
      </c>
      <c r="X9" s="394" t="s">
        <v>19</v>
      </c>
      <c r="Y9" s="385" t="s">
        <v>20</v>
      </c>
      <c r="Z9" s="384" t="s">
        <v>19</v>
      </c>
      <c r="AA9" s="396" t="s">
        <v>21</v>
      </c>
      <c r="AB9" s="397" t="s">
        <v>22</v>
      </c>
      <c r="AC9" s="150"/>
    </row>
    <row r="10" spans="1:29" ht="24.95" customHeight="1" thickBot="1" x14ac:dyDescent="0.25">
      <c r="B10" s="398"/>
      <c r="C10" s="399"/>
      <c r="D10" s="400"/>
      <c r="E10" s="401"/>
      <c r="F10" s="400"/>
      <c r="G10" s="402"/>
      <c r="H10" s="400"/>
      <c r="I10" s="401"/>
      <c r="J10" s="400"/>
      <c r="K10" s="402"/>
      <c r="L10" s="400"/>
      <c r="M10" s="401"/>
      <c r="N10" s="400"/>
      <c r="O10" s="402"/>
      <c r="P10" s="400"/>
      <c r="Q10" s="401"/>
      <c r="R10" s="400"/>
      <c r="S10" s="401"/>
      <c r="T10" s="400"/>
      <c r="U10" s="401"/>
      <c r="V10" s="400"/>
      <c r="W10" s="401"/>
      <c r="X10" s="400"/>
      <c r="Y10" s="401"/>
      <c r="Z10" s="400"/>
      <c r="AA10" s="403"/>
      <c r="AB10" s="404"/>
      <c r="AC10" s="150"/>
    </row>
    <row r="11" spans="1:29" ht="51" customHeight="1" thickTop="1" x14ac:dyDescent="0.2">
      <c r="B11" s="405">
        <v>1</v>
      </c>
      <c r="C11" s="418" t="s">
        <v>123</v>
      </c>
      <c r="D11" s="406">
        <v>4</v>
      </c>
      <c r="E11" s="428">
        <v>44287</v>
      </c>
      <c r="F11" s="407">
        <v>2</v>
      </c>
      <c r="G11" s="426">
        <v>60459</v>
      </c>
      <c r="H11" s="406">
        <v>2</v>
      </c>
      <c r="I11" s="428">
        <v>17228</v>
      </c>
      <c r="J11" s="407">
        <v>1</v>
      </c>
      <c r="K11" s="408">
        <v>24661</v>
      </c>
      <c r="L11" s="406">
        <v>4</v>
      </c>
      <c r="M11" s="428">
        <v>33467</v>
      </c>
      <c r="N11" s="407">
        <v>3</v>
      </c>
      <c r="O11" s="426">
        <v>12660</v>
      </c>
      <c r="P11" s="406">
        <v>3</v>
      </c>
      <c r="Q11" s="428">
        <v>12142</v>
      </c>
      <c r="R11" s="407">
        <v>5</v>
      </c>
      <c r="S11" s="426">
        <v>18483</v>
      </c>
      <c r="T11" s="406">
        <v>5</v>
      </c>
      <c r="U11" s="428">
        <v>14314</v>
      </c>
      <c r="V11" s="406">
        <v>7</v>
      </c>
      <c r="W11" s="428">
        <v>21118</v>
      </c>
      <c r="X11" s="407">
        <v>2</v>
      </c>
      <c r="Y11" s="426">
        <v>54832</v>
      </c>
      <c r="Z11" s="409">
        <f t="shared" ref="Z11:Z21" si="0">D11+F11+H11+J11+L11+N11+P11+R11+T11+V11+X11</f>
        <v>38</v>
      </c>
      <c r="AA11" s="425">
        <f t="shared" ref="AA11:AA21" si="1">E11+G11+I11+K11+M11+O11+Q11+S11+U11+W11+Y11</f>
        <v>313651</v>
      </c>
      <c r="AB11" s="410">
        <v>1</v>
      </c>
      <c r="AC11" s="158"/>
    </row>
    <row r="12" spans="1:29" ht="51" customHeight="1" x14ac:dyDescent="0.2">
      <c r="B12" s="411">
        <v>2</v>
      </c>
      <c r="C12" s="418" t="s">
        <v>173</v>
      </c>
      <c r="D12" s="406">
        <v>1</v>
      </c>
      <c r="E12" s="428">
        <v>57068</v>
      </c>
      <c r="F12" s="407">
        <v>5</v>
      </c>
      <c r="G12" s="426">
        <v>39823</v>
      </c>
      <c r="H12" s="406">
        <v>3</v>
      </c>
      <c r="I12" s="428">
        <v>16265</v>
      </c>
      <c r="J12" s="407">
        <v>9</v>
      </c>
      <c r="K12" s="408">
        <v>16530</v>
      </c>
      <c r="L12" s="406">
        <v>3</v>
      </c>
      <c r="M12" s="428">
        <v>22823</v>
      </c>
      <c r="N12" s="407">
        <v>1</v>
      </c>
      <c r="O12" s="426">
        <v>17552</v>
      </c>
      <c r="P12" s="406">
        <v>1</v>
      </c>
      <c r="Q12" s="428">
        <v>24079</v>
      </c>
      <c r="R12" s="407">
        <v>4</v>
      </c>
      <c r="S12" s="426">
        <v>13977</v>
      </c>
      <c r="T12" s="406">
        <v>3</v>
      </c>
      <c r="U12" s="428">
        <v>23631</v>
      </c>
      <c r="V12" s="406">
        <v>2</v>
      </c>
      <c r="W12" s="428">
        <v>32511</v>
      </c>
      <c r="X12" s="407">
        <v>8</v>
      </c>
      <c r="Y12" s="426">
        <v>17542</v>
      </c>
      <c r="Z12" s="409">
        <f t="shared" si="0"/>
        <v>40</v>
      </c>
      <c r="AA12" s="425">
        <f t="shared" si="1"/>
        <v>281801</v>
      </c>
      <c r="AB12" s="412">
        <v>2</v>
      </c>
      <c r="AC12" s="158"/>
    </row>
    <row r="13" spans="1:29" ht="51" customHeight="1" x14ac:dyDescent="0.2">
      <c r="B13" s="411">
        <v>3</v>
      </c>
      <c r="C13" s="418" t="s">
        <v>168</v>
      </c>
      <c r="D13" s="406">
        <v>2</v>
      </c>
      <c r="E13" s="428">
        <v>54858</v>
      </c>
      <c r="F13" s="407">
        <v>3</v>
      </c>
      <c r="G13" s="426">
        <v>47457</v>
      </c>
      <c r="H13" s="406">
        <v>7</v>
      </c>
      <c r="I13" s="428">
        <v>12848</v>
      </c>
      <c r="J13" s="407">
        <v>2</v>
      </c>
      <c r="K13" s="408">
        <v>19159</v>
      </c>
      <c r="L13" s="406">
        <v>1</v>
      </c>
      <c r="M13" s="428">
        <v>27342</v>
      </c>
      <c r="N13" s="407">
        <v>5</v>
      </c>
      <c r="O13" s="426">
        <v>7472</v>
      </c>
      <c r="P13" s="406">
        <v>8</v>
      </c>
      <c r="Q13" s="428">
        <v>3255</v>
      </c>
      <c r="R13" s="407">
        <v>6</v>
      </c>
      <c r="S13" s="426">
        <v>17091</v>
      </c>
      <c r="T13" s="406">
        <v>2</v>
      </c>
      <c r="U13" s="428">
        <v>26641</v>
      </c>
      <c r="V13" s="406">
        <v>1</v>
      </c>
      <c r="W13" s="428">
        <v>140938</v>
      </c>
      <c r="X13" s="407">
        <v>4</v>
      </c>
      <c r="Y13" s="426">
        <v>39097</v>
      </c>
      <c r="Z13" s="409">
        <f t="shared" si="0"/>
        <v>41</v>
      </c>
      <c r="AA13" s="425">
        <f t="shared" si="1"/>
        <v>396158</v>
      </c>
      <c r="AB13" s="412">
        <v>3</v>
      </c>
      <c r="AC13" s="158"/>
    </row>
    <row r="14" spans="1:29" ht="51" customHeight="1" x14ac:dyDescent="0.2">
      <c r="B14" s="411">
        <v>4</v>
      </c>
      <c r="C14" s="418" t="s">
        <v>25</v>
      </c>
      <c r="D14" s="406">
        <v>3</v>
      </c>
      <c r="E14" s="428">
        <v>47274</v>
      </c>
      <c r="F14" s="407">
        <v>4</v>
      </c>
      <c r="G14" s="426">
        <v>47120</v>
      </c>
      <c r="H14" s="406">
        <v>11</v>
      </c>
      <c r="I14" s="428">
        <v>11832</v>
      </c>
      <c r="J14" s="407">
        <v>4</v>
      </c>
      <c r="K14" s="408">
        <v>15362</v>
      </c>
      <c r="L14" s="406">
        <v>5</v>
      </c>
      <c r="M14" s="428">
        <v>19405</v>
      </c>
      <c r="N14" s="407">
        <v>4</v>
      </c>
      <c r="O14" s="426">
        <v>8317</v>
      </c>
      <c r="P14" s="406">
        <v>4</v>
      </c>
      <c r="Q14" s="428">
        <v>18607</v>
      </c>
      <c r="R14" s="407">
        <v>1</v>
      </c>
      <c r="S14" s="426">
        <v>24589</v>
      </c>
      <c r="T14" s="406">
        <v>1</v>
      </c>
      <c r="U14" s="428">
        <v>25187</v>
      </c>
      <c r="V14" s="406">
        <v>8</v>
      </c>
      <c r="W14" s="428">
        <v>27361</v>
      </c>
      <c r="X14" s="407">
        <v>1</v>
      </c>
      <c r="Y14" s="426">
        <v>59869</v>
      </c>
      <c r="Z14" s="409">
        <f t="shared" si="0"/>
        <v>46</v>
      </c>
      <c r="AA14" s="425">
        <f t="shared" si="1"/>
        <v>304923</v>
      </c>
      <c r="AB14" s="412">
        <v>4</v>
      </c>
      <c r="AC14" s="158"/>
    </row>
    <row r="15" spans="1:29" ht="51" customHeight="1" x14ac:dyDescent="0.2">
      <c r="B15" s="411">
        <v>5</v>
      </c>
      <c r="C15" s="418" t="s">
        <v>169</v>
      </c>
      <c r="D15" s="406">
        <v>5</v>
      </c>
      <c r="E15" s="428">
        <v>37032</v>
      </c>
      <c r="F15" s="407">
        <v>1</v>
      </c>
      <c r="G15" s="426">
        <v>54169</v>
      </c>
      <c r="H15" s="406">
        <v>1</v>
      </c>
      <c r="I15" s="428">
        <v>15677</v>
      </c>
      <c r="J15" s="407">
        <v>8</v>
      </c>
      <c r="K15" s="408">
        <v>15113</v>
      </c>
      <c r="L15" s="406">
        <v>7</v>
      </c>
      <c r="M15" s="428">
        <v>20861</v>
      </c>
      <c r="N15" s="407">
        <v>6</v>
      </c>
      <c r="O15" s="426">
        <v>5439</v>
      </c>
      <c r="P15" s="406">
        <v>7</v>
      </c>
      <c r="Q15" s="428">
        <v>5164</v>
      </c>
      <c r="R15" s="407">
        <v>2</v>
      </c>
      <c r="S15" s="426">
        <v>24155</v>
      </c>
      <c r="T15" s="406">
        <v>7</v>
      </c>
      <c r="U15" s="428">
        <v>44783</v>
      </c>
      <c r="V15" s="406">
        <v>6</v>
      </c>
      <c r="W15" s="428">
        <v>22208</v>
      </c>
      <c r="X15" s="407">
        <v>3</v>
      </c>
      <c r="Y15" s="426">
        <v>38716</v>
      </c>
      <c r="Z15" s="409">
        <f t="shared" si="0"/>
        <v>53</v>
      </c>
      <c r="AA15" s="425">
        <f t="shared" si="1"/>
        <v>283317</v>
      </c>
      <c r="AB15" s="412">
        <v>5</v>
      </c>
      <c r="AC15" s="158"/>
    </row>
    <row r="16" spans="1:29" ht="51" customHeight="1" x14ac:dyDescent="0.2">
      <c r="B16" s="411">
        <v>6</v>
      </c>
      <c r="C16" s="418" t="s">
        <v>171</v>
      </c>
      <c r="D16" s="406">
        <v>6</v>
      </c>
      <c r="E16" s="428">
        <v>35586</v>
      </c>
      <c r="F16" s="407">
        <v>7</v>
      </c>
      <c r="G16" s="426">
        <v>37048</v>
      </c>
      <c r="H16" s="406">
        <v>5</v>
      </c>
      <c r="I16" s="428">
        <v>14477</v>
      </c>
      <c r="J16" s="407">
        <v>5</v>
      </c>
      <c r="K16" s="408">
        <v>13970</v>
      </c>
      <c r="L16" s="406">
        <v>8</v>
      </c>
      <c r="M16" s="428">
        <v>20586</v>
      </c>
      <c r="N16" s="407">
        <v>7</v>
      </c>
      <c r="O16" s="426">
        <v>5293</v>
      </c>
      <c r="P16" s="406">
        <v>5</v>
      </c>
      <c r="Q16" s="428">
        <v>8718</v>
      </c>
      <c r="R16" s="407">
        <v>3</v>
      </c>
      <c r="S16" s="426">
        <v>16785</v>
      </c>
      <c r="T16" s="406">
        <v>6</v>
      </c>
      <c r="U16" s="428">
        <v>19733</v>
      </c>
      <c r="V16" s="406">
        <v>9</v>
      </c>
      <c r="W16" s="428">
        <v>5738</v>
      </c>
      <c r="X16" s="407">
        <v>9</v>
      </c>
      <c r="Y16" s="426">
        <v>4996</v>
      </c>
      <c r="Z16" s="409">
        <f t="shared" si="0"/>
        <v>70</v>
      </c>
      <c r="AA16" s="425">
        <f t="shared" si="1"/>
        <v>182930</v>
      </c>
      <c r="AB16" s="412">
        <v>6</v>
      </c>
      <c r="AC16" s="158"/>
    </row>
    <row r="17" spans="2:29" ht="52.5" customHeight="1" x14ac:dyDescent="0.2">
      <c r="B17" s="411">
        <v>7</v>
      </c>
      <c r="C17" s="418" t="s">
        <v>98</v>
      </c>
      <c r="D17" s="406">
        <v>7</v>
      </c>
      <c r="E17" s="428">
        <v>34128</v>
      </c>
      <c r="F17" s="407">
        <v>11</v>
      </c>
      <c r="G17" s="426">
        <v>21839</v>
      </c>
      <c r="H17" s="406">
        <v>8</v>
      </c>
      <c r="I17" s="428">
        <v>12400</v>
      </c>
      <c r="J17" s="407">
        <v>10</v>
      </c>
      <c r="K17" s="408">
        <v>12345</v>
      </c>
      <c r="L17" s="406">
        <v>2</v>
      </c>
      <c r="M17" s="428">
        <v>27438</v>
      </c>
      <c r="N17" s="407">
        <v>2</v>
      </c>
      <c r="O17" s="426">
        <v>13553</v>
      </c>
      <c r="P17" s="406">
        <v>2</v>
      </c>
      <c r="Q17" s="428">
        <v>12436</v>
      </c>
      <c r="R17" s="407">
        <v>7</v>
      </c>
      <c r="S17" s="426">
        <v>12435</v>
      </c>
      <c r="T17" s="406">
        <v>10</v>
      </c>
      <c r="U17" s="428">
        <v>6959</v>
      </c>
      <c r="V17" s="406">
        <v>10</v>
      </c>
      <c r="W17" s="428">
        <v>2714</v>
      </c>
      <c r="X17" s="407">
        <v>7</v>
      </c>
      <c r="Y17" s="426">
        <v>11987</v>
      </c>
      <c r="Z17" s="409">
        <f t="shared" si="0"/>
        <v>76</v>
      </c>
      <c r="AA17" s="425">
        <f t="shared" si="1"/>
        <v>168234</v>
      </c>
      <c r="AB17" s="412">
        <v>7</v>
      </c>
      <c r="AC17" s="158"/>
    </row>
    <row r="18" spans="2:29" ht="51" customHeight="1" x14ac:dyDescent="0.2">
      <c r="B18" s="411">
        <v>8</v>
      </c>
      <c r="C18" s="418" t="s">
        <v>170</v>
      </c>
      <c r="D18" s="406">
        <v>8</v>
      </c>
      <c r="E18" s="428">
        <v>36795</v>
      </c>
      <c r="F18" s="407">
        <v>8</v>
      </c>
      <c r="G18" s="426">
        <v>31985</v>
      </c>
      <c r="H18" s="406">
        <v>9</v>
      </c>
      <c r="I18" s="428">
        <v>12492</v>
      </c>
      <c r="J18" s="407">
        <v>6</v>
      </c>
      <c r="K18" s="408">
        <v>16291</v>
      </c>
      <c r="L18" s="406">
        <v>6</v>
      </c>
      <c r="M18" s="428">
        <v>23406</v>
      </c>
      <c r="N18" s="407">
        <v>8</v>
      </c>
      <c r="O18" s="426">
        <v>5244</v>
      </c>
      <c r="P18" s="406">
        <v>6</v>
      </c>
      <c r="Q18" s="428">
        <v>8739</v>
      </c>
      <c r="R18" s="407">
        <v>10</v>
      </c>
      <c r="S18" s="426">
        <v>6269</v>
      </c>
      <c r="T18" s="406">
        <v>4</v>
      </c>
      <c r="U18" s="428">
        <v>16717</v>
      </c>
      <c r="V18" s="406">
        <v>4</v>
      </c>
      <c r="W18" s="428">
        <v>18725</v>
      </c>
      <c r="X18" s="407">
        <v>10</v>
      </c>
      <c r="Y18" s="426">
        <v>11080</v>
      </c>
      <c r="Z18" s="409">
        <f t="shared" si="0"/>
        <v>79</v>
      </c>
      <c r="AA18" s="425">
        <f t="shared" si="1"/>
        <v>187743</v>
      </c>
      <c r="AB18" s="412">
        <v>8</v>
      </c>
      <c r="AC18" s="158"/>
    </row>
    <row r="19" spans="2:29" ht="51" customHeight="1" x14ac:dyDescent="0.2">
      <c r="B19" s="411">
        <v>9</v>
      </c>
      <c r="C19" s="418" t="s">
        <v>172</v>
      </c>
      <c r="D19" s="406">
        <v>11</v>
      </c>
      <c r="E19" s="428">
        <v>27988</v>
      </c>
      <c r="F19" s="407">
        <v>6</v>
      </c>
      <c r="G19" s="426">
        <v>29574</v>
      </c>
      <c r="H19" s="406">
        <v>4</v>
      </c>
      <c r="I19" s="428">
        <v>13830</v>
      </c>
      <c r="J19" s="407">
        <v>3</v>
      </c>
      <c r="K19" s="408">
        <v>17790</v>
      </c>
      <c r="L19" s="406">
        <v>9</v>
      </c>
      <c r="M19" s="428">
        <v>14824</v>
      </c>
      <c r="N19" s="407">
        <v>10</v>
      </c>
      <c r="O19" s="426">
        <v>2374</v>
      </c>
      <c r="P19" s="406">
        <v>10</v>
      </c>
      <c r="Q19" s="428">
        <v>2954</v>
      </c>
      <c r="R19" s="407">
        <v>8</v>
      </c>
      <c r="S19" s="426">
        <v>6393</v>
      </c>
      <c r="T19" s="406">
        <v>8</v>
      </c>
      <c r="U19" s="428">
        <v>13920</v>
      </c>
      <c r="V19" s="406">
        <v>5</v>
      </c>
      <c r="W19" s="428">
        <v>34627</v>
      </c>
      <c r="X19" s="407">
        <v>6</v>
      </c>
      <c r="Y19" s="426">
        <v>36893</v>
      </c>
      <c r="Z19" s="409">
        <f t="shared" si="0"/>
        <v>80</v>
      </c>
      <c r="AA19" s="425">
        <f t="shared" si="1"/>
        <v>201167</v>
      </c>
      <c r="AB19" s="412">
        <v>9</v>
      </c>
      <c r="AC19" s="150"/>
    </row>
    <row r="20" spans="2:29" ht="51" customHeight="1" x14ac:dyDescent="0.2">
      <c r="B20" s="563">
        <v>10</v>
      </c>
      <c r="C20" s="564" t="s">
        <v>311</v>
      </c>
      <c r="D20" s="565">
        <v>9</v>
      </c>
      <c r="E20" s="566">
        <v>31974</v>
      </c>
      <c r="F20" s="567">
        <v>10</v>
      </c>
      <c r="G20" s="568">
        <v>33047</v>
      </c>
      <c r="H20" s="565">
        <v>10</v>
      </c>
      <c r="I20" s="566">
        <v>11912</v>
      </c>
      <c r="J20" s="567">
        <v>11</v>
      </c>
      <c r="K20" s="569">
        <v>10558</v>
      </c>
      <c r="L20" s="565">
        <v>10</v>
      </c>
      <c r="M20" s="566">
        <v>7624</v>
      </c>
      <c r="N20" s="567">
        <v>11</v>
      </c>
      <c r="O20" s="568">
        <v>1187</v>
      </c>
      <c r="P20" s="565">
        <v>9</v>
      </c>
      <c r="Q20" s="566">
        <v>3489</v>
      </c>
      <c r="R20" s="567">
        <v>11</v>
      </c>
      <c r="S20" s="568">
        <v>3466</v>
      </c>
      <c r="T20" s="565">
        <v>11</v>
      </c>
      <c r="U20" s="566">
        <v>1442</v>
      </c>
      <c r="V20" s="565">
        <v>3</v>
      </c>
      <c r="W20" s="566">
        <v>24807</v>
      </c>
      <c r="X20" s="567">
        <v>5</v>
      </c>
      <c r="Y20" s="568">
        <v>28135</v>
      </c>
      <c r="Z20" s="409">
        <f t="shared" si="0"/>
        <v>100</v>
      </c>
      <c r="AA20" s="425">
        <f t="shared" si="1"/>
        <v>157641</v>
      </c>
      <c r="AB20" s="412">
        <v>10</v>
      </c>
      <c r="AC20" s="150"/>
    </row>
    <row r="21" spans="2:29" ht="43.5" customHeight="1" thickBot="1" x14ac:dyDescent="0.25">
      <c r="B21" s="413">
        <v>11</v>
      </c>
      <c r="C21" s="419" t="s">
        <v>312</v>
      </c>
      <c r="D21" s="414">
        <v>10</v>
      </c>
      <c r="E21" s="429">
        <v>30736</v>
      </c>
      <c r="F21" s="415">
        <v>9</v>
      </c>
      <c r="G21" s="427">
        <v>36497</v>
      </c>
      <c r="H21" s="414">
        <v>6</v>
      </c>
      <c r="I21" s="429">
        <v>13500</v>
      </c>
      <c r="J21" s="415">
        <v>7</v>
      </c>
      <c r="K21" s="416">
        <v>15191</v>
      </c>
      <c r="L21" s="414">
        <v>11</v>
      </c>
      <c r="M21" s="429">
        <v>7236</v>
      </c>
      <c r="N21" s="415">
        <v>9</v>
      </c>
      <c r="O21" s="427">
        <v>1719</v>
      </c>
      <c r="P21" s="414">
        <v>11</v>
      </c>
      <c r="Q21" s="429">
        <v>1150</v>
      </c>
      <c r="R21" s="415">
        <v>9</v>
      </c>
      <c r="S21" s="427">
        <v>5359</v>
      </c>
      <c r="T21" s="414">
        <v>9</v>
      </c>
      <c r="U21" s="429">
        <v>3989</v>
      </c>
      <c r="V21" s="414">
        <v>11</v>
      </c>
      <c r="W21" s="429">
        <v>1454</v>
      </c>
      <c r="X21" s="415">
        <v>11</v>
      </c>
      <c r="Y21" s="427">
        <v>1852</v>
      </c>
      <c r="Z21" s="1481">
        <f t="shared" si="0"/>
        <v>103</v>
      </c>
      <c r="AA21" s="1482">
        <f t="shared" si="1"/>
        <v>118683</v>
      </c>
      <c r="AB21" s="417">
        <v>11</v>
      </c>
    </row>
    <row r="22" spans="2:29" ht="16.5" customHeight="1" x14ac:dyDescent="0.2"/>
    <row r="23" spans="2:29" ht="16.5" customHeight="1" x14ac:dyDescent="0.2"/>
  </sheetData>
  <sortState xmlns:xlrd2="http://schemas.microsoft.com/office/spreadsheetml/2017/richdata2" ref="C11:AA21">
    <sortCondition ref="Z11:Z21"/>
    <sortCondition descending="1" ref="AA11:AA21"/>
  </sortState>
  <mergeCells count="25">
    <mergeCell ref="T6:U6"/>
    <mergeCell ref="T7:U7"/>
    <mergeCell ref="Z6:AB7"/>
    <mergeCell ref="D7:E7"/>
    <mergeCell ref="F7:G7"/>
    <mergeCell ref="H7:I7"/>
    <mergeCell ref="J7:K7"/>
    <mergeCell ref="L7:M7"/>
    <mergeCell ref="N7:O7"/>
    <mergeCell ref="V7:W7"/>
    <mergeCell ref="X7:Y7"/>
    <mergeCell ref="J6:K6"/>
    <mergeCell ref="L6:M6"/>
    <mergeCell ref="N6:O6"/>
    <mergeCell ref="V6:W6"/>
    <mergeCell ref="X6:Y6"/>
    <mergeCell ref="B6:B8"/>
    <mergeCell ref="C6:C8"/>
    <mergeCell ref="H6:I6"/>
    <mergeCell ref="P6:Q6"/>
    <mergeCell ref="R6:S6"/>
    <mergeCell ref="P7:Q7"/>
    <mergeCell ref="R7:S7"/>
    <mergeCell ref="D6:E6"/>
    <mergeCell ref="F6:G6"/>
  </mergeCells>
  <printOptions horizontalCentered="1" verticalCentered="1"/>
  <pageMargins left="0" right="0" top="0" bottom="0" header="0" footer="0"/>
  <pageSetup paperSize="9" scale="60" orientation="landscape" blackAndWhite="1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AB57"/>
  <sheetViews>
    <sheetView topLeftCell="A8" zoomScale="75" zoomScaleNormal="75" workbookViewId="0">
      <selection activeCell="AC10" sqref="AC10"/>
    </sheetView>
  </sheetViews>
  <sheetFormatPr defaultColWidth="8.85546875" defaultRowHeight="12.75" x14ac:dyDescent="0.2"/>
  <cols>
    <col min="1" max="1" width="4.28515625" style="146" customWidth="1"/>
    <col min="2" max="2" width="20.85546875" style="146" customWidth="1"/>
    <col min="3" max="3" width="22.7109375" style="146" customWidth="1"/>
    <col min="4" max="4" width="8" style="146" customWidth="1"/>
    <col min="5" max="5" width="14.7109375" style="146" customWidth="1"/>
    <col min="6" max="6" width="8" style="146" customWidth="1"/>
    <col min="7" max="7" width="14.7109375" style="146" customWidth="1"/>
    <col min="8" max="8" width="8" style="146" customWidth="1"/>
    <col min="9" max="9" width="14.5703125" style="146" customWidth="1"/>
    <col min="10" max="10" width="8" style="146" customWidth="1"/>
    <col min="11" max="11" width="14.5703125" style="146" customWidth="1"/>
    <col min="12" max="12" width="8.140625" style="146" customWidth="1"/>
    <col min="13" max="13" width="14.5703125" style="146" customWidth="1"/>
    <col min="14" max="14" width="8" style="146" customWidth="1"/>
    <col min="15" max="15" width="14.140625" style="146" customWidth="1"/>
    <col min="16" max="16" width="8.140625" style="146" customWidth="1"/>
    <col min="17" max="17" width="14.7109375" style="146" customWidth="1"/>
    <col min="18" max="18" width="8" style="146" customWidth="1"/>
    <col min="19" max="19" width="14.5703125" style="146" customWidth="1"/>
    <col min="20" max="20" width="8.140625" style="146" customWidth="1"/>
    <col min="21" max="21" width="14.5703125" style="146" customWidth="1"/>
    <col min="22" max="22" width="8" style="146" customWidth="1"/>
    <col min="23" max="23" width="10.7109375" style="146" customWidth="1"/>
    <col min="24" max="24" width="10.85546875" style="146" customWidth="1"/>
    <col min="25" max="25" width="14.7109375" style="146" customWidth="1"/>
    <col min="26" max="26" width="11.140625" style="146" customWidth="1"/>
    <col min="27" max="27" width="10" style="146" customWidth="1"/>
    <col min="28" max="28" width="12" style="146" customWidth="1"/>
    <col min="29" max="256" width="8.85546875" style="146"/>
    <col min="257" max="257" width="4.28515625" style="146" customWidth="1"/>
    <col min="258" max="258" width="4.85546875" style="146" customWidth="1"/>
    <col min="259" max="259" width="5.42578125" style="146" customWidth="1"/>
    <col min="260" max="260" width="34.5703125" style="146" customWidth="1"/>
    <col min="261" max="261" width="16.28515625" style="146" customWidth="1"/>
    <col min="262" max="263" width="12.5703125" style="146" customWidth="1"/>
    <col min="264" max="265" width="8.140625" style="146" customWidth="1"/>
    <col min="266" max="266" width="4.7109375" style="146" customWidth="1"/>
    <col min="267" max="267" width="8.140625" style="146" customWidth="1"/>
    <col min="268" max="268" width="4.7109375" style="146" customWidth="1"/>
    <col min="269" max="269" width="8" style="146" customWidth="1"/>
    <col min="270" max="270" width="4.7109375" style="146" customWidth="1"/>
    <col min="271" max="271" width="8.140625" style="146" customWidth="1"/>
    <col min="272" max="272" width="4.7109375" style="146" customWidth="1"/>
    <col min="273" max="273" width="8.140625" style="146" customWidth="1"/>
    <col min="274" max="274" width="4.7109375" style="146" customWidth="1"/>
    <col min="275" max="275" width="8.140625" style="146" customWidth="1"/>
    <col min="276" max="276" width="4.7109375" style="146" customWidth="1"/>
    <col min="277" max="277" width="8.140625" style="146" customWidth="1"/>
    <col min="278" max="278" width="4.7109375" style="146" customWidth="1"/>
    <col min="279" max="279" width="8.140625" style="146" customWidth="1"/>
    <col min="280" max="280" width="4.7109375" style="146" customWidth="1"/>
    <col min="281" max="512" width="8.85546875" style="146"/>
    <col min="513" max="513" width="4.28515625" style="146" customWidth="1"/>
    <col min="514" max="514" width="4.85546875" style="146" customWidth="1"/>
    <col min="515" max="515" width="5.42578125" style="146" customWidth="1"/>
    <col min="516" max="516" width="34.5703125" style="146" customWidth="1"/>
    <col min="517" max="517" width="16.28515625" style="146" customWidth="1"/>
    <col min="518" max="519" width="12.5703125" style="146" customWidth="1"/>
    <col min="520" max="521" width="8.140625" style="146" customWidth="1"/>
    <col min="522" max="522" width="4.7109375" style="146" customWidth="1"/>
    <col min="523" max="523" width="8.140625" style="146" customWidth="1"/>
    <col min="524" max="524" width="4.7109375" style="146" customWidth="1"/>
    <col min="525" max="525" width="8" style="146" customWidth="1"/>
    <col min="526" max="526" width="4.7109375" style="146" customWidth="1"/>
    <col min="527" max="527" width="8.140625" style="146" customWidth="1"/>
    <col min="528" max="528" width="4.7109375" style="146" customWidth="1"/>
    <col min="529" max="529" width="8.140625" style="146" customWidth="1"/>
    <col min="530" max="530" width="4.7109375" style="146" customWidth="1"/>
    <col min="531" max="531" width="8.140625" style="146" customWidth="1"/>
    <col min="532" max="532" width="4.7109375" style="146" customWidth="1"/>
    <col min="533" max="533" width="8.140625" style="146" customWidth="1"/>
    <col min="534" max="534" width="4.7109375" style="146" customWidth="1"/>
    <col min="535" max="535" width="8.140625" style="146" customWidth="1"/>
    <col min="536" max="536" width="4.7109375" style="146" customWidth="1"/>
    <col min="537" max="768" width="8.85546875" style="146"/>
    <col min="769" max="769" width="4.28515625" style="146" customWidth="1"/>
    <col min="770" max="770" width="4.85546875" style="146" customWidth="1"/>
    <col min="771" max="771" width="5.42578125" style="146" customWidth="1"/>
    <col min="772" max="772" width="34.5703125" style="146" customWidth="1"/>
    <col min="773" max="773" width="16.28515625" style="146" customWidth="1"/>
    <col min="774" max="775" width="12.5703125" style="146" customWidth="1"/>
    <col min="776" max="777" width="8.140625" style="146" customWidth="1"/>
    <col min="778" max="778" width="4.7109375" style="146" customWidth="1"/>
    <col min="779" max="779" width="8.140625" style="146" customWidth="1"/>
    <col min="780" max="780" width="4.7109375" style="146" customWidth="1"/>
    <col min="781" max="781" width="8" style="146" customWidth="1"/>
    <col min="782" max="782" width="4.7109375" style="146" customWidth="1"/>
    <col min="783" max="783" width="8.140625" style="146" customWidth="1"/>
    <col min="784" max="784" width="4.7109375" style="146" customWidth="1"/>
    <col min="785" max="785" width="8.140625" style="146" customWidth="1"/>
    <col min="786" max="786" width="4.7109375" style="146" customWidth="1"/>
    <col min="787" max="787" width="8.140625" style="146" customWidth="1"/>
    <col min="788" max="788" width="4.7109375" style="146" customWidth="1"/>
    <col min="789" max="789" width="8.140625" style="146" customWidth="1"/>
    <col min="790" max="790" width="4.7109375" style="146" customWidth="1"/>
    <col min="791" max="791" width="8.140625" style="146" customWidth="1"/>
    <col min="792" max="792" width="4.7109375" style="146" customWidth="1"/>
    <col min="793" max="1024" width="8.85546875" style="146"/>
    <col min="1025" max="1025" width="4.28515625" style="146" customWidth="1"/>
    <col min="1026" max="1026" width="4.85546875" style="146" customWidth="1"/>
    <col min="1027" max="1027" width="5.42578125" style="146" customWidth="1"/>
    <col min="1028" max="1028" width="34.5703125" style="146" customWidth="1"/>
    <col min="1029" max="1029" width="16.28515625" style="146" customWidth="1"/>
    <col min="1030" max="1031" width="12.5703125" style="146" customWidth="1"/>
    <col min="1032" max="1033" width="8.140625" style="146" customWidth="1"/>
    <col min="1034" max="1034" width="4.7109375" style="146" customWidth="1"/>
    <col min="1035" max="1035" width="8.140625" style="146" customWidth="1"/>
    <col min="1036" max="1036" width="4.7109375" style="146" customWidth="1"/>
    <col min="1037" max="1037" width="8" style="146" customWidth="1"/>
    <col min="1038" max="1038" width="4.7109375" style="146" customWidth="1"/>
    <col min="1039" max="1039" width="8.140625" style="146" customWidth="1"/>
    <col min="1040" max="1040" width="4.7109375" style="146" customWidth="1"/>
    <col min="1041" max="1041" width="8.140625" style="146" customWidth="1"/>
    <col min="1042" max="1042" width="4.7109375" style="146" customWidth="1"/>
    <col min="1043" max="1043" width="8.140625" style="146" customWidth="1"/>
    <col min="1044" max="1044" width="4.7109375" style="146" customWidth="1"/>
    <col min="1045" max="1045" width="8.140625" style="146" customWidth="1"/>
    <col min="1046" max="1046" width="4.7109375" style="146" customWidth="1"/>
    <col min="1047" max="1047" width="8.140625" style="146" customWidth="1"/>
    <col min="1048" max="1048" width="4.7109375" style="146" customWidth="1"/>
    <col min="1049" max="1280" width="8.85546875" style="146"/>
    <col min="1281" max="1281" width="4.28515625" style="146" customWidth="1"/>
    <col min="1282" max="1282" width="4.85546875" style="146" customWidth="1"/>
    <col min="1283" max="1283" width="5.42578125" style="146" customWidth="1"/>
    <col min="1284" max="1284" width="34.5703125" style="146" customWidth="1"/>
    <col min="1285" max="1285" width="16.28515625" style="146" customWidth="1"/>
    <col min="1286" max="1287" width="12.5703125" style="146" customWidth="1"/>
    <col min="1288" max="1289" width="8.140625" style="146" customWidth="1"/>
    <col min="1290" max="1290" width="4.7109375" style="146" customWidth="1"/>
    <col min="1291" max="1291" width="8.140625" style="146" customWidth="1"/>
    <col min="1292" max="1292" width="4.7109375" style="146" customWidth="1"/>
    <col min="1293" max="1293" width="8" style="146" customWidth="1"/>
    <col min="1294" max="1294" width="4.7109375" style="146" customWidth="1"/>
    <col min="1295" max="1295" width="8.140625" style="146" customWidth="1"/>
    <col min="1296" max="1296" width="4.7109375" style="146" customWidth="1"/>
    <col min="1297" max="1297" width="8.140625" style="146" customWidth="1"/>
    <col min="1298" max="1298" width="4.7109375" style="146" customWidth="1"/>
    <col min="1299" max="1299" width="8.140625" style="146" customWidth="1"/>
    <col min="1300" max="1300" width="4.7109375" style="146" customWidth="1"/>
    <col min="1301" max="1301" width="8.140625" style="146" customWidth="1"/>
    <col min="1302" max="1302" width="4.7109375" style="146" customWidth="1"/>
    <col min="1303" max="1303" width="8.140625" style="146" customWidth="1"/>
    <col min="1304" max="1304" width="4.7109375" style="146" customWidth="1"/>
    <col min="1305" max="1536" width="8.85546875" style="146"/>
    <col min="1537" max="1537" width="4.28515625" style="146" customWidth="1"/>
    <col min="1538" max="1538" width="4.85546875" style="146" customWidth="1"/>
    <col min="1539" max="1539" width="5.42578125" style="146" customWidth="1"/>
    <col min="1540" max="1540" width="34.5703125" style="146" customWidth="1"/>
    <col min="1541" max="1541" width="16.28515625" style="146" customWidth="1"/>
    <col min="1542" max="1543" width="12.5703125" style="146" customWidth="1"/>
    <col min="1544" max="1545" width="8.140625" style="146" customWidth="1"/>
    <col min="1546" max="1546" width="4.7109375" style="146" customWidth="1"/>
    <col min="1547" max="1547" width="8.140625" style="146" customWidth="1"/>
    <col min="1548" max="1548" width="4.7109375" style="146" customWidth="1"/>
    <col min="1549" max="1549" width="8" style="146" customWidth="1"/>
    <col min="1550" max="1550" width="4.7109375" style="146" customWidth="1"/>
    <col min="1551" max="1551" width="8.140625" style="146" customWidth="1"/>
    <col min="1552" max="1552" width="4.7109375" style="146" customWidth="1"/>
    <col min="1553" max="1553" width="8.140625" style="146" customWidth="1"/>
    <col min="1554" max="1554" width="4.7109375" style="146" customWidth="1"/>
    <col min="1555" max="1555" width="8.140625" style="146" customWidth="1"/>
    <col min="1556" max="1556" width="4.7109375" style="146" customWidth="1"/>
    <col min="1557" max="1557" width="8.140625" style="146" customWidth="1"/>
    <col min="1558" max="1558" width="4.7109375" style="146" customWidth="1"/>
    <col min="1559" max="1559" width="8.140625" style="146" customWidth="1"/>
    <col min="1560" max="1560" width="4.7109375" style="146" customWidth="1"/>
    <col min="1561" max="1792" width="8.85546875" style="146"/>
    <col min="1793" max="1793" width="4.28515625" style="146" customWidth="1"/>
    <col min="1794" max="1794" width="4.85546875" style="146" customWidth="1"/>
    <col min="1795" max="1795" width="5.42578125" style="146" customWidth="1"/>
    <col min="1796" max="1796" width="34.5703125" style="146" customWidth="1"/>
    <col min="1797" max="1797" width="16.28515625" style="146" customWidth="1"/>
    <col min="1798" max="1799" width="12.5703125" style="146" customWidth="1"/>
    <col min="1800" max="1801" width="8.140625" style="146" customWidth="1"/>
    <col min="1802" max="1802" width="4.7109375" style="146" customWidth="1"/>
    <col min="1803" max="1803" width="8.140625" style="146" customWidth="1"/>
    <col min="1804" max="1804" width="4.7109375" style="146" customWidth="1"/>
    <col min="1805" max="1805" width="8" style="146" customWidth="1"/>
    <col min="1806" max="1806" width="4.7109375" style="146" customWidth="1"/>
    <col min="1807" max="1807" width="8.140625" style="146" customWidth="1"/>
    <col min="1808" max="1808" width="4.7109375" style="146" customWidth="1"/>
    <col min="1809" max="1809" width="8.140625" style="146" customWidth="1"/>
    <col min="1810" max="1810" width="4.7109375" style="146" customWidth="1"/>
    <col min="1811" max="1811" width="8.140625" style="146" customWidth="1"/>
    <col min="1812" max="1812" width="4.7109375" style="146" customWidth="1"/>
    <col min="1813" max="1813" width="8.140625" style="146" customWidth="1"/>
    <col min="1814" max="1814" width="4.7109375" style="146" customWidth="1"/>
    <col min="1815" max="1815" width="8.140625" style="146" customWidth="1"/>
    <col min="1816" max="1816" width="4.7109375" style="146" customWidth="1"/>
    <col min="1817" max="2048" width="8.85546875" style="146"/>
    <col min="2049" max="2049" width="4.28515625" style="146" customWidth="1"/>
    <col min="2050" max="2050" width="4.85546875" style="146" customWidth="1"/>
    <col min="2051" max="2051" width="5.42578125" style="146" customWidth="1"/>
    <col min="2052" max="2052" width="34.5703125" style="146" customWidth="1"/>
    <col min="2053" max="2053" width="16.28515625" style="146" customWidth="1"/>
    <col min="2054" max="2055" width="12.5703125" style="146" customWidth="1"/>
    <col min="2056" max="2057" width="8.140625" style="146" customWidth="1"/>
    <col min="2058" max="2058" width="4.7109375" style="146" customWidth="1"/>
    <col min="2059" max="2059" width="8.140625" style="146" customWidth="1"/>
    <col min="2060" max="2060" width="4.7109375" style="146" customWidth="1"/>
    <col min="2061" max="2061" width="8" style="146" customWidth="1"/>
    <col min="2062" max="2062" width="4.7109375" style="146" customWidth="1"/>
    <col min="2063" max="2063" width="8.140625" style="146" customWidth="1"/>
    <col min="2064" max="2064" width="4.7109375" style="146" customWidth="1"/>
    <col min="2065" max="2065" width="8.140625" style="146" customWidth="1"/>
    <col min="2066" max="2066" width="4.7109375" style="146" customWidth="1"/>
    <col min="2067" max="2067" width="8.140625" style="146" customWidth="1"/>
    <col min="2068" max="2068" width="4.7109375" style="146" customWidth="1"/>
    <col min="2069" max="2069" width="8.140625" style="146" customWidth="1"/>
    <col min="2070" max="2070" width="4.7109375" style="146" customWidth="1"/>
    <col min="2071" max="2071" width="8.140625" style="146" customWidth="1"/>
    <col min="2072" max="2072" width="4.7109375" style="146" customWidth="1"/>
    <col min="2073" max="2304" width="8.85546875" style="146"/>
    <col min="2305" max="2305" width="4.28515625" style="146" customWidth="1"/>
    <col min="2306" max="2306" width="4.85546875" style="146" customWidth="1"/>
    <col min="2307" max="2307" width="5.42578125" style="146" customWidth="1"/>
    <col min="2308" max="2308" width="34.5703125" style="146" customWidth="1"/>
    <col min="2309" max="2309" width="16.28515625" style="146" customWidth="1"/>
    <col min="2310" max="2311" width="12.5703125" style="146" customWidth="1"/>
    <col min="2312" max="2313" width="8.140625" style="146" customWidth="1"/>
    <col min="2314" max="2314" width="4.7109375" style="146" customWidth="1"/>
    <col min="2315" max="2315" width="8.140625" style="146" customWidth="1"/>
    <col min="2316" max="2316" width="4.7109375" style="146" customWidth="1"/>
    <col min="2317" max="2317" width="8" style="146" customWidth="1"/>
    <col min="2318" max="2318" width="4.7109375" style="146" customWidth="1"/>
    <col min="2319" max="2319" width="8.140625" style="146" customWidth="1"/>
    <col min="2320" max="2320" width="4.7109375" style="146" customWidth="1"/>
    <col min="2321" max="2321" width="8.140625" style="146" customWidth="1"/>
    <col min="2322" max="2322" width="4.7109375" style="146" customWidth="1"/>
    <col min="2323" max="2323" width="8.140625" style="146" customWidth="1"/>
    <col min="2324" max="2324" width="4.7109375" style="146" customWidth="1"/>
    <col min="2325" max="2325" width="8.140625" style="146" customWidth="1"/>
    <col min="2326" max="2326" width="4.7109375" style="146" customWidth="1"/>
    <col min="2327" max="2327" width="8.140625" style="146" customWidth="1"/>
    <col min="2328" max="2328" width="4.7109375" style="146" customWidth="1"/>
    <col min="2329" max="2560" width="8.85546875" style="146"/>
    <col min="2561" max="2561" width="4.28515625" style="146" customWidth="1"/>
    <col min="2562" max="2562" width="4.85546875" style="146" customWidth="1"/>
    <col min="2563" max="2563" width="5.42578125" style="146" customWidth="1"/>
    <col min="2564" max="2564" width="34.5703125" style="146" customWidth="1"/>
    <col min="2565" max="2565" width="16.28515625" style="146" customWidth="1"/>
    <col min="2566" max="2567" width="12.5703125" style="146" customWidth="1"/>
    <col min="2568" max="2569" width="8.140625" style="146" customWidth="1"/>
    <col min="2570" max="2570" width="4.7109375" style="146" customWidth="1"/>
    <col min="2571" max="2571" width="8.140625" style="146" customWidth="1"/>
    <col min="2572" max="2572" width="4.7109375" style="146" customWidth="1"/>
    <col min="2573" max="2573" width="8" style="146" customWidth="1"/>
    <col min="2574" max="2574" width="4.7109375" style="146" customWidth="1"/>
    <col min="2575" max="2575" width="8.140625" style="146" customWidth="1"/>
    <col min="2576" max="2576" width="4.7109375" style="146" customWidth="1"/>
    <col min="2577" max="2577" width="8.140625" style="146" customWidth="1"/>
    <col min="2578" max="2578" width="4.7109375" style="146" customWidth="1"/>
    <col min="2579" max="2579" width="8.140625" style="146" customWidth="1"/>
    <col min="2580" max="2580" width="4.7109375" style="146" customWidth="1"/>
    <col min="2581" max="2581" width="8.140625" style="146" customWidth="1"/>
    <col min="2582" max="2582" width="4.7109375" style="146" customWidth="1"/>
    <col min="2583" max="2583" width="8.140625" style="146" customWidth="1"/>
    <col min="2584" max="2584" width="4.7109375" style="146" customWidth="1"/>
    <col min="2585" max="2816" width="8.85546875" style="146"/>
    <col min="2817" max="2817" width="4.28515625" style="146" customWidth="1"/>
    <col min="2818" max="2818" width="4.85546875" style="146" customWidth="1"/>
    <col min="2819" max="2819" width="5.42578125" style="146" customWidth="1"/>
    <col min="2820" max="2820" width="34.5703125" style="146" customWidth="1"/>
    <col min="2821" max="2821" width="16.28515625" style="146" customWidth="1"/>
    <col min="2822" max="2823" width="12.5703125" style="146" customWidth="1"/>
    <col min="2824" max="2825" width="8.140625" style="146" customWidth="1"/>
    <col min="2826" max="2826" width="4.7109375" style="146" customWidth="1"/>
    <col min="2827" max="2827" width="8.140625" style="146" customWidth="1"/>
    <col min="2828" max="2828" width="4.7109375" style="146" customWidth="1"/>
    <col min="2829" max="2829" width="8" style="146" customWidth="1"/>
    <col min="2830" max="2830" width="4.7109375" style="146" customWidth="1"/>
    <col min="2831" max="2831" width="8.140625" style="146" customWidth="1"/>
    <col min="2832" max="2832" width="4.7109375" style="146" customWidth="1"/>
    <col min="2833" max="2833" width="8.140625" style="146" customWidth="1"/>
    <col min="2834" max="2834" width="4.7109375" style="146" customWidth="1"/>
    <col min="2835" max="2835" width="8.140625" style="146" customWidth="1"/>
    <col min="2836" max="2836" width="4.7109375" style="146" customWidth="1"/>
    <col min="2837" max="2837" width="8.140625" style="146" customWidth="1"/>
    <col min="2838" max="2838" width="4.7109375" style="146" customWidth="1"/>
    <col min="2839" max="2839" width="8.140625" style="146" customWidth="1"/>
    <col min="2840" max="2840" width="4.7109375" style="146" customWidth="1"/>
    <col min="2841" max="3072" width="8.85546875" style="146"/>
    <col min="3073" max="3073" width="4.28515625" style="146" customWidth="1"/>
    <col min="3074" max="3074" width="4.85546875" style="146" customWidth="1"/>
    <col min="3075" max="3075" width="5.42578125" style="146" customWidth="1"/>
    <col min="3076" max="3076" width="34.5703125" style="146" customWidth="1"/>
    <col min="3077" max="3077" width="16.28515625" style="146" customWidth="1"/>
    <col min="3078" max="3079" width="12.5703125" style="146" customWidth="1"/>
    <col min="3080" max="3081" width="8.140625" style="146" customWidth="1"/>
    <col min="3082" max="3082" width="4.7109375" style="146" customWidth="1"/>
    <col min="3083" max="3083" width="8.140625" style="146" customWidth="1"/>
    <col min="3084" max="3084" width="4.7109375" style="146" customWidth="1"/>
    <col min="3085" max="3085" width="8" style="146" customWidth="1"/>
    <col min="3086" max="3086" width="4.7109375" style="146" customWidth="1"/>
    <col min="3087" max="3087" width="8.140625" style="146" customWidth="1"/>
    <col min="3088" max="3088" width="4.7109375" style="146" customWidth="1"/>
    <col min="3089" max="3089" width="8.140625" style="146" customWidth="1"/>
    <col min="3090" max="3090" width="4.7109375" style="146" customWidth="1"/>
    <col min="3091" max="3091" width="8.140625" style="146" customWidth="1"/>
    <col min="3092" max="3092" width="4.7109375" style="146" customWidth="1"/>
    <col min="3093" max="3093" width="8.140625" style="146" customWidth="1"/>
    <col min="3094" max="3094" width="4.7109375" style="146" customWidth="1"/>
    <col min="3095" max="3095" width="8.140625" style="146" customWidth="1"/>
    <col min="3096" max="3096" width="4.7109375" style="146" customWidth="1"/>
    <col min="3097" max="3328" width="8.85546875" style="146"/>
    <col min="3329" max="3329" width="4.28515625" style="146" customWidth="1"/>
    <col min="3330" max="3330" width="4.85546875" style="146" customWidth="1"/>
    <col min="3331" max="3331" width="5.42578125" style="146" customWidth="1"/>
    <col min="3332" max="3332" width="34.5703125" style="146" customWidth="1"/>
    <col min="3333" max="3333" width="16.28515625" style="146" customWidth="1"/>
    <col min="3334" max="3335" width="12.5703125" style="146" customWidth="1"/>
    <col min="3336" max="3337" width="8.140625" style="146" customWidth="1"/>
    <col min="3338" max="3338" width="4.7109375" style="146" customWidth="1"/>
    <col min="3339" max="3339" width="8.140625" style="146" customWidth="1"/>
    <col min="3340" max="3340" width="4.7109375" style="146" customWidth="1"/>
    <col min="3341" max="3341" width="8" style="146" customWidth="1"/>
    <col min="3342" max="3342" width="4.7109375" style="146" customWidth="1"/>
    <col min="3343" max="3343" width="8.140625" style="146" customWidth="1"/>
    <col min="3344" max="3344" width="4.7109375" style="146" customWidth="1"/>
    <col min="3345" max="3345" width="8.140625" style="146" customWidth="1"/>
    <col min="3346" max="3346" width="4.7109375" style="146" customWidth="1"/>
    <col min="3347" max="3347" width="8.140625" style="146" customWidth="1"/>
    <col min="3348" max="3348" width="4.7109375" style="146" customWidth="1"/>
    <col min="3349" max="3349" width="8.140625" style="146" customWidth="1"/>
    <col min="3350" max="3350" width="4.7109375" style="146" customWidth="1"/>
    <col min="3351" max="3351" width="8.140625" style="146" customWidth="1"/>
    <col min="3352" max="3352" width="4.7109375" style="146" customWidth="1"/>
    <col min="3353" max="3584" width="8.85546875" style="146"/>
    <col min="3585" max="3585" width="4.28515625" style="146" customWidth="1"/>
    <col min="3586" max="3586" width="4.85546875" style="146" customWidth="1"/>
    <col min="3587" max="3587" width="5.42578125" style="146" customWidth="1"/>
    <col min="3588" max="3588" width="34.5703125" style="146" customWidth="1"/>
    <col min="3589" max="3589" width="16.28515625" style="146" customWidth="1"/>
    <col min="3590" max="3591" width="12.5703125" style="146" customWidth="1"/>
    <col min="3592" max="3593" width="8.140625" style="146" customWidth="1"/>
    <col min="3594" max="3594" width="4.7109375" style="146" customWidth="1"/>
    <col min="3595" max="3595" width="8.140625" style="146" customWidth="1"/>
    <col min="3596" max="3596" width="4.7109375" style="146" customWidth="1"/>
    <col min="3597" max="3597" width="8" style="146" customWidth="1"/>
    <col min="3598" max="3598" width="4.7109375" style="146" customWidth="1"/>
    <col min="3599" max="3599" width="8.140625" style="146" customWidth="1"/>
    <col min="3600" max="3600" width="4.7109375" style="146" customWidth="1"/>
    <col min="3601" max="3601" width="8.140625" style="146" customWidth="1"/>
    <col min="3602" max="3602" width="4.7109375" style="146" customWidth="1"/>
    <col min="3603" max="3603" width="8.140625" style="146" customWidth="1"/>
    <col min="3604" max="3604" width="4.7109375" style="146" customWidth="1"/>
    <col min="3605" max="3605" width="8.140625" style="146" customWidth="1"/>
    <col min="3606" max="3606" width="4.7109375" style="146" customWidth="1"/>
    <col min="3607" max="3607" width="8.140625" style="146" customWidth="1"/>
    <col min="3608" max="3608" width="4.7109375" style="146" customWidth="1"/>
    <col min="3609" max="3840" width="8.85546875" style="146"/>
    <col min="3841" max="3841" width="4.28515625" style="146" customWidth="1"/>
    <col min="3842" max="3842" width="4.85546875" style="146" customWidth="1"/>
    <col min="3843" max="3843" width="5.42578125" style="146" customWidth="1"/>
    <col min="3844" max="3844" width="34.5703125" style="146" customWidth="1"/>
    <col min="3845" max="3845" width="16.28515625" style="146" customWidth="1"/>
    <col min="3846" max="3847" width="12.5703125" style="146" customWidth="1"/>
    <col min="3848" max="3849" width="8.140625" style="146" customWidth="1"/>
    <col min="3850" max="3850" width="4.7109375" style="146" customWidth="1"/>
    <col min="3851" max="3851" width="8.140625" style="146" customWidth="1"/>
    <col min="3852" max="3852" width="4.7109375" style="146" customWidth="1"/>
    <col min="3853" max="3853" width="8" style="146" customWidth="1"/>
    <col min="3854" max="3854" width="4.7109375" style="146" customWidth="1"/>
    <col min="3855" max="3855" width="8.140625" style="146" customWidth="1"/>
    <col min="3856" max="3856" width="4.7109375" style="146" customWidth="1"/>
    <col min="3857" max="3857" width="8.140625" style="146" customWidth="1"/>
    <col min="3858" max="3858" width="4.7109375" style="146" customWidth="1"/>
    <col min="3859" max="3859" width="8.140625" style="146" customWidth="1"/>
    <col min="3860" max="3860" width="4.7109375" style="146" customWidth="1"/>
    <col min="3861" max="3861" width="8.140625" style="146" customWidth="1"/>
    <col min="3862" max="3862" width="4.7109375" style="146" customWidth="1"/>
    <col min="3863" max="3863" width="8.140625" style="146" customWidth="1"/>
    <col min="3864" max="3864" width="4.7109375" style="146" customWidth="1"/>
    <col min="3865" max="4096" width="8.85546875" style="146"/>
    <col min="4097" max="4097" width="4.28515625" style="146" customWidth="1"/>
    <col min="4098" max="4098" width="4.85546875" style="146" customWidth="1"/>
    <col min="4099" max="4099" width="5.42578125" style="146" customWidth="1"/>
    <col min="4100" max="4100" width="34.5703125" style="146" customWidth="1"/>
    <col min="4101" max="4101" width="16.28515625" style="146" customWidth="1"/>
    <col min="4102" max="4103" width="12.5703125" style="146" customWidth="1"/>
    <col min="4104" max="4105" width="8.140625" style="146" customWidth="1"/>
    <col min="4106" max="4106" width="4.7109375" style="146" customWidth="1"/>
    <col min="4107" max="4107" width="8.140625" style="146" customWidth="1"/>
    <col min="4108" max="4108" width="4.7109375" style="146" customWidth="1"/>
    <col min="4109" max="4109" width="8" style="146" customWidth="1"/>
    <col min="4110" max="4110" width="4.7109375" style="146" customWidth="1"/>
    <col min="4111" max="4111" width="8.140625" style="146" customWidth="1"/>
    <col min="4112" max="4112" width="4.7109375" style="146" customWidth="1"/>
    <col min="4113" max="4113" width="8.140625" style="146" customWidth="1"/>
    <col min="4114" max="4114" width="4.7109375" style="146" customWidth="1"/>
    <col min="4115" max="4115" width="8.140625" style="146" customWidth="1"/>
    <col min="4116" max="4116" width="4.7109375" style="146" customWidth="1"/>
    <col min="4117" max="4117" width="8.140625" style="146" customWidth="1"/>
    <col min="4118" max="4118" width="4.7109375" style="146" customWidth="1"/>
    <col min="4119" max="4119" width="8.140625" style="146" customWidth="1"/>
    <col min="4120" max="4120" width="4.7109375" style="146" customWidth="1"/>
    <col min="4121" max="4352" width="8.85546875" style="146"/>
    <col min="4353" max="4353" width="4.28515625" style="146" customWidth="1"/>
    <col min="4354" max="4354" width="4.85546875" style="146" customWidth="1"/>
    <col min="4355" max="4355" width="5.42578125" style="146" customWidth="1"/>
    <col min="4356" max="4356" width="34.5703125" style="146" customWidth="1"/>
    <col min="4357" max="4357" width="16.28515625" style="146" customWidth="1"/>
    <col min="4358" max="4359" width="12.5703125" style="146" customWidth="1"/>
    <col min="4360" max="4361" width="8.140625" style="146" customWidth="1"/>
    <col min="4362" max="4362" width="4.7109375" style="146" customWidth="1"/>
    <col min="4363" max="4363" width="8.140625" style="146" customWidth="1"/>
    <col min="4364" max="4364" width="4.7109375" style="146" customWidth="1"/>
    <col min="4365" max="4365" width="8" style="146" customWidth="1"/>
    <col min="4366" max="4366" width="4.7109375" style="146" customWidth="1"/>
    <col min="4367" max="4367" width="8.140625" style="146" customWidth="1"/>
    <col min="4368" max="4368" width="4.7109375" style="146" customWidth="1"/>
    <col min="4369" max="4369" width="8.140625" style="146" customWidth="1"/>
    <col min="4370" max="4370" width="4.7109375" style="146" customWidth="1"/>
    <col min="4371" max="4371" width="8.140625" style="146" customWidth="1"/>
    <col min="4372" max="4372" width="4.7109375" style="146" customWidth="1"/>
    <col min="4373" max="4373" width="8.140625" style="146" customWidth="1"/>
    <col min="4374" max="4374" width="4.7109375" style="146" customWidth="1"/>
    <col min="4375" max="4375" width="8.140625" style="146" customWidth="1"/>
    <col min="4376" max="4376" width="4.7109375" style="146" customWidth="1"/>
    <col min="4377" max="4608" width="8.85546875" style="146"/>
    <col min="4609" max="4609" width="4.28515625" style="146" customWidth="1"/>
    <col min="4610" max="4610" width="4.85546875" style="146" customWidth="1"/>
    <col min="4611" max="4611" width="5.42578125" style="146" customWidth="1"/>
    <col min="4612" max="4612" width="34.5703125" style="146" customWidth="1"/>
    <col min="4613" max="4613" width="16.28515625" style="146" customWidth="1"/>
    <col min="4614" max="4615" width="12.5703125" style="146" customWidth="1"/>
    <col min="4616" max="4617" width="8.140625" style="146" customWidth="1"/>
    <col min="4618" max="4618" width="4.7109375" style="146" customWidth="1"/>
    <col min="4619" max="4619" width="8.140625" style="146" customWidth="1"/>
    <col min="4620" max="4620" width="4.7109375" style="146" customWidth="1"/>
    <col min="4621" max="4621" width="8" style="146" customWidth="1"/>
    <col min="4622" max="4622" width="4.7109375" style="146" customWidth="1"/>
    <col min="4623" max="4623" width="8.140625" style="146" customWidth="1"/>
    <col min="4624" max="4624" width="4.7109375" style="146" customWidth="1"/>
    <col min="4625" max="4625" width="8.140625" style="146" customWidth="1"/>
    <col min="4626" max="4626" width="4.7109375" style="146" customWidth="1"/>
    <col min="4627" max="4627" width="8.140625" style="146" customWidth="1"/>
    <col min="4628" max="4628" width="4.7109375" style="146" customWidth="1"/>
    <col min="4629" max="4629" width="8.140625" style="146" customWidth="1"/>
    <col min="4630" max="4630" width="4.7109375" style="146" customWidth="1"/>
    <col min="4631" max="4631" width="8.140625" style="146" customWidth="1"/>
    <col min="4632" max="4632" width="4.7109375" style="146" customWidth="1"/>
    <col min="4633" max="4864" width="8.85546875" style="146"/>
    <col min="4865" max="4865" width="4.28515625" style="146" customWidth="1"/>
    <col min="4866" max="4866" width="4.85546875" style="146" customWidth="1"/>
    <col min="4867" max="4867" width="5.42578125" style="146" customWidth="1"/>
    <col min="4868" max="4868" width="34.5703125" style="146" customWidth="1"/>
    <col min="4869" max="4869" width="16.28515625" style="146" customWidth="1"/>
    <col min="4870" max="4871" width="12.5703125" style="146" customWidth="1"/>
    <col min="4872" max="4873" width="8.140625" style="146" customWidth="1"/>
    <col min="4874" max="4874" width="4.7109375" style="146" customWidth="1"/>
    <col min="4875" max="4875" width="8.140625" style="146" customWidth="1"/>
    <col min="4876" max="4876" width="4.7109375" style="146" customWidth="1"/>
    <col min="4877" max="4877" width="8" style="146" customWidth="1"/>
    <col min="4878" max="4878" width="4.7109375" style="146" customWidth="1"/>
    <col min="4879" max="4879" width="8.140625" style="146" customWidth="1"/>
    <col min="4880" max="4880" width="4.7109375" style="146" customWidth="1"/>
    <col min="4881" max="4881" width="8.140625" style="146" customWidth="1"/>
    <col min="4882" max="4882" width="4.7109375" style="146" customWidth="1"/>
    <col min="4883" max="4883" width="8.140625" style="146" customWidth="1"/>
    <col min="4884" max="4884" width="4.7109375" style="146" customWidth="1"/>
    <col min="4885" max="4885" width="8.140625" style="146" customWidth="1"/>
    <col min="4886" max="4886" width="4.7109375" style="146" customWidth="1"/>
    <col min="4887" max="4887" width="8.140625" style="146" customWidth="1"/>
    <col min="4888" max="4888" width="4.7109375" style="146" customWidth="1"/>
    <col min="4889" max="5120" width="8.85546875" style="146"/>
    <col min="5121" max="5121" width="4.28515625" style="146" customWidth="1"/>
    <col min="5122" max="5122" width="4.85546875" style="146" customWidth="1"/>
    <col min="5123" max="5123" width="5.42578125" style="146" customWidth="1"/>
    <col min="5124" max="5124" width="34.5703125" style="146" customWidth="1"/>
    <col min="5125" max="5125" width="16.28515625" style="146" customWidth="1"/>
    <col min="5126" max="5127" width="12.5703125" style="146" customWidth="1"/>
    <col min="5128" max="5129" width="8.140625" style="146" customWidth="1"/>
    <col min="5130" max="5130" width="4.7109375" style="146" customWidth="1"/>
    <col min="5131" max="5131" width="8.140625" style="146" customWidth="1"/>
    <col min="5132" max="5132" width="4.7109375" style="146" customWidth="1"/>
    <col min="5133" max="5133" width="8" style="146" customWidth="1"/>
    <col min="5134" max="5134" width="4.7109375" style="146" customWidth="1"/>
    <col min="5135" max="5135" width="8.140625" style="146" customWidth="1"/>
    <col min="5136" max="5136" width="4.7109375" style="146" customWidth="1"/>
    <col min="5137" max="5137" width="8.140625" style="146" customWidth="1"/>
    <col min="5138" max="5138" width="4.7109375" style="146" customWidth="1"/>
    <col min="5139" max="5139" width="8.140625" style="146" customWidth="1"/>
    <col min="5140" max="5140" width="4.7109375" style="146" customWidth="1"/>
    <col min="5141" max="5141" width="8.140625" style="146" customWidth="1"/>
    <col min="5142" max="5142" width="4.7109375" style="146" customWidth="1"/>
    <col min="5143" max="5143" width="8.140625" style="146" customWidth="1"/>
    <col min="5144" max="5144" width="4.7109375" style="146" customWidth="1"/>
    <col min="5145" max="5376" width="8.85546875" style="146"/>
    <col min="5377" max="5377" width="4.28515625" style="146" customWidth="1"/>
    <col min="5378" max="5378" width="4.85546875" style="146" customWidth="1"/>
    <col min="5379" max="5379" width="5.42578125" style="146" customWidth="1"/>
    <col min="5380" max="5380" width="34.5703125" style="146" customWidth="1"/>
    <col min="5381" max="5381" width="16.28515625" style="146" customWidth="1"/>
    <col min="5382" max="5383" width="12.5703125" style="146" customWidth="1"/>
    <col min="5384" max="5385" width="8.140625" style="146" customWidth="1"/>
    <col min="5386" max="5386" width="4.7109375" style="146" customWidth="1"/>
    <col min="5387" max="5387" width="8.140625" style="146" customWidth="1"/>
    <col min="5388" max="5388" width="4.7109375" style="146" customWidth="1"/>
    <col min="5389" max="5389" width="8" style="146" customWidth="1"/>
    <col min="5390" max="5390" width="4.7109375" style="146" customWidth="1"/>
    <col min="5391" max="5391" width="8.140625" style="146" customWidth="1"/>
    <col min="5392" max="5392" width="4.7109375" style="146" customWidth="1"/>
    <col min="5393" max="5393" width="8.140625" style="146" customWidth="1"/>
    <col min="5394" max="5394" width="4.7109375" style="146" customWidth="1"/>
    <col min="5395" max="5395" width="8.140625" style="146" customWidth="1"/>
    <col min="5396" max="5396" width="4.7109375" style="146" customWidth="1"/>
    <col min="5397" max="5397" width="8.140625" style="146" customWidth="1"/>
    <col min="5398" max="5398" width="4.7109375" style="146" customWidth="1"/>
    <col min="5399" max="5399" width="8.140625" style="146" customWidth="1"/>
    <col min="5400" max="5400" width="4.7109375" style="146" customWidth="1"/>
    <col min="5401" max="5632" width="8.85546875" style="146"/>
    <col min="5633" max="5633" width="4.28515625" style="146" customWidth="1"/>
    <col min="5634" max="5634" width="4.85546875" style="146" customWidth="1"/>
    <col min="5635" max="5635" width="5.42578125" style="146" customWidth="1"/>
    <col min="5636" max="5636" width="34.5703125" style="146" customWidth="1"/>
    <col min="5637" max="5637" width="16.28515625" style="146" customWidth="1"/>
    <col min="5638" max="5639" width="12.5703125" style="146" customWidth="1"/>
    <col min="5640" max="5641" width="8.140625" style="146" customWidth="1"/>
    <col min="5642" max="5642" width="4.7109375" style="146" customWidth="1"/>
    <col min="5643" max="5643" width="8.140625" style="146" customWidth="1"/>
    <col min="5644" max="5644" width="4.7109375" style="146" customWidth="1"/>
    <col min="5645" max="5645" width="8" style="146" customWidth="1"/>
    <col min="5646" max="5646" width="4.7109375" style="146" customWidth="1"/>
    <col min="5647" max="5647" width="8.140625" style="146" customWidth="1"/>
    <col min="5648" max="5648" width="4.7109375" style="146" customWidth="1"/>
    <col min="5649" max="5649" width="8.140625" style="146" customWidth="1"/>
    <col min="5650" max="5650" width="4.7109375" style="146" customWidth="1"/>
    <col min="5651" max="5651" width="8.140625" style="146" customWidth="1"/>
    <col min="5652" max="5652" width="4.7109375" style="146" customWidth="1"/>
    <col min="5653" max="5653" width="8.140625" style="146" customWidth="1"/>
    <col min="5654" max="5654" width="4.7109375" style="146" customWidth="1"/>
    <col min="5655" max="5655" width="8.140625" style="146" customWidth="1"/>
    <col min="5656" max="5656" width="4.7109375" style="146" customWidth="1"/>
    <col min="5657" max="5888" width="8.85546875" style="146"/>
    <col min="5889" max="5889" width="4.28515625" style="146" customWidth="1"/>
    <col min="5890" max="5890" width="4.85546875" style="146" customWidth="1"/>
    <col min="5891" max="5891" width="5.42578125" style="146" customWidth="1"/>
    <col min="5892" max="5892" width="34.5703125" style="146" customWidth="1"/>
    <col min="5893" max="5893" width="16.28515625" style="146" customWidth="1"/>
    <col min="5894" max="5895" width="12.5703125" style="146" customWidth="1"/>
    <col min="5896" max="5897" width="8.140625" style="146" customWidth="1"/>
    <col min="5898" max="5898" width="4.7109375" style="146" customWidth="1"/>
    <col min="5899" max="5899" width="8.140625" style="146" customWidth="1"/>
    <col min="5900" max="5900" width="4.7109375" style="146" customWidth="1"/>
    <col min="5901" max="5901" width="8" style="146" customWidth="1"/>
    <col min="5902" max="5902" width="4.7109375" style="146" customWidth="1"/>
    <col min="5903" max="5903" width="8.140625" style="146" customWidth="1"/>
    <col min="5904" max="5904" width="4.7109375" style="146" customWidth="1"/>
    <col min="5905" max="5905" width="8.140625" style="146" customWidth="1"/>
    <col min="5906" max="5906" width="4.7109375" style="146" customWidth="1"/>
    <col min="5907" max="5907" width="8.140625" style="146" customWidth="1"/>
    <col min="5908" max="5908" width="4.7109375" style="146" customWidth="1"/>
    <col min="5909" max="5909" width="8.140625" style="146" customWidth="1"/>
    <col min="5910" max="5910" width="4.7109375" style="146" customWidth="1"/>
    <col min="5911" max="5911" width="8.140625" style="146" customWidth="1"/>
    <col min="5912" max="5912" width="4.7109375" style="146" customWidth="1"/>
    <col min="5913" max="6144" width="8.85546875" style="146"/>
    <col min="6145" max="6145" width="4.28515625" style="146" customWidth="1"/>
    <col min="6146" max="6146" width="4.85546875" style="146" customWidth="1"/>
    <col min="6147" max="6147" width="5.42578125" style="146" customWidth="1"/>
    <col min="6148" max="6148" width="34.5703125" style="146" customWidth="1"/>
    <col min="6149" max="6149" width="16.28515625" style="146" customWidth="1"/>
    <col min="6150" max="6151" width="12.5703125" style="146" customWidth="1"/>
    <col min="6152" max="6153" width="8.140625" style="146" customWidth="1"/>
    <col min="6154" max="6154" width="4.7109375" style="146" customWidth="1"/>
    <col min="6155" max="6155" width="8.140625" style="146" customWidth="1"/>
    <col min="6156" max="6156" width="4.7109375" style="146" customWidth="1"/>
    <col min="6157" max="6157" width="8" style="146" customWidth="1"/>
    <col min="6158" max="6158" width="4.7109375" style="146" customWidth="1"/>
    <col min="6159" max="6159" width="8.140625" style="146" customWidth="1"/>
    <col min="6160" max="6160" width="4.7109375" style="146" customWidth="1"/>
    <col min="6161" max="6161" width="8.140625" style="146" customWidth="1"/>
    <col min="6162" max="6162" width="4.7109375" style="146" customWidth="1"/>
    <col min="6163" max="6163" width="8.140625" style="146" customWidth="1"/>
    <col min="6164" max="6164" width="4.7109375" style="146" customWidth="1"/>
    <col min="6165" max="6165" width="8.140625" style="146" customWidth="1"/>
    <col min="6166" max="6166" width="4.7109375" style="146" customWidth="1"/>
    <col min="6167" max="6167" width="8.140625" style="146" customWidth="1"/>
    <col min="6168" max="6168" width="4.7109375" style="146" customWidth="1"/>
    <col min="6169" max="6400" width="8.85546875" style="146"/>
    <col min="6401" max="6401" width="4.28515625" style="146" customWidth="1"/>
    <col min="6402" max="6402" width="4.85546875" style="146" customWidth="1"/>
    <col min="6403" max="6403" width="5.42578125" style="146" customWidth="1"/>
    <col min="6404" max="6404" width="34.5703125" style="146" customWidth="1"/>
    <col min="6405" max="6405" width="16.28515625" style="146" customWidth="1"/>
    <col min="6406" max="6407" width="12.5703125" style="146" customWidth="1"/>
    <col min="6408" max="6409" width="8.140625" style="146" customWidth="1"/>
    <col min="6410" max="6410" width="4.7109375" style="146" customWidth="1"/>
    <col min="6411" max="6411" width="8.140625" style="146" customWidth="1"/>
    <col min="6412" max="6412" width="4.7109375" style="146" customWidth="1"/>
    <col min="6413" max="6413" width="8" style="146" customWidth="1"/>
    <col min="6414" max="6414" width="4.7109375" style="146" customWidth="1"/>
    <col min="6415" max="6415" width="8.140625" style="146" customWidth="1"/>
    <col min="6416" max="6416" width="4.7109375" style="146" customWidth="1"/>
    <col min="6417" max="6417" width="8.140625" style="146" customWidth="1"/>
    <col min="6418" max="6418" width="4.7109375" style="146" customWidth="1"/>
    <col min="6419" max="6419" width="8.140625" style="146" customWidth="1"/>
    <col min="6420" max="6420" width="4.7109375" style="146" customWidth="1"/>
    <col min="6421" max="6421" width="8.140625" style="146" customWidth="1"/>
    <col min="6422" max="6422" width="4.7109375" style="146" customWidth="1"/>
    <col min="6423" max="6423" width="8.140625" style="146" customWidth="1"/>
    <col min="6424" max="6424" width="4.7109375" style="146" customWidth="1"/>
    <col min="6425" max="6656" width="8.85546875" style="146"/>
    <col min="6657" max="6657" width="4.28515625" style="146" customWidth="1"/>
    <col min="6658" max="6658" width="4.85546875" style="146" customWidth="1"/>
    <col min="6659" max="6659" width="5.42578125" style="146" customWidth="1"/>
    <col min="6660" max="6660" width="34.5703125" style="146" customWidth="1"/>
    <col min="6661" max="6661" width="16.28515625" style="146" customWidth="1"/>
    <col min="6662" max="6663" width="12.5703125" style="146" customWidth="1"/>
    <col min="6664" max="6665" width="8.140625" style="146" customWidth="1"/>
    <col min="6666" max="6666" width="4.7109375" style="146" customWidth="1"/>
    <col min="6667" max="6667" width="8.140625" style="146" customWidth="1"/>
    <col min="6668" max="6668" width="4.7109375" style="146" customWidth="1"/>
    <col min="6669" max="6669" width="8" style="146" customWidth="1"/>
    <col min="6670" max="6670" width="4.7109375" style="146" customWidth="1"/>
    <col min="6671" max="6671" width="8.140625" style="146" customWidth="1"/>
    <col min="6672" max="6672" width="4.7109375" style="146" customWidth="1"/>
    <col min="6673" max="6673" width="8.140625" style="146" customWidth="1"/>
    <col min="6674" max="6674" width="4.7109375" style="146" customWidth="1"/>
    <col min="6675" max="6675" width="8.140625" style="146" customWidth="1"/>
    <col min="6676" max="6676" width="4.7109375" style="146" customWidth="1"/>
    <col min="6677" max="6677" width="8.140625" style="146" customWidth="1"/>
    <col min="6678" max="6678" width="4.7109375" style="146" customWidth="1"/>
    <col min="6679" max="6679" width="8.140625" style="146" customWidth="1"/>
    <col min="6680" max="6680" width="4.7109375" style="146" customWidth="1"/>
    <col min="6681" max="6912" width="8.85546875" style="146"/>
    <col min="6913" max="6913" width="4.28515625" style="146" customWidth="1"/>
    <col min="6914" max="6914" width="4.85546875" style="146" customWidth="1"/>
    <col min="6915" max="6915" width="5.42578125" style="146" customWidth="1"/>
    <col min="6916" max="6916" width="34.5703125" style="146" customWidth="1"/>
    <col min="6917" max="6917" width="16.28515625" style="146" customWidth="1"/>
    <col min="6918" max="6919" width="12.5703125" style="146" customWidth="1"/>
    <col min="6920" max="6921" width="8.140625" style="146" customWidth="1"/>
    <col min="6922" max="6922" width="4.7109375" style="146" customWidth="1"/>
    <col min="6923" max="6923" width="8.140625" style="146" customWidth="1"/>
    <col min="6924" max="6924" width="4.7109375" style="146" customWidth="1"/>
    <col min="6925" max="6925" width="8" style="146" customWidth="1"/>
    <col min="6926" max="6926" width="4.7109375" style="146" customWidth="1"/>
    <col min="6927" max="6927" width="8.140625" style="146" customWidth="1"/>
    <col min="6928" max="6928" width="4.7109375" style="146" customWidth="1"/>
    <col min="6929" max="6929" width="8.140625" style="146" customWidth="1"/>
    <col min="6930" max="6930" width="4.7109375" style="146" customWidth="1"/>
    <col min="6931" max="6931" width="8.140625" style="146" customWidth="1"/>
    <col min="6932" max="6932" width="4.7109375" style="146" customWidth="1"/>
    <col min="6933" max="6933" width="8.140625" style="146" customWidth="1"/>
    <col min="6934" max="6934" width="4.7109375" style="146" customWidth="1"/>
    <col min="6935" max="6935" width="8.140625" style="146" customWidth="1"/>
    <col min="6936" max="6936" width="4.7109375" style="146" customWidth="1"/>
    <col min="6937" max="7168" width="8.85546875" style="146"/>
    <col min="7169" max="7169" width="4.28515625" style="146" customWidth="1"/>
    <col min="7170" max="7170" width="4.85546875" style="146" customWidth="1"/>
    <col min="7171" max="7171" width="5.42578125" style="146" customWidth="1"/>
    <col min="7172" max="7172" width="34.5703125" style="146" customWidth="1"/>
    <col min="7173" max="7173" width="16.28515625" style="146" customWidth="1"/>
    <col min="7174" max="7175" width="12.5703125" style="146" customWidth="1"/>
    <col min="7176" max="7177" width="8.140625" style="146" customWidth="1"/>
    <col min="7178" max="7178" width="4.7109375" style="146" customWidth="1"/>
    <col min="7179" max="7179" width="8.140625" style="146" customWidth="1"/>
    <col min="7180" max="7180" width="4.7109375" style="146" customWidth="1"/>
    <col min="7181" max="7181" width="8" style="146" customWidth="1"/>
    <col min="7182" max="7182" width="4.7109375" style="146" customWidth="1"/>
    <col min="7183" max="7183" width="8.140625" style="146" customWidth="1"/>
    <col min="7184" max="7184" width="4.7109375" style="146" customWidth="1"/>
    <col min="7185" max="7185" width="8.140625" style="146" customWidth="1"/>
    <col min="7186" max="7186" width="4.7109375" style="146" customWidth="1"/>
    <col min="7187" max="7187" width="8.140625" style="146" customWidth="1"/>
    <col min="7188" max="7188" width="4.7109375" style="146" customWidth="1"/>
    <col min="7189" max="7189" width="8.140625" style="146" customWidth="1"/>
    <col min="7190" max="7190" width="4.7109375" style="146" customWidth="1"/>
    <col min="7191" max="7191" width="8.140625" style="146" customWidth="1"/>
    <col min="7192" max="7192" width="4.7109375" style="146" customWidth="1"/>
    <col min="7193" max="7424" width="8.85546875" style="146"/>
    <col min="7425" max="7425" width="4.28515625" style="146" customWidth="1"/>
    <col min="7426" max="7426" width="4.85546875" style="146" customWidth="1"/>
    <col min="7427" max="7427" width="5.42578125" style="146" customWidth="1"/>
    <col min="7428" max="7428" width="34.5703125" style="146" customWidth="1"/>
    <col min="7429" max="7429" width="16.28515625" style="146" customWidth="1"/>
    <col min="7430" max="7431" width="12.5703125" style="146" customWidth="1"/>
    <col min="7432" max="7433" width="8.140625" style="146" customWidth="1"/>
    <col min="7434" max="7434" width="4.7109375" style="146" customWidth="1"/>
    <col min="7435" max="7435" width="8.140625" style="146" customWidth="1"/>
    <col min="7436" max="7436" width="4.7109375" style="146" customWidth="1"/>
    <col min="7437" max="7437" width="8" style="146" customWidth="1"/>
    <col min="7438" max="7438" width="4.7109375" style="146" customWidth="1"/>
    <col min="7439" max="7439" width="8.140625" style="146" customWidth="1"/>
    <col min="7440" max="7440" width="4.7109375" style="146" customWidth="1"/>
    <col min="7441" max="7441" width="8.140625" style="146" customWidth="1"/>
    <col min="7442" max="7442" width="4.7109375" style="146" customWidth="1"/>
    <col min="7443" max="7443" width="8.140625" style="146" customWidth="1"/>
    <col min="7444" max="7444" width="4.7109375" style="146" customWidth="1"/>
    <col min="7445" max="7445" width="8.140625" style="146" customWidth="1"/>
    <col min="7446" max="7446" width="4.7109375" style="146" customWidth="1"/>
    <col min="7447" max="7447" width="8.140625" style="146" customWidth="1"/>
    <col min="7448" max="7448" width="4.7109375" style="146" customWidth="1"/>
    <col min="7449" max="7680" width="8.85546875" style="146"/>
    <col min="7681" max="7681" width="4.28515625" style="146" customWidth="1"/>
    <col min="7682" max="7682" width="4.85546875" style="146" customWidth="1"/>
    <col min="7683" max="7683" width="5.42578125" style="146" customWidth="1"/>
    <col min="7684" max="7684" width="34.5703125" style="146" customWidth="1"/>
    <col min="7685" max="7685" width="16.28515625" style="146" customWidth="1"/>
    <col min="7686" max="7687" width="12.5703125" style="146" customWidth="1"/>
    <col min="7688" max="7689" width="8.140625" style="146" customWidth="1"/>
    <col min="7690" max="7690" width="4.7109375" style="146" customWidth="1"/>
    <col min="7691" max="7691" width="8.140625" style="146" customWidth="1"/>
    <col min="7692" max="7692" width="4.7109375" style="146" customWidth="1"/>
    <col min="7693" max="7693" width="8" style="146" customWidth="1"/>
    <col min="7694" max="7694" width="4.7109375" style="146" customWidth="1"/>
    <col min="7695" max="7695" width="8.140625" style="146" customWidth="1"/>
    <col min="7696" max="7696" width="4.7109375" style="146" customWidth="1"/>
    <col min="7697" max="7697" width="8.140625" style="146" customWidth="1"/>
    <col min="7698" max="7698" width="4.7109375" style="146" customWidth="1"/>
    <col min="7699" max="7699" width="8.140625" style="146" customWidth="1"/>
    <col min="7700" max="7700" width="4.7109375" style="146" customWidth="1"/>
    <col min="7701" max="7701" width="8.140625" style="146" customWidth="1"/>
    <col min="7702" max="7702" width="4.7109375" style="146" customWidth="1"/>
    <col min="7703" max="7703" width="8.140625" style="146" customWidth="1"/>
    <col min="7704" max="7704" width="4.7109375" style="146" customWidth="1"/>
    <col min="7705" max="7936" width="8.85546875" style="146"/>
    <col min="7937" max="7937" width="4.28515625" style="146" customWidth="1"/>
    <col min="7938" max="7938" width="4.85546875" style="146" customWidth="1"/>
    <col min="7939" max="7939" width="5.42578125" style="146" customWidth="1"/>
    <col min="7940" max="7940" width="34.5703125" style="146" customWidth="1"/>
    <col min="7941" max="7941" width="16.28515625" style="146" customWidth="1"/>
    <col min="7942" max="7943" width="12.5703125" style="146" customWidth="1"/>
    <col min="7944" max="7945" width="8.140625" style="146" customWidth="1"/>
    <col min="7946" max="7946" width="4.7109375" style="146" customWidth="1"/>
    <col min="7947" max="7947" width="8.140625" style="146" customWidth="1"/>
    <col min="7948" max="7948" width="4.7109375" style="146" customWidth="1"/>
    <col min="7949" max="7949" width="8" style="146" customWidth="1"/>
    <col min="7950" max="7950" width="4.7109375" style="146" customWidth="1"/>
    <col min="7951" max="7951" width="8.140625" style="146" customWidth="1"/>
    <col min="7952" max="7952" width="4.7109375" style="146" customWidth="1"/>
    <col min="7953" max="7953" width="8.140625" style="146" customWidth="1"/>
    <col min="7954" max="7954" width="4.7109375" style="146" customWidth="1"/>
    <col min="7955" max="7955" width="8.140625" style="146" customWidth="1"/>
    <col min="7956" max="7956" width="4.7109375" style="146" customWidth="1"/>
    <col min="7957" max="7957" width="8.140625" style="146" customWidth="1"/>
    <col min="7958" max="7958" width="4.7109375" style="146" customWidth="1"/>
    <col min="7959" max="7959" width="8.140625" style="146" customWidth="1"/>
    <col min="7960" max="7960" width="4.7109375" style="146" customWidth="1"/>
    <col min="7961" max="8192" width="8.85546875" style="146"/>
    <col min="8193" max="8193" width="4.28515625" style="146" customWidth="1"/>
    <col min="8194" max="8194" width="4.85546875" style="146" customWidth="1"/>
    <col min="8195" max="8195" width="5.42578125" style="146" customWidth="1"/>
    <col min="8196" max="8196" width="34.5703125" style="146" customWidth="1"/>
    <col min="8197" max="8197" width="16.28515625" style="146" customWidth="1"/>
    <col min="8198" max="8199" width="12.5703125" style="146" customWidth="1"/>
    <col min="8200" max="8201" width="8.140625" style="146" customWidth="1"/>
    <col min="8202" max="8202" width="4.7109375" style="146" customWidth="1"/>
    <col min="8203" max="8203" width="8.140625" style="146" customWidth="1"/>
    <col min="8204" max="8204" width="4.7109375" style="146" customWidth="1"/>
    <col min="8205" max="8205" width="8" style="146" customWidth="1"/>
    <col min="8206" max="8206" width="4.7109375" style="146" customWidth="1"/>
    <col min="8207" max="8207" width="8.140625" style="146" customWidth="1"/>
    <col min="8208" max="8208" width="4.7109375" style="146" customWidth="1"/>
    <col min="8209" max="8209" width="8.140625" style="146" customWidth="1"/>
    <col min="8210" max="8210" width="4.7109375" style="146" customWidth="1"/>
    <col min="8211" max="8211" width="8.140625" style="146" customWidth="1"/>
    <col min="8212" max="8212" width="4.7109375" style="146" customWidth="1"/>
    <col min="8213" max="8213" width="8.140625" style="146" customWidth="1"/>
    <col min="8214" max="8214" width="4.7109375" style="146" customWidth="1"/>
    <col min="8215" max="8215" width="8.140625" style="146" customWidth="1"/>
    <col min="8216" max="8216" width="4.7109375" style="146" customWidth="1"/>
    <col min="8217" max="8448" width="8.85546875" style="146"/>
    <col min="8449" max="8449" width="4.28515625" style="146" customWidth="1"/>
    <col min="8450" max="8450" width="4.85546875" style="146" customWidth="1"/>
    <col min="8451" max="8451" width="5.42578125" style="146" customWidth="1"/>
    <col min="8452" max="8452" width="34.5703125" style="146" customWidth="1"/>
    <col min="8453" max="8453" width="16.28515625" style="146" customWidth="1"/>
    <col min="8454" max="8455" width="12.5703125" style="146" customWidth="1"/>
    <col min="8456" max="8457" width="8.140625" style="146" customWidth="1"/>
    <col min="8458" max="8458" width="4.7109375" style="146" customWidth="1"/>
    <col min="8459" max="8459" width="8.140625" style="146" customWidth="1"/>
    <col min="8460" max="8460" width="4.7109375" style="146" customWidth="1"/>
    <col min="8461" max="8461" width="8" style="146" customWidth="1"/>
    <col min="8462" max="8462" width="4.7109375" style="146" customWidth="1"/>
    <col min="8463" max="8463" width="8.140625" style="146" customWidth="1"/>
    <col min="8464" max="8464" width="4.7109375" style="146" customWidth="1"/>
    <col min="8465" max="8465" width="8.140625" style="146" customWidth="1"/>
    <col min="8466" max="8466" width="4.7109375" style="146" customWidth="1"/>
    <col min="8467" max="8467" width="8.140625" style="146" customWidth="1"/>
    <col min="8468" max="8468" width="4.7109375" style="146" customWidth="1"/>
    <col min="8469" max="8469" width="8.140625" style="146" customWidth="1"/>
    <col min="8470" max="8470" width="4.7109375" style="146" customWidth="1"/>
    <col min="8471" max="8471" width="8.140625" style="146" customWidth="1"/>
    <col min="8472" max="8472" width="4.7109375" style="146" customWidth="1"/>
    <col min="8473" max="8704" width="8.85546875" style="146"/>
    <col min="8705" max="8705" width="4.28515625" style="146" customWidth="1"/>
    <col min="8706" max="8706" width="4.85546875" style="146" customWidth="1"/>
    <col min="8707" max="8707" width="5.42578125" style="146" customWidth="1"/>
    <col min="8708" max="8708" width="34.5703125" style="146" customWidth="1"/>
    <col min="8709" max="8709" width="16.28515625" style="146" customWidth="1"/>
    <col min="8710" max="8711" width="12.5703125" style="146" customWidth="1"/>
    <col min="8712" max="8713" width="8.140625" style="146" customWidth="1"/>
    <col min="8714" max="8714" width="4.7109375" style="146" customWidth="1"/>
    <col min="8715" max="8715" width="8.140625" style="146" customWidth="1"/>
    <col min="8716" max="8716" width="4.7109375" style="146" customWidth="1"/>
    <col min="8717" max="8717" width="8" style="146" customWidth="1"/>
    <col min="8718" max="8718" width="4.7109375" style="146" customWidth="1"/>
    <col min="8719" max="8719" width="8.140625" style="146" customWidth="1"/>
    <col min="8720" max="8720" width="4.7109375" style="146" customWidth="1"/>
    <col min="8721" max="8721" width="8.140625" style="146" customWidth="1"/>
    <col min="8722" max="8722" width="4.7109375" style="146" customWidth="1"/>
    <col min="8723" max="8723" width="8.140625" style="146" customWidth="1"/>
    <col min="8724" max="8724" width="4.7109375" style="146" customWidth="1"/>
    <col min="8725" max="8725" width="8.140625" style="146" customWidth="1"/>
    <col min="8726" max="8726" width="4.7109375" style="146" customWidth="1"/>
    <col min="8727" max="8727" width="8.140625" style="146" customWidth="1"/>
    <col min="8728" max="8728" width="4.7109375" style="146" customWidth="1"/>
    <col min="8729" max="8960" width="8.85546875" style="146"/>
    <col min="8961" max="8961" width="4.28515625" style="146" customWidth="1"/>
    <col min="8962" max="8962" width="4.85546875" style="146" customWidth="1"/>
    <col min="8963" max="8963" width="5.42578125" style="146" customWidth="1"/>
    <col min="8964" max="8964" width="34.5703125" style="146" customWidth="1"/>
    <col min="8965" max="8965" width="16.28515625" style="146" customWidth="1"/>
    <col min="8966" max="8967" width="12.5703125" style="146" customWidth="1"/>
    <col min="8968" max="8969" width="8.140625" style="146" customWidth="1"/>
    <col min="8970" max="8970" width="4.7109375" style="146" customWidth="1"/>
    <col min="8971" max="8971" width="8.140625" style="146" customWidth="1"/>
    <col min="8972" max="8972" width="4.7109375" style="146" customWidth="1"/>
    <col min="8973" max="8973" width="8" style="146" customWidth="1"/>
    <col min="8974" max="8974" width="4.7109375" style="146" customWidth="1"/>
    <col min="8975" max="8975" width="8.140625" style="146" customWidth="1"/>
    <col min="8976" max="8976" width="4.7109375" style="146" customWidth="1"/>
    <col min="8977" max="8977" width="8.140625" style="146" customWidth="1"/>
    <col min="8978" max="8978" width="4.7109375" style="146" customWidth="1"/>
    <col min="8979" max="8979" width="8.140625" style="146" customWidth="1"/>
    <col min="8980" max="8980" width="4.7109375" style="146" customWidth="1"/>
    <col min="8981" max="8981" width="8.140625" style="146" customWidth="1"/>
    <col min="8982" max="8982" width="4.7109375" style="146" customWidth="1"/>
    <col min="8983" max="8983" width="8.140625" style="146" customWidth="1"/>
    <col min="8984" max="8984" width="4.7109375" style="146" customWidth="1"/>
    <col min="8985" max="9216" width="8.85546875" style="146"/>
    <col min="9217" max="9217" width="4.28515625" style="146" customWidth="1"/>
    <col min="9218" max="9218" width="4.85546875" style="146" customWidth="1"/>
    <col min="9219" max="9219" width="5.42578125" style="146" customWidth="1"/>
    <col min="9220" max="9220" width="34.5703125" style="146" customWidth="1"/>
    <col min="9221" max="9221" width="16.28515625" style="146" customWidth="1"/>
    <col min="9222" max="9223" width="12.5703125" style="146" customWidth="1"/>
    <col min="9224" max="9225" width="8.140625" style="146" customWidth="1"/>
    <col min="9226" max="9226" width="4.7109375" style="146" customWidth="1"/>
    <col min="9227" max="9227" width="8.140625" style="146" customWidth="1"/>
    <col min="9228" max="9228" width="4.7109375" style="146" customWidth="1"/>
    <col min="9229" max="9229" width="8" style="146" customWidth="1"/>
    <col min="9230" max="9230" width="4.7109375" style="146" customWidth="1"/>
    <col min="9231" max="9231" width="8.140625" style="146" customWidth="1"/>
    <col min="9232" max="9232" width="4.7109375" style="146" customWidth="1"/>
    <col min="9233" max="9233" width="8.140625" style="146" customWidth="1"/>
    <col min="9234" max="9234" width="4.7109375" style="146" customWidth="1"/>
    <col min="9235" max="9235" width="8.140625" style="146" customWidth="1"/>
    <col min="9236" max="9236" width="4.7109375" style="146" customWidth="1"/>
    <col min="9237" max="9237" width="8.140625" style="146" customWidth="1"/>
    <col min="9238" max="9238" width="4.7109375" style="146" customWidth="1"/>
    <col min="9239" max="9239" width="8.140625" style="146" customWidth="1"/>
    <col min="9240" max="9240" width="4.7109375" style="146" customWidth="1"/>
    <col min="9241" max="9472" width="8.85546875" style="146"/>
    <col min="9473" max="9473" width="4.28515625" style="146" customWidth="1"/>
    <col min="9474" max="9474" width="4.85546875" style="146" customWidth="1"/>
    <col min="9475" max="9475" width="5.42578125" style="146" customWidth="1"/>
    <col min="9476" max="9476" width="34.5703125" style="146" customWidth="1"/>
    <col min="9477" max="9477" width="16.28515625" style="146" customWidth="1"/>
    <col min="9478" max="9479" width="12.5703125" style="146" customWidth="1"/>
    <col min="9480" max="9481" width="8.140625" style="146" customWidth="1"/>
    <col min="9482" max="9482" width="4.7109375" style="146" customWidth="1"/>
    <col min="9483" max="9483" width="8.140625" style="146" customWidth="1"/>
    <col min="9484" max="9484" width="4.7109375" style="146" customWidth="1"/>
    <col min="9485" max="9485" width="8" style="146" customWidth="1"/>
    <col min="9486" max="9486" width="4.7109375" style="146" customWidth="1"/>
    <col min="9487" max="9487" width="8.140625" style="146" customWidth="1"/>
    <col min="9488" max="9488" width="4.7109375" style="146" customWidth="1"/>
    <col min="9489" max="9489" width="8.140625" style="146" customWidth="1"/>
    <col min="9490" max="9490" width="4.7109375" style="146" customWidth="1"/>
    <col min="9491" max="9491" width="8.140625" style="146" customWidth="1"/>
    <col min="9492" max="9492" width="4.7109375" style="146" customWidth="1"/>
    <col min="9493" max="9493" width="8.140625" style="146" customWidth="1"/>
    <col min="9494" max="9494" width="4.7109375" style="146" customWidth="1"/>
    <col min="9495" max="9495" width="8.140625" style="146" customWidth="1"/>
    <col min="9496" max="9496" width="4.7109375" style="146" customWidth="1"/>
    <col min="9497" max="9728" width="8.85546875" style="146"/>
    <col min="9729" max="9729" width="4.28515625" style="146" customWidth="1"/>
    <col min="9730" max="9730" width="4.85546875" style="146" customWidth="1"/>
    <col min="9731" max="9731" width="5.42578125" style="146" customWidth="1"/>
    <col min="9732" max="9732" width="34.5703125" style="146" customWidth="1"/>
    <col min="9733" max="9733" width="16.28515625" style="146" customWidth="1"/>
    <col min="9734" max="9735" width="12.5703125" style="146" customWidth="1"/>
    <col min="9736" max="9737" width="8.140625" style="146" customWidth="1"/>
    <col min="9738" max="9738" width="4.7109375" style="146" customWidth="1"/>
    <col min="9739" max="9739" width="8.140625" style="146" customWidth="1"/>
    <col min="9740" max="9740" width="4.7109375" style="146" customWidth="1"/>
    <col min="9741" max="9741" width="8" style="146" customWidth="1"/>
    <col min="9742" max="9742" width="4.7109375" style="146" customWidth="1"/>
    <col min="9743" max="9743" width="8.140625" style="146" customWidth="1"/>
    <col min="9744" max="9744" width="4.7109375" style="146" customWidth="1"/>
    <col min="9745" max="9745" width="8.140625" style="146" customWidth="1"/>
    <col min="9746" max="9746" width="4.7109375" style="146" customWidth="1"/>
    <col min="9747" max="9747" width="8.140625" style="146" customWidth="1"/>
    <col min="9748" max="9748" width="4.7109375" style="146" customWidth="1"/>
    <col min="9749" max="9749" width="8.140625" style="146" customWidth="1"/>
    <col min="9750" max="9750" width="4.7109375" style="146" customWidth="1"/>
    <col min="9751" max="9751" width="8.140625" style="146" customWidth="1"/>
    <col min="9752" max="9752" width="4.7109375" style="146" customWidth="1"/>
    <col min="9753" max="9984" width="8.85546875" style="146"/>
    <col min="9985" max="9985" width="4.28515625" style="146" customWidth="1"/>
    <col min="9986" max="9986" width="4.85546875" style="146" customWidth="1"/>
    <col min="9987" max="9987" width="5.42578125" style="146" customWidth="1"/>
    <col min="9988" max="9988" width="34.5703125" style="146" customWidth="1"/>
    <col min="9989" max="9989" width="16.28515625" style="146" customWidth="1"/>
    <col min="9990" max="9991" width="12.5703125" style="146" customWidth="1"/>
    <col min="9992" max="9993" width="8.140625" style="146" customWidth="1"/>
    <col min="9994" max="9994" width="4.7109375" style="146" customWidth="1"/>
    <col min="9995" max="9995" width="8.140625" style="146" customWidth="1"/>
    <col min="9996" max="9996" width="4.7109375" style="146" customWidth="1"/>
    <col min="9997" max="9997" width="8" style="146" customWidth="1"/>
    <col min="9998" max="9998" width="4.7109375" style="146" customWidth="1"/>
    <col min="9999" max="9999" width="8.140625" style="146" customWidth="1"/>
    <col min="10000" max="10000" width="4.7109375" style="146" customWidth="1"/>
    <col min="10001" max="10001" width="8.140625" style="146" customWidth="1"/>
    <col min="10002" max="10002" width="4.7109375" style="146" customWidth="1"/>
    <col min="10003" max="10003" width="8.140625" style="146" customWidth="1"/>
    <col min="10004" max="10004" width="4.7109375" style="146" customWidth="1"/>
    <col min="10005" max="10005" width="8.140625" style="146" customWidth="1"/>
    <col min="10006" max="10006" width="4.7109375" style="146" customWidth="1"/>
    <col min="10007" max="10007" width="8.140625" style="146" customWidth="1"/>
    <col min="10008" max="10008" width="4.7109375" style="146" customWidth="1"/>
    <col min="10009" max="10240" width="8.85546875" style="146"/>
    <col min="10241" max="10241" width="4.28515625" style="146" customWidth="1"/>
    <col min="10242" max="10242" width="4.85546875" style="146" customWidth="1"/>
    <col min="10243" max="10243" width="5.42578125" style="146" customWidth="1"/>
    <col min="10244" max="10244" width="34.5703125" style="146" customWidth="1"/>
    <col min="10245" max="10245" width="16.28515625" style="146" customWidth="1"/>
    <col min="10246" max="10247" width="12.5703125" style="146" customWidth="1"/>
    <col min="10248" max="10249" width="8.140625" style="146" customWidth="1"/>
    <col min="10250" max="10250" width="4.7109375" style="146" customWidth="1"/>
    <col min="10251" max="10251" width="8.140625" style="146" customWidth="1"/>
    <col min="10252" max="10252" width="4.7109375" style="146" customWidth="1"/>
    <col min="10253" max="10253" width="8" style="146" customWidth="1"/>
    <col min="10254" max="10254" width="4.7109375" style="146" customWidth="1"/>
    <col min="10255" max="10255" width="8.140625" style="146" customWidth="1"/>
    <col min="10256" max="10256" width="4.7109375" style="146" customWidth="1"/>
    <col min="10257" max="10257" width="8.140625" style="146" customWidth="1"/>
    <col min="10258" max="10258" width="4.7109375" style="146" customWidth="1"/>
    <col min="10259" max="10259" width="8.140625" style="146" customWidth="1"/>
    <col min="10260" max="10260" width="4.7109375" style="146" customWidth="1"/>
    <col min="10261" max="10261" width="8.140625" style="146" customWidth="1"/>
    <col min="10262" max="10262" width="4.7109375" style="146" customWidth="1"/>
    <col min="10263" max="10263" width="8.140625" style="146" customWidth="1"/>
    <col min="10264" max="10264" width="4.7109375" style="146" customWidth="1"/>
    <col min="10265" max="10496" width="8.85546875" style="146"/>
    <col min="10497" max="10497" width="4.28515625" style="146" customWidth="1"/>
    <col min="10498" max="10498" width="4.85546875" style="146" customWidth="1"/>
    <col min="10499" max="10499" width="5.42578125" style="146" customWidth="1"/>
    <col min="10500" max="10500" width="34.5703125" style="146" customWidth="1"/>
    <col min="10501" max="10501" width="16.28515625" style="146" customWidth="1"/>
    <col min="10502" max="10503" width="12.5703125" style="146" customWidth="1"/>
    <col min="10504" max="10505" width="8.140625" style="146" customWidth="1"/>
    <col min="10506" max="10506" width="4.7109375" style="146" customWidth="1"/>
    <col min="10507" max="10507" width="8.140625" style="146" customWidth="1"/>
    <col min="10508" max="10508" width="4.7109375" style="146" customWidth="1"/>
    <col min="10509" max="10509" width="8" style="146" customWidth="1"/>
    <col min="10510" max="10510" width="4.7109375" style="146" customWidth="1"/>
    <col min="10511" max="10511" width="8.140625" style="146" customWidth="1"/>
    <col min="10512" max="10512" width="4.7109375" style="146" customWidth="1"/>
    <col min="10513" max="10513" width="8.140625" style="146" customWidth="1"/>
    <col min="10514" max="10514" width="4.7109375" style="146" customWidth="1"/>
    <col min="10515" max="10515" width="8.140625" style="146" customWidth="1"/>
    <col min="10516" max="10516" width="4.7109375" style="146" customWidth="1"/>
    <col min="10517" max="10517" width="8.140625" style="146" customWidth="1"/>
    <col min="10518" max="10518" width="4.7109375" style="146" customWidth="1"/>
    <col min="10519" max="10519" width="8.140625" style="146" customWidth="1"/>
    <col min="10520" max="10520" width="4.7109375" style="146" customWidth="1"/>
    <col min="10521" max="10752" width="8.85546875" style="146"/>
    <col min="10753" max="10753" width="4.28515625" style="146" customWidth="1"/>
    <col min="10754" max="10754" width="4.85546875" style="146" customWidth="1"/>
    <col min="10755" max="10755" width="5.42578125" style="146" customWidth="1"/>
    <col min="10756" max="10756" width="34.5703125" style="146" customWidth="1"/>
    <col min="10757" max="10757" width="16.28515625" style="146" customWidth="1"/>
    <col min="10758" max="10759" width="12.5703125" style="146" customWidth="1"/>
    <col min="10760" max="10761" width="8.140625" style="146" customWidth="1"/>
    <col min="10762" max="10762" width="4.7109375" style="146" customWidth="1"/>
    <col min="10763" max="10763" width="8.140625" style="146" customWidth="1"/>
    <col min="10764" max="10764" width="4.7109375" style="146" customWidth="1"/>
    <col min="10765" max="10765" width="8" style="146" customWidth="1"/>
    <col min="10766" max="10766" width="4.7109375" style="146" customWidth="1"/>
    <col min="10767" max="10767" width="8.140625" style="146" customWidth="1"/>
    <col min="10768" max="10768" width="4.7109375" style="146" customWidth="1"/>
    <col min="10769" max="10769" width="8.140625" style="146" customWidth="1"/>
    <col min="10770" max="10770" width="4.7109375" style="146" customWidth="1"/>
    <col min="10771" max="10771" width="8.140625" style="146" customWidth="1"/>
    <col min="10772" max="10772" width="4.7109375" style="146" customWidth="1"/>
    <col min="10773" max="10773" width="8.140625" style="146" customWidth="1"/>
    <col min="10774" max="10774" width="4.7109375" style="146" customWidth="1"/>
    <col min="10775" max="10775" width="8.140625" style="146" customWidth="1"/>
    <col min="10776" max="10776" width="4.7109375" style="146" customWidth="1"/>
    <col min="10777" max="11008" width="8.85546875" style="146"/>
    <col min="11009" max="11009" width="4.28515625" style="146" customWidth="1"/>
    <col min="11010" max="11010" width="4.85546875" style="146" customWidth="1"/>
    <col min="11011" max="11011" width="5.42578125" style="146" customWidth="1"/>
    <col min="11012" max="11012" width="34.5703125" style="146" customWidth="1"/>
    <col min="11013" max="11013" width="16.28515625" style="146" customWidth="1"/>
    <col min="11014" max="11015" width="12.5703125" style="146" customWidth="1"/>
    <col min="11016" max="11017" width="8.140625" style="146" customWidth="1"/>
    <col min="11018" max="11018" width="4.7109375" style="146" customWidth="1"/>
    <col min="11019" max="11019" width="8.140625" style="146" customWidth="1"/>
    <col min="11020" max="11020" width="4.7109375" style="146" customWidth="1"/>
    <col min="11021" max="11021" width="8" style="146" customWidth="1"/>
    <col min="11022" max="11022" width="4.7109375" style="146" customWidth="1"/>
    <col min="11023" max="11023" width="8.140625" style="146" customWidth="1"/>
    <col min="11024" max="11024" width="4.7109375" style="146" customWidth="1"/>
    <col min="11025" max="11025" width="8.140625" style="146" customWidth="1"/>
    <col min="11026" max="11026" width="4.7109375" style="146" customWidth="1"/>
    <col min="11027" max="11027" width="8.140625" style="146" customWidth="1"/>
    <col min="11028" max="11028" width="4.7109375" style="146" customWidth="1"/>
    <col min="11029" max="11029" width="8.140625" style="146" customWidth="1"/>
    <col min="11030" max="11030" width="4.7109375" style="146" customWidth="1"/>
    <col min="11031" max="11031" width="8.140625" style="146" customWidth="1"/>
    <col min="11032" max="11032" width="4.7109375" style="146" customWidth="1"/>
    <col min="11033" max="11264" width="8.85546875" style="146"/>
    <col min="11265" max="11265" width="4.28515625" style="146" customWidth="1"/>
    <col min="11266" max="11266" width="4.85546875" style="146" customWidth="1"/>
    <col min="11267" max="11267" width="5.42578125" style="146" customWidth="1"/>
    <col min="11268" max="11268" width="34.5703125" style="146" customWidth="1"/>
    <col min="11269" max="11269" width="16.28515625" style="146" customWidth="1"/>
    <col min="11270" max="11271" width="12.5703125" style="146" customWidth="1"/>
    <col min="11272" max="11273" width="8.140625" style="146" customWidth="1"/>
    <col min="11274" max="11274" width="4.7109375" style="146" customWidth="1"/>
    <col min="11275" max="11275" width="8.140625" style="146" customWidth="1"/>
    <col min="11276" max="11276" width="4.7109375" style="146" customWidth="1"/>
    <col min="11277" max="11277" width="8" style="146" customWidth="1"/>
    <col min="11278" max="11278" width="4.7109375" style="146" customWidth="1"/>
    <col min="11279" max="11279" width="8.140625" style="146" customWidth="1"/>
    <col min="11280" max="11280" width="4.7109375" style="146" customWidth="1"/>
    <col min="11281" max="11281" width="8.140625" style="146" customWidth="1"/>
    <col min="11282" max="11282" width="4.7109375" style="146" customWidth="1"/>
    <col min="11283" max="11283" width="8.140625" style="146" customWidth="1"/>
    <col min="11284" max="11284" width="4.7109375" style="146" customWidth="1"/>
    <col min="11285" max="11285" width="8.140625" style="146" customWidth="1"/>
    <col min="11286" max="11286" width="4.7109375" style="146" customWidth="1"/>
    <col min="11287" max="11287" width="8.140625" style="146" customWidth="1"/>
    <col min="11288" max="11288" width="4.7109375" style="146" customWidth="1"/>
    <col min="11289" max="11520" width="8.85546875" style="146"/>
    <col min="11521" max="11521" width="4.28515625" style="146" customWidth="1"/>
    <col min="11522" max="11522" width="4.85546875" style="146" customWidth="1"/>
    <col min="11523" max="11523" width="5.42578125" style="146" customWidth="1"/>
    <col min="11524" max="11524" width="34.5703125" style="146" customWidth="1"/>
    <col min="11525" max="11525" width="16.28515625" style="146" customWidth="1"/>
    <col min="11526" max="11527" width="12.5703125" style="146" customWidth="1"/>
    <col min="11528" max="11529" width="8.140625" style="146" customWidth="1"/>
    <col min="11530" max="11530" width="4.7109375" style="146" customWidth="1"/>
    <col min="11531" max="11531" width="8.140625" style="146" customWidth="1"/>
    <col min="11532" max="11532" width="4.7109375" style="146" customWidth="1"/>
    <col min="11533" max="11533" width="8" style="146" customWidth="1"/>
    <col min="11534" max="11534" width="4.7109375" style="146" customWidth="1"/>
    <col min="11535" max="11535" width="8.140625" style="146" customWidth="1"/>
    <col min="11536" max="11536" width="4.7109375" style="146" customWidth="1"/>
    <col min="11537" max="11537" width="8.140625" style="146" customWidth="1"/>
    <col min="11538" max="11538" width="4.7109375" style="146" customWidth="1"/>
    <col min="11539" max="11539" width="8.140625" style="146" customWidth="1"/>
    <col min="11540" max="11540" width="4.7109375" style="146" customWidth="1"/>
    <col min="11541" max="11541" width="8.140625" style="146" customWidth="1"/>
    <col min="11542" max="11542" width="4.7109375" style="146" customWidth="1"/>
    <col min="11543" max="11543" width="8.140625" style="146" customWidth="1"/>
    <col min="11544" max="11544" width="4.7109375" style="146" customWidth="1"/>
    <col min="11545" max="11776" width="8.85546875" style="146"/>
    <col min="11777" max="11777" width="4.28515625" style="146" customWidth="1"/>
    <col min="11778" max="11778" width="4.85546875" style="146" customWidth="1"/>
    <col min="11779" max="11779" width="5.42578125" style="146" customWidth="1"/>
    <col min="11780" max="11780" width="34.5703125" style="146" customWidth="1"/>
    <col min="11781" max="11781" width="16.28515625" style="146" customWidth="1"/>
    <col min="11782" max="11783" width="12.5703125" style="146" customWidth="1"/>
    <col min="11784" max="11785" width="8.140625" style="146" customWidth="1"/>
    <col min="11786" max="11786" width="4.7109375" style="146" customWidth="1"/>
    <col min="11787" max="11787" width="8.140625" style="146" customWidth="1"/>
    <col min="11788" max="11788" width="4.7109375" style="146" customWidth="1"/>
    <col min="11789" max="11789" width="8" style="146" customWidth="1"/>
    <col min="11790" max="11790" width="4.7109375" style="146" customWidth="1"/>
    <col min="11791" max="11791" width="8.140625" style="146" customWidth="1"/>
    <col min="11792" max="11792" width="4.7109375" style="146" customWidth="1"/>
    <col min="11793" max="11793" width="8.140625" style="146" customWidth="1"/>
    <col min="11794" max="11794" width="4.7109375" style="146" customWidth="1"/>
    <col min="11795" max="11795" width="8.140625" style="146" customWidth="1"/>
    <col min="11796" max="11796" width="4.7109375" style="146" customWidth="1"/>
    <col min="11797" max="11797" width="8.140625" style="146" customWidth="1"/>
    <col min="11798" max="11798" width="4.7109375" style="146" customWidth="1"/>
    <col min="11799" max="11799" width="8.140625" style="146" customWidth="1"/>
    <col min="11800" max="11800" width="4.7109375" style="146" customWidth="1"/>
    <col min="11801" max="12032" width="8.85546875" style="146"/>
    <col min="12033" max="12033" width="4.28515625" style="146" customWidth="1"/>
    <col min="12034" max="12034" width="4.85546875" style="146" customWidth="1"/>
    <col min="12035" max="12035" width="5.42578125" style="146" customWidth="1"/>
    <col min="12036" max="12036" width="34.5703125" style="146" customWidth="1"/>
    <col min="12037" max="12037" width="16.28515625" style="146" customWidth="1"/>
    <col min="12038" max="12039" width="12.5703125" style="146" customWidth="1"/>
    <col min="12040" max="12041" width="8.140625" style="146" customWidth="1"/>
    <col min="12042" max="12042" width="4.7109375" style="146" customWidth="1"/>
    <col min="12043" max="12043" width="8.140625" style="146" customWidth="1"/>
    <col min="12044" max="12044" width="4.7109375" style="146" customWidth="1"/>
    <col min="12045" max="12045" width="8" style="146" customWidth="1"/>
    <col min="12046" max="12046" width="4.7109375" style="146" customWidth="1"/>
    <col min="12047" max="12047" width="8.140625" style="146" customWidth="1"/>
    <col min="12048" max="12048" width="4.7109375" style="146" customWidth="1"/>
    <col min="12049" max="12049" width="8.140625" style="146" customWidth="1"/>
    <col min="12050" max="12050" width="4.7109375" style="146" customWidth="1"/>
    <col min="12051" max="12051" width="8.140625" style="146" customWidth="1"/>
    <col min="12052" max="12052" width="4.7109375" style="146" customWidth="1"/>
    <col min="12053" max="12053" width="8.140625" style="146" customWidth="1"/>
    <col min="12054" max="12054" width="4.7109375" style="146" customWidth="1"/>
    <col min="12055" max="12055" width="8.140625" style="146" customWidth="1"/>
    <col min="12056" max="12056" width="4.7109375" style="146" customWidth="1"/>
    <col min="12057" max="12288" width="8.85546875" style="146"/>
    <col min="12289" max="12289" width="4.28515625" style="146" customWidth="1"/>
    <col min="12290" max="12290" width="4.85546875" style="146" customWidth="1"/>
    <col min="12291" max="12291" width="5.42578125" style="146" customWidth="1"/>
    <col min="12292" max="12292" width="34.5703125" style="146" customWidth="1"/>
    <col min="12293" max="12293" width="16.28515625" style="146" customWidth="1"/>
    <col min="12294" max="12295" width="12.5703125" style="146" customWidth="1"/>
    <col min="12296" max="12297" width="8.140625" style="146" customWidth="1"/>
    <col min="12298" max="12298" width="4.7109375" style="146" customWidth="1"/>
    <col min="12299" max="12299" width="8.140625" style="146" customWidth="1"/>
    <col min="12300" max="12300" width="4.7109375" style="146" customWidth="1"/>
    <col min="12301" max="12301" width="8" style="146" customWidth="1"/>
    <col min="12302" max="12302" width="4.7109375" style="146" customWidth="1"/>
    <col min="12303" max="12303" width="8.140625" style="146" customWidth="1"/>
    <col min="12304" max="12304" width="4.7109375" style="146" customWidth="1"/>
    <col min="12305" max="12305" width="8.140625" style="146" customWidth="1"/>
    <col min="12306" max="12306" width="4.7109375" style="146" customWidth="1"/>
    <col min="12307" max="12307" width="8.140625" style="146" customWidth="1"/>
    <col min="12308" max="12308" width="4.7109375" style="146" customWidth="1"/>
    <col min="12309" max="12309" width="8.140625" style="146" customWidth="1"/>
    <col min="12310" max="12310" width="4.7109375" style="146" customWidth="1"/>
    <col min="12311" max="12311" width="8.140625" style="146" customWidth="1"/>
    <col min="12312" max="12312" width="4.7109375" style="146" customWidth="1"/>
    <col min="12313" max="12544" width="8.85546875" style="146"/>
    <col min="12545" max="12545" width="4.28515625" style="146" customWidth="1"/>
    <col min="12546" max="12546" width="4.85546875" style="146" customWidth="1"/>
    <col min="12547" max="12547" width="5.42578125" style="146" customWidth="1"/>
    <col min="12548" max="12548" width="34.5703125" style="146" customWidth="1"/>
    <col min="12549" max="12549" width="16.28515625" style="146" customWidth="1"/>
    <col min="12550" max="12551" width="12.5703125" style="146" customWidth="1"/>
    <col min="12552" max="12553" width="8.140625" style="146" customWidth="1"/>
    <col min="12554" max="12554" width="4.7109375" style="146" customWidth="1"/>
    <col min="12555" max="12555" width="8.140625" style="146" customWidth="1"/>
    <col min="12556" max="12556" width="4.7109375" style="146" customWidth="1"/>
    <col min="12557" max="12557" width="8" style="146" customWidth="1"/>
    <col min="12558" max="12558" width="4.7109375" style="146" customWidth="1"/>
    <col min="12559" max="12559" width="8.140625" style="146" customWidth="1"/>
    <col min="12560" max="12560" width="4.7109375" style="146" customWidth="1"/>
    <col min="12561" max="12561" width="8.140625" style="146" customWidth="1"/>
    <col min="12562" max="12562" width="4.7109375" style="146" customWidth="1"/>
    <col min="12563" max="12563" width="8.140625" style="146" customWidth="1"/>
    <col min="12564" max="12564" width="4.7109375" style="146" customWidth="1"/>
    <col min="12565" max="12565" width="8.140625" style="146" customWidth="1"/>
    <col min="12566" max="12566" width="4.7109375" style="146" customWidth="1"/>
    <col min="12567" max="12567" width="8.140625" style="146" customWidth="1"/>
    <col min="12568" max="12568" width="4.7109375" style="146" customWidth="1"/>
    <col min="12569" max="12800" width="8.85546875" style="146"/>
    <col min="12801" max="12801" width="4.28515625" style="146" customWidth="1"/>
    <col min="12802" max="12802" width="4.85546875" style="146" customWidth="1"/>
    <col min="12803" max="12803" width="5.42578125" style="146" customWidth="1"/>
    <col min="12804" max="12804" width="34.5703125" style="146" customWidth="1"/>
    <col min="12805" max="12805" width="16.28515625" style="146" customWidth="1"/>
    <col min="12806" max="12807" width="12.5703125" style="146" customWidth="1"/>
    <col min="12808" max="12809" width="8.140625" style="146" customWidth="1"/>
    <col min="12810" max="12810" width="4.7109375" style="146" customWidth="1"/>
    <col min="12811" max="12811" width="8.140625" style="146" customWidth="1"/>
    <col min="12812" max="12812" width="4.7109375" style="146" customWidth="1"/>
    <col min="12813" max="12813" width="8" style="146" customWidth="1"/>
    <col min="12814" max="12814" width="4.7109375" style="146" customWidth="1"/>
    <col min="12815" max="12815" width="8.140625" style="146" customWidth="1"/>
    <col min="12816" max="12816" width="4.7109375" style="146" customWidth="1"/>
    <col min="12817" max="12817" width="8.140625" style="146" customWidth="1"/>
    <col min="12818" max="12818" width="4.7109375" style="146" customWidth="1"/>
    <col min="12819" max="12819" width="8.140625" style="146" customWidth="1"/>
    <col min="12820" max="12820" width="4.7109375" style="146" customWidth="1"/>
    <col min="12821" max="12821" width="8.140625" style="146" customWidth="1"/>
    <col min="12822" max="12822" width="4.7109375" style="146" customWidth="1"/>
    <col min="12823" max="12823" width="8.140625" style="146" customWidth="1"/>
    <col min="12824" max="12824" width="4.7109375" style="146" customWidth="1"/>
    <col min="12825" max="13056" width="8.85546875" style="146"/>
    <col min="13057" max="13057" width="4.28515625" style="146" customWidth="1"/>
    <col min="13058" max="13058" width="4.85546875" style="146" customWidth="1"/>
    <col min="13059" max="13059" width="5.42578125" style="146" customWidth="1"/>
    <col min="13060" max="13060" width="34.5703125" style="146" customWidth="1"/>
    <col min="13061" max="13061" width="16.28515625" style="146" customWidth="1"/>
    <col min="13062" max="13063" width="12.5703125" style="146" customWidth="1"/>
    <col min="13064" max="13065" width="8.140625" style="146" customWidth="1"/>
    <col min="13066" max="13066" width="4.7109375" style="146" customWidth="1"/>
    <col min="13067" max="13067" width="8.140625" style="146" customWidth="1"/>
    <col min="13068" max="13068" width="4.7109375" style="146" customWidth="1"/>
    <col min="13069" max="13069" width="8" style="146" customWidth="1"/>
    <col min="13070" max="13070" width="4.7109375" style="146" customWidth="1"/>
    <col min="13071" max="13071" width="8.140625" style="146" customWidth="1"/>
    <col min="13072" max="13072" width="4.7109375" style="146" customWidth="1"/>
    <col min="13073" max="13073" width="8.140625" style="146" customWidth="1"/>
    <col min="13074" max="13074" width="4.7109375" style="146" customWidth="1"/>
    <col min="13075" max="13075" width="8.140625" style="146" customWidth="1"/>
    <col min="13076" max="13076" width="4.7109375" style="146" customWidth="1"/>
    <col min="13077" max="13077" width="8.140625" style="146" customWidth="1"/>
    <col min="13078" max="13078" width="4.7109375" style="146" customWidth="1"/>
    <col min="13079" max="13079" width="8.140625" style="146" customWidth="1"/>
    <col min="13080" max="13080" width="4.7109375" style="146" customWidth="1"/>
    <col min="13081" max="13312" width="8.85546875" style="146"/>
    <col min="13313" max="13313" width="4.28515625" style="146" customWidth="1"/>
    <col min="13314" max="13314" width="4.85546875" style="146" customWidth="1"/>
    <col min="13315" max="13315" width="5.42578125" style="146" customWidth="1"/>
    <col min="13316" max="13316" width="34.5703125" style="146" customWidth="1"/>
    <col min="13317" max="13317" width="16.28515625" style="146" customWidth="1"/>
    <col min="13318" max="13319" width="12.5703125" style="146" customWidth="1"/>
    <col min="13320" max="13321" width="8.140625" style="146" customWidth="1"/>
    <col min="13322" max="13322" width="4.7109375" style="146" customWidth="1"/>
    <col min="13323" max="13323" width="8.140625" style="146" customWidth="1"/>
    <col min="13324" max="13324" width="4.7109375" style="146" customWidth="1"/>
    <col min="13325" max="13325" width="8" style="146" customWidth="1"/>
    <col min="13326" max="13326" width="4.7109375" style="146" customWidth="1"/>
    <col min="13327" max="13327" width="8.140625" style="146" customWidth="1"/>
    <col min="13328" max="13328" width="4.7109375" style="146" customWidth="1"/>
    <col min="13329" max="13329" width="8.140625" style="146" customWidth="1"/>
    <col min="13330" max="13330" width="4.7109375" style="146" customWidth="1"/>
    <col min="13331" max="13331" width="8.140625" style="146" customWidth="1"/>
    <col min="13332" max="13332" width="4.7109375" style="146" customWidth="1"/>
    <col min="13333" max="13333" width="8.140625" style="146" customWidth="1"/>
    <col min="13334" max="13334" width="4.7109375" style="146" customWidth="1"/>
    <col min="13335" max="13335" width="8.140625" style="146" customWidth="1"/>
    <col min="13336" max="13336" width="4.7109375" style="146" customWidth="1"/>
    <col min="13337" max="13568" width="8.85546875" style="146"/>
    <col min="13569" max="13569" width="4.28515625" style="146" customWidth="1"/>
    <col min="13570" max="13570" width="4.85546875" style="146" customWidth="1"/>
    <col min="13571" max="13571" width="5.42578125" style="146" customWidth="1"/>
    <col min="13572" max="13572" width="34.5703125" style="146" customWidth="1"/>
    <col min="13573" max="13573" width="16.28515625" style="146" customWidth="1"/>
    <col min="13574" max="13575" width="12.5703125" style="146" customWidth="1"/>
    <col min="13576" max="13577" width="8.140625" style="146" customWidth="1"/>
    <col min="13578" max="13578" width="4.7109375" style="146" customWidth="1"/>
    <col min="13579" max="13579" width="8.140625" style="146" customWidth="1"/>
    <col min="13580" max="13580" width="4.7109375" style="146" customWidth="1"/>
    <col min="13581" max="13581" width="8" style="146" customWidth="1"/>
    <col min="13582" max="13582" width="4.7109375" style="146" customWidth="1"/>
    <col min="13583" max="13583" width="8.140625" style="146" customWidth="1"/>
    <col min="13584" max="13584" width="4.7109375" style="146" customWidth="1"/>
    <col min="13585" max="13585" width="8.140625" style="146" customWidth="1"/>
    <col min="13586" max="13586" width="4.7109375" style="146" customWidth="1"/>
    <col min="13587" max="13587" width="8.140625" style="146" customWidth="1"/>
    <col min="13588" max="13588" width="4.7109375" style="146" customWidth="1"/>
    <col min="13589" max="13589" width="8.140625" style="146" customWidth="1"/>
    <col min="13590" max="13590" width="4.7109375" style="146" customWidth="1"/>
    <col min="13591" max="13591" width="8.140625" style="146" customWidth="1"/>
    <col min="13592" max="13592" width="4.7109375" style="146" customWidth="1"/>
    <col min="13593" max="13824" width="8.85546875" style="146"/>
    <col min="13825" max="13825" width="4.28515625" style="146" customWidth="1"/>
    <col min="13826" max="13826" width="4.85546875" style="146" customWidth="1"/>
    <col min="13827" max="13827" width="5.42578125" style="146" customWidth="1"/>
    <col min="13828" max="13828" width="34.5703125" style="146" customWidth="1"/>
    <col min="13829" max="13829" width="16.28515625" style="146" customWidth="1"/>
    <col min="13830" max="13831" width="12.5703125" style="146" customWidth="1"/>
    <col min="13832" max="13833" width="8.140625" style="146" customWidth="1"/>
    <col min="13834" max="13834" width="4.7109375" style="146" customWidth="1"/>
    <col min="13835" max="13835" width="8.140625" style="146" customWidth="1"/>
    <col min="13836" max="13836" width="4.7109375" style="146" customWidth="1"/>
    <col min="13837" max="13837" width="8" style="146" customWidth="1"/>
    <col min="13838" max="13838" width="4.7109375" style="146" customWidth="1"/>
    <col min="13839" max="13839" width="8.140625" style="146" customWidth="1"/>
    <col min="13840" max="13840" width="4.7109375" style="146" customWidth="1"/>
    <col min="13841" max="13841" width="8.140625" style="146" customWidth="1"/>
    <col min="13842" max="13842" width="4.7109375" style="146" customWidth="1"/>
    <col min="13843" max="13843" width="8.140625" style="146" customWidth="1"/>
    <col min="13844" max="13844" width="4.7109375" style="146" customWidth="1"/>
    <col min="13845" max="13845" width="8.140625" style="146" customWidth="1"/>
    <col min="13846" max="13846" width="4.7109375" style="146" customWidth="1"/>
    <col min="13847" max="13847" width="8.140625" style="146" customWidth="1"/>
    <col min="13848" max="13848" width="4.7109375" style="146" customWidth="1"/>
    <col min="13849" max="14080" width="8.85546875" style="146"/>
    <col min="14081" max="14081" width="4.28515625" style="146" customWidth="1"/>
    <col min="14082" max="14082" width="4.85546875" style="146" customWidth="1"/>
    <col min="14083" max="14083" width="5.42578125" style="146" customWidth="1"/>
    <col min="14084" max="14084" width="34.5703125" style="146" customWidth="1"/>
    <col min="14085" max="14085" width="16.28515625" style="146" customWidth="1"/>
    <col min="14086" max="14087" width="12.5703125" style="146" customWidth="1"/>
    <col min="14088" max="14089" width="8.140625" style="146" customWidth="1"/>
    <col min="14090" max="14090" width="4.7109375" style="146" customWidth="1"/>
    <col min="14091" max="14091" width="8.140625" style="146" customWidth="1"/>
    <col min="14092" max="14092" width="4.7109375" style="146" customWidth="1"/>
    <col min="14093" max="14093" width="8" style="146" customWidth="1"/>
    <col min="14094" max="14094" width="4.7109375" style="146" customWidth="1"/>
    <col min="14095" max="14095" width="8.140625" style="146" customWidth="1"/>
    <col min="14096" max="14096" width="4.7109375" style="146" customWidth="1"/>
    <col min="14097" max="14097" width="8.140625" style="146" customWidth="1"/>
    <col min="14098" max="14098" width="4.7109375" style="146" customWidth="1"/>
    <col min="14099" max="14099" width="8.140625" style="146" customWidth="1"/>
    <col min="14100" max="14100" width="4.7109375" style="146" customWidth="1"/>
    <col min="14101" max="14101" width="8.140625" style="146" customWidth="1"/>
    <col min="14102" max="14102" width="4.7109375" style="146" customWidth="1"/>
    <col min="14103" max="14103" width="8.140625" style="146" customWidth="1"/>
    <col min="14104" max="14104" width="4.7109375" style="146" customWidth="1"/>
    <col min="14105" max="14336" width="8.85546875" style="146"/>
    <col min="14337" max="14337" width="4.28515625" style="146" customWidth="1"/>
    <col min="14338" max="14338" width="4.85546875" style="146" customWidth="1"/>
    <col min="14339" max="14339" width="5.42578125" style="146" customWidth="1"/>
    <col min="14340" max="14340" width="34.5703125" style="146" customWidth="1"/>
    <col min="14341" max="14341" width="16.28515625" style="146" customWidth="1"/>
    <col min="14342" max="14343" width="12.5703125" style="146" customWidth="1"/>
    <col min="14344" max="14345" width="8.140625" style="146" customWidth="1"/>
    <col min="14346" max="14346" width="4.7109375" style="146" customWidth="1"/>
    <col min="14347" max="14347" width="8.140625" style="146" customWidth="1"/>
    <col min="14348" max="14348" width="4.7109375" style="146" customWidth="1"/>
    <col min="14349" max="14349" width="8" style="146" customWidth="1"/>
    <col min="14350" max="14350" width="4.7109375" style="146" customWidth="1"/>
    <col min="14351" max="14351" width="8.140625" style="146" customWidth="1"/>
    <col min="14352" max="14352" width="4.7109375" style="146" customWidth="1"/>
    <col min="14353" max="14353" width="8.140625" style="146" customWidth="1"/>
    <col min="14354" max="14354" width="4.7109375" style="146" customWidth="1"/>
    <col min="14355" max="14355" width="8.140625" style="146" customWidth="1"/>
    <col min="14356" max="14356" width="4.7109375" style="146" customWidth="1"/>
    <col min="14357" max="14357" width="8.140625" style="146" customWidth="1"/>
    <col min="14358" max="14358" width="4.7109375" style="146" customWidth="1"/>
    <col min="14359" max="14359" width="8.140625" style="146" customWidth="1"/>
    <col min="14360" max="14360" width="4.7109375" style="146" customWidth="1"/>
    <col min="14361" max="14592" width="8.85546875" style="146"/>
    <col min="14593" max="14593" width="4.28515625" style="146" customWidth="1"/>
    <col min="14594" max="14594" width="4.85546875" style="146" customWidth="1"/>
    <col min="14595" max="14595" width="5.42578125" style="146" customWidth="1"/>
    <col min="14596" max="14596" width="34.5703125" style="146" customWidth="1"/>
    <col min="14597" max="14597" width="16.28515625" style="146" customWidth="1"/>
    <col min="14598" max="14599" width="12.5703125" style="146" customWidth="1"/>
    <col min="14600" max="14601" width="8.140625" style="146" customWidth="1"/>
    <col min="14602" max="14602" width="4.7109375" style="146" customWidth="1"/>
    <col min="14603" max="14603" width="8.140625" style="146" customWidth="1"/>
    <col min="14604" max="14604" width="4.7109375" style="146" customWidth="1"/>
    <col min="14605" max="14605" width="8" style="146" customWidth="1"/>
    <col min="14606" max="14606" width="4.7109375" style="146" customWidth="1"/>
    <col min="14607" max="14607" width="8.140625" style="146" customWidth="1"/>
    <col min="14608" max="14608" width="4.7109375" style="146" customWidth="1"/>
    <col min="14609" max="14609" width="8.140625" style="146" customWidth="1"/>
    <col min="14610" max="14610" width="4.7109375" style="146" customWidth="1"/>
    <col min="14611" max="14611" width="8.140625" style="146" customWidth="1"/>
    <col min="14612" max="14612" width="4.7109375" style="146" customWidth="1"/>
    <col min="14613" max="14613" width="8.140625" style="146" customWidth="1"/>
    <col min="14614" max="14614" width="4.7109375" style="146" customWidth="1"/>
    <col min="14615" max="14615" width="8.140625" style="146" customWidth="1"/>
    <col min="14616" max="14616" width="4.7109375" style="146" customWidth="1"/>
    <col min="14617" max="14848" width="8.85546875" style="146"/>
    <col min="14849" max="14849" width="4.28515625" style="146" customWidth="1"/>
    <col min="14850" max="14850" width="4.85546875" style="146" customWidth="1"/>
    <col min="14851" max="14851" width="5.42578125" style="146" customWidth="1"/>
    <col min="14852" max="14852" width="34.5703125" style="146" customWidth="1"/>
    <col min="14853" max="14853" width="16.28515625" style="146" customWidth="1"/>
    <col min="14854" max="14855" width="12.5703125" style="146" customWidth="1"/>
    <col min="14856" max="14857" width="8.140625" style="146" customWidth="1"/>
    <col min="14858" max="14858" width="4.7109375" style="146" customWidth="1"/>
    <col min="14859" max="14859" width="8.140625" style="146" customWidth="1"/>
    <col min="14860" max="14860" width="4.7109375" style="146" customWidth="1"/>
    <col min="14861" max="14861" width="8" style="146" customWidth="1"/>
    <col min="14862" max="14862" width="4.7109375" style="146" customWidth="1"/>
    <col min="14863" max="14863" width="8.140625" style="146" customWidth="1"/>
    <col min="14864" max="14864" width="4.7109375" style="146" customWidth="1"/>
    <col min="14865" max="14865" width="8.140625" style="146" customWidth="1"/>
    <col min="14866" max="14866" width="4.7109375" style="146" customWidth="1"/>
    <col min="14867" max="14867" width="8.140625" style="146" customWidth="1"/>
    <col min="14868" max="14868" width="4.7109375" style="146" customWidth="1"/>
    <col min="14869" max="14869" width="8.140625" style="146" customWidth="1"/>
    <col min="14870" max="14870" width="4.7109375" style="146" customWidth="1"/>
    <col min="14871" max="14871" width="8.140625" style="146" customWidth="1"/>
    <col min="14872" max="14872" width="4.7109375" style="146" customWidth="1"/>
    <col min="14873" max="15104" width="8.85546875" style="146"/>
    <col min="15105" max="15105" width="4.28515625" style="146" customWidth="1"/>
    <col min="15106" max="15106" width="4.85546875" style="146" customWidth="1"/>
    <col min="15107" max="15107" width="5.42578125" style="146" customWidth="1"/>
    <col min="15108" max="15108" width="34.5703125" style="146" customWidth="1"/>
    <col min="15109" max="15109" width="16.28515625" style="146" customWidth="1"/>
    <col min="15110" max="15111" width="12.5703125" style="146" customWidth="1"/>
    <col min="15112" max="15113" width="8.140625" style="146" customWidth="1"/>
    <col min="15114" max="15114" width="4.7109375" style="146" customWidth="1"/>
    <col min="15115" max="15115" width="8.140625" style="146" customWidth="1"/>
    <col min="15116" max="15116" width="4.7109375" style="146" customWidth="1"/>
    <col min="15117" max="15117" width="8" style="146" customWidth="1"/>
    <col min="15118" max="15118" width="4.7109375" style="146" customWidth="1"/>
    <col min="15119" max="15119" width="8.140625" style="146" customWidth="1"/>
    <col min="15120" max="15120" width="4.7109375" style="146" customWidth="1"/>
    <col min="15121" max="15121" width="8.140625" style="146" customWidth="1"/>
    <col min="15122" max="15122" width="4.7109375" style="146" customWidth="1"/>
    <col min="15123" max="15123" width="8.140625" style="146" customWidth="1"/>
    <col min="15124" max="15124" width="4.7109375" style="146" customWidth="1"/>
    <col min="15125" max="15125" width="8.140625" style="146" customWidth="1"/>
    <col min="15126" max="15126" width="4.7109375" style="146" customWidth="1"/>
    <col min="15127" max="15127" width="8.140625" style="146" customWidth="1"/>
    <col min="15128" max="15128" width="4.7109375" style="146" customWidth="1"/>
    <col min="15129" max="15360" width="8.85546875" style="146"/>
    <col min="15361" max="15361" width="4.28515625" style="146" customWidth="1"/>
    <col min="15362" max="15362" width="4.85546875" style="146" customWidth="1"/>
    <col min="15363" max="15363" width="5.42578125" style="146" customWidth="1"/>
    <col min="15364" max="15364" width="34.5703125" style="146" customWidth="1"/>
    <col min="15365" max="15365" width="16.28515625" style="146" customWidth="1"/>
    <col min="15366" max="15367" width="12.5703125" style="146" customWidth="1"/>
    <col min="15368" max="15369" width="8.140625" style="146" customWidth="1"/>
    <col min="15370" max="15370" width="4.7109375" style="146" customWidth="1"/>
    <col min="15371" max="15371" width="8.140625" style="146" customWidth="1"/>
    <col min="15372" max="15372" width="4.7109375" style="146" customWidth="1"/>
    <col min="15373" max="15373" width="8" style="146" customWidth="1"/>
    <col min="15374" max="15374" width="4.7109375" style="146" customWidth="1"/>
    <col min="15375" max="15375" width="8.140625" style="146" customWidth="1"/>
    <col min="15376" max="15376" width="4.7109375" style="146" customWidth="1"/>
    <col min="15377" max="15377" width="8.140625" style="146" customWidth="1"/>
    <col min="15378" max="15378" width="4.7109375" style="146" customWidth="1"/>
    <col min="15379" max="15379" width="8.140625" style="146" customWidth="1"/>
    <col min="15380" max="15380" width="4.7109375" style="146" customWidth="1"/>
    <col min="15381" max="15381" width="8.140625" style="146" customWidth="1"/>
    <col min="15382" max="15382" width="4.7109375" style="146" customWidth="1"/>
    <col min="15383" max="15383" width="8.140625" style="146" customWidth="1"/>
    <col min="15384" max="15384" width="4.7109375" style="146" customWidth="1"/>
    <col min="15385" max="15616" width="8.85546875" style="146"/>
    <col min="15617" max="15617" width="4.28515625" style="146" customWidth="1"/>
    <col min="15618" max="15618" width="4.85546875" style="146" customWidth="1"/>
    <col min="15619" max="15619" width="5.42578125" style="146" customWidth="1"/>
    <col min="15620" max="15620" width="34.5703125" style="146" customWidth="1"/>
    <col min="15621" max="15621" width="16.28515625" style="146" customWidth="1"/>
    <col min="15622" max="15623" width="12.5703125" style="146" customWidth="1"/>
    <col min="15624" max="15625" width="8.140625" style="146" customWidth="1"/>
    <col min="15626" max="15626" width="4.7109375" style="146" customWidth="1"/>
    <col min="15627" max="15627" width="8.140625" style="146" customWidth="1"/>
    <col min="15628" max="15628" width="4.7109375" style="146" customWidth="1"/>
    <col min="15629" max="15629" width="8" style="146" customWidth="1"/>
    <col min="15630" max="15630" width="4.7109375" style="146" customWidth="1"/>
    <col min="15631" max="15631" width="8.140625" style="146" customWidth="1"/>
    <col min="15632" max="15632" width="4.7109375" style="146" customWidth="1"/>
    <col min="15633" max="15633" width="8.140625" style="146" customWidth="1"/>
    <col min="15634" max="15634" width="4.7109375" style="146" customWidth="1"/>
    <col min="15635" max="15635" width="8.140625" style="146" customWidth="1"/>
    <col min="15636" max="15636" width="4.7109375" style="146" customWidth="1"/>
    <col min="15637" max="15637" width="8.140625" style="146" customWidth="1"/>
    <col min="15638" max="15638" width="4.7109375" style="146" customWidth="1"/>
    <col min="15639" max="15639" width="8.140625" style="146" customWidth="1"/>
    <col min="15640" max="15640" width="4.7109375" style="146" customWidth="1"/>
    <col min="15641" max="15872" width="8.85546875" style="146"/>
    <col min="15873" max="15873" width="4.28515625" style="146" customWidth="1"/>
    <col min="15874" max="15874" width="4.85546875" style="146" customWidth="1"/>
    <col min="15875" max="15875" width="5.42578125" style="146" customWidth="1"/>
    <col min="15876" max="15876" width="34.5703125" style="146" customWidth="1"/>
    <col min="15877" max="15877" width="16.28515625" style="146" customWidth="1"/>
    <col min="15878" max="15879" width="12.5703125" style="146" customWidth="1"/>
    <col min="15880" max="15881" width="8.140625" style="146" customWidth="1"/>
    <col min="15882" max="15882" width="4.7109375" style="146" customWidth="1"/>
    <col min="15883" max="15883" width="8.140625" style="146" customWidth="1"/>
    <col min="15884" max="15884" width="4.7109375" style="146" customWidth="1"/>
    <col min="15885" max="15885" width="8" style="146" customWidth="1"/>
    <col min="15886" max="15886" width="4.7109375" style="146" customWidth="1"/>
    <col min="15887" max="15887" width="8.140625" style="146" customWidth="1"/>
    <col min="15888" max="15888" width="4.7109375" style="146" customWidth="1"/>
    <col min="15889" max="15889" width="8.140625" style="146" customWidth="1"/>
    <col min="15890" max="15890" width="4.7109375" style="146" customWidth="1"/>
    <col min="15891" max="15891" width="8.140625" style="146" customWidth="1"/>
    <col min="15892" max="15892" width="4.7109375" style="146" customWidth="1"/>
    <col min="15893" max="15893" width="8.140625" style="146" customWidth="1"/>
    <col min="15894" max="15894" width="4.7109375" style="146" customWidth="1"/>
    <col min="15895" max="15895" width="8.140625" style="146" customWidth="1"/>
    <col min="15896" max="15896" width="4.7109375" style="146" customWidth="1"/>
    <col min="15897" max="16128" width="8.85546875" style="146"/>
    <col min="16129" max="16129" width="4.28515625" style="146" customWidth="1"/>
    <col min="16130" max="16130" width="4.85546875" style="146" customWidth="1"/>
    <col min="16131" max="16131" width="5.42578125" style="146" customWidth="1"/>
    <col min="16132" max="16132" width="34.5703125" style="146" customWidth="1"/>
    <col min="16133" max="16133" width="16.28515625" style="146" customWidth="1"/>
    <col min="16134" max="16135" width="12.5703125" style="146" customWidth="1"/>
    <col min="16136" max="16137" width="8.140625" style="146" customWidth="1"/>
    <col min="16138" max="16138" width="4.7109375" style="146" customWidth="1"/>
    <col min="16139" max="16139" width="8.140625" style="146" customWidth="1"/>
    <col min="16140" max="16140" width="4.7109375" style="146" customWidth="1"/>
    <col min="16141" max="16141" width="8" style="146" customWidth="1"/>
    <col min="16142" max="16142" width="4.7109375" style="146" customWidth="1"/>
    <col min="16143" max="16143" width="8.140625" style="146" customWidth="1"/>
    <col min="16144" max="16144" width="4.7109375" style="146" customWidth="1"/>
    <col min="16145" max="16145" width="8.140625" style="146" customWidth="1"/>
    <col min="16146" max="16146" width="4.7109375" style="146" customWidth="1"/>
    <col min="16147" max="16147" width="8.140625" style="146" customWidth="1"/>
    <col min="16148" max="16148" width="4.7109375" style="146" customWidth="1"/>
    <col min="16149" max="16149" width="8.140625" style="146" customWidth="1"/>
    <col min="16150" max="16150" width="4.7109375" style="146" customWidth="1"/>
    <col min="16151" max="16151" width="8.140625" style="146" customWidth="1"/>
    <col min="16152" max="16152" width="4.7109375" style="146" customWidth="1"/>
    <col min="16153" max="16384" width="8.85546875" style="146"/>
  </cols>
  <sheetData>
    <row r="1" spans="1:28" ht="35.25" customHeight="1" x14ac:dyDescent="0.2"/>
    <row r="2" spans="1:28" ht="45" x14ac:dyDescent="0.6">
      <c r="G2" s="420" t="s">
        <v>174</v>
      </c>
      <c r="J2" s="422"/>
    </row>
    <row r="3" spans="1:28" ht="35.25" x14ac:dyDescent="0.5">
      <c r="G3" s="424"/>
      <c r="I3" s="421" t="s">
        <v>310</v>
      </c>
    </row>
    <row r="4" spans="1:28" ht="43.5" customHeight="1" thickBot="1" x14ac:dyDescent="0.25"/>
    <row r="5" spans="1:28" ht="30" customHeight="1" thickTop="1" thickBot="1" x14ac:dyDescent="0.25">
      <c r="A5" s="1687" t="s">
        <v>4</v>
      </c>
      <c r="B5" s="1688" t="s">
        <v>27</v>
      </c>
      <c r="C5" s="1689" t="s">
        <v>5</v>
      </c>
      <c r="D5" s="1685" t="s">
        <v>6</v>
      </c>
      <c r="E5" s="1685"/>
      <c r="F5" s="1686" t="s">
        <v>7</v>
      </c>
      <c r="G5" s="1686"/>
      <c r="H5" s="1685" t="s">
        <v>8</v>
      </c>
      <c r="I5" s="1685"/>
      <c r="J5" s="1686" t="s">
        <v>9</v>
      </c>
      <c r="K5" s="1686"/>
      <c r="L5" s="1685" t="s">
        <v>10</v>
      </c>
      <c r="M5" s="1685"/>
      <c r="N5" s="1686" t="s">
        <v>11</v>
      </c>
      <c r="O5" s="1686"/>
      <c r="P5" s="1685" t="s">
        <v>12</v>
      </c>
      <c r="Q5" s="1685"/>
      <c r="R5" s="1690" t="s">
        <v>13</v>
      </c>
      <c r="S5" s="1690"/>
      <c r="T5" s="1690" t="s">
        <v>321</v>
      </c>
      <c r="U5" s="1690"/>
      <c r="V5" s="1685" t="s">
        <v>15</v>
      </c>
      <c r="W5" s="1685"/>
      <c r="X5" s="1690" t="s">
        <v>16</v>
      </c>
      <c r="Y5" s="1690"/>
      <c r="Z5" s="1692" t="s">
        <v>18</v>
      </c>
      <c r="AA5" s="1692"/>
      <c r="AB5" s="1692"/>
    </row>
    <row r="6" spans="1:28" ht="33" customHeight="1" thickTop="1" thickBot="1" x14ac:dyDescent="0.25">
      <c r="A6" s="1687"/>
      <c r="B6" s="1688"/>
      <c r="C6" s="1689"/>
      <c r="D6" s="1691" t="s">
        <v>299</v>
      </c>
      <c r="E6" s="1691"/>
      <c r="F6" s="1691" t="s">
        <v>300</v>
      </c>
      <c r="G6" s="1691"/>
      <c r="H6" s="1691" t="s">
        <v>301</v>
      </c>
      <c r="I6" s="1691"/>
      <c r="J6" s="1691" t="s">
        <v>302</v>
      </c>
      <c r="K6" s="1691"/>
      <c r="L6" s="1691" t="s">
        <v>303</v>
      </c>
      <c r="M6" s="1691"/>
      <c r="N6" s="1691" t="s">
        <v>304</v>
      </c>
      <c r="O6" s="1691"/>
      <c r="P6" s="1691" t="s">
        <v>305</v>
      </c>
      <c r="Q6" s="1691"/>
      <c r="R6" s="1691" t="s">
        <v>912</v>
      </c>
      <c r="S6" s="1691"/>
      <c r="T6" s="1691" t="s">
        <v>913</v>
      </c>
      <c r="U6" s="1691"/>
      <c r="V6" s="1691" t="s">
        <v>308</v>
      </c>
      <c r="W6" s="1691"/>
      <c r="X6" s="1691" t="s">
        <v>911</v>
      </c>
      <c r="Y6" s="1691"/>
      <c r="Z6" s="1692"/>
      <c r="AA6" s="1692"/>
      <c r="AB6" s="1692"/>
    </row>
    <row r="7" spans="1:28" ht="13.5" customHeight="1" thickTop="1" x14ac:dyDescent="0.2">
      <c r="A7" s="1687"/>
      <c r="B7" s="1688"/>
      <c r="C7" s="1689"/>
      <c r="D7" s="364"/>
      <c r="E7" s="365"/>
      <c r="F7" s="364"/>
      <c r="G7" s="366"/>
      <c r="H7" s="364"/>
      <c r="I7" s="365"/>
      <c r="J7" s="364"/>
      <c r="K7" s="366"/>
      <c r="L7" s="364"/>
      <c r="M7" s="365"/>
      <c r="N7" s="364"/>
      <c r="O7" s="366"/>
      <c r="P7" s="367"/>
      <c r="Q7" s="365"/>
      <c r="R7" s="364"/>
      <c r="S7" s="366"/>
      <c r="T7" s="364"/>
      <c r="U7" s="366"/>
      <c r="V7" s="367"/>
      <c r="W7" s="365"/>
      <c r="X7" s="364"/>
      <c r="Y7" s="366"/>
      <c r="Z7" s="367"/>
      <c r="AA7" s="368"/>
      <c r="AB7" s="369"/>
    </row>
    <row r="8" spans="1:28" ht="15.75" x14ac:dyDescent="0.2">
      <c r="A8" s="361"/>
      <c r="B8" s="370"/>
      <c r="C8" s="371"/>
      <c r="D8" s="372" t="s">
        <v>19</v>
      </c>
      <c r="E8" s="373" t="s">
        <v>20</v>
      </c>
      <c r="F8" s="372" t="s">
        <v>19</v>
      </c>
      <c r="G8" s="437" t="s">
        <v>20</v>
      </c>
      <c r="H8" s="372" t="s">
        <v>19</v>
      </c>
      <c r="I8" s="373" t="s">
        <v>20</v>
      </c>
      <c r="J8" s="372" t="s">
        <v>19</v>
      </c>
      <c r="K8" s="437" t="s">
        <v>20</v>
      </c>
      <c r="L8" s="372" t="s">
        <v>19</v>
      </c>
      <c r="M8" s="373" t="s">
        <v>20</v>
      </c>
      <c r="N8" s="372" t="s">
        <v>19</v>
      </c>
      <c r="O8" s="374" t="s">
        <v>20</v>
      </c>
      <c r="P8" s="375" t="s">
        <v>19</v>
      </c>
      <c r="Q8" s="373" t="s">
        <v>20</v>
      </c>
      <c r="R8" s="372" t="s">
        <v>19</v>
      </c>
      <c r="S8" s="374" t="s">
        <v>20</v>
      </c>
      <c r="T8" s="372" t="s">
        <v>19</v>
      </c>
      <c r="U8" s="374" t="s">
        <v>20</v>
      </c>
      <c r="V8" s="375" t="s">
        <v>19</v>
      </c>
      <c r="W8" s="373" t="s">
        <v>20</v>
      </c>
      <c r="X8" s="372" t="s">
        <v>19</v>
      </c>
      <c r="Y8" s="374" t="s">
        <v>20</v>
      </c>
      <c r="Z8" s="375" t="s">
        <v>19</v>
      </c>
      <c r="AA8" s="376" t="s">
        <v>21</v>
      </c>
      <c r="AB8" s="377" t="s">
        <v>22</v>
      </c>
    </row>
    <row r="9" spans="1:28" ht="16.5" thickBot="1" x14ac:dyDescent="0.25">
      <c r="A9" s="362"/>
      <c r="B9" s="378"/>
      <c r="C9" s="379"/>
      <c r="D9" s="380"/>
      <c r="E9" s="381"/>
      <c r="F9" s="380"/>
      <c r="G9" s="381"/>
      <c r="H9" s="380"/>
      <c r="I9" s="381"/>
      <c r="J9" s="380"/>
      <c r="K9" s="381"/>
      <c r="L9" s="380"/>
      <c r="M9" s="381"/>
      <c r="N9" s="380"/>
      <c r="O9" s="382"/>
      <c r="P9" s="380"/>
      <c r="Q9" s="381"/>
      <c r="R9" s="380"/>
      <c r="S9" s="382"/>
      <c r="T9" s="380"/>
      <c r="U9" s="382"/>
      <c r="V9" s="380"/>
      <c r="W9" s="381"/>
      <c r="X9" s="380"/>
      <c r="Y9" s="382"/>
      <c r="Z9" s="380"/>
      <c r="AA9" s="383"/>
      <c r="AB9" s="363"/>
    </row>
    <row r="10" spans="1:28" ht="16.5" thickTop="1" x14ac:dyDescent="0.2">
      <c r="A10" s="23">
        <v>1</v>
      </c>
      <c r="B10" s="430" t="s">
        <v>221</v>
      </c>
      <c r="C10" s="354" t="s">
        <v>168</v>
      </c>
      <c r="D10" s="350">
        <v>1</v>
      </c>
      <c r="E10" s="352">
        <v>26700</v>
      </c>
      <c r="F10" s="353">
        <v>3</v>
      </c>
      <c r="G10" s="355">
        <v>15506</v>
      </c>
      <c r="H10" s="350">
        <v>4</v>
      </c>
      <c r="I10" s="349">
        <v>4952</v>
      </c>
      <c r="J10" s="350">
        <v>3</v>
      </c>
      <c r="K10" s="349">
        <v>6004</v>
      </c>
      <c r="L10" s="342">
        <v>3</v>
      </c>
      <c r="M10" s="343">
        <v>5464</v>
      </c>
      <c r="N10" s="353">
        <v>1</v>
      </c>
      <c r="O10" s="349">
        <v>4321</v>
      </c>
      <c r="P10" s="342">
        <v>8</v>
      </c>
      <c r="Q10" s="343">
        <v>1082</v>
      </c>
      <c r="R10" s="353">
        <v>6</v>
      </c>
      <c r="S10" s="349">
        <v>1727</v>
      </c>
      <c r="T10" s="353">
        <v>5</v>
      </c>
      <c r="U10" s="349">
        <v>2982</v>
      </c>
      <c r="V10" s="353">
        <v>1</v>
      </c>
      <c r="W10" s="343">
        <v>9075</v>
      </c>
      <c r="X10" s="353">
        <v>6</v>
      </c>
      <c r="Y10" s="560">
        <v>11406</v>
      </c>
      <c r="Z10" s="357">
        <f t="shared" ref="Z10:Z52" si="0">D10+F10+H10+J10+L10+N10+P10+R10+T10+V10+X10</f>
        <v>41</v>
      </c>
      <c r="AA10" s="358">
        <f t="shared" ref="AA10:AA52" si="1">E10+G10+I10+K10+M10+O10+Q10+S10+U10+W10+Y10</f>
        <v>89219</v>
      </c>
      <c r="AB10" s="359">
        <v>1</v>
      </c>
    </row>
    <row r="11" spans="1:28" ht="15.75" x14ac:dyDescent="0.2">
      <c r="A11" s="23">
        <v>2</v>
      </c>
      <c r="B11" s="430" t="s">
        <v>175</v>
      </c>
      <c r="C11" s="354" t="s">
        <v>123</v>
      </c>
      <c r="D11" s="350">
        <v>4</v>
      </c>
      <c r="E11" s="352">
        <v>14539</v>
      </c>
      <c r="F11" s="353">
        <v>1</v>
      </c>
      <c r="G11" s="355">
        <v>20828</v>
      </c>
      <c r="H11" s="350">
        <v>4</v>
      </c>
      <c r="I11" s="349">
        <v>4516</v>
      </c>
      <c r="J11" s="350">
        <v>3</v>
      </c>
      <c r="K11" s="349">
        <v>6437</v>
      </c>
      <c r="L11" s="342">
        <v>8</v>
      </c>
      <c r="M11" s="343">
        <v>5979</v>
      </c>
      <c r="N11" s="353">
        <v>3</v>
      </c>
      <c r="O11" s="349">
        <v>4469</v>
      </c>
      <c r="P11" s="342">
        <v>4</v>
      </c>
      <c r="Q11" s="343">
        <v>3598</v>
      </c>
      <c r="R11" s="353">
        <v>4</v>
      </c>
      <c r="S11" s="349">
        <v>6854</v>
      </c>
      <c r="T11" s="353">
        <v>4</v>
      </c>
      <c r="U11" s="349">
        <v>8154</v>
      </c>
      <c r="V11" s="353">
        <v>6</v>
      </c>
      <c r="W11" s="343">
        <v>2017</v>
      </c>
      <c r="X11" s="353">
        <v>1</v>
      </c>
      <c r="Y11" s="561">
        <v>26685</v>
      </c>
      <c r="Z11" s="357">
        <f t="shared" si="0"/>
        <v>42</v>
      </c>
      <c r="AA11" s="358">
        <f t="shared" si="1"/>
        <v>104076</v>
      </c>
      <c r="AB11" s="359">
        <v>2</v>
      </c>
    </row>
    <row r="12" spans="1:28" ht="15.75" x14ac:dyDescent="0.2">
      <c r="A12" s="24">
        <v>3</v>
      </c>
      <c r="B12" s="430" t="s">
        <v>227</v>
      </c>
      <c r="C12" s="354" t="s">
        <v>25</v>
      </c>
      <c r="D12" s="350">
        <v>4</v>
      </c>
      <c r="E12" s="352">
        <v>17237</v>
      </c>
      <c r="F12" s="353">
        <v>3</v>
      </c>
      <c r="G12" s="355">
        <v>24627</v>
      </c>
      <c r="H12" s="350">
        <v>11</v>
      </c>
      <c r="I12" s="349">
        <v>3662</v>
      </c>
      <c r="J12" s="350">
        <v>12</v>
      </c>
      <c r="K12" s="349"/>
      <c r="L12" s="342">
        <v>3</v>
      </c>
      <c r="M12" s="343">
        <v>10146</v>
      </c>
      <c r="N12" s="353">
        <v>5</v>
      </c>
      <c r="O12" s="349">
        <v>2816</v>
      </c>
      <c r="P12" s="342">
        <v>1</v>
      </c>
      <c r="Q12" s="343">
        <v>10866</v>
      </c>
      <c r="R12" s="353">
        <v>1</v>
      </c>
      <c r="S12" s="349">
        <v>14845</v>
      </c>
      <c r="T12" s="353">
        <v>1</v>
      </c>
      <c r="U12" s="349">
        <v>14693</v>
      </c>
      <c r="V12" s="353">
        <v>2</v>
      </c>
      <c r="W12" s="343">
        <v>25630</v>
      </c>
      <c r="X12" s="353">
        <v>3</v>
      </c>
      <c r="Y12" s="561">
        <v>16776</v>
      </c>
      <c r="Z12" s="357">
        <f t="shared" si="0"/>
        <v>46</v>
      </c>
      <c r="AA12" s="358">
        <f t="shared" si="1"/>
        <v>141298</v>
      </c>
      <c r="AB12" s="360">
        <v>3</v>
      </c>
    </row>
    <row r="13" spans="1:28" ht="15.75" x14ac:dyDescent="0.2">
      <c r="A13" s="23">
        <v>4</v>
      </c>
      <c r="B13" s="430" t="s">
        <v>313</v>
      </c>
      <c r="C13" s="354" t="s">
        <v>123</v>
      </c>
      <c r="D13" s="350">
        <v>7</v>
      </c>
      <c r="E13" s="352">
        <v>12526</v>
      </c>
      <c r="F13" s="353">
        <v>1</v>
      </c>
      <c r="G13" s="355">
        <v>31916</v>
      </c>
      <c r="H13" s="350">
        <v>1</v>
      </c>
      <c r="I13" s="349">
        <v>8545</v>
      </c>
      <c r="J13" s="350">
        <v>1</v>
      </c>
      <c r="K13" s="349">
        <v>9532</v>
      </c>
      <c r="L13" s="342">
        <v>5</v>
      </c>
      <c r="M13" s="343">
        <v>5321</v>
      </c>
      <c r="N13" s="353">
        <v>3</v>
      </c>
      <c r="O13" s="349">
        <v>2690</v>
      </c>
      <c r="P13" s="342">
        <v>2</v>
      </c>
      <c r="Q13" s="343">
        <v>8446</v>
      </c>
      <c r="R13" s="353">
        <v>9</v>
      </c>
      <c r="S13" s="349">
        <v>1205</v>
      </c>
      <c r="T13" s="353">
        <v>8</v>
      </c>
      <c r="U13" s="349">
        <v>1804</v>
      </c>
      <c r="V13" s="353">
        <v>6</v>
      </c>
      <c r="W13" s="343">
        <v>2194</v>
      </c>
      <c r="X13" s="353">
        <v>3</v>
      </c>
      <c r="Y13" s="561">
        <v>13646</v>
      </c>
      <c r="Z13" s="357">
        <f t="shared" si="0"/>
        <v>46</v>
      </c>
      <c r="AA13" s="358">
        <f t="shared" si="1"/>
        <v>97825</v>
      </c>
      <c r="AB13" s="359">
        <v>4</v>
      </c>
    </row>
    <row r="14" spans="1:28" ht="15.75" x14ac:dyDescent="0.2">
      <c r="A14" s="23">
        <v>5</v>
      </c>
      <c r="B14" s="430" t="s">
        <v>228</v>
      </c>
      <c r="C14" s="354" t="s">
        <v>182</v>
      </c>
      <c r="D14" s="350">
        <v>5</v>
      </c>
      <c r="E14" s="352">
        <v>13828</v>
      </c>
      <c r="F14" s="353">
        <v>2</v>
      </c>
      <c r="G14" s="355">
        <v>11104</v>
      </c>
      <c r="H14" s="350">
        <v>2</v>
      </c>
      <c r="I14" s="349">
        <v>5844</v>
      </c>
      <c r="J14" s="350">
        <v>3</v>
      </c>
      <c r="K14" s="349">
        <v>6248</v>
      </c>
      <c r="L14" s="342">
        <v>1</v>
      </c>
      <c r="M14" s="343">
        <v>13684</v>
      </c>
      <c r="N14" s="353">
        <v>5</v>
      </c>
      <c r="O14" s="349">
        <v>3645</v>
      </c>
      <c r="P14" s="342">
        <v>7</v>
      </c>
      <c r="Q14" s="343">
        <v>2413</v>
      </c>
      <c r="R14" s="353">
        <v>2</v>
      </c>
      <c r="S14" s="349">
        <v>13363</v>
      </c>
      <c r="T14" s="353">
        <v>11</v>
      </c>
      <c r="U14" s="349">
        <v>461</v>
      </c>
      <c r="V14" s="353">
        <v>5</v>
      </c>
      <c r="W14" s="343">
        <v>2294</v>
      </c>
      <c r="X14" s="353">
        <v>4</v>
      </c>
      <c r="Y14" s="561">
        <v>3530</v>
      </c>
      <c r="Z14" s="357">
        <f t="shared" si="0"/>
        <v>47</v>
      </c>
      <c r="AA14" s="358">
        <f t="shared" si="1"/>
        <v>76414</v>
      </c>
      <c r="AB14" s="359">
        <v>5</v>
      </c>
    </row>
    <row r="15" spans="1:28" ht="15.75" x14ac:dyDescent="0.2">
      <c r="A15" s="23">
        <v>6</v>
      </c>
      <c r="B15" s="430" t="s">
        <v>178</v>
      </c>
      <c r="C15" s="354" t="s">
        <v>168</v>
      </c>
      <c r="D15" s="350">
        <v>6</v>
      </c>
      <c r="E15" s="352">
        <v>12749</v>
      </c>
      <c r="F15" s="353">
        <v>5</v>
      </c>
      <c r="G15" s="355">
        <v>21998</v>
      </c>
      <c r="H15" s="350">
        <v>9</v>
      </c>
      <c r="I15" s="349">
        <v>3418</v>
      </c>
      <c r="J15" s="350">
        <v>1</v>
      </c>
      <c r="K15" s="349">
        <v>8212</v>
      </c>
      <c r="L15" s="342">
        <v>4</v>
      </c>
      <c r="M15" s="343">
        <v>9668</v>
      </c>
      <c r="N15" s="353">
        <v>8</v>
      </c>
      <c r="O15" s="349">
        <v>707</v>
      </c>
      <c r="P15" s="342">
        <v>8</v>
      </c>
      <c r="Q15" s="343">
        <v>1953</v>
      </c>
      <c r="R15" s="353">
        <v>3</v>
      </c>
      <c r="S15" s="349">
        <v>9342</v>
      </c>
      <c r="T15" s="353">
        <v>3</v>
      </c>
      <c r="U15" s="349">
        <v>12378</v>
      </c>
      <c r="V15" s="353">
        <v>1</v>
      </c>
      <c r="W15" s="343">
        <v>94571</v>
      </c>
      <c r="X15" s="353">
        <v>2</v>
      </c>
      <c r="Y15" s="561">
        <v>18014</v>
      </c>
      <c r="Z15" s="357">
        <f t="shared" si="0"/>
        <v>50</v>
      </c>
      <c r="AA15" s="358">
        <f t="shared" si="1"/>
        <v>193010</v>
      </c>
      <c r="AB15" s="359">
        <v>6</v>
      </c>
    </row>
    <row r="16" spans="1:28" ht="15.75" x14ac:dyDescent="0.2">
      <c r="A16" s="24">
        <v>7</v>
      </c>
      <c r="B16" s="430" t="s">
        <v>177</v>
      </c>
      <c r="C16" s="354" t="s">
        <v>123</v>
      </c>
      <c r="D16" s="350">
        <v>5</v>
      </c>
      <c r="E16" s="352">
        <v>17222</v>
      </c>
      <c r="F16" s="353">
        <v>7</v>
      </c>
      <c r="G16" s="355">
        <v>7715</v>
      </c>
      <c r="H16" s="350">
        <v>8</v>
      </c>
      <c r="I16" s="349">
        <v>4167</v>
      </c>
      <c r="J16" s="350">
        <v>2</v>
      </c>
      <c r="K16" s="349">
        <v>8692</v>
      </c>
      <c r="L16" s="342">
        <v>1</v>
      </c>
      <c r="M16" s="343">
        <v>22167</v>
      </c>
      <c r="N16" s="353">
        <v>2</v>
      </c>
      <c r="O16" s="349">
        <v>5501</v>
      </c>
      <c r="P16" s="342">
        <v>9</v>
      </c>
      <c r="Q16" s="343">
        <v>98</v>
      </c>
      <c r="R16" s="353">
        <v>2</v>
      </c>
      <c r="S16" s="349">
        <v>10424</v>
      </c>
      <c r="T16" s="353">
        <v>3</v>
      </c>
      <c r="U16" s="349">
        <v>4356</v>
      </c>
      <c r="V16" s="353">
        <v>6</v>
      </c>
      <c r="W16" s="343">
        <v>16907</v>
      </c>
      <c r="X16" s="353">
        <v>5</v>
      </c>
      <c r="Y16" s="561">
        <v>14501</v>
      </c>
      <c r="Z16" s="357">
        <f t="shared" si="0"/>
        <v>50</v>
      </c>
      <c r="AA16" s="358">
        <f t="shared" si="1"/>
        <v>111750</v>
      </c>
      <c r="AB16" s="359">
        <v>7</v>
      </c>
    </row>
    <row r="17" spans="1:28" ht="15.75" x14ac:dyDescent="0.2">
      <c r="A17" s="23">
        <v>8</v>
      </c>
      <c r="B17" s="430" t="s">
        <v>179</v>
      </c>
      <c r="C17" s="354" t="s">
        <v>168</v>
      </c>
      <c r="D17" s="350">
        <v>3</v>
      </c>
      <c r="E17" s="352">
        <v>15409</v>
      </c>
      <c r="F17" s="353">
        <v>4</v>
      </c>
      <c r="G17" s="355">
        <v>9953</v>
      </c>
      <c r="H17" s="350">
        <v>6</v>
      </c>
      <c r="I17" s="349">
        <v>4478</v>
      </c>
      <c r="J17" s="350">
        <v>9</v>
      </c>
      <c r="K17" s="349">
        <v>4943</v>
      </c>
      <c r="L17" s="342">
        <v>2</v>
      </c>
      <c r="M17" s="343">
        <v>12210</v>
      </c>
      <c r="N17" s="353">
        <v>7</v>
      </c>
      <c r="O17" s="349">
        <v>2444</v>
      </c>
      <c r="P17" s="342">
        <v>7</v>
      </c>
      <c r="Q17" s="343">
        <v>220</v>
      </c>
      <c r="R17" s="353">
        <v>6</v>
      </c>
      <c r="S17" s="349">
        <v>6022</v>
      </c>
      <c r="T17" s="353">
        <v>2</v>
      </c>
      <c r="U17" s="349">
        <v>11281</v>
      </c>
      <c r="V17" s="353">
        <v>1</v>
      </c>
      <c r="W17" s="343">
        <v>37292</v>
      </c>
      <c r="X17" s="353">
        <v>4</v>
      </c>
      <c r="Y17" s="561">
        <v>9677</v>
      </c>
      <c r="Z17" s="357">
        <f t="shared" si="0"/>
        <v>51</v>
      </c>
      <c r="AA17" s="358">
        <f t="shared" si="1"/>
        <v>113929</v>
      </c>
      <c r="AB17" s="360">
        <v>8</v>
      </c>
    </row>
    <row r="18" spans="1:28" ht="15.75" x14ac:dyDescent="0.2">
      <c r="A18" s="23">
        <v>9</v>
      </c>
      <c r="B18" s="430" t="s">
        <v>184</v>
      </c>
      <c r="C18" s="354" t="s">
        <v>185</v>
      </c>
      <c r="D18" s="350">
        <v>2</v>
      </c>
      <c r="E18" s="352">
        <v>20971</v>
      </c>
      <c r="F18" s="353">
        <v>5</v>
      </c>
      <c r="G18" s="355">
        <v>12833</v>
      </c>
      <c r="H18" s="350">
        <v>7</v>
      </c>
      <c r="I18" s="349">
        <v>4340</v>
      </c>
      <c r="J18" s="350">
        <v>8</v>
      </c>
      <c r="K18" s="349">
        <v>4645</v>
      </c>
      <c r="L18" s="342">
        <v>5</v>
      </c>
      <c r="M18" s="343">
        <v>7594</v>
      </c>
      <c r="N18" s="353">
        <v>2</v>
      </c>
      <c r="O18" s="349">
        <v>2747</v>
      </c>
      <c r="P18" s="342">
        <v>2</v>
      </c>
      <c r="Q18" s="343">
        <v>6890</v>
      </c>
      <c r="R18" s="353">
        <v>7</v>
      </c>
      <c r="S18" s="349">
        <v>2127</v>
      </c>
      <c r="T18" s="353">
        <v>2</v>
      </c>
      <c r="U18" s="349">
        <v>14232</v>
      </c>
      <c r="V18" s="353">
        <v>4</v>
      </c>
      <c r="W18" s="343">
        <v>3446</v>
      </c>
      <c r="X18" s="353">
        <v>11</v>
      </c>
      <c r="Y18" s="561">
        <v>504</v>
      </c>
      <c r="Z18" s="357">
        <f t="shared" si="0"/>
        <v>55</v>
      </c>
      <c r="AA18" s="358">
        <f t="shared" si="1"/>
        <v>80329</v>
      </c>
      <c r="AB18" s="359">
        <v>9</v>
      </c>
    </row>
    <row r="19" spans="1:28" ht="15.75" x14ac:dyDescent="0.2">
      <c r="A19" s="23">
        <v>10</v>
      </c>
      <c r="B19" s="430" t="s">
        <v>180</v>
      </c>
      <c r="C19" s="354" t="s">
        <v>182</v>
      </c>
      <c r="D19" s="350">
        <v>9</v>
      </c>
      <c r="E19" s="352">
        <v>10137</v>
      </c>
      <c r="F19" s="353">
        <v>2</v>
      </c>
      <c r="G19" s="355">
        <v>16997</v>
      </c>
      <c r="H19" s="350">
        <v>4</v>
      </c>
      <c r="I19" s="349">
        <v>4980</v>
      </c>
      <c r="J19" s="350">
        <v>9</v>
      </c>
      <c r="K19" s="349">
        <v>4120</v>
      </c>
      <c r="L19" s="342">
        <v>8</v>
      </c>
      <c r="M19" s="343">
        <v>5324</v>
      </c>
      <c r="N19" s="353">
        <v>6</v>
      </c>
      <c r="O19" s="349">
        <v>1068</v>
      </c>
      <c r="P19" s="342">
        <v>5</v>
      </c>
      <c r="Q19" s="343">
        <v>1363</v>
      </c>
      <c r="R19" s="353">
        <v>5</v>
      </c>
      <c r="S19" s="349">
        <v>6127</v>
      </c>
      <c r="T19" s="353">
        <v>1</v>
      </c>
      <c r="U19" s="349">
        <v>36775</v>
      </c>
      <c r="V19" s="353">
        <v>5</v>
      </c>
      <c r="W19" s="343">
        <v>18203</v>
      </c>
      <c r="X19" s="353">
        <v>2</v>
      </c>
      <c r="Y19" s="561">
        <v>18899</v>
      </c>
      <c r="Z19" s="357">
        <f t="shared" si="0"/>
        <v>56</v>
      </c>
      <c r="AA19" s="358">
        <f t="shared" si="1"/>
        <v>123993</v>
      </c>
      <c r="AB19" s="359">
        <v>10</v>
      </c>
    </row>
    <row r="20" spans="1:28" ht="15.75" x14ac:dyDescent="0.2">
      <c r="A20" s="24">
        <v>11</v>
      </c>
      <c r="B20" s="438" t="s">
        <v>35</v>
      </c>
      <c r="C20" s="354" t="s">
        <v>185</v>
      </c>
      <c r="D20" s="350">
        <v>1</v>
      </c>
      <c r="E20" s="352">
        <v>20344</v>
      </c>
      <c r="F20" s="353">
        <v>3</v>
      </c>
      <c r="G20" s="355">
        <v>10101</v>
      </c>
      <c r="H20" s="350">
        <v>1</v>
      </c>
      <c r="I20" s="349">
        <v>7216</v>
      </c>
      <c r="J20" s="350">
        <v>1</v>
      </c>
      <c r="K20" s="349">
        <v>8927</v>
      </c>
      <c r="L20" s="342">
        <v>12</v>
      </c>
      <c r="M20" s="343"/>
      <c r="N20" s="353">
        <v>4</v>
      </c>
      <c r="O20" s="349">
        <v>3954</v>
      </c>
      <c r="P20" s="342">
        <v>1</v>
      </c>
      <c r="Q20" s="343">
        <v>8441</v>
      </c>
      <c r="R20" s="353">
        <v>12</v>
      </c>
      <c r="S20" s="349"/>
      <c r="T20" s="353">
        <v>12</v>
      </c>
      <c r="U20" s="349"/>
      <c r="V20" s="353">
        <v>4</v>
      </c>
      <c r="W20" s="343">
        <v>8857</v>
      </c>
      <c r="X20" s="353">
        <v>5</v>
      </c>
      <c r="Y20" s="561">
        <v>8289</v>
      </c>
      <c r="Z20" s="357">
        <f t="shared" si="0"/>
        <v>56</v>
      </c>
      <c r="AA20" s="358">
        <f t="shared" si="1"/>
        <v>76129</v>
      </c>
      <c r="AB20" s="359">
        <v>11</v>
      </c>
    </row>
    <row r="21" spans="1:28" ht="15.75" x14ac:dyDescent="0.2">
      <c r="A21" s="23">
        <v>12</v>
      </c>
      <c r="B21" s="430" t="s">
        <v>320</v>
      </c>
      <c r="C21" s="354" t="s">
        <v>172</v>
      </c>
      <c r="D21" s="350">
        <v>4</v>
      </c>
      <c r="E21" s="352">
        <v>14854</v>
      </c>
      <c r="F21" s="353">
        <v>1</v>
      </c>
      <c r="G21" s="355">
        <v>11141</v>
      </c>
      <c r="H21" s="350">
        <v>7</v>
      </c>
      <c r="I21" s="349">
        <v>4237</v>
      </c>
      <c r="J21" s="350">
        <v>2</v>
      </c>
      <c r="K21" s="349">
        <v>6780</v>
      </c>
      <c r="L21" s="342">
        <v>7</v>
      </c>
      <c r="M21" s="343">
        <v>4370</v>
      </c>
      <c r="N21" s="353">
        <v>8</v>
      </c>
      <c r="O21" s="349">
        <v>2374</v>
      </c>
      <c r="P21" s="342">
        <v>9</v>
      </c>
      <c r="Q21" s="343">
        <v>1700</v>
      </c>
      <c r="R21" s="353">
        <v>5</v>
      </c>
      <c r="S21" s="349">
        <v>2485</v>
      </c>
      <c r="T21" s="353">
        <v>9</v>
      </c>
      <c r="U21" s="349">
        <v>2276</v>
      </c>
      <c r="V21" s="353">
        <v>4</v>
      </c>
      <c r="W21" s="343">
        <v>18957</v>
      </c>
      <c r="X21" s="353">
        <v>1</v>
      </c>
      <c r="Y21" s="561">
        <v>33753</v>
      </c>
      <c r="Z21" s="357">
        <f t="shared" si="0"/>
        <v>57</v>
      </c>
      <c r="AA21" s="358">
        <f t="shared" si="1"/>
        <v>102927</v>
      </c>
      <c r="AB21" s="359">
        <v>12</v>
      </c>
    </row>
    <row r="22" spans="1:28" ht="15.75" x14ac:dyDescent="0.2">
      <c r="A22" s="23">
        <v>13</v>
      </c>
      <c r="B22" s="430" t="s">
        <v>176</v>
      </c>
      <c r="C22" s="354" t="s">
        <v>25</v>
      </c>
      <c r="D22" s="350">
        <v>2</v>
      </c>
      <c r="E22" s="352">
        <v>17904</v>
      </c>
      <c r="F22" s="353">
        <v>3</v>
      </c>
      <c r="G22" s="355">
        <v>13656</v>
      </c>
      <c r="H22" s="350">
        <v>9</v>
      </c>
      <c r="I22" s="349">
        <v>3828</v>
      </c>
      <c r="J22" s="350">
        <v>6</v>
      </c>
      <c r="K22" s="349">
        <v>4887</v>
      </c>
      <c r="L22" s="342">
        <v>4</v>
      </c>
      <c r="M22" s="343">
        <v>5451</v>
      </c>
      <c r="N22" s="353">
        <v>4</v>
      </c>
      <c r="O22" s="349">
        <v>2261</v>
      </c>
      <c r="P22" s="342">
        <v>3</v>
      </c>
      <c r="Q22" s="343">
        <v>7741</v>
      </c>
      <c r="R22" s="353">
        <v>7</v>
      </c>
      <c r="S22" s="349">
        <v>4706</v>
      </c>
      <c r="T22" s="353">
        <v>7</v>
      </c>
      <c r="U22" s="349">
        <v>4244</v>
      </c>
      <c r="V22" s="353">
        <v>9</v>
      </c>
      <c r="W22" s="343">
        <v>1467</v>
      </c>
      <c r="X22" s="353">
        <v>3</v>
      </c>
      <c r="Y22" s="561">
        <v>10020</v>
      </c>
      <c r="Z22" s="357">
        <f t="shared" si="0"/>
        <v>57</v>
      </c>
      <c r="AA22" s="358">
        <f t="shared" si="1"/>
        <v>76165</v>
      </c>
      <c r="AB22" s="360">
        <v>13</v>
      </c>
    </row>
    <row r="23" spans="1:28" ht="15.75" x14ac:dyDescent="0.2">
      <c r="A23" s="23">
        <v>14</v>
      </c>
      <c r="B23" s="430" t="s">
        <v>193</v>
      </c>
      <c r="C23" s="354" t="s">
        <v>171</v>
      </c>
      <c r="D23" s="350">
        <v>2</v>
      </c>
      <c r="E23" s="352">
        <v>15365</v>
      </c>
      <c r="F23" s="353">
        <v>6</v>
      </c>
      <c r="G23" s="355">
        <v>20190</v>
      </c>
      <c r="H23" s="350">
        <v>3</v>
      </c>
      <c r="I23" s="349">
        <v>6517</v>
      </c>
      <c r="J23" s="350">
        <v>4</v>
      </c>
      <c r="K23" s="349">
        <v>5341</v>
      </c>
      <c r="L23" s="342">
        <v>6</v>
      </c>
      <c r="M23" s="343">
        <v>4558</v>
      </c>
      <c r="N23" s="353">
        <v>7</v>
      </c>
      <c r="O23" s="349">
        <v>972</v>
      </c>
      <c r="P23" s="342">
        <v>5</v>
      </c>
      <c r="Q23" s="343">
        <v>2617</v>
      </c>
      <c r="R23" s="353">
        <v>4</v>
      </c>
      <c r="S23" s="349">
        <v>3952</v>
      </c>
      <c r="T23" s="353">
        <v>9</v>
      </c>
      <c r="U23" s="349"/>
      <c r="V23" s="353">
        <v>5</v>
      </c>
      <c r="W23" s="343">
        <v>2882</v>
      </c>
      <c r="X23" s="353">
        <v>7</v>
      </c>
      <c r="Y23" s="561">
        <v>3720</v>
      </c>
      <c r="Z23" s="357">
        <f t="shared" si="0"/>
        <v>58</v>
      </c>
      <c r="AA23" s="358">
        <f t="shared" si="1"/>
        <v>66114</v>
      </c>
      <c r="AB23" s="359">
        <v>14</v>
      </c>
    </row>
    <row r="24" spans="1:28" ht="15.75" x14ac:dyDescent="0.2">
      <c r="A24" s="24">
        <v>15</v>
      </c>
      <c r="B24" s="430" t="s">
        <v>183</v>
      </c>
      <c r="C24" s="354" t="s">
        <v>185</v>
      </c>
      <c r="D24" s="350">
        <v>1</v>
      </c>
      <c r="E24" s="352">
        <v>15753</v>
      </c>
      <c r="F24" s="353">
        <v>8</v>
      </c>
      <c r="G24" s="355">
        <v>16889</v>
      </c>
      <c r="H24" s="350">
        <v>12</v>
      </c>
      <c r="I24" s="349"/>
      <c r="J24" s="350">
        <v>12</v>
      </c>
      <c r="K24" s="349"/>
      <c r="L24" s="342">
        <v>7</v>
      </c>
      <c r="M24" s="343">
        <v>7331</v>
      </c>
      <c r="N24" s="353">
        <v>1</v>
      </c>
      <c r="O24" s="349">
        <v>10851</v>
      </c>
      <c r="P24" s="342">
        <v>1</v>
      </c>
      <c r="Q24" s="343">
        <v>8748</v>
      </c>
      <c r="R24" s="353">
        <v>3</v>
      </c>
      <c r="S24" s="349">
        <v>4217</v>
      </c>
      <c r="T24" s="353">
        <v>4</v>
      </c>
      <c r="U24" s="349">
        <v>3823</v>
      </c>
      <c r="V24" s="353">
        <v>3</v>
      </c>
      <c r="W24" s="343">
        <v>20208</v>
      </c>
      <c r="X24" s="353">
        <v>7</v>
      </c>
      <c r="Y24" s="561">
        <v>8749</v>
      </c>
      <c r="Z24" s="357">
        <f t="shared" si="0"/>
        <v>59</v>
      </c>
      <c r="AA24" s="358">
        <f t="shared" si="1"/>
        <v>96569</v>
      </c>
      <c r="AB24" s="359">
        <v>15</v>
      </c>
    </row>
    <row r="25" spans="1:28" ht="15.75" x14ac:dyDescent="0.2">
      <c r="A25" s="23">
        <v>16</v>
      </c>
      <c r="B25" s="430" t="s">
        <v>181</v>
      </c>
      <c r="C25" s="354" t="s">
        <v>182</v>
      </c>
      <c r="D25" s="350">
        <v>5</v>
      </c>
      <c r="E25" s="352">
        <v>13067</v>
      </c>
      <c r="F25" s="353">
        <v>2</v>
      </c>
      <c r="G25" s="355">
        <v>26068</v>
      </c>
      <c r="H25" s="350">
        <v>5</v>
      </c>
      <c r="I25" s="349">
        <v>4853</v>
      </c>
      <c r="J25" s="350">
        <v>7</v>
      </c>
      <c r="K25" s="349">
        <v>4745</v>
      </c>
      <c r="L25" s="342">
        <v>9</v>
      </c>
      <c r="M25" s="343">
        <v>1853</v>
      </c>
      <c r="N25" s="353">
        <v>6</v>
      </c>
      <c r="O25" s="349">
        <v>726</v>
      </c>
      <c r="P25" s="342">
        <v>6</v>
      </c>
      <c r="Q25" s="343">
        <v>1388</v>
      </c>
      <c r="R25" s="353">
        <v>2</v>
      </c>
      <c r="S25" s="349">
        <v>4665</v>
      </c>
      <c r="T25" s="353">
        <v>6</v>
      </c>
      <c r="U25" s="349">
        <v>7547</v>
      </c>
      <c r="V25" s="353">
        <v>8</v>
      </c>
      <c r="W25" s="343">
        <v>1711</v>
      </c>
      <c r="X25" s="353">
        <v>4</v>
      </c>
      <c r="Y25" s="561">
        <v>16287</v>
      </c>
      <c r="Z25" s="357">
        <f t="shared" si="0"/>
        <v>60</v>
      </c>
      <c r="AA25" s="358">
        <f t="shared" si="1"/>
        <v>82910</v>
      </c>
      <c r="AB25" s="359">
        <v>16</v>
      </c>
    </row>
    <row r="26" spans="1:28" ht="15.75" x14ac:dyDescent="0.2">
      <c r="A26" s="23">
        <v>17</v>
      </c>
      <c r="B26" s="430" t="s">
        <v>190</v>
      </c>
      <c r="C26" s="354" t="s">
        <v>170</v>
      </c>
      <c r="D26" s="350">
        <v>3</v>
      </c>
      <c r="E26" s="352">
        <v>19779</v>
      </c>
      <c r="F26" s="353">
        <v>5</v>
      </c>
      <c r="G26" s="355">
        <v>9571</v>
      </c>
      <c r="H26" s="350">
        <v>9</v>
      </c>
      <c r="I26" s="349">
        <v>4143</v>
      </c>
      <c r="J26" s="350">
        <v>7</v>
      </c>
      <c r="K26" s="349">
        <v>5637</v>
      </c>
      <c r="L26" s="342">
        <v>2</v>
      </c>
      <c r="M26" s="343">
        <v>14305</v>
      </c>
      <c r="N26" s="353">
        <v>3</v>
      </c>
      <c r="O26" s="349">
        <v>4375</v>
      </c>
      <c r="P26" s="342">
        <v>6</v>
      </c>
      <c r="Q26" s="343">
        <v>2529</v>
      </c>
      <c r="R26" s="353">
        <v>11</v>
      </c>
      <c r="S26" s="349">
        <v>697</v>
      </c>
      <c r="T26" s="353">
        <v>7</v>
      </c>
      <c r="U26" s="349">
        <v>5026</v>
      </c>
      <c r="V26" s="353">
        <v>7</v>
      </c>
      <c r="W26" s="343">
        <v>8695</v>
      </c>
      <c r="X26" s="353">
        <v>11</v>
      </c>
      <c r="Y26" s="561">
        <v>1128</v>
      </c>
      <c r="Z26" s="357">
        <f t="shared" si="0"/>
        <v>71</v>
      </c>
      <c r="AA26" s="358">
        <f t="shared" si="1"/>
        <v>75885</v>
      </c>
      <c r="AB26" s="359">
        <v>17</v>
      </c>
    </row>
    <row r="27" spans="1:28" ht="15.75" x14ac:dyDescent="0.2">
      <c r="A27" s="23">
        <v>18</v>
      </c>
      <c r="B27" s="430" t="s">
        <v>316</v>
      </c>
      <c r="C27" s="354" t="s">
        <v>311</v>
      </c>
      <c r="D27" s="350">
        <v>9</v>
      </c>
      <c r="E27" s="352">
        <v>9944</v>
      </c>
      <c r="F27" s="353">
        <v>9</v>
      </c>
      <c r="G27" s="355">
        <v>8966</v>
      </c>
      <c r="H27" s="350">
        <v>2</v>
      </c>
      <c r="I27" s="349">
        <v>6530</v>
      </c>
      <c r="J27" s="350">
        <v>5</v>
      </c>
      <c r="K27" s="349">
        <v>5310</v>
      </c>
      <c r="L27" s="342">
        <v>9</v>
      </c>
      <c r="M27" s="343">
        <v>4298</v>
      </c>
      <c r="N27" s="353">
        <v>11</v>
      </c>
      <c r="O27" s="349">
        <v>815</v>
      </c>
      <c r="P27" s="342">
        <v>3</v>
      </c>
      <c r="Q27" s="343">
        <v>3031</v>
      </c>
      <c r="R27" s="353">
        <v>10</v>
      </c>
      <c r="S27" s="349">
        <v>1011</v>
      </c>
      <c r="T27" s="353">
        <v>10</v>
      </c>
      <c r="U27" s="349">
        <v>570</v>
      </c>
      <c r="V27" s="353">
        <v>2</v>
      </c>
      <c r="W27" s="343">
        <v>17669</v>
      </c>
      <c r="X27" s="353">
        <v>2</v>
      </c>
      <c r="Y27" s="561">
        <v>22952</v>
      </c>
      <c r="Z27" s="357">
        <f t="shared" si="0"/>
        <v>72</v>
      </c>
      <c r="AA27" s="358">
        <f t="shared" si="1"/>
        <v>81096</v>
      </c>
      <c r="AB27" s="360">
        <v>18</v>
      </c>
    </row>
    <row r="28" spans="1:28" ht="15.75" x14ac:dyDescent="0.2">
      <c r="A28" s="24">
        <v>19</v>
      </c>
      <c r="B28" s="430" t="s">
        <v>192</v>
      </c>
      <c r="C28" s="354" t="s">
        <v>171</v>
      </c>
      <c r="D28" s="350">
        <v>11</v>
      </c>
      <c r="E28" s="352">
        <v>3193</v>
      </c>
      <c r="F28" s="353">
        <v>8</v>
      </c>
      <c r="G28" s="355">
        <v>6929</v>
      </c>
      <c r="H28" s="350">
        <v>10</v>
      </c>
      <c r="I28" s="349">
        <v>3191</v>
      </c>
      <c r="J28" s="350">
        <v>10</v>
      </c>
      <c r="K28" s="349">
        <v>2937</v>
      </c>
      <c r="L28" s="342">
        <v>6</v>
      </c>
      <c r="M28" s="343">
        <v>6989</v>
      </c>
      <c r="N28" s="353">
        <v>4</v>
      </c>
      <c r="O28" s="349">
        <v>4321</v>
      </c>
      <c r="P28" s="342">
        <v>5</v>
      </c>
      <c r="Q28" s="343">
        <v>5245</v>
      </c>
      <c r="R28" s="353">
        <v>1</v>
      </c>
      <c r="S28" s="349">
        <v>11256</v>
      </c>
      <c r="T28" s="353">
        <v>3</v>
      </c>
      <c r="U28" s="349">
        <v>10833</v>
      </c>
      <c r="V28" s="353">
        <v>8</v>
      </c>
      <c r="W28" s="343">
        <v>2437</v>
      </c>
      <c r="X28" s="353">
        <v>8</v>
      </c>
      <c r="Y28" s="561">
        <v>1160</v>
      </c>
      <c r="Z28" s="357">
        <f t="shared" si="0"/>
        <v>74</v>
      </c>
      <c r="AA28" s="358">
        <f t="shared" si="1"/>
        <v>58491</v>
      </c>
      <c r="AB28" s="359">
        <v>19</v>
      </c>
    </row>
    <row r="29" spans="1:28" ht="15.75" x14ac:dyDescent="0.2">
      <c r="A29" s="23">
        <v>20</v>
      </c>
      <c r="B29" s="430" t="s">
        <v>220</v>
      </c>
      <c r="C29" s="354" t="s">
        <v>98</v>
      </c>
      <c r="D29" s="350">
        <v>9</v>
      </c>
      <c r="E29" s="352">
        <v>7078</v>
      </c>
      <c r="F29" s="353">
        <v>10</v>
      </c>
      <c r="G29" s="355">
        <v>4783</v>
      </c>
      <c r="H29" s="350">
        <v>5</v>
      </c>
      <c r="I29" s="349">
        <v>4519</v>
      </c>
      <c r="J29" s="350">
        <v>8</v>
      </c>
      <c r="K29" s="349">
        <v>4426</v>
      </c>
      <c r="L29" s="342">
        <v>2</v>
      </c>
      <c r="M29" s="343">
        <v>7351</v>
      </c>
      <c r="N29" s="353">
        <v>2</v>
      </c>
      <c r="O29" s="349">
        <v>5551</v>
      </c>
      <c r="P29" s="342">
        <v>4</v>
      </c>
      <c r="Q29" s="343">
        <v>2703</v>
      </c>
      <c r="R29" s="353">
        <v>3</v>
      </c>
      <c r="S29" s="349">
        <v>9508</v>
      </c>
      <c r="T29" s="353">
        <v>8</v>
      </c>
      <c r="U29" s="349">
        <v>4324</v>
      </c>
      <c r="V29" s="353">
        <v>12</v>
      </c>
      <c r="W29" s="343"/>
      <c r="X29" s="353">
        <v>12</v>
      </c>
      <c r="Y29" s="561"/>
      <c r="Z29" s="357">
        <f t="shared" si="0"/>
        <v>75</v>
      </c>
      <c r="AA29" s="358">
        <f t="shared" si="1"/>
        <v>50243</v>
      </c>
      <c r="AB29" s="359">
        <v>20</v>
      </c>
    </row>
    <row r="30" spans="1:28" ht="15.75" x14ac:dyDescent="0.2">
      <c r="A30" s="23">
        <v>21</v>
      </c>
      <c r="B30" s="430" t="s">
        <v>194</v>
      </c>
      <c r="C30" s="354" t="s">
        <v>171</v>
      </c>
      <c r="D30" s="350">
        <v>6</v>
      </c>
      <c r="E30" s="352">
        <v>17028</v>
      </c>
      <c r="F30" s="353">
        <v>7</v>
      </c>
      <c r="G30" s="355">
        <v>9929</v>
      </c>
      <c r="H30" s="350">
        <v>3</v>
      </c>
      <c r="I30" s="349">
        <v>4769</v>
      </c>
      <c r="J30" s="350">
        <v>4</v>
      </c>
      <c r="K30" s="349">
        <v>5692</v>
      </c>
      <c r="L30" s="342">
        <v>6</v>
      </c>
      <c r="M30" s="343">
        <v>9039</v>
      </c>
      <c r="N30" s="353">
        <v>12</v>
      </c>
      <c r="O30" s="349"/>
      <c r="P30" s="342">
        <v>6</v>
      </c>
      <c r="Q30" s="343">
        <v>856</v>
      </c>
      <c r="R30" s="353">
        <v>9</v>
      </c>
      <c r="S30" s="349">
        <v>1577</v>
      </c>
      <c r="T30" s="353">
        <v>5</v>
      </c>
      <c r="U30" s="349">
        <v>8090</v>
      </c>
      <c r="V30" s="353">
        <v>8</v>
      </c>
      <c r="W30" s="343">
        <v>419</v>
      </c>
      <c r="X30" s="353">
        <v>10</v>
      </c>
      <c r="Y30" s="561">
        <v>116</v>
      </c>
      <c r="Z30" s="357">
        <f t="shared" si="0"/>
        <v>76</v>
      </c>
      <c r="AA30" s="358">
        <f t="shared" si="1"/>
        <v>57515</v>
      </c>
      <c r="AB30" s="359">
        <v>21</v>
      </c>
    </row>
    <row r="31" spans="1:28" ht="15.75" x14ac:dyDescent="0.2">
      <c r="A31" s="23">
        <v>22</v>
      </c>
      <c r="B31" s="430" t="s">
        <v>222</v>
      </c>
      <c r="C31" s="354" t="s">
        <v>98</v>
      </c>
      <c r="D31" s="350">
        <v>8</v>
      </c>
      <c r="E31" s="352">
        <v>11974</v>
      </c>
      <c r="F31" s="353">
        <v>11</v>
      </c>
      <c r="G31" s="355">
        <v>4514</v>
      </c>
      <c r="H31" s="350">
        <v>8</v>
      </c>
      <c r="I31" s="349">
        <v>4213</v>
      </c>
      <c r="J31" s="350">
        <v>7</v>
      </c>
      <c r="K31" s="349">
        <v>4784</v>
      </c>
      <c r="L31" s="342">
        <v>3</v>
      </c>
      <c r="M31" s="343">
        <v>10655</v>
      </c>
      <c r="N31" s="353">
        <v>5</v>
      </c>
      <c r="O31" s="349">
        <v>2228</v>
      </c>
      <c r="P31" s="342">
        <v>4</v>
      </c>
      <c r="Q31" s="343">
        <v>5777</v>
      </c>
      <c r="R31" s="353">
        <v>10</v>
      </c>
      <c r="S31" s="349">
        <v>1349</v>
      </c>
      <c r="T31" s="353">
        <v>7</v>
      </c>
      <c r="U31" s="349">
        <v>2092</v>
      </c>
      <c r="V31" s="353">
        <v>9</v>
      </c>
      <c r="W31" s="343">
        <v>782</v>
      </c>
      <c r="X31" s="353">
        <v>5</v>
      </c>
      <c r="Y31" s="561">
        <v>2244</v>
      </c>
      <c r="Z31" s="357">
        <f t="shared" si="0"/>
        <v>77</v>
      </c>
      <c r="AA31" s="358">
        <f t="shared" si="1"/>
        <v>50612</v>
      </c>
      <c r="AB31" s="359">
        <v>22</v>
      </c>
    </row>
    <row r="32" spans="1:28" ht="15.75" x14ac:dyDescent="0.2">
      <c r="A32" s="24">
        <v>23</v>
      </c>
      <c r="B32" s="430" t="s">
        <v>195</v>
      </c>
      <c r="C32" s="354" t="s">
        <v>170</v>
      </c>
      <c r="D32" s="350">
        <v>11</v>
      </c>
      <c r="E32" s="352">
        <v>4968</v>
      </c>
      <c r="F32" s="353">
        <v>10</v>
      </c>
      <c r="G32" s="355">
        <v>11405</v>
      </c>
      <c r="H32" s="350">
        <v>3</v>
      </c>
      <c r="I32" s="349">
        <v>5359</v>
      </c>
      <c r="J32" s="350">
        <v>2</v>
      </c>
      <c r="K32" s="349">
        <v>7592</v>
      </c>
      <c r="L32" s="342">
        <v>7</v>
      </c>
      <c r="M32" s="343">
        <v>6283</v>
      </c>
      <c r="N32" s="353">
        <v>12</v>
      </c>
      <c r="O32" s="349"/>
      <c r="P32" s="342">
        <v>10</v>
      </c>
      <c r="Q32" s="343">
        <v>10</v>
      </c>
      <c r="R32" s="353">
        <v>8</v>
      </c>
      <c r="S32" s="349">
        <v>3602</v>
      </c>
      <c r="T32" s="353">
        <v>2</v>
      </c>
      <c r="U32" s="349">
        <v>5616</v>
      </c>
      <c r="V32" s="353">
        <v>7</v>
      </c>
      <c r="W32" s="343">
        <v>1773</v>
      </c>
      <c r="X32" s="353">
        <v>7</v>
      </c>
      <c r="Y32" s="561">
        <v>1358</v>
      </c>
      <c r="Z32" s="357">
        <f t="shared" si="0"/>
        <v>79</v>
      </c>
      <c r="AA32" s="358">
        <f t="shared" si="1"/>
        <v>47966</v>
      </c>
      <c r="AB32" s="360">
        <v>23</v>
      </c>
    </row>
    <row r="33" spans="1:28" ht="15.75" x14ac:dyDescent="0.2">
      <c r="A33" s="23">
        <v>24</v>
      </c>
      <c r="B33" s="430" t="s">
        <v>191</v>
      </c>
      <c r="C33" s="354" t="s">
        <v>170</v>
      </c>
      <c r="D33" s="350">
        <v>8</v>
      </c>
      <c r="E33" s="352">
        <v>12048</v>
      </c>
      <c r="F33" s="353">
        <v>6</v>
      </c>
      <c r="G33" s="355">
        <v>11009</v>
      </c>
      <c r="H33" s="350">
        <v>12</v>
      </c>
      <c r="I33" s="349"/>
      <c r="J33" s="350">
        <v>12</v>
      </c>
      <c r="K33" s="349"/>
      <c r="L33" s="342">
        <v>12</v>
      </c>
      <c r="M33" s="343"/>
      <c r="N33" s="353">
        <v>10</v>
      </c>
      <c r="O33" s="349">
        <v>869</v>
      </c>
      <c r="P33" s="342">
        <v>2</v>
      </c>
      <c r="Q33" s="343">
        <v>6200</v>
      </c>
      <c r="R33" s="353">
        <v>8</v>
      </c>
      <c r="S33" s="349">
        <v>1970</v>
      </c>
      <c r="T33" s="353">
        <v>5</v>
      </c>
      <c r="U33" s="349">
        <v>6075</v>
      </c>
      <c r="V33" s="353">
        <v>2</v>
      </c>
      <c r="W33" s="343">
        <v>8257</v>
      </c>
      <c r="X33" s="353">
        <v>8</v>
      </c>
      <c r="Y33" s="561">
        <v>11080</v>
      </c>
      <c r="Z33" s="357">
        <f t="shared" si="0"/>
        <v>85</v>
      </c>
      <c r="AA33" s="358">
        <f t="shared" si="1"/>
        <v>57508</v>
      </c>
      <c r="AB33" s="359">
        <v>24</v>
      </c>
    </row>
    <row r="34" spans="1:28" ht="15.75" x14ac:dyDescent="0.2">
      <c r="A34" s="23">
        <v>25</v>
      </c>
      <c r="B34" s="430" t="s">
        <v>319</v>
      </c>
      <c r="C34" s="354" t="s">
        <v>172</v>
      </c>
      <c r="D34" s="350">
        <v>11</v>
      </c>
      <c r="E34" s="352">
        <v>6023</v>
      </c>
      <c r="F34" s="353">
        <v>11</v>
      </c>
      <c r="G34" s="355">
        <v>9394</v>
      </c>
      <c r="H34" s="350">
        <v>1</v>
      </c>
      <c r="I34" s="349">
        <v>5883</v>
      </c>
      <c r="J34" s="350">
        <v>8</v>
      </c>
      <c r="K34" s="349">
        <v>5146</v>
      </c>
      <c r="L34" s="342">
        <v>11</v>
      </c>
      <c r="M34" s="343">
        <v>2702</v>
      </c>
      <c r="N34" s="353">
        <v>11</v>
      </c>
      <c r="O34" s="349">
        <v>0</v>
      </c>
      <c r="P34" s="342">
        <v>7</v>
      </c>
      <c r="Q34" s="343">
        <v>1254</v>
      </c>
      <c r="R34" s="353">
        <v>10</v>
      </c>
      <c r="S34" s="349">
        <v>523</v>
      </c>
      <c r="T34" s="353">
        <v>4</v>
      </c>
      <c r="U34" s="349">
        <v>10503</v>
      </c>
      <c r="V34" s="353">
        <v>3</v>
      </c>
      <c r="W34" s="343">
        <v>15670</v>
      </c>
      <c r="X34" s="353">
        <v>9</v>
      </c>
      <c r="Y34" s="561">
        <v>2053</v>
      </c>
      <c r="Z34" s="357">
        <f t="shared" si="0"/>
        <v>86</v>
      </c>
      <c r="AA34" s="358">
        <f t="shared" si="1"/>
        <v>59151</v>
      </c>
      <c r="AB34" s="359">
        <v>25</v>
      </c>
    </row>
    <row r="35" spans="1:28" ht="15.75" x14ac:dyDescent="0.2">
      <c r="A35" s="23">
        <v>26</v>
      </c>
      <c r="B35" s="430" t="s">
        <v>188</v>
      </c>
      <c r="C35" s="348" t="s">
        <v>25</v>
      </c>
      <c r="D35" s="350">
        <v>7</v>
      </c>
      <c r="E35" s="352">
        <v>12133</v>
      </c>
      <c r="F35" s="353">
        <v>12</v>
      </c>
      <c r="G35" s="355"/>
      <c r="H35" s="350">
        <v>5</v>
      </c>
      <c r="I35" s="349">
        <v>4342</v>
      </c>
      <c r="J35" s="350">
        <v>6</v>
      </c>
      <c r="K35" s="349">
        <v>4813</v>
      </c>
      <c r="L35" s="342">
        <v>9</v>
      </c>
      <c r="M35" s="343">
        <v>3808</v>
      </c>
      <c r="N35" s="353">
        <v>12</v>
      </c>
      <c r="O35" s="349"/>
      <c r="P35" s="342">
        <v>12</v>
      </c>
      <c r="Q35" s="343"/>
      <c r="R35" s="353">
        <v>1</v>
      </c>
      <c r="S35" s="349">
        <v>5038</v>
      </c>
      <c r="T35" s="353">
        <v>1</v>
      </c>
      <c r="U35" s="349">
        <v>6250</v>
      </c>
      <c r="V35" s="353">
        <v>9</v>
      </c>
      <c r="W35" s="343">
        <v>264</v>
      </c>
      <c r="X35" s="353">
        <v>12</v>
      </c>
      <c r="Y35" s="561"/>
      <c r="Z35" s="357">
        <f t="shared" si="0"/>
        <v>86</v>
      </c>
      <c r="AA35" s="358">
        <f t="shared" si="1"/>
        <v>36648</v>
      </c>
      <c r="AB35" s="359">
        <v>26</v>
      </c>
    </row>
    <row r="36" spans="1:28" ht="15.75" x14ac:dyDescent="0.2">
      <c r="A36" s="24">
        <v>27</v>
      </c>
      <c r="B36" s="430" t="s">
        <v>187</v>
      </c>
      <c r="C36" s="354" t="s">
        <v>312</v>
      </c>
      <c r="D36" s="350">
        <v>7</v>
      </c>
      <c r="E36" s="352">
        <v>15434</v>
      </c>
      <c r="F36" s="353">
        <v>9</v>
      </c>
      <c r="G36" s="355">
        <v>5216</v>
      </c>
      <c r="H36" s="350">
        <v>2</v>
      </c>
      <c r="I36" s="349">
        <v>5482</v>
      </c>
      <c r="J36" s="350">
        <v>5</v>
      </c>
      <c r="K36" s="349">
        <v>5681</v>
      </c>
      <c r="L36" s="342">
        <v>11</v>
      </c>
      <c r="M36" s="343">
        <v>1526</v>
      </c>
      <c r="N36" s="353">
        <v>9</v>
      </c>
      <c r="O36" s="349">
        <v>907</v>
      </c>
      <c r="P36" s="342">
        <v>10</v>
      </c>
      <c r="Q36" s="343">
        <v>675</v>
      </c>
      <c r="R36" s="353">
        <v>8</v>
      </c>
      <c r="S36" s="349">
        <v>1404</v>
      </c>
      <c r="T36" s="353">
        <v>6</v>
      </c>
      <c r="U36" s="349">
        <v>2102</v>
      </c>
      <c r="V36" s="353">
        <v>12</v>
      </c>
      <c r="W36" s="343"/>
      <c r="X36" s="353">
        <v>12</v>
      </c>
      <c r="Y36" s="561"/>
      <c r="Z36" s="357">
        <f t="shared" si="0"/>
        <v>91</v>
      </c>
      <c r="AA36" s="358">
        <f t="shared" si="1"/>
        <v>38427</v>
      </c>
      <c r="AB36" s="359">
        <v>27</v>
      </c>
    </row>
    <row r="37" spans="1:28" ht="15.75" x14ac:dyDescent="0.2">
      <c r="A37" s="23">
        <v>28</v>
      </c>
      <c r="B37" s="438" t="s">
        <v>186</v>
      </c>
      <c r="C37" s="348" t="s">
        <v>311</v>
      </c>
      <c r="D37" s="350">
        <v>6</v>
      </c>
      <c r="E37" s="352">
        <v>12890</v>
      </c>
      <c r="F37" s="353">
        <v>7</v>
      </c>
      <c r="G37" s="355">
        <v>19444</v>
      </c>
      <c r="H37" s="350">
        <v>10</v>
      </c>
      <c r="I37" s="349">
        <v>3409</v>
      </c>
      <c r="J37" s="350">
        <v>10</v>
      </c>
      <c r="K37" s="349">
        <v>3371</v>
      </c>
      <c r="L37" s="342">
        <v>10</v>
      </c>
      <c r="M37" s="343">
        <v>1596</v>
      </c>
      <c r="N37" s="353">
        <v>9</v>
      </c>
      <c r="O37" s="349">
        <v>372</v>
      </c>
      <c r="P37" s="342">
        <v>9</v>
      </c>
      <c r="Q37" s="343">
        <v>458</v>
      </c>
      <c r="R37" s="353">
        <v>11</v>
      </c>
      <c r="S37" s="349">
        <v>1183</v>
      </c>
      <c r="T37" s="353">
        <v>11</v>
      </c>
      <c r="U37" s="349">
        <v>387</v>
      </c>
      <c r="V37" s="353">
        <v>3</v>
      </c>
      <c r="W37" s="343">
        <v>6979</v>
      </c>
      <c r="X37" s="353">
        <v>6</v>
      </c>
      <c r="Y37" s="561">
        <v>1805</v>
      </c>
      <c r="Z37" s="357">
        <f t="shared" si="0"/>
        <v>92</v>
      </c>
      <c r="AA37" s="358">
        <f t="shared" si="1"/>
        <v>51894</v>
      </c>
      <c r="AB37" s="360">
        <v>28</v>
      </c>
    </row>
    <row r="38" spans="1:28" ht="15.75" x14ac:dyDescent="0.2">
      <c r="A38" s="23">
        <v>29</v>
      </c>
      <c r="B38" s="430" t="s">
        <v>856</v>
      </c>
      <c r="C38" s="348" t="s">
        <v>98</v>
      </c>
      <c r="D38" s="350">
        <v>12</v>
      </c>
      <c r="E38" s="352"/>
      <c r="F38" s="353">
        <v>12</v>
      </c>
      <c r="G38" s="355"/>
      <c r="H38" s="350">
        <v>12</v>
      </c>
      <c r="I38" s="349"/>
      <c r="J38" s="350">
        <v>12</v>
      </c>
      <c r="K38" s="349"/>
      <c r="L38" s="342">
        <v>5</v>
      </c>
      <c r="M38" s="343">
        <v>9432</v>
      </c>
      <c r="N38" s="353">
        <v>1</v>
      </c>
      <c r="O38" s="349">
        <v>5774</v>
      </c>
      <c r="P38" s="342">
        <v>3</v>
      </c>
      <c r="Q38" s="343">
        <v>3956</v>
      </c>
      <c r="R38" s="353">
        <v>12</v>
      </c>
      <c r="S38" s="349"/>
      <c r="T38" s="353">
        <v>12</v>
      </c>
      <c r="U38" s="349"/>
      <c r="V38" s="353">
        <v>7</v>
      </c>
      <c r="W38" s="343">
        <v>1796</v>
      </c>
      <c r="X38" s="353">
        <v>6</v>
      </c>
      <c r="Y38" s="561">
        <v>6811</v>
      </c>
      <c r="Z38" s="357">
        <f t="shared" si="0"/>
        <v>94</v>
      </c>
      <c r="AA38" s="358">
        <f t="shared" si="1"/>
        <v>27769</v>
      </c>
      <c r="AB38" s="359">
        <v>29</v>
      </c>
    </row>
    <row r="39" spans="1:28" ht="15.75" x14ac:dyDescent="0.2">
      <c r="A39" s="23">
        <v>30</v>
      </c>
      <c r="B39" s="430" t="s">
        <v>317</v>
      </c>
      <c r="C39" s="348" t="s">
        <v>312</v>
      </c>
      <c r="D39" s="350">
        <v>10</v>
      </c>
      <c r="E39" s="352">
        <v>4790</v>
      </c>
      <c r="F39" s="353">
        <v>10</v>
      </c>
      <c r="G39" s="355">
        <v>8716</v>
      </c>
      <c r="H39" s="350">
        <v>10</v>
      </c>
      <c r="I39" s="349">
        <v>3878</v>
      </c>
      <c r="J39" s="350">
        <v>5</v>
      </c>
      <c r="K39" s="349">
        <v>5533</v>
      </c>
      <c r="L39" s="342">
        <v>10</v>
      </c>
      <c r="M39" s="343">
        <v>3334</v>
      </c>
      <c r="N39" s="353">
        <v>7</v>
      </c>
      <c r="O39" s="349">
        <v>686</v>
      </c>
      <c r="P39" s="342">
        <v>10</v>
      </c>
      <c r="Q39" s="343">
        <v>333</v>
      </c>
      <c r="R39" s="353">
        <v>5</v>
      </c>
      <c r="S39" s="349">
        <v>3588</v>
      </c>
      <c r="T39" s="353">
        <v>9</v>
      </c>
      <c r="U39" s="349">
        <v>632</v>
      </c>
      <c r="V39" s="353">
        <v>10</v>
      </c>
      <c r="W39" s="343">
        <v>1233</v>
      </c>
      <c r="X39" s="353">
        <v>10</v>
      </c>
      <c r="Y39" s="561">
        <v>1281</v>
      </c>
      <c r="Z39" s="357">
        <f t="shared" si="0"/>
        <v>96</v>
      </c>
      <c r="AA39" s="358">
        <f t="shared" si="1"/>
        <v>34004</v>
      </c>
      <c r="AB39" s="359">
        <v>30</v>
      </c>
    </row>
    <row r="40" spans="1:28" ht="15.75" x14ac:dyDescent="0.2">
      <c r="A40" s="24">
        <v>31</v>
      </c>
      <c r="B40" s="430" t="s">
        <v>596</v>
      </c>
      <c r="C40" s="348" t="s">
        <v>185</v>
      </c>
      <c r="D40" s="350">
        <v>12</v>
      </c>
      <c r="E40" s="352"/>
      <c r="F40" s="353">
        <v>12</v>
      </c>
      <c r="G40" s="355"/>
      <c r="H40" s="350">
        <v>6</v>
      </c>
      <c r="I40" s="349">
        <v>4709</v>
      </c>
      <c r="J40" s="350">
        <v>11</v>
      </c>
      <c r="K40" s="349">
        <v>2958</v>
      </c>
      <c r="L40" s="342">
        <v>1</v>
      </c>
      <c r="M40" s="343">
        <v>7898</v>
      </c>
      <c r="N40" s="353">
        <v>12</v>
      </c>
      <c r="O40" s="349"/>
      <c r="P40" s="342">
        <v>12</v>
      </c>
      <c r="Q40" s="343"/>
      <c r="R40" s="353">
        <v>4</v>
      </c>
      <c r="S40" s="349">
        <v>7633</v>
      </c>
      <c r="T40" s="353">
        <v>6</v>
      </c>
      <c r="U40" s="349">
        <v>5576</v>
      </c>
      <c r="V40" s="353">
        <v>12</v>
      </c>
      <c r="W40" s="343"/>
      <c r="X40" s="353">
        <v>12</v>
      </c>
      <c r="Y40" s="561"/>
      <c r="Z40" s="357">
        <f t="shared" si="0"/>
        <v>100</v>
      </c>
      <c r="AA40" s="358">
        <f t="shared" si="1"/>
        <v>28774</v>
      </c>
      <c r="AB40" s="359">
        <v>31</v>
      </c>
    </row>
    <row r="41" spans="1:28" ht="15.75" x14ac:dyDescent="0.2">
      <c r="A41" s="23">
        <v>32</v>
      </c>
      <c r="B41" s="430" t="s">
        <v>196</v>
      </c>
      <c r="C41" s="348" t="s">
        <v>172</v>
      </c>
      <c r="D41" s="350">
        <v>10</v>
      </c>
      <c r="E41" s="352">
        <v>7111</v>
      </c>
      <c r="F41" s="353">
        <v>8</v>
      </c>
      <c r="G41" s="355">
        <v>9039</v>
      </c>
      <c r="H41" s="350">
        <v>7</v>
      </c>
      <c r="I41" s="349">
        <v>3710</v>
      </c>
      <c r="J41" s="350">
        <v>4</v>
      </c>
      <c r="K41" s="349">
        <v>5864</v>
      </c>
      <c r="L41" s="342">
        <v>4</v>
      </c>
      <c r="M41" s="343">
        <v>7752</v>
      </c>
      <c r="N41" s="353">
        <v>12</v>
      </c>
      <c r="O41" s="349"/>
      <c r="P41" s="342">
        <v>12</v>
      </c>
      <c r="Q41" s="343"/>
      <c r="R41" s="353">
        <v>12</v>
      </c>
      <c r="S41" s="349"/>
      <c r="T41" s="353">
        <v>12</v>
      </c>
      <c r="U41" s="349"/>
      <c r="V41" s="353">
        <v>12</v>
      </c>
      <c r="W41" s="343"/>
      <c r="X41" s="353">
        <v>12</v>
      </c>
      <c r="Y41" s="561"/>
      <c r="Z41" s="357">
        <f t="shared" si="0"/>
        <v>105</v>
      </c>
      <c r="AA41" s="358">
        <f t="shared" si="1"/>
        <v>33476</v>
      </c>
      <c r="AB41" s="359">
        <v>32</v>
      </c>
    </row>
    <row r="42" spans="1:28" ht="15.75" x14ac:dyDescent="0.2">
      <c r="A42" s="23">
        <v>33</v>
      </c>
      <c r="B42" s="430" t="s">
        <v>189</v>
      </c>
      <c r="C42" s="348" t="s">
        <v>25</v>
      </c>
      <c r="D42" s="350">
        <v>12</v>
      </c>
      <c r="E42" s="352"/>
      <c r="F42" s="353">
        <v>6</v>
      </c>
      <c r="G42" s="355">
        <v>8837</v>
      </c>
      <c r="H42" s="350">
        <v>12</v>
      </c>
      <c r="I42" s="349"/>
      <c r="J42" s="350">
        <v>6</v>
      </c>
      <c r="K42" s="349">
        <v>5662</v>
      </c>
      <c r="L42" s="342">
        <v>12</v>
      </c>
      <c r="M42" s="343"/>
      <c r="N42" s="353">
        <v>12</v>
      </c>
      <c r="O42" s="349"/>
      <c r="P42" s="342">
        <v>12</v>
      </c>
      <c r="Q42" s="343"/>
      <c r="R42" s="353">
        <v>12</v>
      </c>
      <c r="S42" s="349"/>
      <c r="T42" s="353">
        <v>12</v>
      </c>
      <c r="U42" s="349"/>
      <c r="V42" s="353">
        <v>12</v>
      </c>
      <c r="W42" s="343"/>
      <c r="X42" s="353">
        <v>1</v>
      </c>
      <c r="Y42" s="561">
        <v>33073</v>
      </c>
      <c r="Z42" s="357">
        <f t="shared" si="0"/>
        <v>109</v>
      </c>
      <c r="AA42" s="358">
        <f t="shared" si="1"/>
        <v>47572</v>
      </c>
      <c r="AB42" s="360">
        <v>33</v>
      </c>
    </row>
    <row r="43" spans="1:28" ht="15.75" x14ac:dyDescent="0.2">
      <c r="A43" s="23">
        <v>34</v>
      </c>
      <c r="B43" s="948" t="s">
        <v>314</v>
      </c>
      <c r="C43" s="949" t="s">
        <v>98</v>
      </c>
      <c r="D43" s="950">
        <v>3</v>
      </c>
      <c r="E43" s="951">
        <v>15076</v>
      </c>
      <c r="F43" s="952">
        <v>9</v>
      </c>
      <c r="G43" s="953">
        <v>12542</v>
      </c>
      <c r="H43" s="350">
        <v>12</v>
      </c>
      <c r="I43" s="349"/>
      <c r="J43" s="350">
        <v>12</v>
      </c>
      <c r="K43" s="349"/>
      <c r="L43" s="954">
        <v>12</v>
      </c>
      <c r="M43" s="955"/>
      <c r="N43" s="353">
        <v>12</v>
      </c>
      <c r="O43" s="349"/>
      <c r="P43" s="342">
        <v>12</v>
      </c>
      <c r="Q43" s="343"/>
      <c r="R43" s="353">
        <v>7</v>
      </c>
      <c r="S43" s="349">
        <v>1578</v>
      </c>
      <c r="T43" s="353">
        <v>11</v>
      </c>
      <c r="U43" s="349">
        <v>543</v>
      </c>
      <c r="V43" s="353">
        <v>10</v>
      </c>
      <c r="W43" s="343">
        <v>136</v>
      </c>
      <c r="X43" s="353">
        <v>9</v>
      </c>
      <c r="Y43" s="956">
        <v>2932</v>
      </c>
      <c r="Z43" s="357">
        <f t="shared" si="0"/>
        <v>109</v>
      </c>
      <c r="AA43" s="358">
        <f t="shared" si="1"/>
        <v>32807</v>
      </c>
      <c r="AB43" s="957">
        <v>34</v>
      </c>
    </row>
    <row r="44" spans="1:28" ht="15.75" x14ac:dyDescent="0.2">
      <c r="A44" s="23">
        <v>35</v>
      </c>
      <c r="B44" s="948" t="s">
        <v>318</v>
      </c>
      <c r="C44" s="949" t="s">
        <v>312</v>
      </c>
      <c r="D44" s="950">
        <v>8</v>
      </c>
      <c r="E44" s="951">
        <v>10512</v>
      </c>
      <c r="F44" s="952">
        <v>4</v>
      </c>
      <c r="G44" s="953">
        <v>22565</v>
      </c>
      <c r="H44" s="350">
        <v>6</v>
      </c>
      <c r="I44" s="349">
        <v>4140</v>
      </c>
      <c r="J44" s="350">
        <v>12</v>
      </c>
      <c r="K44" s="349"/>
      <c r="L44" s="954">
        <v>10</v>
      </c>
      <c r="M44" s="955">
        <v>2376</v>
      </c>
      <c r="N44" s="353">
        <v>12</v>
      </c>
      <c r="O44" s="349"/>
      <c r="P44" s="342">
        <v>12</v>
      </c>
      <c r="Q44" s="343"/>
      <c r="R44" s="353">
        <v>12</v>
      </c>
      <c r="S44" s="349"/>
      <c r="T44" s="353">
        <v>12</v>
      </c>
      <c r="U44" s="349"/>
      <c r="V44" s="353">
        <v>11</v>
      </c>
      <c r="W44" s="343">
        <v>155</v>
      </c>
      <c r="X44" s="353">
        <v>11</v>
      </c>
      <c r="Y44" s="956">
        <v>0</v>
      </c>
      <c r="Z44" s="357">
        <f t="shared" si="0"/>
        <v>110</v>
      </c>
      <c r="AA44" s="358">
        <f t="shared" si="1"/>
        <v>39748</v>
      </c>
      <c r="AB44" s="359">
        <v>35</v>
      </c>
    </row>
    <row r="45" spans="1:28" ht="15.75" x14ac:dyDescent="0.2">
      <c r="A45" s="23">
        <v>36</v>
      </c>
      <c r="B45" s="948" t="s">
        <v>315</v>
      </c>
      <c r="C45" s="949" t="s">
        <v>311</v>
      </c>
      <c r="D45" s="950">
        <v>10</v>
      </c>
      <c r="E45" s="951">
        <v>9140</v>
      </c>
      <c r="F45" s="952">
        <v>11</v>
      </c>
      <c r="G45" s="953">
        <v>4637</v>
      </c>
      <c r="H45" s="350">
        <v>11</v>
      </c>
      <c r="I45" s="349">
        <v>1973</v>
      </c>
      <c r="J45" s="350">
        <v>11</v>
      </c>
      <c r="K45" s="349">
        <v>1877</v>
      </c>
      <c r="L45" s="954">
        <v>11</v>
      </c>
      <c r="M45" s="955">
        <v>1730</v>
      </c>
      <c r="N45" s="353">
        <v>12</v>
      </c>
      <c r="O45" s="349"/>
      <c r="P45" s="342">
        <v>12</v>
      </c>
      <c r="Q45" s="343"/>
      <c r="R45" s="353">
        <v>9</v>
      </c>
      <c r="S45" s="349">
        <v>1272</v>
      </c>
      <c r="T45" s="353">
        <v>10</v>
      </c>
      <c r="U45" s="349">
        <v>485</v>
      </c>
      <c r="V45" s="353">
        <v>10</v>
      </c>
      <c r="W45" s="343">
        <v>159</v>
      </c>
      <c r="X45" s="353">
        <v>8</v>
      </c>
      <c r="Y45" s="956">
        <v>3378</v>
      </c>
      <c r="Z45" s="357">
        <f t="shared" si="0"/>
        <v>115</v>
      </c>
      <c r="AA45" s="358">
        <f t="shared" si="1"/>
        <v>24651</v>
      </c>
      <c r="AB45" s="360">
        <v>36</v>
      </c>
    </row>
    <row r="46" spans="1:28" ht="15.75" x14ac:dyDescent="0.2">
      <c r="A46" s="23">
        <v>37</v>
      </c>
      <c r="B46" s="948" t="s">
        <v>599</v>
      </c>
      <c r="C46" s="949" t="s">
        <v>312</v>
      </c>
      <c r="D46" s="950">
        <v>12</v>
      </c>
      <c r="E46" s="951"/>
      <c r="F46" s="952">
        <v>12</v>
      </c>
      <c r="G46" s="953"/>
      <c r="H46" s="350">
        <v>12</v>
      </c>
      <c r="I46" s="349"/>
      <c r="J46" s="350">
        <v>9</v>
      </c>
      <c r="K46" s="349">
        <v>3977</v>
      </c>
      <c r="L46" s="954">
        <v>12</v>
      </c>
      <c r="M46" s="955"/>
      <c r="N46" s="353">
        <v>10</v>
      </c>
      <c r="O46" s="349">
        <v>126</v>
      </c>
      <c r="P46" s="342">
        <v>8</v>
      </c>
      <c r="Q46" s="343">
        <v>142</v>
      </c>
      <c r="R46" s="353">
        <v>11</v>
      </c>
      <c r="S46" s="349">
        <v>367</v>
      </c>
      <c r="T46" s="353">
        <v>10</v>
      </c>
      <c r="U46" s="349">
        <v>1255</v>
      </c>
      <c r="V46" s="353">
        <v>11</v>
      </c>
      <c r="W46" s="343">
        <v>66</v>
      </c>
      <c r="X46" s="353">
        <v>10</v>
      </c>
      <c r="Y46" s="956">
        <v>571</v>
      </c>
      <c r="Z46" s="357">
        <f t="shared" si="0"/>
        <v>117</v>
      </c>
      <c r="AA46" s="358">
        <f t="shared" si="1"/>
        <v>6504</v>
      </c>
      <c r="AB46" s="957">
        <v>37</v>
      </c>
    </row>
    <row r="47" spans="1:28" ht="15.75" x14ac:dyDescent="0.2">
      <c r="A47" s="23">
        <v>38</v>
      </c>
      <c r="B47" s="948" t="s">
        <v>910</v>
      </c>
      <c r="C47" s="949" t="s">
        <v>172</v>
      </c>
      <c r="D47" s="950">
        <v>12</v>
      </c>
      <c r="E47" s="951"/>
      <c r="F47" s="952">
        <v>12</v>
      </c>
      <c r="G47" s="953"/>
      <c r="H47" s="350">
        <v>12</v>
      </c>
      <c r="I47" s="349"/>
      <c r="J47" s="350">
        <v>12</v>
      </c>
      <c r="K47" s="349"/>
      <c r="L47" s="954">
        <v>12</v>
      </c>
      <c r="M47" s="955"/>
      <c r="N47" s="353">
        <v>12</v>
      </c>
      <c r="O47" s="349"/>
      <c r="P47" s="342">
        <v>12</v>
      </c>
      <c r="Q47" s="343"/>
      <c r="R47" s="353">
        <v>6</v>
      </c>
      <c r="S47" s="349">
        <v>3385</v>
      </c>
      <c r="T47" s="353">
        <v>8</v>
      </c>
      <c r="U47" s="349">
        <v>1141</v>
      </c>
      <c r="V47" s="353">
        <v>12</v>
      </c>
      <c r="W47" s="343"/>
      <c r="X47" s="353">
        <v>12</v>
      </c>
      <c r="Y47" s="956"/>
      <c r="Z47" s="357">
        <f t="shared" si="0"/>
        <v>122</v>
      </c>
      <c r="AA47" s="358">
        <f t="shared" si="1"/>
        <v>4526</v>
      </c>
      <c r="AB47" s="360">
        <v>38</v>
      </c>
    </row>
    <row r="48" spans="1:28" ht="15.75" x14ac:dyDescent="0.2">
      <c r="A48" s="23">
        <v>39</v>
      </c>
      <c r="B48" s="948" t="s">
        <v>598</v>
      </c>
      <c r="C48" s="949" t="s">
        <v>170</v>
      </c>
      <c r="D48" s="350">
        <v>12</v>
      </c>
      <c r="E48" s="349"/>
      <c r="F48" s="952">
        <v>12</v>
      </c>
      <c r="G48" s="349"/>
      <c r="H48" s="350">
        <v>11</v>
      </c>
      <c r="I48" s="349">
        <v>2990</v>
      </c>
      <c r="J48" s="350">
        <v>10</v>
      </c>
      <c r="K48" s="349">
        <v>3062</v>
      </c>
      <c r="L48" s="954">
        <v>8</v>
      </c>
      <c r="M48" s="955">
        <v>2818</v>
      </c>
      <c r="N48" s="353">
        <v>12</v>
      </c>
      <c r="O48" s="349"/>
      <c r="P48" s="342">
        <v>12</v>
      </c>
      <c r="Q48" s="343"/>
      <c r="R48" s="353">
        <v>12</v>
      </c>
      <c r="S48" s="349"/>
      <c r="T48" s="353">
        <v>12</v>
      </c>
      <c r="U48" s="349"/>
      <c r="V48" s="353">
        <v>12</v>
      </c>
      <c r="W48" s="343"/>
      <c r="X48" s="353">
        <v>12</v>
      </c>
      <c r="Y48" s="956"/>
      <c r="Z48" s="357">
        <f t="shared" si="0"/>
        <v>125</v>
      </c>
      <c r="AA48" s="358">
        <f t="shared" si="1"/>
        <v>8870</v>
      </c>
      <c r="AB48" s="957">
        <v>39</v>
      </c>
    </row>
    <row r="49" spans="1:28" ht="15.75" x14ac:dyDescent="0.2">
      <c r="A49" s="23">
        <v>40</v>
      </c>
      <c r="B49" s="948" t="s">
        <v>902</v>
      </c>
      <c r="C49" s="354" t="s">
        <v>25</v>
      </c>
      <c r="D49" s="350">
        <v>12</v>
      </c>
      <c r="E49" s="349"/>
      <c r="F49" s="952">
        <v>12</v>
      </c>
      <c r="G49" s="349"/>
      <c r="H49" s="350">
        <v>12</v>
      </c>
      <c r="I49" s="349"/>
      <c r="J49" s="350">
        <v>12</v>
      </c>
      <c r="K49" s="349"/>
      <c r="L49" s="954">
        <v>12</v>
      </c>
      <c r="M49" s="955"/>
      <c r="N49" s="353">
        <v>6</v>
      </c>
      <c r="O49" s="349">
        <v>3240</v>
      </c>
      <c r="P49" s="342">
        <v>12</v>
      </c>
      <c r="Q49" s="343"/>
      <c r="R49" s="353">
        <v>12</v>
      </c>
      <c r="S49" s="349"/>
      <c r="T49" s="353">
        <v>12</v>
      </c>
      <c r="U49" s="349"/>
      <c r="V49" s="353">
        <v>12</v>
      </c>
      <c r="W49" s="343"/>
      <c r="X49" s="353">
        <v>12</v>
      </c>
      <c r="Y49" s="956"/>
      <c r="Z49" s="357">
        <f t="shared" si="0"/>
        <v>126</v>
      </c>
      <c r="AA49" s="358">
        <f t="shared" si="1"/>
        <v>3240</v>
      </c>
      <c r="AB49" s="359">
        <v>40</v>
      </c>
    </row>
    <row r="50" spans="1:28" ht="15.75" x14ac:dyDescent="0.2">
      <c r="A50" s="23">
        <v>41</v>
      </c>
      <c r="B50" s="948" t="s">
        <v>597</v>
      </c>
      <c r="C50" s="1375" t="s">
        <v>98</v>
      </c>
      <c r="D50" s="950">
        <v>12</v>
      </c>
      <c r="E50" s="951"/>
      <c r="F50" s="952">
        <v>12</v>
      </c>
      <c r="G50" s="349"/>
      <c r="H50" s="350">
        <v>8</v>
      </c>
      <c r="I50" s="349">
        <v>3668</v>
      </c>
      <c r="J50" s="350">
        <v>11</v>
      </c>
      <c r="K50" s="349">
        <v>3135</v>
      </c>
      <c r="L50" s="954">
        <v>12</v>
      </c>
      <c r="M50" s="955"/>
      <c r="N50" s="353">
        <v>12</v>
      </c>
      <c r="O50" s="349"/>
      <c r="P50" s="342">
        <v>12</v>
      </c>
      <c r="Q50" s="343"/>
      <c r="R50" s="353">
        <v>12</v>
      </c>
      <c r="S50" s="349"/>
      <c r="T50" s="353">
        <v>12</v>
      </c>
      <c r="U50" s="349"/>
      <c r="V50" s="353">
        <v>12</v>
      </c>
      <c r="W50" s="343"/>
      <c r="X50" s="353">
        <v>12</v>
      </c>
      <c r="Y50" s="956"/>
      <c r="Z50" s="357">
        <f t="shared" si="0"/>
        <v>127</v>
      </c>
      <c r="AA50" s="358">
        <f t="shared" si="1"/>
        <v>6803</v>
      </c>
      <c r="AB50" s="359">
        <v>41</v>
      </c>
    </row>
    <row r="51" spans="1:28" ht="15.75" x14ac:dyDescent="0.2">
      <c r="A51" s="23">
        <v>42</v>
      </c>
      <c r="B51" s="948" t="s">
        <v>956</v>
      </c>
      <c r="C51" s="949" t="s">
        <v>172</v>
      </c>
      <c r="D51" s="950">
        <v>12</v>
      </c>
      <c r="E51" s="951"/>
      <c r="F51" s="952">
        <v>12</v>
      </c>
      <c r="G51" s="349"/>
      <c r="H51" s="350">
        <v>12</v>
      </c>
      <c r="I51" s="349"/>
      <c r="J51" s="350">
        <v>12</v>
      </c>
      <c r="K51" s="349"/>
      <c r="L51" s="954">
        <v>12</v>
      </c>
      <c r="M51" s="955"/>
      <c r="N51" s="353">
        <v>12</v>
      </c>
      <c r="O51" s="349"/>
      <c r="P51" s="342">
        <v>12</v>
      </c>
      <c r="Q51" s="343"/>
      <c r="R51" s="353">
        <v>12</v>
      </c>
      <c r="S51" s="349"/>
      <c r="T51" s="353">
        <v>12</v>
      </c>
      <c r="U51" s="349"/>
      <c r="V51" s="353">
        <v>11</v>
      </c>
      <c r="W51" s="343">
        <v>0</v>
      </c>
      <c r="X51" s="353">
        <v>9</v>
      </c>
      <c r="Y51" s="956">
        <v>1087</v>
      </c>
      <c r="Z51" s="357">
        <f t="shared" si="0"/>
        <v>128</v>
      </c>
      <c r="AA51" s="358">
        <f t="shared" si="1"/>
        <v>1087</v>
      </c>
      <c r="AB51" s="359">
        <v>42</v>
      </c>
    </row>
    <row r="52" spans="1:28" ht="15.75" x14ac:dyDescent="0.2">
      <c r="A52" s="23">
        <v>43</v>
      </c>
      <c r="B52" s="948" t="s">
        <v>903</v>
      </c>
      <c r="C52" s="949" t="s">
        <v>171</v>
      </c>
      <c r="D52" s="950">
        <v>12</v>
      </c>
      <c r="E52" s="951"/>
      <c r="F52" s="952">
        <v>12</v>
      </c>
      <c r="G52" s="349"/>
      <c r="H52" s="350">
        <v>12</v>
      </c>
      <c r="I52" s="349"/>
      <c r="J52" s="350">
        <v>12</v>
      </c>
      <c r="K52" s="349"/>
      <c r="L52" s="954">
        <v>12</v>
      </c>
      <c r="M52" s="955"/>
      <c r="N52" s="353">
        <v>8</v>
      </c>
      <c r="O52" s="349">
        <v>0</v>
      </c>
      <c r="P52" s="954">
        <v>12</v>
      </c>
      <c r="Q52" s="955"/>
      <c r="R52" s="353">
        <v>12</v>
      </c>
      <c r="S52" s="349"/>
      <c r="T52" s="353">
        <v>12</v>
      </c>
      <c r="U52" s="349"/>
      <c r="V52" s="353">
        <v>12</v>
      </c>
      <c r="W52" s="343"/>
      <c r="X52" s="353">
        <v>12</v>
      </c>
      <c r="Y52" s="956"/>
      <c r="Z52" s="357">
        <f t="shared" si="0"/>
        <v>128</v>
      </c>
      <c r="AA52" s="358">
        <f t="shared" si="1"/>
        <v>0</v>
      </c>
      <c r="AB52" s="359">
        <v>43</v>
      </c>
    </row>
    <row r="53" spans="1:28" ht="15.75" x14ac:dyDescent="0.2">
      <c r="A53" s="23"/>
      <c r="B53" s="948"/>
      <c r="C53" s="949"/>
      <c r="D53" s="950"/>
      <c r="E53" s="951"/>
      <c r="F53" s="952"/>
      <c r="G53" s="349"/>
      <c r="H53" s="350"/>
      <c r="I53" s="349"/>
      <c r="J53" s="350"/>
      <c r="K53" s="349"/>
      <c r="L53" s="954"/>
      <c r="M53" s="955"/>
      <c r="N53" s="353"/>
      <c r="O53" s="349"/>
      <c r="P53" s="954"/>
      <c r="Q53" s="955"/>
      <c r="R53" s="353"/>
      <c r="S53" s="349"/>
      <c r="T53" s="353"/>
      <c r="U53" s="349"/>
      <c r="V53" s="353"/>
      <c r="W53" s="955"/>
      <c r="X53" s="353"/>
      <c r="Y53" s="956"/>
      <c r="Z53" s="357"/>
      <c r="AA53" s="358"/>
      <c r="AB53" s="359"/>
    </row>
    <row r="54" spans="1:28" ht="15.75" x14ac:dyDescent="0.2">
      <c r="A54" s="23"/>
      <c r="B54" s="948"/>
      <c r="C54" s="949"/>
      <c r="D54" s="950"/>
      <c r="E54" s="951"/>
      <c r="F54" s="952"/>
      <c r="G54" s="349"/>
      <c r="H54" s="350"/>
      <c r="I54" s="349"/>
      <c r="J54" s="350"/>
      <c r="K54" s="349"/>
      <c r="L54" s="954"/>
      <c r="M54" s="955"/>
      <c r="N54" s="353"/>
      <c r="O54" s="349"/>
      <c r="P54" s="954"/>
      <c r="Q54" s="955"/>
      <c r="R54" s="353"/>
      <c r="S54" s="349"/>
      <c r="T54" s="353"/>
      <c r="U54" s="349"/>
      <c r="V54" s="353"/>
      <c r="W54" s="955"/>
      <c r="X54" s="353"/>
      <c r="Y54" s="956"/>
      <c r="Z54" s="357"/>
      <c r="AA54" s="358"/>
      <c r="AB54" s="359"/>
    </row>
    <row r="55" spans="1:28" ht="15.75" x14ac:dyDescent="0.2">
      <c r="A55" s="23"/>
      <c r="B55" s="948"/>
      <c r="C55" s="949"/>
      <c r="D55" s="950"/>
      <c r="E55" s="951"/>
      <c r="F55" s="952"/>
      <c r="G55" s="349"/>
      <c r="H55" s="350"/>
      <c r="I55" s="349"/>
      <c r="J55" s="350"/>
      <c r="K55" s="349"/>
      <c r="L55" s="954"/>
      <c r="M55" s="955"/>
      <c r="N55" s="353"/>
      <c r="O55" s="349"/>
      <c r="P55" s="954"/>
      <c r="Q55" s="955"/>
      <c r="R55" s="353"/>
      <c r="S55" s="349"/>
      <c r="T55" s="353"/>
      <c r="U55" s="349"/>
      <c r="V55" s="353"/>
      <c r="W55" s="955"/>
      <c r="X55" s="353"/>
      <c r="Y55" s="956"/>
      <c r="Z55" s="357"/>
      <c r="AA55" s="358"/>
      <c r="AB55" s="359"/>
    </row>
    <row r="56" spans="1:28" ht="16.5" thickBot="1" x14ac:dyDescent="0.25">
      <c r="A56" s="351"/>
      <c r="B56" s="351"/>
      <c r="C56" s="351"/>
      <c r="D56" s="346"/>
      <c r="E56" s="347"/>
      <c r="F56" s="344"/>
      <c r="G56" s="345"/>
      <c r="H56" s="346"/>
      <c r="I56" s="347"/>
      <c r="J56" s="344"/>
      <c r="K56" s="345"/>
      <c r="L56" s="346"/>
      <c r="M56" s="347"/>
      <c r="N56" s="344"/>
      <c r="O56" s="345"/>
      <c r="P56" s="346"/>
      <c r="Q56" s="347"/>
      <c r="R56" s="344"/>
      <c r="S56" s="345"/>
      <c r="T56" s="344"/>
      <c r="U56" s="345"/>
      <c r="V56" s="346"/>
      <c r="W56" s="347"/>
      <c r="X56" s="344"/>
      <c r="Y56" s="562"/>
      <c r="Z56" s="570"/>
      <c r="AA56" s="572"/>
      <c r="AB56" s="571"/>
    </row>
    <row r="57" spans="1:28" ht="13.5" thickTop="1" x14ac:dyDescent="0.2"/>
  </sheetData>
  <sortState xmlns:xlrd2="http://schemas.microsoft.com/office/spreadsheetml/2017/richdata2" ref="B10:AA52">
    <sortCondition ref="Z10:Z52"/>
    <sortCondition descending="1" ref="AA10:AA52"/>
  </sortState>
  <mergeCells count="26">
    <mergeCell ref="X5:Y5"/>
    <mergeCell ref="Z5:AB6"/>
    <mergeCell ref="D6:E6"/>
    <mergeCell ref="F6:G6"/>
    <mergeCell ref="H6:I6"/>
    <mergeCell ref="J6:K6"/>
    <mergeCell ref="L6:M6"/>
    <mergeCell ref="N6:O6"/>
    <mergeCell ref="V6:W6"/>
    <mergeCell ref="X6:Y6"/>
    <mergeCell ref="P5:Q5"/>
    <mergeCell ref="T5:U5"/>
    <mergeCell ref="P6:Q6"/>
    <mergeCell ref="T6:U6"/>
    <mergeCell ref="H5:I5"/>
    <mergeCell ref="J5:K5"/>
    <mergeCell ref="L5:M5"/>
    <mergeCell ref="N5:O5"/>
    <mergeCell ref="V5:W5"/>
    <mergeCell ref="A5:A7"/>
    <mergeCell ref="B5:B7"/>
    <mergeCell ref="C5:C7"/>
    <mergeCell ref="D5:E5"/>
    <mergeCell ref="F5:G5"/>
    <mergeCell ref="R5:S5"/>
    <mergeCell ref="R6:S6"/>
  </mergeCells>
  <dataValidations count="5">
    <dataValidation type="custom" allowBlank="1" showInputMessage="1" showErrorMessage="1" errorTitle="Stani!" error="Polje sa formulom i nije dopušteno ništa mjenjati!" promptTitle="POZOR!" prompt="Polje sa formulom, ne upisuj ništa!" sqref="Z10:Z52" xr:uid="{A1E4AA51-CD34-4C42-BDA6-D3C96A282BB1}">
      <formula1>IF(ISNUMBER(JF10)=TRUE(),SUM(JF10,JH10,$A$1,JL10,JN10,JP10,JR10,JT10),"")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Z56" xr:uid="{F25CDD2F-BC92-4A5F-824B-F6BB6BCD4707}">
      <formula1>IF(ISNUMBER(JF49)=TRUE(),SUM(JF49,JH49,$A$1,JL49,JN49,JP49,JR49,JT49),"")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Z55" xr:uid="{79220690-58D7-498B-8067-0F6A19C1B416}">
      <formula1>IF(ISNUMBER(JF47)=TRUE(),SUM(JF47,JH47,$A$1,JL47,JN47,JP47,JR47,JT47),"")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Z54" xr:uid="{0321EF82-4D4D-4D95-ADE2-CB3EAFDCFB61}">
      <formula1>IF(ISNUMBER(JF51)=TRUE(),SUM(JF51,JH51,$A$1,JL51,JN51,JP51,JR51,JT51),"")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Z53" xr:uid="{72E76B28-A3F2-42BE-9596-C27E9D3060A7}">
      <formula1>IF(ISNUMBER(JF51)=TRUE(),SUM(JF51,JH51,$A$1,JL51,JN51,JP51,JR51,JT51),"")</formula1>
      <formula2>0</formula2>
    </dataValidation>
  </dataValidations>
  <printOptions horizontalCentered="1" verticalCentered="1"/>
  <pageMargins left="0" right="0" top="0" bottom="0" header="0" footer="0"/>
  <pageSetup paperSize="9" scale="70" orientation="landscape" blackAndWhite="1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0:M24"/>
  <sheetViews>
    <sheetView workbookViewId="0">
      <selection activeCell="O23" sqref="O23"/>
    </sheetView>
  </sheetViews>
  <sheetFormatPr defaultRowHeight="12.75" x14ac:dyDescent="0.2"/>
  <cols>
    <col min="2" max="2" width="22.28515625" customWidth="1"/>
    <col min="3" max="3" width="19.28515625" customWidth="1"/>
  </cols>
  <sheetData>
    <row r="10" spans="1:13" ht="33" customHeight="1" x14ac:dyDescent="0.2"/>
    <row r="11" spans="1:13" ht="19.5" customHeight="1" x14ac:dyDescent="0.2"/>
    <row r="12" spans="1:13" ht="37.5" customHeight="1" thickBot="1" x14ac:dyDescent="0.25">
      <c r="A12" s="445" t="s">
        <v>197</v>
      </c>
      <c r="B12" s="446" t="s">
        <v>110</v>
      </c>
      <c r="C12" s="446" t="s">
        <v>198</v>
      </c>
      <c r="D12" s="447" t="s">
        <v>199</v>
      </c>
      <c r="E12" s="447" t="s">
        <v>200</v>
      </c>
      <c r="F12" s="447" t="s">
        <v>201</v>
      </c>
      <c r="G12" s="447" t="s">
        <v>202</v>
      </c>
      <c r="H12" s="447" t="s">
        <v>203</v>
      </c>
      <c r="I12" s="447" t="s">
        <v>235</v>
      </c>
      <c r="J12" s="447" t="s">
        <v>204</v>
      </c>
      <c r="K12" s="447" t="s">
        <v>236</v>
      </c>
      <c r="L12" s="447" t="s">
        <v>205</v>
      </c>
      <c r="M12" s="448" t="s">
        <v>206</v>
      </c>
    </row>
    <row r="13" spans="1:13" ht="19.5" thickBot="1" x14ac:dyDescent="0.25">
      <c r="A13" s="449">
        <v>10</v>
      </c>
      <c r="B13" s="431" t="s">
        <v>207</v>
      </c>
      <c r="C13" s="431" t="s">
        <v>330</v>
      </c>
      <c r="D13" s="450"/>
      <c r="E13" s="450">
        <v>3</v>
      </c>
      <c r="F13" s="450">
        <v>3</v>
      </c>
      <c r="G13" s="450">
        <v>4</v>
      </c>
      <c r="H13" s="450">
        <v>1</v>
      </c>
      <c r="I13" s="450">
        <v>1</v>
      </c>
      <c r="J13" s="450">
        <v>0</v>
      </c>
      <c r="K13" s="450">
        <v>0</v>
      </c>
      <c r="L13" s="451">
        <v>12</v>
      </c>
      <c r="M13" s="452">
        <v>1</v>
      </c>
    </row>
    <row r="14" spans="1:13" ht="19.5" thickBot="1" x14ac:dyDescent="0.25">
      <c r="A14" s="453">
        <v>1</v>
      </c>
      <c r="B14" s="432" t="s">
        <v>665</v>
      </c>
      <c r="C14" s="432" t="s">
        <v>322</v>
      </c>
      <c r="D14" s="597">
        <v>5</v>
      </c>
      <c r="E14" s="597"/>
      <c r="F14" s="597">
        <v>1</v>
      </c>
      <c r="G14" s="597">
        <v>1</v>
      </c>
      <c r="H14" s="597">
        <v>4</v>
      </c>
      <c r="I14" s="597">
        <v>4</v>
      </c>
      <c r="J14" s="454">
        <v>0</v>
      </c>
      <c r="K14" s="454">
        <v>0</v>
      </c>
      <c r="L14" s="451">
        <v>15</v>
      </c>
      <c r="M14" s="455">
        <v>2</v>
      </c>
    </row>
    <row r="15" spans="1:13" ht="19.5" thickBot="1" x14ac:dyDescent="0.25">
      <c r="A15" s="453">
        <v>2</v>
      </c>
      <c r="B15" s="432" t="s">
        <v>665</v>
      </c>
      <c r="C15" s="432" t="s">
        <v>323</v>
      </c>
      <c r="D15" s="597">
        <v>2</v>
      </c>
      <c r="E15" s="597">
        <v>5</v>
      </c>
      <c r="F15" s="597">
        <v>4</v>
      </c>
      <c r="G15" s="597">
        <v>2</v>
      </c>
      <c r="H15" s="597">
        <v>3</v>
      </c>
      <c r="I15" s="597"/>
      <c r="J15" s="454">
        <v>0</v>
      </c>
      <c r="K15" s="454">
        <v>0</v>
      </c>
      <c r="L15" s="451">
        <v>16</v>
      </c>
      <c r="M15" s="452">
        <v>3</v>
      </c>
    </row>
    <row r="16" spans="1:13" ht="19.5" thickBot="1" x14ac:dyDescent="0.25">
      <c r="A16" s="453">
        <v>5</v>
      </c>
      <c r="B16" s="432" t="s">
        <v>207</v>
      </c>
      <c r="C16" s="432" t="s">
        <v>325</v>
      </c>
      <c r="D16" s="597">
        <v>4</v>
      </c>
      <c r="E16" s="597">
        <v>1</v>
      </c>
      <c r="F16" s="597"/>
      <c r="G16" s="597">
        <v>5</v>
      </c>
      <c r="H16" s="597">
        <v>5</v>
      </c>
      <c r="I16" s="597">
        <v>3</v>
      </c>
      <c r="J16" s="454">
        <v>0</v>
      </c>
      <c r="K16" s="454">
        <v>0</v>
      </c>
      <c r="L16" s="451">
        <v>18</v>
      </c>
      <c r="M16" s="455">
        <v>4</v>
      </c>
    </row>
    <row r="17" spans="1:13" ht="19.5" thickBot="1" x14ac:dyDescent="0.25">
      <c r="A17" s="453">
        <v>4</v>
      </c>
      <c r="B17" s="432" t="s">
        <v>207</v>
      </c>
      <c r="C17" s="432" t="s">
        <v>937</v>
      </c>
      <c r="D17" s="597">
        <v>6</v>
      </c>
      <c r="E17" s="597">
        <v>2</v>
      </c>
      <c r="F17" s="597"/>
      <c r="G17" s="597">
        <v>6</v>
      </c>
      <c r="H17" s="597">
        <v>2</v>
      </c>
      <c r="I17" s="597">
        <v>6</v>
      </c>
      <c r="J17" s="454">
        <v>0</v>
      </c>
      <c r="K17" s="454">
        <v>0</v>
      </c>
      <c r="L17" s="451">
        <v>22</v>
      </c>
      <c r="M17" s="452">
        <v>5</v>
      </c>
    </row>
    <row r="18" spans="1:13" ht="19.5" thickBot="1" x14ac:dyDescent="0.25">
      <c r="A18" s="453">
        <v>8</v>
      </c>
      <c r="B18" s="432" t="s">
        <v>207</v>
      </c>
      <c r="C18" s="432" t="s">
        <v>328</v>
      </c>
      <c r="D18" s="597">
        <v>1</v>
      </c>
      <c r="E18" s="597">
        <v>4</v>
      </c>
      <c r="F18" s="597">
        <v>5</v>
      </c>
      <c r="G18" s="597">
        <v>9</v>
      </c>
      <c r="H18" s="597">
        <v>9</v>
      </c>
      <c r="I18" s="597"/>
      <c r="J18" s="454">
        <v>0</v>
      </c>
      <c r="K18" s="454">
        <v>0</v>
      </c>
      <c r="L18" s="451">
        <v>28</v>
      </c>
      <c r="M18" s="455">
        <v>6</v>
      </c>
    </row>
    <row r="19" spans="1:13" ht="19.5" thickBot="1" x14ac:dyDescent="0.25">
      <c r="A19" s="453">
        <v>6</v>
      </c>
      <c r="B19" s="432" t="s">
        <v>207</v>
      </c>
      <c r="C19" s="432" t="s">
        <v>326</v>
      </c>
      <c r="D19" s="597">
        <v>8</v>
      </c>
      <c r="E19" s="597">
        <v>7</v>
      </c>
      <c r="F19" s="597">
        <v>6</v>
      </c>
      <c r="G19" s="597"/>
      <c r="H19" s="597">
        <v>6</v>
      </c>
      <c r="I19" s="597">
        <v>5</v>
      </c>
      <c r="J19" s="454">
        <v>0</v>
      </c>
      <c r="K19" s="454">
        <v>0</v>
      </c>
      <c r="L19" s="451">
        <v>32</v>
      </c>
      <c r="M19" s="452">
        <v>7</v>
      </c>
    </row>
    <row r="20" spans="1:13" ht="19.5" thickBot="1" x14ac:dyDescent="0.25">
      <c r="A20" s="453">
        <v>9</v>
      </c>
      <c r="B20" s="432" t="s">
        <v>207</v>
      </c>
      <c r="C20" s="432" t="s">
        <v>329</v>
      </c>
      <c r="D20" s="597">
        <v>2</v>
      </c>
      <c r="E20" s="597">
        <v>9</v>
      </c>
      <c r="F20" s="597">
        <v>7</v>
      </c>
      <c r="G20" s="597">
        <v>7</v>
      </c>
      <c r="H20" s="597">
        <v>8</v>
      </c>
      <c r="I20" s="597"/>
      <c r="J20" s="454">
        <v>0</v>
      </c>
      <c r="K20" s="454">
        <v>0</v>
      </c>
      <c r="L20" s="451">
        <v>33</v>
      </c>
      <c r="M20" s="455">
        <v>8</v>
      </c>
    </row>
    <row r="21" spans="1:13" ht="19.5" thickBot="1" x14ac:dyDescent="0.25">
      <c r="A21" s="453">
        <v>7</v>
      </c>
      <c r="B21" s="432" t="s">
        <v>207</v>
      </c>
      <c r="C21" s="432" t="s">
        <v>327</v>
      </c>
      <c r="D21" s="597">
        <v>7</v>
      </c>
      <c r="E21" s="597">
        <v>8</v>
      </c>
      <c r="F21" s="597">
        <v>8</v>
      </c>
      <c r="G21" s="597">
        <v>10</v>
      </c>
      <c r="H21" s="597"/>
      <c r="I21" s="597">
        <v>2</v>
      </c>
      <c r="J21" s="454">
        <v>0</v>
      </c>
      <c r="K21" s="454">
        <v>0</v>
      </c>
      <c r="L21" s="451">
        <v>35</v>
      </c>
      <c r="M21" s="452">
        <v>9</v>
      </c>
    </row>
    <row r="22" spans="1:13" ht="19.5" thickBot="1" x14ac:dyDescent="0.25">
      <c r="A22" s="453">
        <v>3</v>
      </c>
      <c r="B22" s="432" t="s">
        <v>665</v>
      </c>
      <c r="C22" s="433" t="s">
        <v>324</v>
      </c>
      <c r="D22" s="597">
        <v>11</v>
      </c>
      <c r="E22" s="597">
        <v>10</v>
      </c>
      <c r="F22" s="597">
        <v>2</v>
      </c>
      <c r="G22" s="597">
        <v>3</v>
      </c>
      <c r="H22" s="597">
        <v>11</v>
      </c>
      <c r="I22" s="597"/>
      <c r="J22" s="454">
        <v>0</v>
      </c>
      <c r="K22" s="454">
        <v>0</v>
      </c>
      <c r="L22" s="451">
        <v>37</v>
      </c>
      <c r="M22" s="455">
        <v>10</v>
      </c>
    </row>
    <row r="23" spans="1:13" ht="18.75" x14ac:dyDescent="0.2">
      <c r="A23" s="453">
        <v>11</v>
      </c>
      <c r="B23" s="432" t="s">
        <v>331</v>
      </c>
      <c r="C23" s="432" t="s">
        <v>332</v>
      </c>
      <c r="D23" s="597">
        <v>9</v>
      </c>
      <c r="E23" s="597">
        <v>6</v>
      </c>
      <c r="F23" s="597">
        <v>12</v>
      </c>
      <c r="G23" s="597"/>
      <c r="H23" s="597">
        <v>7</v>
      </c>
      <c r="I23" s="597">
        <v>7</v>
      </c>
      <c r="J23" s="454">
        <v>0</v>
      </c>
      <c r="K23" s="454">
        <v>0</v>
      </c>
      <c r="L23" s="451">
        <v>41</v>
      </c>
      <c r="M23" s="452">
        <v>11</v>
      </c>
    </row>
    <row r="24" spans="1:13" ht="18.75" x14ac:dyDescent="0.2">
      <c r="A24" s="453">
        <v>12</v>
      </c>
      <c r="B24" s="432" t="s">
        <v>29</v>
      </c>
      <c r="C24" s="432"/>
      <c r="D24" s="597"/>
      <c r="E24" s="597"/>
      <c r="F24" s="597"/>
      <c r="G24" s="597"/>
      <c r="H24" s="597"/>
      <c r="I24" s="597"/>
      <c r="J24" s="597"/>
      <c r="K24" s="597"/>
      <c r="L24" s="598"/>
      <c r="M24" s="455"/>
    </row>
  </sheetData>
  <sortState xmlns:xlrd2="http://schemas.microsoft.com/office/spreadsheetml/2017/richdata2" ref="A13:M23">
    <sortCondition ref="M13:M23"/>
  </sortState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B1AB1-52D6-48C5-8D0D-4EC80B28DD8D}">
  <sheetPr>
    <tabColor theme="9" tint="-0.499984740745262"/>
  </sheetPr>
  <dimension ref="A2:V30"/>
  <sheetViews>
    <sheetView workbookViewId="0">
      <selection activeCell="X33" sqref="X33"/>
    </sheetView>
  </sheetViews>
  <sheetFormatPr defaultRowHeight="12.75" x14ac:dyDescent="0.2"/>
  <cols>
    <col min="1" max="1" width="5.5703125" customWidth="1"/>
    <col min="2" max="2" width="17.5703125" customWidth="1"/>
    <col min="3" max="3" width="16.140625" customWidth="1"/>
    <col min="4" max="4" width="7.7109375" customWidth="1"/>
    <col min="5" max="5" width="7.5703125" customWidth="1"/>
    <col min="6" max="6" width="7.7109375" customWidth="1"/>
    <col min="7" max="7" width="7.5703125" customWidth="1"/>
    <col min="8" max="8" width="7.7109375" customWidth="1"/>
    <col min="9" max="9" width="7.85546875" customWidth="1"/>
    <col min="10" max="10" width="7.5703125" customWidth="1"/>
    <col min="11" max="11" width="7.7109375" customWidth="1"/>
    <col min="12" max="12" width="7.85546875" customWidth="1"/>
    <col min="13" max="13" width="7.7109375" customWidth="1"/>
    <col min="14" max="14" width="7.5703125" customWidth="1"/>
    <col min="15" max="15" width="7.85546875" customWidth="1"/>
    <col min="16" max="16" width="7.7109375" customWidth="1"/>
    <col min="17" max="18" width="7.85546875" customWidth="1"/>
    <col min="19" max="19" width="7.5703125" customWidth="1"/>
    <col min="20" max="20" width="7.85546875" customWidth="1"/>
    <col min="21" max="21" width="7.7109375" customWidth="1"/>
    <col min="22" max="22" width="5.85546875" customWidth="1"/>
  </cols>
  <sheetData>
    <row r="2" spans="1:22" ht="20.25" x14ac:dyDescent="0.3">
      <c r="D2" s="724" t="s">
        <v>372</v>
      </c>
    </row>
    <row r="4" spans="1:22" ht="20.25" x14ac:dyDescent="0.3">
      <c r="E4" s="724" t="s">
        <v>397</v>
      </c>
    </row>
    <row r="7" spans="1:22" ht="13.5" thickBot="1" x14ac:dyDescent="0.25"/>
    <row r="8" spans="1:22" ht="13.5" thickTop="1" x14ac:dyDescent="0.2">
      <c r="A8" s="1645" t="s">
        <v>101</v>
      </c>
      <c r="B8" s="1648" t="s">
        <v>102</v>
      </c>
      <c r="C8" s="1651" t="s">
        <v>103</v>
      </c>
      <c r="D8" s="1670" t="s">
        <v>6</v>
      </c>
      <c r="E8" s="1671"/>
      <c r="F8" s="1672" t="s">
        <v>7</v>
      </c>
      <c r="G8" s="1673"/>
      <c r="H8" s="1670" t="s">
        <v>8</v>
      </c>
      <c r="I8" s="1671"/>
      <c r="J8" s="1672" t="s">
        <v>9</v>
      </c>
      <c r="K8" s="1671"/>
      <c r="L8" s="1665" t="s">
        <v>10</v>
      </c>
      <c r="M8" s="1666"/>
      <c r="N8" s="1672" t="s">
        <v>11</v>
      </c>
      <c r="O8" s="1671"/>
      <c r="P8" s="1665" t="s">
        <v>12</v>
      </c>
      <c r="Q8" s="1666"/>
      <c r="R8" s="1672" t="s">
        <v>13</v>
      </c>
      <c r="S8" s="1673"/>
      <c r="T8" s="1654" t="s">
        <v>104</v>
      </c>
      <c r="U8" s="1655"/>
      <c r="V8" s="1656"/>
    </row>
    <row r="9" spans="1:22" x14ac:dyDescent="0.2">
      <c r="A9" s="1646"/>
      <c r="B9" s="1649"/>
      <c r="C9" s="1652"/>
      <c r="D9" s="1695" t="s">
        <v>373</v>
      </c>
      <c r="E9" s="1699"/>
      <c r="F9" s="1695" t="s">
        <v>373</v>
      </c>
      <c r="G9" s="1699"/>
      <c r="H9" s="1700" t="s">
        <v>374</v>
      </c>
      <c r="I9" s="1699"/>
      <c r="J9" s="1700" t="s">
        <v>374</v>
      </c>
      <c r="K9" s="1699"/>
      <c r="L9" s="1700" t="s">
        <v>374</v>
      </c>
      <c r="M9" s="1699"/>
      <c r="N9" s="1700" t="s">
        <v>374</v>
      </c>
      <c r="O9" s="1699"/>
      <c r="P9" s="1701" t="s">
        <v>375</v>
      </c>
      <c r="Q9" s="1699"/>
      <c r="R9" s="1700" t="s">
        <v>375</v>
      </c>
      <c r="S9" s="1699"/>
      <c r="T9" s="1657"/>
      <c r="U9" s="1658"/>
      <c r="V9" s="1659"/>
    </row>
    <row r="10" spans="1:22" x14ac:dyDescent="0.2">
      <c r="A10" s="1646"/>
      <c r="B10" s="1649"/>
      <c r="C10" s="1652"/>
      <c r="D10" s="1695">
        <v>44317</v>
      </c>
      <c r="E10" s="1696"/>
      <c r="F10" s="1693">
        <v>44318</v>
      </c>
      <c r="G10" s="1694"/>
      <c r="H10" s="1695">
        <v>44331</v>
      </c>
      <c r="I10" s="1696"/>
      <c r="J10" s="1693">
        <v>44332</v>
      </c>
      <c r="K10" s="1696"/>
      <c r="L10" s="1697">
        <v>44359</v>
      </c>
      <c r="M10" s="1698"/>
      <c r="N10" s="1693">
        <v>44360</v>
      </c>
      <c r="O10" s="1696"/>
      <c r="P10" s="1697">
        <v>44373</v>
      </c>
      <c r="Q10" s="1698"/>
      <c r="R10" s="1693">
        <v>44374</v>
      </c>
      <c r="S10" s="1694"/>
      <c r="T10" s="1660"/>
      <c r="U10" s="1661"/>
      <c r="V10" s="1662"/>
    </row>
    <row r="11" spans="1:22" x14ac:dyDescent="0.2">
      <c r="A11" s="1702"/>
      <c r="B11" s="1703"/>
      <c r="C11" s="1704"/>
      <c r="D11" s="725" t="s">
        <v>105</v>
      </c>
      <c r="E11" s="726" t="s">
        <v>106</v>
      </c>
      <c r="F11" s="727" t="s">
        <v>105</v>
      </c>
      <c r="G11" s="728" t="s">
        <v>106</v>
      </c>
      <c r="H11" s="725" t="s">
        <v>105</v>
      </c>
      <c r="I11" s="726" t="s">
        <v>106</v>
      </c>
      <c r="J11" s="727" t="s">
        <v>105</v>
      </c>
      <c r="K11" s="726" t="s">
        <v>106</v>
      </c>
      <c r="L11" s="727" t="s">
        <v>105</v>
      </c>
      <c r="M11" s="726" t="s">
        <v>106</v>
      </c>
      <c r="N11" s="727" t="s">
        <v>105</v>
      </c>
      <c r="O11" s="729" t="s">
        <v>106</v>
      </c>
      <c r="P11" s="727" t="s">
        <v>105</v>
      </c>
      <c r="Q11" s="726" t="s">
        <v>106</v>
      </c>
      <c r="R11" s="727" t="s">
        <v>105</v>
      </c>
      <c r="S11" s="726" t="s">
        <v>106</v>
      </c>
      <c r="T11" s="693" t="s">
        <v>105</v>
      </c>
      <c r="U11" s="694" t="s">
        <v>106</v>
      </c>
      <c r="V11" s="730" t="s">
        <v>107</v>
      </c>
    </row>
    <row r="12" spans="1:22" ht="13.5" thickBot="1" x14ac:dyDescent="0.25">
      <c r="A12" s="695">
        <v>1</v>
      </c>
      <c r="B12" s="696">
        <v>2</v>
      </c>
      <c r="C12" s="696">
        <v>3</v>
      </c>
      <c r="D12" s="697">
        <v>4</v>
      </c>
      <c r="E12" s="698">
        <v>5</v>
      </c>
      <c r="F12" s="697">
        <v>6</v>
      </c>
      <c r="G12" s="698">
        <v>7</v>
      </c>
      <c r="H12" s="697">
        <v>8</v>
      </c>
      <c r="I12" s="698">
        <v>9</v>
      </c>
      <c r="J12" s="697">
        <v>10</v>
      </c>
      <c r="K12" s="698">
        <v>11</v>
      </c>
      <c r="L12" s="697">
        <v>12</v>
      </c>
      <c r="M12" s="698">
        <v>13</v>
      </c>
      <c r="N12" s="697">
        <v>14</v>
      </c>
      <c r="O12" s="698">
        <v>15</v>
      </c>
      <c r="P12" s="697">
        <v>16</v>
      </c>
      <c r="Q12" s="698">
        <v>17</v>
      </c>
      <c r="R12" s="697">
        <v>18</v>
      </c>
      <c r="S12" s="698">
        <v>19</v>
      </c>
      <c r="T12" s="697">
        <v>20</v>
      </c>
      <c r="U12" s="699">
        <v>21</v>
      </c>
      <c r="V12" s="698">
        <v>22</v>
      </c>
    </row>
    <row r="13" spans="1:22" ht="15.75" thickTop="1" x14ac:dyDescent="0.2">
      <c r="A13" s="700">
        <v>1</v>
      </c>
      <c r="B13" s="739" t="s">
        <v>377</v>
      </c>
      <c r="C13" s="741" t="s">
        <v>378</v>
      </c>
      <c r="D13" s="702">
        <v>2</v>
      </c>
      <c r="E13" s="703">
        <v>14</v>
      </c>
      <c r="F13" s="704">
        <v>1</v>
      </c>
      <c r="G13" s="703">
        <v>36</v>
      </c>
      <c r="H13" s="704">
        <v>3</v>
      </c>
      <c r="I13" s="703">
        <v>24</v>
      </c>
      <c r="J13" s="704">
        <v>3</v>
      </c>
      <c r="K13" s="705">
        <v>26</v>
      </c>
      <c r="L13" s="706">
        <v>2</v>
      </c>
      <c r="M13" s="703">
        <v>32</v>
      </c>
      <c r="N13" s="704">
        <v>3</v>
      </c>
      <c r="O13" s="703">
        <v>35</v>
      </c>
      <c r="P13" s="706">
        <v>1</v>
      </c>
      <c r="Q13" s="703">
        <v>34</v>
      </c>
      <c r="R13" s="704">
        <v>2</v>
      </c>
      <c r="S13" s="703">
        <v>20</v>
      </c>
      <c r="T13" s="733">
        <v>17</v>
      </c>
      <c r="U13" s="734">
        <v>221</v>
      </c>
      <c r="V13" s="737">
        <v>1</v>
      </c>
    </row>
    <row r="14" spans="1:22" ht="15" x14ac:dyDescent="0.2">
      <c r="A14" s="707">
        <v>2</v>
      </c>
      <c r="B14" s="740" t="s">
        <v>379</v>
      </c>
      <c r="C14" s="742" t="s">
        <v>380</v>
      </c>
      <c r="D14" s="709">
        <v>4</v>
      </c>
      <c r="E14" s="710">
        <v>12</v>
      </c>
      <c r="F14" s="711">
        <v>3</v>
      </c>
      <c r="G14" s="712">
        <v>24</v>
      </c>
      <c r="H14" s="713">
        <v>1</v>
      </c>
      <c r="I14" s="710">
        <v>47</v>
      </c>
      <c r="J14" s="711">
        <v>6</v>
      </c>
      <c r="K14" s="712">
        <v>11</v>
      </c>
      <c r="L14" s="713">
        <v>1</v>
      </c>
      <c r="M14" s="710">
        <v>36</v>
      </c>
      <c r="N14" s="711">
        <v>1</v>
      </c>
      <c r="O14" s="712">
        <v>45</v>
      </c>
      <c r="P14" s="713">
        <v>4</v>
      </c>
      <c r="Q14" s="710">
        <v>26</v>
      </c>
      <c r="R14" s="711">
        <v>4</v>
      </c>
      <c r="S14" s="710">
        <v>18</v>
      </c>
      <c r="T14" s="733">
        <v>24</v>
      </c>
      <c r="U14" s="734">
        <v>219</v>
      </c>
      <c r="V14" s="738">
        <v>2</v>
      </c>
    </row>
    <row r="15" spans="1:22" ht="15" x14ac:dyDescent="0.2">
      <c r="A15" s="707">
        <v>3</v>
      </c>
      <c r="B15" s="740" t="s">
        <v>376</v>
      </c>
      <c r="C15" s="742" t="s">
        <v>375</v>
      </c>
      <c r="D15" s="709">
        <v>1</v>
      </c>
      <c r="E15" s="710">
        <v>23</v>
      </c>
      <c r="F15" s="711">
        <v>2</v>
      </c>
      <c r="G15" s="712">
        <v>32</v>
      </c>
      <c r="H15" s="713">
        <v>6</v>
      </c>
      <c r="I15" s="710">
        <v>22</v>
      </c>
      <c r="J15" s="711">
        <v>4</v>
      </c>
      <c r="K15" s="712">
        <v>15</v>
      </c>
      <c r="L15" s="713">
        <v>3</v>
      </c>
      <c r="M15" s="710">
        <v>41</v>
      </c>
      <c r="N15" s="711">
        <v>6</v>
      </c>
      <c r="O15" s="712">
        <v>22</v>
      </c>
      <c r="P15" s="713">
        <v>2</v>
      </c>
      <c r="Q15" s="710">
        <v>26</v>
      </c>
      <c r="R15" s="711">
        <v>6</v>
      </c>
      <c r="S15" s="710">
        <v>14</v>
      </c>
      <c r="T15" s="733">
        <v>30</v>
      </c>
      <c r="U15" s="734">
        <v>195</v>
      </c>
      <c r="V15" s="738">
        <v>3</v>
      </c>
    </row>
    <row r="16" spans="1:22" ht="15" x14ac:dyDescent="0.2">
      <c r="A16" s="707">
        <v>4</v>
      </c>
      <c r="B16" s="740" t="s">
        <v>381</v>
      </c>
      <c r="C16" s="742" t="s">
        <v>382</v>
      </c>
      <c r="D16" s="709">
        <v>3</v>
      </c>
      <c r="E16" s="710">
        <v>13</v>
      </c>
      <c r="F16" s="711">
        <v>7</v>
      </c>
      <c r="G16" s="712">
        <v>16</v>
      </c>
      <c r="H16" s="713">
        <v>2</v>
      </c>
      <c r="I16" s="710">
        <v>29</v>
      </c>
      <c r="J16" s="711">
        <v>1</v>
      </c>
      <c r="K16" s="712">
        <v>19</v>
      </c>
      <c r="L16" s="713">
        <v>11</v>
      </c>
      <c r="M16" s="710">
        <v>16</v>
      </c>
      <c r="N16" s="711">
        <v>5</v>
      </c>
      <c r="O16" s="712">
        <v>24</v>
      </c>
      <c r="P16" s="713">
        <v>8</v>
      </c>
      <c r="Q16" s="710">
        <v>21</v>
      </c>
      <c r="R16" s="711">
        <v>3</v>
      </c>
      <c r="S16" s="710">
        <v>19</v>
      </c>
      <c r="T16" s="733">
        <v>40</v>
      </c>
      <c r="U16" s="734">
        <v>157</v>
      </c>
      <c r="V16" s="737">
        <v>4</v>
      </c>
    </row>
    <row r="17" spans="1:22" ht="15" x14ac:dyDescent="0.2">
      <c r="A17" s="707">
        <v>5</v>
      </c>
      <c r="B17" s="740" t="s">
        <v>386</v>
      </c>
      <c r="C17" s="742" t="s">
        <v>387</v>
      </c>
      <c r="D17" s="709">
        <v>8</v>
      </c>
      <c r="E17" s="710">
        <v>9</v>
      </c>
      <c r="F17" s="711">
        <v>5</v>
      </c>
      <c r="G17" s="712">
        <v>22</v>
      </c>
      <c r="H17" s="713">
        <v>9</v>
      </c>
      <c r="I17" s="710">
        <v>20</v>
      </c>
      <c r="J17" s="711">
        <v>8</v>
      </c>
      <c r="K17" s="712">
        <v>16</v>
      </c>
      <c r="L17" s="713">
        <v>7</v>
      </c>
      <c r="M17" s="710">
        <v>17</v>
      </c>
      <c r="N17" s="711">
        <v>10</v>
      </c>
      <c r="O17" s="712">
        <v>14</v>
      </c>
      <c r="P17" s="713">
        <v>5</v>
      </c>
      <c r="Q17" s="710">
        <v>21</v>
      </c>
      <c r="R17" s="711">
        <v>1</v>
      </c>
      <c r="S17" s="710">
        <v>24</v>
      </c>
      <c r="T17" s="733">
        <v>53</v>
      </c>
      <c r="U17" s="734">
        <v>143</v>
      </c>
      <c r="V17" s="738">
        <v>5</v>
      </c>
    </row>
    <row r="18" spans="1:22" ht="15" x14ac:dyDescent="0.2">
      <c r="A18" s="707">
        <v>6</v>
      </c>
      <c r="B18" s="740" t="s">
        <v>383</v>
      </c>
      <c r="C18" s="742" t="s">
        <v>164</v>
      </c>
      <c r="D18" s="709">
        <v>5</v>
      </c>
      <c r="E18" s="710">
        <v>13</v>
      </c>
      <c r="F18" s="711">
        <v>6</v>
      </c>
      <c r="G18" s="712">
        <v>22</v>
      </c>
      <c r="H18" s="713">
        <v>4</v>
      </c>
      <c r="I18" s="710">
        <v>27</v>
      </c>
      <c r="J18" s="711">
        <v>7</v>
      </c>
      <c r="K18" s="712">
        <v>12</v>
      </c>
      <c r="L18" s="713">
        <v>9</v>
      </c>
      <c r="M18" s="710">
        <v>33</v>
      </c>
      <c r="N18" s="711">
        <v>4</v>
      </c>
      <c r="O18" s="712">
        <v>31</v>
      </c>
      <c r="P18" s="713">
        <v>10</v>
      </c>
      <c r="Q18" s="710">
        <v>19</v>
      </c>
      <c r="R18" s="711">
        <v>10</v>
      </c>
      <c r="S18" s="710">
        <v>11</v>
      </c>
      <c r="T18" s="733">
        <v>55</v>
      </c>
      <c r="U18" s="734">
        <v>168</v>
      </c>
      <c r="V18" s="738">
        <v>6</v>
      </c>
    </row>
    <row r="19" spans="1:22" ht="15" x14ac:dyDescent="0.2">
      <c r="A19" s="707">
        <v>7</v>
      </c>
      <c r="B19" s="740" t="s">
        <v>390</v>
      </c>
      <c r="C19" s="742" t="s">
        <v>391</v>
      </c>
      <c r="D19" s="709">
        <v>10</v>
      </c>
      <c r="E19" s="710">
        <v>7</v>
      </c>
      <c r="F19" s="711">
        <v>8</v>
      </c>
      <c r="G19" s="712">
        <v>22</v>
      </c>
      <c r="H19" s="713">
        <v>5</v>
      </c>
      <c r="I19" s="710">
        <v>22</v>
      </c>
      <c r="J19" s="711">
        <v>10</v>
      </c>
      <c r="K19" s="712">
        <v>8</v>
      </c>
      <c r="L19" s="713">
        <v>6</v>
      </c>
      <c r="M19" s="710">
        <v>25</v>
      </c>
      <c r="N19" s="711">
        <v>2</v>
      </c>
      <c r="O19" s="712">
        <v>35</v>
      </c>
      <c r="P19" s="713">
        <v>3</v>
      </c>
      <c r="Q19" s="710">
        <v>27</v>
      </c>
      <c r="R19" s="711">
        <v>11</v>
      </c>
      <c r="S19" s="710">
        <v>17</v>
      </c>
      <c r="T19" s="733">
        <v>55</v>
      </c>
      <c r="U19" s="734">
        <v>163</v>
      </c>
      <c r="V19" s="737">
        <v>7</v>
      </c>
    </row>
    <row r="20" spans="1:22" ht="15" x14ac:dyDescent="0.2">
      <c r="A20" s="707">
        <v>8</v>
      </c>
      <c r="B20" s="740" t="s">
        <v>384</v>
      </c>
      <c r="C20" s="742" t="s">
        <v>385</v>
      </c>
      <c r="D20" s="709">
        <v>9</v>
      </c>
      <c r="E20" s="710">
        <v>8</v>
      </c>
      <c r="F20" s="711">
        <v>4</v>
      </c>
      <c r="G20" s="712">
        <v>32</v>
      </c>
      <c r="H20" s="713">
        <v>8</v>
      </c>
      <c r="I20" s="710">
        <v>28</v>
      </c>
      <c r="J20" s="711">
        <v>11</v>
      </c>
      <c r="K20" s="712">
        <v>7</v>
      </c>
      <c r="L20" s="713">
        <v>5</v>
      </c>
      <c r="M20" s="710">
        <v>21</v>
      </c>
      <c r="N20" s="711">
        <v>7</v>
      </c>
      <c r="O20" s="712">
        <v>23</v>
      </c>
      <c r="P20" s="713">
        <v>11</v>
      </c>
      <c r="Q20" s="710">
        <v>19</v>
      </c>
      <c r="R20" s="711">
        <v>5</v>
      </c>
      <c r="S20" s="710">
        <v>15</v>
      </c>
      <c r="T20" s="733">
        <v>60</v>
      </c>
      <c r="U20" s="734">
        <v>153</v>
      </c>
      <c r="V20" s="738">
        <v>8</v>
      </c>
    </row>
    <row r="21" spans="1:22" ht="15" x14ac:dyDescent="0.2">
      <c r="A21" s="707">
        <v>9</v>
      </c>
      <c r="B21" s="740" t="s">
        <v>389</v>
      </c>
      <c r="C21" s="742" t="s">
        <v>385</v>
      </c>
      <c r="D21" s="709">
        <v>7</v>
      </c>
      <c r="E21" s="710">
        <v>8</v>
      </c>
      <c r="F21" s="711">
        <v>10</v>
      </c>
      <c r="G21" s="712">
        <v>13</v>
      </c>
      <c r="H21" s="713">
        <v>7</v>
      </c>
      <c r="I21" s="710">
        <v>22</v>
      </c>
      <c r="J21" s="711">
        <v>5</v>
      </c>
      <c r="K21" s="712">
        <v>13</v>
      </c>
      <c r="L21" s="713">
        <v>8</v>
      </c>
      <c r="M21" s="710">
        <v>19</v>
      </c>
      <c r="N21" s="711">
        <v>11</v>
      </c>
      <c r="O21" s="712">
        <v>14</v>
      </c>
      <c r="P21" s="713">
        <v>6</v>
      </c>
      <c r="Q21" s="710">
        <v>20</v>
      </c>
      <c r="R21" s="711">
        <v>8</v>
      </c>
      <c r="S21" s="710">
        <v>13</v>
      </c>
      <c r="T21" s="733">
        <v>62</v>
      </c>
      <c r="U21" s="734">
        <v>122</v>
      </c>
      <c r="V21" s="738">
        <v>9</v>
      </c>
    </row>
    <row r="22" spans="1:22" ht="15" x14ac:dyDescent="0.2">
      <c r="A22" s="707">
        <v>10</v>
      </c>
      <c r="B22" s="740" t="s">
        <v>392</v>
      </c>
      <c r="C22" s="742" t="s">
        <v>391</v>
      </c>
      <c r="D22" s="709">
        <v>11</v>
      </c>
      <c r="E22" s="710">
        <v>7</v>
      </c>
      <c r="F22" s="711">
        <v>11</v>
      </c>
      <c r="G22" s="712">
        <v>9</v>
      </c>
      <c r="H22" s="713">
        <v>12</v>
      </c>
      <c r="I22" s="710">
        <v>15</v>
      </c>
      <c r="J22" s="711">
        <v>9</v>
      </c>
      <c r="K22" s="712">
        <v>10</v>
      </c>
      <c r="L22" s="713">
        <v>4</v>
      </c>
      <c r="M22" s="710">
        <v>28</v>
      </c>
      <c r="N22" s="711">
        <v>8</v>
      </c>
      <c r="O22" s="712">
        <v>20</v>
      </c>
      <c r="P22" s="713">
        <v>7</v>
      </c>
      <c r="Q22" s="710">
        <v>20</v>
      </c>
      <c r="R22" s="711">
        <v>7</v>
      </c>
      <c r="S22" s="710">
        <v>16</v>
      </c>
      <c r="T22" s="733">
        <v>69</v>
      </c>
      <c r="U22" s="734">
        <v>125</v>
      </c>
      <c r="V22" s="737">
        <v>10</v>
      </c>
    </row>
    <row r="23" spans="1:22" ht="15" x14ac:dyDescent="0.2">
      <c r="A23" s="707">
        <v>11</v>
      </c>
      <c r="B23" s="740" t="s">
        <v>393</v>
      </c>
      <c r="C23" s="741" t="s">
        <v>382</v>
      </c>
      <c r="D23" s="709">
        <v>12</v>
      </c>
      <c r="E23" s="710">
        <v>7</v>
      </c>
      <c r="F23" s="711">
        <v>13</v>
      </c>
      <c r="G23" s="712">
        <v>1</v>
      </c>
      <c r="H23" s="713">
        <v>10</v>
      </c>
      <c r="I23" s="710">
        <v>15</v>
      </c>
      <c r="J23" s="711">
        <v>2</v>
      </c>
      <c r="K23" s="712">
        <v>26</v>
      </c>
      <c r="L23" s="713">
        <v>10</v>
      </c>
      <c r="M23" s="710">
        <v>27</v>
      </c>
      <c r="N23" s="711">
        <v>9</v>
      </c>
      <c r="O23" s="712">
        <v>18</v>
      </c>
      <c r="P23" s="713">
        <v>9</v>
      </c>
      <c r="Q23" s="710">
        <v>18</v>
      </c>
      <c r="R23" s="711">
        <v>12</v>
      </c>
      <c r="S23" s="710">
        <v>8</v>
      </c>
      <c r="T23" s="733">
        <v>77</v>
      </c>
      <c r="U23" s="734">
        <v>120</v>
      </c>
      <c r="V23" s="738">
        <v>11</v>
      </c>
    </row>
    <row r="24" spans="1:22" ht="15" x14ac:dyDescent="0.2">
      <c r="A24" s="707">
        <v>12</v>
      </c>
      <c r="B24" s="740" t="s">
        <v>388</v>
      </c>
      <c r="C24" s="741" t="s">
        <v>385</v>
      </c>
      <c r="D24" s="709">
        <v>6</v>
      </c>
      <c r="E24" s="710">
        <v>15</v>
      </c>
      <c r="F24" s="711">
        <v>9</v>
      </c>
      <c r="G24" s="712">
        <v>14</v>
      </c>
      <c r="H24" s="713">
        <v>15</v>
      </c>
      <c r="I24" s="710">
        <v>0</v>
      </c>
      <c r="J24" s="711">
        <v>13</v>
      </c>
      <c r="K24" s="712">
        <v>4</v>
      </c>
      <c r="L24" s="713">
        <v>13</v>
      </c>
      <c r="M24" s="710">
        <v>5</v>
      </c>
      <c r="N24" s="711">
        <v>13</v>
      </c>
      <c r="O24" s="712">
        <v>6</v>
      </c>
      <c r="P24" s="713">
        <v>12</v>
      </c>
      <c r="Q24" s="710">
        <v>14</v>
      </c>
      <c r="R24" s="711">
        <v>9</v>
      </c>
      <c r="S24" s="710">
        <v>11</v>
      </c>
      <c r="T24" s="733">
        <v>90</v>
      </c>
      <c r="U24" s="734">
        <v>69</v>
      </c>
      <c r="V24" s="738">
        <v>12</v>
      </c>
    </row>
    <row r="25" spans="1:22" ht="15" x14ac:dyDescent="0.2">
      <c r="A25" s="707">
        <v>13</v>
      </c>
      <c r="B25" s="740" t="s">
        <v>394</v>
      </c>
      <c r="C25" s="741" t="s">
        <v>382</v>
      </c>
      <c r="D25" s="709">
        <v>13</v>
      </c>
      <c r="E25" s="710">
        <v>2</v>
      </c>
      <c r="F25" s="711">
        <v>12</v>
      </c>
      <c r="G25" s="712">
        <v>3</v>
      </c>
      <c r="H25" s="713">
        <v>11</v>
      </c>
      <c r="I25" s="710">
        <v>14</v>
      </c>
      <c r="J25" s="711">
        <v>12</v>
      </c>
      <c r="K25" s="712">
        <v>11</v>
      </c>
      <c r="L25" s="713">
        <v>12</v>
      </c>
      <c r="M25" s="710">
        <v>8</v>
      </c>
      <c r="N25" s="711">
        <v>12</v>
      </c>
      <c r="O25" s="712">
        <v>11</v>
      </c>
      <c r="P25" s="713">
        <v>15</v>
      </c>
      <c r="Q25" s="710">
        <v>0</v>
      </c>
      <c r="R25" s="711">
        <v>15</v>
      </c>
      <c r="S25" s="710">
        <v>0</v>
      </c>
      <c r="T25" s="733">
        <v>102</v>
      </c>
      <c r="U25" s="734">
        <v>49</v>
      </c>
      <c r="V25" s="737">
        <v>13</v>
      </c>
    </row>
    <row r="26" spans="1:22" ht="15" x14ac:dyDescent="0.2">
      <c r="A26" s="707">
        <v>14</v>
      </c>
      <c r="B26" s="740" t="s">
        <v>395</v>
      </c>
      <c r="C26" s="741" t="s">
        <v>396</v>
      </c>
      <c r="D26" s="709">
        <v>15</v>
      </c>
      <c r="E26" s="710">
        <v>0</v>
      </c>
      <c r="F26" s="711">
        <v>15</v>
      </c>
      <c r="G26" s="712">
        <v>0</v>
      </c>
      <c r="H26" s="713">
        <v>15</v>
      </c>
      <c r="I26" s="710">
        <v>0</v>
      </c>
      <c r="J26" s="711">
        <v>15</v>
      </c>
      <c r="K26" s="712">
        <v>0</v>
      </c>
      <c r="L26" s="713">
        <v>15</v>
      </c>
      <c r="M26" s="710">
        <v>0</v>
      </c>
      <c r="N26" s="711">
        <v>15</v>
      </c>
      <c r="O26" s="712">
        <v>0</v>
      </c>
      <c r="P26" s="713">
        <v>15</v>
      </c>
      <c r="Q26" s="710">
        <v>0</v>
      </c>
      <c r="R26" s="711">
        <v>15</v>
      </c>
      <c r="S26" s="710">
        <v>0</v>
      </c>
      <c r="T26" s="733">
        <v>120</v>
      </c>
      <c r="U26" s="734">
        <v>0</v>
      </c>
      <c r="V26" s="738">
        <v>14</v>
      </c>
    </row>
    <row r="27" spans="1:22" ht="18" x14ac:dyDescent="0.2">
      <c r="A27" s="707">
        <v>15</v>
      </c>
      <c r="B27" s="731"/>
      <c r="C27" s="701"/>
      <c r="D27" s="709"/>
      <c r="E27" s="710"/>
      <c r="F27" s="711"/>
      <c r="G27" s="712"/>
      <c r="H27" s="713"/>
      <c r="I27" s="710"/>
      <c r="J27" s="711"/>
      <c r="K27" s="712"/>
      <c r="L27" s="713"/>
      <c r="M27" s="710"/>
      <c r="N27" s="711"/>
      <c r="O27" s="712"/>
      <c r="P27" s="713"/>
      <c r="Q27" s="710"/>
      <c r="R27" s="711"/>
      <c r="S27" s="710"/>
      <c r="T27" s="733" t="str">
        <f t="shared" ref="T27:T29" si="0">IF(ISNUMBER(D27)=TRUE,SUM(D27,F27,H27,J27,L27,N27,P27,R27),"")</f>
        <v/>
      </c>
      <c r="U27" s="734" t="str">
        <f t="shared" ref="U27:U29" si="1">IF(OR(ISNUMBER(E27)=TRUE,ISNUMBER(G27)=TRUE,ISNUMBER(I27)=TRUE,ISNUMBER(K27)=TRUE,ISNUMBER(M27)=TRUE,ISNUMBER(O27)=TRUE,ISNUMBER(Q27)=TRUE,ISNUMBER(S27)=TRUE),SUM(E27,G27,I27,K27,M27,O27,Q27,S27),"")</f>
        <v/>
      </c>
      <c r="V27" s="714" t="str">
        <f t="shared" ref="V27:V29" si="2">IF(ISNUMBER(AA27)=TRUE,AA27,"")</f>
        <v/>
      </c>
    </row>
    <row r="28" spans="1:22" ht="18" x14ac:dyDescent="0.2">
      <c r="A28" s="707">
        <v>16</v>
      </c>
      <c r="B28" s="731"/>
      <c r="C28" s="708"/>
      <c r="D28" s="709"/>
      <c r="E28" s="710"/>
      <c r="F28" s="711"/>
      <c r="G28" s="712"/>
      <c r="H28" s="713"/>
      <c r="I28" s="710"/>
      <c r="J28" s="711"/>
      <c r="K28" s="712"/>
      <c r="L28" s="713"/>
      <c r="M28" s="710"/>
      <c r="N28" s="711"/>
      <c r="O28" s="712"/>
      <c r="P28" s="713"/>
      <c r="Q28" s="710"/>
      <c r="R28" s="711"/>
      <c r="S28" s="710"/>
      <c r="T28" s="733" t="str">
        <f t="shared" si="0"/>
        <v/>
      </c>
      <c r="U28" s="734" t="str">
        <f t="shared" si="1"/>
        <v/>
      </c>
      <c r="V28" s="714" t="str">
        <f t="shared" si="2"/>
        <v/>
      </c>
    </row>
    <row r="29" spans="1:22" ht="18.75" thickBot="1" x14ac:dyDescent="0.25">
      <c r="A29" s="715">
        <v>17</v>
      </c>
      <c r="B29" s="732"/>
      <c r="C29" s="716"/>
      <c r="D29" s="717"/>
      <c r="E29" s="718"/>
      <c r="F29" s="719"/>
      <c r="G29" s="720"/>
      <c r="H29" s="721"/>
      <c r="I29" s="718"/>
      <c r="J29" s="719"/>
      <c r="K29" s="720"/>
      <c r="L29" s="721"/>
      <c r="M29" s="718"/>
      <c r="N29" s="719"/>
      <c r="O29" s="718"/>
      <c r="P29" s="721"/>
      <c r="Q29" s="718"/>
      <c r="R29" s="719"/>
      <c r="S29" s="718"/>
      <c r="T29" s="735" t="str">
        <f t="shared" si="0"/>
        <v/>
      </c>
      <c r="U29" s="736" t="str">
        <f t="shared" si="1"/>
        <v/>
      </c>
      <c r="V29" s="722" t="str">
        <f t="shared" si="2"/>
        <v/>
      </c>
    </row>
    <row r="30" spans="1:22" ht="18.75" thickTop="1" x14ac:dyDescent="0.2">
      <c r="A30" s="534"/>
      <c r="B30" s="535"/>
      <c r="C30" s="535"/>
      <c r="D30" s="536"/>
      <c r="E30" s="723">
        <f>SUM(E13:E29)</f>
        <v>138</v>
      </c>
      <c r="F30" s="723"/>
      <c r="G30" s="723">
        <f>SUM(G13:G29)</f>
        <v>246</v>
      </c>
      <c r="H30" s="723"/>
      <c r="I30" s="723">
        <f>SUM(I13:I29)</f>
        <v>285</v>
      </c>
      <c r="J30" s="723"/>
      <c r="K30" s="723">
        <f>SUM(K13:K29)</f>
        <v>178</v>
      </c>
      <c r="L30" s="723"/>
      <c r="M30" s="723">
        <f>SUM(M13:M29)</f>
        <v>308</v>
      </c>
      <c r="N30" s="723"/>
      <c r="O30" s="723">
        <f>SUM(O13:O29)</f>
        <v>298</v>
      </c>
      <c r="P30" s="723"/>
      <c r="Q30" s="723">
        <f>SUM(Q13:Q29)</f>
        <v>265</v>
      </c>
      <c r="R30" s="723"/>
      <c r="S30" s="723">
        <f>SUM(S13:S29)</f>
        <v>186</v>
      </c>
      <c r="T30" s="536"/>
      <c r="U30" s="723">
        <f>SUM(U13:U29)</f>
        <v>1904</v>
      </c>
      <c r="V30" s="537"/>
    </row>
  </sheetData>
  <mergeCells count="28">
    <mergeCell ref="A8:A11"/>
    <mergeCell ref="B8:B11"/>
    <mergeCell ref="C8:C11"/>
    <mergeCell ref="D8:E8"/>
    <mergeCell ref="F8:G8"/>
    <mergeCell ref="F10:G10"/>
    <mergeCell ref="N8:O8"/>
    <mergeCell ref="P8:Q8"/>
    <mergeCell ref="R8:S8"/>
    <mergeCell ref="T8:V10"/>
    <mergeCell ref="D9:E9"/>
    <mergeCell ref="F9:G9"/>
    <mergeCell ref="H9:I9"/>
    <mergeCell ref="J9:K9"/>
    <mergeCell ref="L9:M9"/>
    <mergeCell ref="N9:O9"/>
    <mergeCell ref="H8:I8"/>
    <mergeCell ref="J8:K8"/>
    <mergeCell ref="L8:M8"/>
    <mergeCell ref="P9:Q9"/>
    <mergeCell ref="R9:S9"/>
    <mergeCell ref="D10:E10"/>
    <mergeCell ref="R10:S10"/>
    <mergeCell ref="H10:I10"/>
    <mergeCell ref="J10:K10"/>
    <mergeCell ref="L10:M10"/>
    <mergeCell ref="N10:O10"/>
    <mergeCell ref="P10:Q10"/>
  </mergeCells>
  <dataValidations xWindow="1337" yWindow="597" count="1">
    <dataValidation allowBlank="1" showInputMessage="1" showErrorMessage="1" promptTitle="POZOR!" prompt="Polje sadrži formulu!_x000a_U polja u ovom dijelu ne upisujte i ne mjenjajte ništa!" sqref="T13:V29" xr:uid="{15FCA19B-B4B5-4875-A526-7C04EA1B9D86}"/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BBB47-87A6-4E70-AA20-8414B2CA7BE8}">
  <dimension ref="A1:AP19"/>
  <sheetViews>
    <sheetView tabSelected="1" workbookViewId="0">
      <selection activeCell="Z1" sqref="Z1:Z1048576"/>
    </sheetView>
  </sheetViews>
  <sheetFormatPr defaultRowHeight="12.75" x14ac:dyDescent="0.2"/>
  <cols>
    <col min="2" max="2" width="19.42578125" customWidth="1"/>
    <col min="3" max="3" width="9.140625" customWidth="1"/>
    <col min="4" max="4" width="7.85546875" customWidth="1"/>
    <col min="5" max="5" width="7.42578125" customWidth="1"/>
    <col min="6" max="7" width="7.7109375" customWidth="1"/>
    <col min="8" max="8" width="6.85546875" customWidth="1"/>
    <col min="9" max="9" width="9.42578125" customWidth="1"/>
    <col min="10" max="10" width="8.28515625" customWidth="1"/>
    <col min="11" max="11" width="7.85546875" customWidth="1"/>
    <col min="12" max="13" width="8.28515625" customWidth="1"/>
    <col min="14" max="14" width="8" customWidth="1"/>
    <col min="15" max="15" width="7.28515625" customWidth="1"/>
    <col min="17" max="17" width="8.28515625" customWidth="1"/>
    <col min="18" max="20" width="8.140625" customWidth="1"/>
    <col min="21" max="21" width="7.7109375" customWidth="1"/>
    <col min="22" max="22" width="7.85546875" customWidth="1"/>
    <col min="24" max="24" width="8.42578125" customWidth="1"/>
    <col min="25" max="25" width="8" customWidth="1"/>
    <col min="26" max="26" width="7.5703125" customWidth="1"/>
    <col min="27" max="28" width="7.85546875" customWidth="1"/>
    <col min="29" max="29" width="7.5703125" customWidth="1"/>
    <col min="31" max="31" width="9" customWidth="1"/>
    <col min="32" max="32" width="8" customWidth="1"/>
    <col min="33" max="33" width="8.28515625" customWidth="1"/>
    <col min="34" max="34" width="7.28515625" customWidth="1"/>
    <col min="35" max="35" width="9" customWidth="1"/>
    <col min="36" max="36" width="7.7109375" customWidth="1"/>
    <col min="37" max="37" width="8.5703125" customWidth="1"/>
  </cols>
  <sheetData>
    <row r="1" spans="1:42" ht="13.5" thickBot="1" x14ac:dyDescent="0.25"/>
    <row r="2" spans="1:42" x14ac:dyDescent="0.2">
      <c r="A2" s="1720"/>
      <c r="B2" s="1721"/>
      <c r="C2" s="1722" t="s">
        <v>1008</v>
      </c>
      <c r="D2" s="1723"/>
      <c r="E2" s="1723"/>
      <c r="F2" s="1723"/>
      <c r="G2" s="1723"/>
      <c r="H2" s="1723"/>
      <c r="I2" s="1723"/>
      <c r="J2" s="1723"/>
      <c r="K2" s="1723"/>
      <c r="L2" s="1723"/>
      <c r="M2" s="1723"/>
      <c r="N2" s="1723"/>
      <c r="O2" s="1723"/>
      <c r="P2" s="1723"/>
      <c r="Q2" s="1723"/>
      <c r="R2" s="1723"/>
      <c r="S2" s="1723"/>
      <c r="T2" s="1723"/>
      <c r="U2" s="1723"/>
      <c r="V2" s="1723"/>
      <c r="W2" s="1723"/>
      <c r="X2" s="1723"/>
      <c r="Y2" s="1723"/>
      <c r="Z2" s="1723"/>
      <c r="AA2" s="1723"/>
      <c r="AB2" s="1723"/>
      <c r="AC2" s="1723"/>
      <c r="AD2" s="1723"/>
      <c r="AE2" s="1723"/>
      <c r="AF2" s="1723"/>
      <c r="AG2" s="1723"/>
      <c r="AH2" s="1723"/>
      <c r="AI2" s="1723"/>
      <c r="AJ2" s="1723"/>
      <c r="AK2" s="1723"/>
      <c r="AL2" s="1723"/>
      <c r="AM2" s="1723"/>
      <c r="AN2" s="1723"/>
      <c r="AO2" s="1723"/>
      <c r="AP2" s="1724"/>
    </row>
    <row r="3" spans="1:42" x14ac:dyDescent="0.2">
      <c r="A3" s="1725"/>
      <c r="B3" s="1726"/>
      <c r="C3" s="1727"/>
      <c r="D3" s="1728"/>
      <c r="E3" s="1728"/>
      <c r="F3" s="1728"/>
      <c r="G3" s="1728"/>
      <c r="H3" s="1728"/>
      <c r="I3" s="1728"/>
      <c r="J3" s="1728"/>
      <c r="K3" s="1728"/>
      <c r="L3" s="1728"/>
      <c r="M3" s="1728"/>
      <c r="N3" s="1728"/>
      <c r="O3" s="1728"/>
      <c r="P3" s="1728"/>
      <c r="Q3" s="1728"/>
      <c r="R3" s="1728"/>
      <c r="S3" s="1728"/>
      <c r="T3" s="1728"/>
      <c r="U3" s="1728"/>
      <c r="V3" s="1728"/>
      <c r="W3" s="1728"/>
      <c r="X3" s="1728"/>
      <c r="Y3" s="1728"/>
      <c r="Z3" s="1728"/>
      <c r="AA3" s="1728"/>
      <c r="AB3" s="1728"/>
      <c r="AC3" s="1728"/>
      <c r="AD3" s="1728"/>
      <c r="AE3" s="1728"/>
      <c r="AF3" s="1728"/>
      <c r="AG3" s="1728"/>
      <c r="AH3" s="1728"/>
      <c r="AI3" s="1728"/>
      <c r="AJ3" s="1728"/>
      <c r="AK3" s="1728"/>
      <c r="AL3" s="1728"/>
      <c r="AM3" s="1728"/>
      <c r="AN3" s="1728"/>
      <c r="AO3" s="1728"/>
      <c r="AP3" s="1729"/>
    </row>
    <row r="4" spans="1:42" x14ac:dyDescent="0.2">
      <c r="A4" s="1725"/>
      <c r="B4" s="1726"/>
      <c r="C4" s="1727" t="s">
        <v>1009</v>
      </c>
      <c r="D4" s="1728"/>
      <c r="E4" s="1728"/>
      <c r="F4" s="1728"/>
      <c r="G4" s="1728"/>
      <c r="H4" s="1728"/>
      <c r="I4" s="1728"/>
      <c r="J4" s="1728"/>
      <c r="K4" s="1728"/>
      <c r="L4" s="1728"/>
      <c r="M4" s="1728"/>
      <c r="N4" s="1728"/>
      <c r="O4" s="1728"/>
      <c r="P4" s="1728"/>
      <c r="Q4" s="1728"/>
      <c r="R4" s="1728"/>
      <c r="S4" s="1728"/>
      <c r="T4" s="1728"/>
      <c r="U4" s="1728"/>
      <c r="V4" s="1728"/>
      <c r="W4" s="1728"/>
      <c r="X4" s="1728"/>
      <c r="Y4" s="1728"/>
      <c r="Z4" s="1728"/>
      <c r="AA4" s="1728"/>
      <c r="AB4" s="1728"/>
      <c r="AC4" s="1728"/>
      <c r="AD4" s="1728"/>
      <c r="AE4" s="1728"/>
      <c r="AF4" s="1728"/>
      <c r="AG4" s="1728"/>
      <c r="AH4" s="1728"/>
      <c r="AI4" s="1728"/>
      <c r="AJ4" s="1728"/>
      <c r="AK4" s="1728"/>
      <c r="AL4" s="1728"/>
      <c r="AM4" s="1728"/>
      <c r="AN4" s="1728"/>
      <c r="AO4" s="1728"/>
      <c r="AP4" s="1729"/>
    </row>
    <row r="5" spans="1:42" ht="13.5" thickBot="1" x14ac:dyDescent="0.25">
      <c r="A5" s="1725"/>
      <c r="B5" s="1726"/>
      <c r="C5" s="1730"/>
      <c r="D5" s="1731"/>
      <c r="E5" s="1731"/>
      <c r="F5" s="1731"/>
      <c r="G5" s="1731"/>
      <c r="H5" s="1731"/>
      <c r="I5" s="1731"/>
      <c r="J5" s="1731"/>
      <c r="K5" s="1731"/>
      <c r="L5" s="1731"/>
      <c r="M5" s="1731"/>
      <c r="N5" s="1731"/>
      <c r="O5" s="1731"/>
      <c r="P5" s="1731"/>
      <c r="Q5" s="1731"/>
      <c r="R5" s="1731"/>
      <c r="S5" s="1731"/>
      <c r="T5" s="1731"/>
      <c r="U5" s="1731"/>
      <c r="V5" s="1731"/>
      <c r="W5" s="1731"/>
      <c r="X5" s="1731"/>
      <c r="Y5" s="1731"/>
      <c r="Z5" s="1731"/>
      <c r="AA5" s="1731"/>
      <c r="AB5" s="1731"/>
      <c r="AC5" s="1731"/>
      <c r="AD5" s="1731"/>
      <c r="AE5" s="1731"/>
      <c r="AF5" s="1731"/>
      <c r="AG5" s="1731"/>
      <c r="AH5" s="1731"/>
      <c r="AI5" s="1731"/>
      <c r="AJ5" s="1731"/>
      <c r="AK5" s="1731"/>
      <c r="AL5" s="1731"/>
      <c r="AM5" s="1731"/>
      <c r="AN5" s="1731"/>
      <c r="AO5" s="1731"/>
      <c r="AP5" s="1732"/>
    </row>
    <row r="6" spans="1:42" ht="24" thickBot="1" x14ac:dyDescent="0.25">
      <c r="A6" s="1733"/>
      <c r="B6" s="1734"/>
      <c r="C6" s="1735" t="s">
        <v>1010</v>
      </c>
      <c r="D6" s="1736"/>
      <c r="E6" s="1736"/>
      <c r="F6" s="1736"/>
      <c r="G6" s="1736"/>
      <c r="H6" s="1736"/>
      <c r="I6" s="1737"/>
      <c r="J6" s="1738" t="s">
        <v>1011</v>
      </c>
      <c r="K6" s="1739"/>
      <c r="L6" s="1739"/>
      <c r="M6" s="1739"/>
      <c r="N6" s="1739"/>
      <c r="O6" s="1739"/>
      <c r="P6" s="1740"/>
      <c r="Q6" s="1741" t="s">
        <v>1012</v>
      </c>
      <c r="R6" s="1742"/>
      <c r="S6" s="1742"/>
      <c r="T6" s="1742"/>
      <c r="U6" s="1742"/>
      <c r="V6" s="1742"/>
      <c r="W6" s="1743"/>
      <c r="X6" s="1744" t="s">
        <v>1013</v>
      </c>
      <c r="Y6" s="1745"/>
      <c r="Z6" s="1745"/>
      <c r="AA6" s="1745"/>
      <c r="AB6" s="1745"/>
      <c r="AC6" s="1745"/>
      <c r="AD6" s="1746"/>
      <c r="AE6" s="1741" t="s">
        <v>1014</v>
      </c>
      <c r="AF6" s="1742"/>
      <c r="AG6" s="1742"/>
      <c r="AH6" s="1742"/>
      <c r="AI6" s="1742"/>
      <c r="AJ6" s="1742"/>
      <c r="AK6" s="1743"/>
      <c r="AL6" s="1747" t="s">
        <v>1015</v>
      </c>
      <c r="AM6" s="1748"/>
      <c r="AN6" s="1748"/>
      <c r="AO6" s="1748"/>
      <c r="AP6" s="1749"/>
    </row>
    <row r="7" spans="1:42" ht="60.75" thickBot="1" x14ac:dyDescent="0.25">
      <c r="A7" s="1750" t="s">
        <v>1016</v>
      </c>
      <c r="B7" s="1751" t="s">
        <v>1017</v>
      </c>
      <c r="C7" s="1752" t="s">
        <v>1018</v>
      </c>
      <c r="D7" s="1753" t="s">
        <v>1019</v>
      </c>
      <c r="E7" s="1754" t="s">
        <v>1020</v>
      </c>
      <c r="F7" s="1755" t="s">
        <v>1021</v>
      </c>
      <c r="G7" s="1756" t="s">
        <v>1022</v>
      </c>
      <c r="H7" s="1757" t="s">
        <v>1023</v>
      </c>
      <c r="I7" s="1758" t="s">
        <v>22</v>
      </c>
      <c r="J7" s="1752" t="s">
        <v>1018</v>
      </c>
      <c r="K7" s="1753" t="s">
        <v>1019</v>
      </c>
      <c r="L7" s="1754" t="s">
        <v>1024</v>
      </c>
      <c r="M7" s="1755" t="s">
        <v>1025</v>
      </c>
      <c r="N7" s="1756" t="s">
        <v>1022</v>
      </c>
      <c r="O7" s="1757" t="s">
        <v>1023</v>
      </c>
      <c r="P7" s="1758" t="s">
        <v>22</v>
      </c>
      <c r="Q7" s="1752" t="s">
        <v>1018</v>
      </c>
      <c r="R7" s="1759" t="s">
        <v>1019</v>
      </c>
      <c r="S7" s="1750" t="s">
        <v>1024</v>
      </c>
      <c r="T7" s="1760" t="s">
        <v>1025</v>
      </c>
      <c r="U7" s="1756" t="s">
        <v>1022</v>
      </c>
      <c r="V7" s="1757" t="s">
        <v>1023</v>
      </c>
      <c r="W7" s="1758" t="s">
        <v>22</v>
      </c>
      <c r="X7" s="1752" t="s">
        <v>1018</v>
      </c>
      <c r="Y7" s="1753" t="s">
        <v>1019</v>
      </c>
      <c r="Z7" s="1754" t="s">
        <v>1024</v>
      </c>
      <c r="AA7" s="1755" t="s">
        <v>1025</v>
      </c>
      <c r="AB7" s="1756" t="s">
        <v>1022</v>
      </c>
      <c r="AC7" s="1757" t="s">
        <v>1023</v>
      </c>
      <c r="AD7" s="1758" t="s">
        <v>22</v>
      </c>
      <c r="AE7" s="1752" t="s">
        <v>1018</v>
      </c>
      <c r="AF7" s="1759" t="s">
        <v>1019</v>
      </c>
      <c r="AG7" s="1750" t="s">
        <v>1024</v>
      </c>
      <c r="AH7" s="1760" t="s">
        <v>1025</v>
      </c>
      <c r="AI7" s="1756" t="s">
        <v>1022</v>
      </c>
      <c r="AJ7" s="1757" t="s">
        <v>1023</v>
      </c>
      <c r="AK7" s="1758" t="s">
        <v>22</v>
      </c>
      <c r="AL7" s="1753" t="s">
        <v>1019</v>
      </c>
      <c r="AM7" s="1753" t="s">
        <v>1024</v>
      </c>
      <c r="AN7" s="1761" t="s">
        <v>1025</v>
      </c>
      <c r="AO7" s="1762" t="s">
        <v>1026</v>
      </c>
      <c r="AP7" s="1763" t="s">
        <v>1027</v>
      </c>
    </row>
    <row r="8" spans="1:42" ht="27" customHeight="1" x14ac:dyDescent="0.2">
      <c r="A8" s="1764">
        <v>1</v>
      </c>
      <c r="B8" s="1765" t="str">
        <f>[8]Natjecatelji!$B$6</f>
        <v>ŠRK VARAŽDIN 1</v>
      </c>
      <c r="C8" s="1766"/>
      <c r="D8" s="1767">
        <f>MAX('[8]1. kolo Puškaš'!C9:C108)</f>
        <v>202</v>
      </c>
      <c r="E8" s="1767">
        <f>'[8]1. kolo Puškaš'!B113</f>
        <v>0</v>
      </c>
      <c r="F8" s="1768">
        <f>'[8]1. kolo Puškaš'!D109</f>
        <v>0</v>
      </c>
      <c r="G8" s="1766">
        <v>1</v>
      </c>
      <c r="H8" s="1769"/>
      <c r="I8" s="1770">
        <v>1</v>
      </c>
      <c r="J8" s="1771"/>
      <c r="K8" s="1772">
        <f>MAX('[8]2. kolo Lokvarsko'!C9:C108)</f>
        <v>145</v>
      </c>
      <c r="L8" s="1772">
        <f>'[8]2. kolo Lokvarsko'!B113</f>
        <v>0</v>
      </c>
      <c r="M8" s="1772">
        <f>'[8]2. kolo Lokvarsko'!D109</f>
        <v>0</v>
      </c>
      <c r="N8" s="1771">
        <v>1</v>
      </c>
      <c r="O8" s="1769"/>
      <c r="P8" s="1773">
        <v>1</v>
      </c>
      <c r="Q8" s="1774"/>
      <c r="R8" s="1775">
        <f>MAX('[8]3. kolo Šoderica'!C9:C108)</f>
        <v>40</v>
      </c>
      <c r="S8" s="1775">
        <f>'[8]3. kolo Šoderica'!B113</f>
        <v>2</v>
      </c>
      <c r="T8" s="1776">
        <f>'[8]3. kolo Šoderica'!D109</f>
        <v>0</v>
      </c>
      <c r="U8" s="1766">
        <v>8</v>
      </c>
      <c r="V8" s="1769"/>
      <c r="W8" s="1770">
        <v>8</v>
      </c>
      <c r="X8" s="1771"/>
      <c r="Y8" s="1772">
        <f>MAX('[8]4. kolo Kruščica'!C9:C108)</f>
        <v>439</v>
      </c>
      <c r="Z8" s="1772">
        <f>'[8]4. kolo Kruščica'!B113</f>
        <v>1</v>
      </c>
      <c r="AA8" s="1772">
        <f>'[8]4. kolo Kruščica'!D109</f>
        <v>0</v>
      </c>
      <c r="AB8" s="1771">
        <v>5</v>
      </c>
      <c r="AC8" s="1769"/>
      <c r="AD8" s="1777">
        <v>5</v>
      </c>
      <c r="AE8" s="1771"/>
      <c r="AF8" s="1775">
        <f>MAX('[8]5. kolo Kruščica'!C9:C108)</f>
        <v>632</v>
      </c>
      <c r="AG8" s="1775">
        <f>'[8]5. kolo Kruščica'!B113</f>
        <v>1</v>
      </c>
      <c r="AH8" s="1776">
        <f>'[8]5. kolo Kruščica'!D109</f>
        <v>0</v>
      </c>
      <c r="AI8" s="1771">
        <v>1</v>
      </c>
      <c r="AJ8" s="1769"/>
      <c r="AK8" s="1777">
        <v>1</v>
      </c>
      <c r="AL8" s="1778">
        <f t="shared" ref="AL8:AL19" si="0">MAX(Y8,R8,K8,D8,AF8)</f>
        <v>632</v>
      </c>
      <c r="AM8" s="1779">
        <f t="shared" ref="AM8:AN19" si="1">Z8+S8+L8+E8+AG8</f>
        <v>4</v>
      </c>
      <c r="AN8" s="1779">
        <f t="shared" si="1"/>
        <v>0</v>
      </c>
      <c r="AO8" s="1780">
        <f t="shared" ref="AO8:AO19" si="2">AD8+W8+P8+I8+AK8</f>
        <v>16</v>
      </c>
      <c r="AP8" s="1770">
        <v>1</v>
      </c>
    </row>
    <row r="9" spans="1:42" ht="24" customHeight="1" x14ac:dyDescent="0.2">
      <c r="A9" s="1781">
        <v>10</v>
      </c>
      <c r="B9" s="1782" t="str">
        <f>[8]Natjecatelji!$B$15</f>
        <v>ŠRK JUG 2</v>
      </c>
      <c r="C9" s="1783">
        <v>1</v>
      </c>
      <c r="D9" s="1784">
        <f>MAX('[8]1. kolo Puškaš'!AD9:AD108)</f>
        <v>208</v>
      </c>
      <c r="E9" s="1785">
        <f>'[8]1. kolo Puškaš'!AC113</f>
        <v>0</v>
      </c>
      <c r="F9" s="1776">
        <f>'[8]1. kolo Puškaš'!AE109</f>
        <v>0</v>
      </c>
      <c r="G9" s="1783">
        <v>2</v>
      </c>
      <c r="H9" s="1786"/>
      <c r="I9" s="1787">
        <v>2</v>
      </c>
      <c r="J9" s="1783"/>
      <c r="K9" s="1772">
        <f>MAX('[8]2. kolo Lokvarsko'!AD9:AD108)</f>
        <v>144</v>
      </c>
      <c r="L9" s="1772">
        <f>'[8]2. kolo Lokvarsko'!AC113</f>
        <v>1</v>
      </c>
      <c r="M9" s="1772">
        <f>'[8]2. kolo Lokvarsko'!AE109</f>
        <v>0</v>
      </c>
      <c r="N9" s="1783">
        <v>3</v>
      </c>
      <c r="O9" s="1786"/>
      <c r="P9" s="1787">
        <v>3</v>
      </c>
      <c r="Q9" s="1788"/>
      <c r="R9" s="1775">
        <f>MAX('[8]3. kolo Šoderica'!AD9:AD108)</f>
        <v>67</v>
      </c>
      <c r="S9" s="1775">
        <f>'[8]3. kolo Šoderica'!AC113</f>
        <v>3</v>
      </c>
      <c r="T9" s="1776">
        <f>'[8]3. kolo Šoderica'!AE109</f>
        <v>0</v>
      </c>
      <c r="U9" s="1783">
        <v>7</v>
      </c>
      <c r="V9" s="1786"/>
      <c r="W9" s="1787">
        <v>7</v>
      </c>
      <c r="X9" s="1783"/>
      <c r="Y9" s="1772">
        <f>MAX('[8]4. kolo Kruščica'!AD9:AD108)</f>
        <v>271</v>
      </c>
      <c r="Z9" s="1772">
        <f>'[8]4. kolo Kruščica'!AC113</f>
        <v>1</v>
      </c>
      <c r="AA9" s="1772">
        <f>'[8]4. kolo Kruščica'!AE109</f>
        <v>0</v>
      </c>
      <c r="AB9" s="1783">
        <v>8</v>
      </c>
      <c r="AC9" s="1786"/>
      <c r="AD9" s="1789">
        <v>8</v>
      </c>
      <c r="AE9" s="1783"/>
      <c r="AF9" s="1775">
        <f>MAX('[8]5. kolo Kruščica'!AD9:AD108)</f>
        <v>292</v>
      </c>
      <c r="AG9" s="1775">
        <f>'[8]5. kolo Kruščica'!AC113</f>
        <v>1</v>
      </c>
      <c r="AH9" s="1776">
        <f>'[8]5. kolo Kruščica'!AE109</f>
        <v>0</v>
      </c>
      <c r="AI9" s="1783">
        <v>4</v>
      </c>
      <c r="AJ9" s="1786"/>
      <c r="AK9" s="1789">
        <v>4</v>
      </c>
      <c r="AL9" s="1788">
        <f t="shared" si="0"/>
        <v>292</v>
      </c>
      <c r="AM9" s="1790">
        <f t="shared" si="1"/>
        <v>6</v>
      </c>
      <c r="AN9" s="1790">
        <f t="shared" si="1"/>
        <v>0</v>
      </c>
      <c r="AO9" s="1791">
        <f t="shared" si="2"/>
        <v>24</v>
      </c>
      <c r="AP9" s="1787">
        <v>2</v>
      </c>
    </row>
    <row r="10" spans="1:42" ht="29.25" customHeight="1" x14ac:dyDescent="0.2">
      <c r="A10" s="1781">
        <v>12</v>
      </c>
      <c r="B10" s="1792" t="str">
        <f>[8]Natjecatelji!$B$17</f>
        <v>ŠRK Carp Podravina</v>
      </c>
      <c r="C10" s="1783"/>
      <c r="D10" s="1784">
        <f>MAX('[8]1. kolo Puškaš'!AJ9:AJ108)</f>
        <v>48</v>
      </c>
      <c r="E10" s="1785">
        <f>'[8]1. kolo Puškaš'!AI113</f>
        <v>0</v>
      </c>
      <c r="F10" s="1776">
        <f>'[8]1. kolo Puškaš'!AK109</f>
        <v>0</v>
      </c>
      <c r="G10" s="1783">
        <v>10</v>
      </c>
      <c r="H10" s="1786"/>
      <c r="I10" s="1787">
        <v>10</v>
      </c>
      <c r="J10" s="1783"/>
      <c r="K10" s="1772">
        <f>MAX('[8]2. kolo Lokvarsko'!AJ9:AJ108)</f>
        <v>105</v>
      </c>
      <c r="L10" s="1772">
        <f>'[8]2. kolo Lokvarsko'!AI113</f>
        <v>0</v>
      </c>
      <c r="M10" s="1772">
        <f>'[8]2. kolo Lokvarsko'!AK109</f>
        <v>0</v>
      </c>
      <c r="N10" s="1783">
        <v>2</v>
      </c>
      <c r="O10" s="1786"/>
      <c r="P10" s="1787">
        <v>2</v>
      </c>
      <c r="Q10" s="1788"/>
      <c r="R10" s="1775">
        <f>MAX('[8]3. kolo Šoderica'!AJ9:AJ108)</f>
        <v>226</v>
      </c>
      <c r="S10" s="1775">
        <f>'[8]3. kolo Šoderica'!AI113</f>
        <v>3</v>
      </c>
      <c r="T10" s="1776">
        <f>'[8]3. kolo Šoderica'!AK109</f>
        <v>0</v>
      </c>
      <c r="U10" s="1783">
        <v>1</v>
      </c>
      <c r="V10" s="1786"/>
      <c r="W10" s="1787">
        <v>1</v>
      </c>
      <c r="X10" s="1783"/>
      <c r="Y10" s="1772">
        <f>MAX('[8]4. kolo Kruščica'!AJ9:AJ108)</f>
        <v>448</v>
      </c>
      <c r="Z10" s="1772">
        <f>'[8]4. kolo Kruščica'!AI113</f>
        <v>1</v>
      </c>
      <c r="AA10" s="1772">
        <f>'[8]4. kolo Kruščica'!AK109</f>
        <v>0</v>
      </c>
      <c r="AB10" s="1783">
        <v>4</v>
      </c>
      <c r="AC10" s="1786"/>
      <c r="AD10" s="1789">
        <v>4</v>
      </c>
      <c r="AE10" s="1783"/>
      <c r="AF10" s="1775">
        <f>MAX('[8]5. kolo Kruščica'!AJ9:AJ108)</f>
        <v>197</v>
      </c>
      <c r="AG10" s="1775">
        <f>'[8]5. kolo Kruščica'!AI113</f>
        <v>1</v>
      </c>
      <c r="AH10" s="1776">
        <f>'[8]5. kolo Kruščica'!AK109</f>
        <v>0</v>
      </c>
      <c r="AI10" s="1783">
        <v>8</v>
      </c>
      <c r="AJ10" s="1786"/>
      <c r="AK10" s="1789">
        <v>8</v>
      </c>
      <c r="AL10" s="1788">
        <f t="shared" si="0"/>
        <v>448</v>
      </c>
      <c r="AM10" s="1790">
        <f t="shared" si="1"/>
        <v>5</v>
      </c>
      <c r="AN10" s="1790">
        <f t="shared" si="1"/>
        <v>0</v>
      </c>
      <c r="AO10" s="1791">
        <f t="shared" si="2"/>
        <v>25</v>
      </c>
      <c r="AP10" s="1787">
        <v>3</v>
      </c>
    </row>
    <row r="11" spans="1:42" ht="27.75" customHeight="1" x14ac:dyDescent="0.2">
      <c r="A11" s="1781">
        <v>6</v>
      </c>
      <c r="B11" s="1793" t="str">
        <f>[8]Natjecatelji!$B$11</f>
        <v xml:space="preserve">ŠRD OGULIN </v>
      </c>
      <c r="C11" s="1783"/>
      <c r="D11" s="1784">
        <f>MAX('[8]1. kolo Puškaš'!R9:R108)</f>
        <v>99</v>
      </c>
      <c r="E11" s="1785">
        <f>'[8]1. kolo Puškaš'!Q113</f>
        <v>0</v>
      </c>
      <c r="F11" s="1776">
        <f>'[8]1. kolo Puškaš'!S109</f>
        <v>0</v>
      </c>
      <c r="G11" s="1783">
        <v>4</v>
      </c>
      <c r="H11" s="1786"/>
      <c r="I11" s="1787">
        <v>4</v>
      </c>
      <c r="J11" s="1783"/>
      <c r="K11" s="1772">
        <f>MAX('[8]2. kolo Lokvarsko'!R9:R108)</f>
        <v>137</v>
      </c>
      <c r="L11" s="1772">
        <f>'[8]2. kolo Lokvarsko'!Q113</f>
        <v>7</v>
      </c>
      <c r="M11" s="1772">
        <f>'[8]2. kolo Lokvarsko'!S109</f>
        <v>0</v>
      </c>
      <c r="N11" s="1783">
        <v>7</v>
      </c>
      <c r="O11" s="1786"/>
      <c r="P11" s="1787">
        <v>7</v>
      </c>
      <c r="Q11" s="1788"/>
      <c r="R11" s="1775">
        <f>MAX('[8]3. kolo Šoderica'!R9:R108)</f>
        <v>226</v>
      </c>
      <c r="S11" s="1775">
        <f>'[8]3. kolo Šoderica'!Q113</f>
        <v>6</v>
      </c>
      <c r="T11" s="1776">
        <f>'[8]3. kolo Šoderica'!S109</f>
        <v>0</v>
      </c>
      <c r="U11" s="1783">
        <v>2</v>
      </c>
      <c r="V11" s="1786"/>
      <c r="W11" s="1787">
        <v>2</v>
      </c>
      <c r="X11" s="1783"/>
      <c r="Y11" s="1772">
        <f>MAX('[8]4. kolo Kruščica'!R9:R108)</f>
        <v>337</v>
      </c>
      <c r="Z11" s="1772">
        <f>'[8]4. kolo Kruščica'!Q113</f>
        <v>1</v>
      </c>
      <c r="AA11" s="1772">
        <f>'[8]4. kolo Kruščica'!S109</f>
        <v>0</v>
      </c>
      <c r="AB11" s="1783">
        <v>7</v>
      </c>
      <c r="AC11" s="1786"/>
      <c r="AD11" s="1789">
        <v>7</v>
      </c>
      <c r="AE11" s="1783"/>
      <c r="AF11" s="1775">
        <f>MAX('[8]5. kolo Kruščica'!R9:R108)</f>
        <v>251</v>
      </c>
      <c r="AG11" s="1775">
        <f>'[8]5. kolo Kruščica'!Q113</f>
        <v>1</v>
      </c>
      <c r="AH11" s="1776">
        <f>'[8]5. kolo Kruščica'!S109</f>
        <v>0</v>
      </c>
      <c r="AI11" s="1783">
        <v>5</v>
      </c>
      <c r="AJ11" s="1786"/>
      <c r="AK11" s="1789">
        <v>5</v>
      </c>
      <c r="AL11" s="1788">
        <f t="shared" si="0"/>
        <v>337</v>
      </c>
      <c r="AM11" s="1790">
        <f t="shared" si="1"/>
        <v>15</v>
      </c>
      <c r="AN11" s="1790">
        <f t="shared" si="1"/>
        <v>0</v>
      </c>
      <c r="AO11" s="1791">
        <f t="shared" si="2"/>
        <v>25</v>
      </c>
      <c r="AP11" s="1787">
        <v>4</v>
      </c>
    </row>
    <row r="12" spans="1:42" ht="30.75" customHeight="1" x14ac:dyDescent="0.2">
      <c r="A12" s="1781">
        <v>8</v>
      </c>
      <c r="B12" s="1782" t="str">
        <f>[8]Natjecatelji!$B$13</f>
        <v>ŠRU ŠARAN KRIŽ</v>
      </c>
      <c r="C12" s="1783"/>
      <c r="D12" s="1784">
        <f>MAX('[8]1. kolo Puškaš'!X9:X108)</f>
        <v>98</v>
      </c>
      <c r="E12" s="1785">
        <f>'[8]1. kolo Puškaš'!W113</f>
        <v>0</v>
      </c>
      <c r="F12" s="1776">
        <f>'[8]1. kolo Puškaš'!Y109</f>
        <v>0</v>
      </c>
      <c r="G12" s="1783">
        <v>5</v>
      </c>
      <c r="H12" s="1786"/>
      <c r="I12" s="1787">
        <v>5</v>
      </c>
      <c r="J12" s="1783"/>
      <c r="K12" s="1772">
        <f>MAX('[8]2. kolo Lokvarsko'!X9:X108)</f>
        <v>123</v>
      </c>
      <c r="L12" s="1772">
        <f>'[8]2. kolo Lokvarsko'!W113</f>
        <v>4</v>
      </c>
      <c r="M12" s="1772">
        <f>'[8]2. kolo Lokvarsko'!Y109</f>
        <v>0</v>
      </c>
      <c r="N12" s="1783">
        <v>4</v>
      </c>
      <c r="O12" s="1786"/>
      <c r="P12" s="1787">
        <v>4</v>
      </c>
      <c r="Q12" s="1788"/>
      <c r="R12" s="1775">
        <f>MAX('[8]3. kolo Šoderica'!X9:X108)</f>
        <v>88</v>
      </c>
      <c r="S12" s="1775">
        <f>'[8]3. kolo Šoderica'!W113</f>
        <v>2</v>
      </c>
      <c r="T12" s="1776">
        <f>'[8]3. kolo Šoderica'!Y109</f>
        <v>0</v>
      </c>
      <c r="U12" s="1783">
        <v>4</v>
      </c>
      <c r="V12" s="1786"/>
      <c r="W12" s="1787">
        <v>4</v>
      </c>
      <c r="X12" s="1783"/>
      <c r="Y12" s="1772">
        <f>MAX('[8]4. kolo Kruščica'!X9:X108)</f>
        <v>396</v>
      </c>
      <c r="Z12" s="1772">
        <f>'[8]4. kolo Kruščica'!W113</f>
        <v>1</v>
      </c>
      <c r="AA12" s="1772">
        <f>'[8]4. kolo Kruščica'!Y109</f>
        <v>0</v>
      </c>
      <c r="AB12" s="1783">
        <v>3</v>
      </c>
      <c r="AC12" s="1786"/>
      <c r="AD12" s="1789">
        <v>3</v>
      </c>
      <c r="AE12" s="1783"/>
      <c r="AF12" s="1775">
        <f>MAX('[8]5. kolo Kruščica'!X9:X108)</f>
        <v>139</v>
      </c>
      <c r="AG12" s="1775">
        <f>'[8]5. kolo Kruščica'!W113</f>
        <v>1</v>
      </c>
      <c r="AH12" s="1776">
        <f>'[8]5. kolo Kruščica'!Y109</f>
        <v>0</v>
      </c>
      <c r="AI12" s="1783">
        <v>9</v>
      </c>
      <c r="AJ12" s="1786"/>
      <c r="AK12" s="1789">
        <v>9</v>
      </c>
      <c r="AL12" s="1788">
        <f t="shared" si="0"/>
        <v>396</v>
      </c>
      <c r="AM12" s="1790">
        <f t="shared" si="1"/>
        <v>8</v>
      </c>
      <c r="AN12" s="1790">
        <f t="shared" si="1"/>
        <v>0</v>
      </c>
      <c r="AO12" s="1791">
        <f t="shared" si="2"/>
        <v>25</v>
      </c>
      <c r="AP12" s="1787">
        <v>5</v>
      </c>
    </row>
    <row r="13" spans="1:42" ht="29.25" customHeight="1" x14ac:dyDescent="0.2">
      <c r="A13" s="1781">
        <v>9</v>
      </c>
      <c r="B13" s="1794" t="str">
        <f>[8]Natjecatelji!$B$14</f>
        <v>TSH MATCHFISHING ČAKOVEC</v>
      </c>
      <c r="C13" s="1783"/>
      <c r="D13" s="1784">
        <f>MAX('[8]1. kolo Puškaš'!AA9:AA108)</f>
        <v>33</v>
      </c>
      <c r="E13" s="1785">
        <f>'[8]1. kolo Puškaš'!Z113</f>
        <v>0</v>
      </c>
      <c r="F13" s="1776">
        <f>'[8]1. kolo Puškaš'!AB109</f>
        <v>0</v>
      </c>
      <c r="G13" s="1783">
        <v>11</v>
      </c>
      <c r="H13" s="1786"/>
      <c r="I13" s="1787">
        <v>11</v>
      </c>
      <c r="J13" s="1783"/>
      <c r="K13" s="1772">
        <f>MAX('[8]2. kolo Lokvarsko'!AA9:AA108)</f>
        <v>55</v>
      </c>
      <c r="L13" s="1772">
        <f>'[8]2. kolo Lokvarsko'!Z113</f>
        <v>0</v>
      </c>
      <c r="M13" s="1772">
        <f>'[8]2. kolo Lokvarsko'!AB109</f>
        <v>0</v>
      </c>
      <c r="N13" s="1783">
        <v>6</v>
      </c>
      <c r="O13" s="1786"/>
      <c r="P13" s="1787">
        <v>6</v>
      </c>
      <c r="Q13" s="1788"/>
      <c r="R13" s="1775">
        <f>MAX('[8]3. kolo Šoderica'!AA9:AA108)</f>
        <v>0</v>
      </c>
      <c r="S13" s="1775">
        <f>'[8]3. kolo Šoderica'!Z113</f>
        <v>0</v>
      </c>
      <c r="T13" s="1776">
        <f>'[8]3. kolo Šoderica'!AB109</f>
        <v>0</v>
      </c>
      <c r="U13" s="1783">
        <v>12</v>
      </c>
      <c r="V13" s="1786"/>
      <c r="W13" s="1787">
        <v>12</v>
      </c>
      <c r="X13" s="1783"/>
      <c r="Y13" s="1772">
        <f>MAX('[8]4. kolo Kruščica'!AA9:AA108)</f>
        <v>507</v>
      </c>
      <c r="Z13" s="1772">
        <f>'[8]4. kolo Kruščica'!Z113</f>
        <v>23</v>
      </c>
      <c r="AA13" s="1772">
        <f>'[8]4. kolo Kruščica'!AB109</f>
        <v>0</v>
      </c>
      <c r="AB13" s="1783">
        <v>1</v>
      </c>
      <c r="AC13" s="1786"/>
      <c r="AD13" s="1789">
        <v>1</v>
      </c>
      <c r="AE13" s="1783"/>
      <c r="AF13" s="1775">
        <f>MAX('[8]5. kolo Kruščica'!AA9:AA108)</f>
        <v>603</v>
      </c>
      <c r="AG13" s="1775">
        <f>'[8]5. kolo Kruščica'!Z113</f>
        <v>1</v>
      </c>
      <c r="AH13" s="1776">
        <f>'[8]5. kolo Kruščica'!AB109</f>
        <v>0</v>
      </c>
      <c r="AI13" s="1783">
        <v>2</v>
      </c>
      <c r="AJ13" s="1786"/>
      <c r="AK13" s="1789">
        <v>2</v>
      </c>
      <c r="AL13" s="1788">
        <f t="shared" si="0"/>
        <v>603</v>
      </c>
      <c r="AM13" s="1790">
        <f t="shared" si="1"/>
        <v>24</v>
      </c>
      <c r="AN13" s="1790">
        <f t="shared" si="1"/>
        <v>0</v>
      </c>
      <c r="AO13" s="1791">
        <f t="shared" si="2"/>
        <v>32</v>
      </c>
      <c r="AP13" s="1787">
        <v>6</v>
      </c>
    </row>
    <row r="14" spans="1:42" ht="27" customHeight="1" x14ac:dyDescent="0.2">
      <c r="A14" s="1781">
        <v>5</v>
      </c>
      <c r="B14" s="1795" t="str">
        <f>[8]Natjecatelji!$B$10</f>
        <v>ŠRK Podravka</v>
      </c>
      <c r="C14" s="1783"/>
      <c r="D14" s="1784">
        <f>MAX('[8]1. kolo Puškaš'!O9:O108)</f>
        <v>83</v>
      </c>
      <c r="E14" s="1785">
        <f>'[8]1. kolo Puškaš'!N113</f>
        <v>0</v>
      </c>
      <c r="F14" s="1776">
        <f>'[8]1. kolo Puškaš'!P109</f>
        <v>0</v>
      </c>
      <c r="G14" s="1796">
        <v>8</v>
      </c>
      <c r="H14" s="1786"/>
      <c r="I14" s="1787">
        <v>8</v>
      </c>
      <c r="J14" s="1783"/>
      <c r="K14" s="1772">
        <f>MAX('[8]2. kolo Lokvarsko'!O9:O108)</f>
        <v>177</v>
      </c>
      <c r="L14" s="1772">
        <f>'[8]2. kolo Lokvarsko'!N113</f>
        <v>10</v>
      </c>
      <c r="M14" s="1772">
        <f>'[8]2. kolo Lokvarsko'!P109</f>
        <v>0</v>
      </c>
      <c r="N14" s="1783">
        <v>5</v>
      </c>
      <c r="O14" s="1786"/>
      <c r="P14" s="1787">
        <v>5</v>
      </c>
      <c r="Q14" s="1788"/>
      <c r="R14" s="1775">
        <f>MAX('[8]3. kolo Šoderica'!O9:O108)</f>
        <v>81</v>
      </c>
      <c r="S14" s="1775">
        <f>'[8]3. kolo Šoderica'!N113</f>
        <v>1</v>
      </c>
      <c r="T14" s="1776">
        <f>'[8]3. kolo Šoderica'!P109</f>
        <v>0</v>
      </c>
      <c r="U14" s="1783">
        <v>3</v>
      </c>
      <c r="V14" s="1786"/>
      <c r="W14" s="1787">
        <v>3</v>
      </c>
      <c r="X14" s="1783"/>
      <c r="Y14" s="1772">
        <f>MAX('[8]4. kolo Kruščica'!O9:O108)</f>
        <v>58</v>
      </c>
      <c r="Z14" s="1772">
        <f>'[8]4. kolo Kruščica'!N113</f>
        <v>1</v>
      </c>
      <c r="AA14" s="1772">
        <f>'[8]4. kolo Kruščica'!P109</f>
        <v>0</v>
      </c>
      <c r="AB14" s="1783">
        <v>10</v>
      </c>
      <c r="AC14" s="1786"/>
      <c r="AD14" s="1789">
        <v>10</v>
      </c>
      <c r="AE14" s="1783"/>
      <c r="AF14" s="1775">
        <f>MAX('[8]5. kolo Kruščica'!O9:O108)</f>
        <v>264</v>
      </c>
      <c r="AG14" s="1775">
        <f>'[8]5. kolo Kruščica'!N113</f>
        <v>1</v>
      </c>
      <c r="AH14" s="1776">
        <f>'[8]5. kolo Kruščica'!P109</f>
        <v>0</v>
      </c>
      <c r="AI14" s="1783">
        <v>6</v>
      </c>
      <c r="AJ14" s="1786"/>
      <c r="AK14" s="1789">
        <v>6</v>
      </c>
      <c r="AL14" s="1788">
        <f t="shared" si="0"/>
        <v>264</v>
      </c>
      <c r="AM14" s="1790">
        <f t="shared" si="1"/>
        <v>13</v>
      </c>
      <c r="AN14" s="1790">
        <f t="shared" si="1"/>
        <v>0</v>
      </c>
      <c r="AO14" s="1791">
        <f t="shared" si="2"/>
        <v>32</v>
      </c>
      <c r="AP14" s="1787">
        <v>7</v>
      </c>
    </row>
    <row r="15" spans="1:42" ht="28.5" customHeight="1" x14ac:dyDescent="0.2">
      <c r="A15" s="1781">
        <v>4</v>
      </c>
      <c r="B15" s="1797" t="str">
        <f>[8]Natjecatelji!$B$9</f>
        <v>Udica-DM ribolov</v>
      </c>
      <c r="C15" s="1783"/>
      <c r="D15" s="1784">
        <f>MAX('[8]1. kolo Puškaš'!L9:L108)</f>
        <v>76</v>
      </c>
      <c r="E15" s="1785">
        <f>'[8]1. kolo Puškaš'!K113</f>
        <v>0</v>
      </c>
      <c r="F15" s="1776">
        <f>'[8]1. kolo Puškaš'!M109</f>
        <v>0</v>
      </c>
      <c r="G15" s="1783">
        <v>9</v>
      </c>
      <c r="H15" s="1786"/>
      <c r="I15" s="1787">
        <v>9</v>
      </c>
      <c r="J15" s="1783"/>
      <c r="K15" s="1772">
        <f>MAX('[8]2. kolo Lokvarsko'!L9:L108)</f>
        <v>55</v>
      </c>
      <c r="L15" s="1772">
        <f>'[8]2. kolo Lokvarsko'!K113</f>
        <v>3</v>
      </c>
      <c r="M15" s="1772">
        <f>'[8]2. kolo Lokvarsko'!M109</f>
        <v>0</v>
      </c>
      <c r="N15" s="1783">
        <v>9</v>
      </c>
      <c r="O15" s="1786"/>
      <c r="P15" s="1787">
        <v>9</v>
      </c>
      <c r="Q15" s="1788"/>
      <c r="R15" s="1775">
        <f>MAX('[8]3. kolo Šoderica'!L9:L108)</f>
        <v>23</v>
      </c>
      <c r="S15" s="1775">
        <f>'[8]3. kolo Šoderica'!K113</f>
        <v>1</v>
      </c>
      <c r="T15" s="1776">
        <f>'[8]3. kolo Šoderica'!M109</f>
        <v>0</v>
      </c>
      <c r="U15" s="1783">
        <v>10</v>
      </c>
      <c r="V15" s="1786"/>
      <c r="W15" s="1787">
        <v>10</v>
      </c>
      <c r="X15" s="1783"/>
      <c r="Y15" s="1772">
        <f>MAX('[8]4. kolo Kruščica'!L9:L108)</f>
        <v>630</v>
      </c>
      <c r="Z15" s="1772">
        <f>'[8]4. kolo Kruščica'!K113</f>
        <v>1</v>
      </c>
      <c r="AA15" s="1772">
        <f>'[8]4. kolo Kruščica'!M109</f>
        <v>0</v>
      </c>
      <c r="AB15" s="1783">
        <v>2</v>
      </c>
      <c r="AC15" s="1786"/>
      <c r="AD15" s="1789">
        <v>2</v>
      </c>
      <c r="AE15" s="1783"/>
      <c r="AF15" s="1775">
        <f>MAX('[8]5. kolo Kruščica'!L9:L108)</f>
        <v>382</v>
      </c>
      <c r="AG15" s="1775">
        <f>'[8]5. kolo Kruščica'!K113</f>
        <v>1</v>
      </c>
      <c r="AH15" s="1776">
        <f>'[8]5. kolo Kruščica'!M109</f>
        <v>0</v>
      </c>
      <c r="AI15" s="1783">
        <v>3</v>
      </c>
      <c r="AJ15" s="1786"/>
      <c r="AK15" s="1789">
        <v>3</v>
      </c>
      <c r="AL15" s="1788">
        <f t="shared" si="0"/>
        <v>630</v>
      </c>
      <c r="AM15" s="1790">
        <f t="shared" si="1"/>
        <v>6</v>
      </c>
      <c r="AN15" s="1790">
        <f t="shared" si="1"/>
        <v>0</v>
      </c>
      <c r="AO15" s="1791">
        <f t="shared" si="2"/>
        <v>33</v>
      </c>
      <c r="AP15" s="1787">
        <v>8</v>
      </c>
    </row>
    <row r="16" spans="1:42" ht="26.25" customHeight="1" x14ac:dyDescent="0.2">
      <c r="A16" s="1781">
        <v>3</v>
      </c>
      <c r="B16" s="1798" t="str">
        <f>[8]Natjecatelji!$B$8</f>
        <v>ŠRD Dugo Selo</v>
      </c>
      <c r="C16" s="1783"/>
      <c r="D16" s="1784">
        <f>MAX('[8]1. kolo Puškaš'!I9:I108)</f>
        <v>101</v>
      </c>
      <c r="E16" s="1785">
        <f>'[8]1. kolo Puškaš'!H113</f>
        <v>0</v>
      </c>
      <c r="F16" s="1776">
        <f>'[8]1. kolo Puškaš'!J109</f>
        <v>0</v>
      </c>
      <c r="G16" s="1796">
        <v>3</v>
      </c>
      <c r="H16" s="1786"/>
      <c r="I16" s="1787">
        <v>3</v>
      </c>
      <c r="J16" s="1783"/>
      <c r="K16" s="1772">
        <f>MAX('[8]2. kolo Lokvarsko'!I9:I108)</f>
        <v>0</v>
      </c>
      <c r="L16" s="1772">
        <f>'[8]2. kolo Lokvarsko'!H113</f>
        <v>0</v>
      </c>
      <c r="M16" s="1772">
        <f>'[8]2. kolo Lokvarsko'!J109</f>
        <v>0</v>
      </c>
      <c r="N16" s="1783">
        <v>11</v>
      </c>
      <c r="O16" s="1786"/>
      <c r="P16" s="1787">
        <v>11</v>
      </c>
      <c r="Q16" s="1788"/>
      <c r="R16" s="1775">
        <f>MAX('[8]3. kolo Šoderica'!I9:I108)</f>
        <v>83</v>
      </c>
      <c r="S16" s="1775">
        <f>'[8]3. kolo Šoderica'!H113</f>
        <v>2</v>
      </c>
      <c r="T16" s="1776">
        <f>'[8]3. kolo Šoderica'!J109</f>
        <v>0</v>
      </c>
      <c r="U16" s="1783">
        <v>5</v>
      </c>
      <c r="V16" s="1786"/>
      <c r="W16" s="1787">
        <v>5</v>
      </c>
      <c r="X16" s="1783"/>
      <c r="Y16" s="1772">
        <f>MAX('[8]4. kolo Kruščica'!I9:I108)</f>
        <v>345</v>
      </c>
      <c r="Z16" s="1772">
        <f>'[8]4. kolo Kruščica'!H113</f>
        <v>1</v>
      </c>
      <c r="AA16" s="1772">
        <f>'[8]4. kolo Kruščica'!J109</f>
        <v>0</v>
      </c>
      <c r="AB16" s="1783">
        <v>6</v>
      </c>
      <c r="AC16" s="1786"/>
      <c r="AD16" s="1789">
        <v>6</v>
      </c>
      <c r="AE16" s="1783"/>
      <c r="AF16" s="1775">
        <f>MAX('[8]5. kolo Kruščica'!I9:I108)</f>
        <v>91</v>
      </c>
      <c r="AG16" s="1775">
        <f>'[8]5. kolo Kruščica'!H113</f>
        <v>1</v>
      </c>
      <c r="AH16" s="1776">
        <f>'[8]5. kolo Kruščica'!J109</f>
        <v>0</v>
      </c>
      <c r="AI16" s="1783">
        <v>10</v>
      </c>
      <c r="AJ16" s="1786"/>
      <c r="AK16" s="1789">
        <v>10</v>
      </c>
      <c r="AL16" s="1788">
        <f t="shared" si="0"/>
        <v>345</v>
      </c>
      <c r="AM16" s="1790">
        <f t="shared" si="1"/>
        <v>4</v>
      </c>
      <c r="AN16" s="1790">
        <f t="shared" si="1"/>
        <v>0</v>
      </c>
      <c r="AO16" s="1791">
        <f t="shared" si="2"/>
        <v>35</v>
      </c>
      <c r="AP16" s="1787">
        <v>9</v>
      </c>
    </row>
    <row r="17" spans="1:42" ht="25.5" customHeight="1" x14ac:dyDescent="0.2">
      <c r="A17" s="1781">
        <v>7</v>
      </c>
      <c r="B17" s="1799" t="str">
        <f>[8]Natjecatelji!$B$12</f>
        <v>ŠRK Šoderica</v>
      </c>
      <c r="C17" s="1783"/>
      <c r="D17" s="1784">
        <f>MAX('[8]1. kolo Puškaš'!U9:U108)</f>
        <v>89</v>
      </c>
      <c r="E17" s="1785">
        <f>'[8]1. kolo Puškaš'!T113</f>
        <v>0</v>
      </c>
      <c r="F17" s="1776">
        <f>'[8]1. kolo Puškaš'!V109</f>
        <v>0</v>
      </c>
      <c r="G17" s="1783">
        <v>6</v>
      </c>
      <c r="H17" s="1786"/>
      <c r="I17" s="1787">
        <v>6</v>
      </c>
      <c r="J17" s="1783"/>
      <c r="K17" s="1772">
        <f>MAX('[8]2. kolo Lokvarsko'!U9:U108)</f>
        <v>70</v>
      </c>
      <c r="L17" s="1772">
        <f>'[8]2. kolo Lokvarsko'!T113</f>
        <v>4</v>
      </c>
      <c r="M17" s="1772">
        <f>'[8]2. kolo Lokvarsko'!V109</f>
        <v>0</v>
      </c>
      <c r="N17" s="1783">
        <v>8</v>
      </c>
      <c r="O17" s="1786"/>
      <c r="P17" s="1787">
        <v>8</v>
      </c>
      <c r="Q17" s="1788"/>
      <c r="R17" s="1775">
        <f>MAX('[8]3. kolo Šoderica'!U9:U108)</f>
        <v>25</v>
      </c>
      <c r="S17" s="1775">
        <f>'[8]3. kolo Šoderica'!T113</f>
        <v>1</v>
      </c>
      <c r="T17" s="1776">
        <f>'[8]3. kolo Šoderica'!V109</f>
        <v>0</v>
      </c>
      <c r="U17" s="1783">
        <v>9</v>
      </c>
      <c r="V17" s="1786"/>
      <c r="W17" s="1787">
        <v>9</v>
      </c>
      <c r="X17" s="1783"/>
      <c r="Y17" s="1772">
        <f>MAX('[8]4. kolo Kruščica'!U9:U108)</f>
        <v>89</v>
      </c>
      <c r="Z17" s="1772">
        <f>'[8]4. kolo Kruščica'!T113</f>
        <v>1</v>
      </c>
      <c r="AA17" s="1772">
        <f>'[8]4. kolo Kruščica'!V109</f>
        <v>0</v>
      </c>
      <c r="AB17" s="1783">
        <v>9</v>
      </c>
      <c r="AC17" s="1786"/>
      <c r="AD17" s="1789">
        <v>9</v>
      </c>
      <c r="AE17" s="1783"/>
      <c r="AF17" s="1775">
        <f>MAX('[8]5. kolo Kruščica'!U9:U108)</f>
        <v>208</v>
      </c>
      <c r="AG17" s="1775">
        <f>'[8]5. kolo Kruščica'!T113</f>
        <v>1</v>
      </c>
      <c r="AH17" s="1776">
        <f>'[8]5. kolo Kruščica'!V109</f>
        <v>0</v>
      </c>
      <c r="AI17" s="1783">
        <v>7</v>
      </c>
      <c r="AJ17" s="1786"/>
      <c r="AK17" s="1789">
        <v>7</v>
      </c>
      <c r="AL17" s="1788">
        <f t="shared" si="0"/>
        <v>208</v>
      </c>
      <c r="AM17" s="1790">
        <f t="shared" si="1"/>
        <v>7</v>
      </c>
      <c r="AN17" s="1790">
        <f t="shared" si="1"/>
        <v>0</v>
      </c>
      <c r="AO17" s="1791">
        <f t="shared" si="2"/>
        <v>39</v>
      </c>
      <c r="AP17" s="1787">
        <v>10</v>
      </c>
    </row>
    <row r="18" spans="1:42" ht="24.75" customHeight="1" x14ac:dyDescent="0.2">
      <c r="A18" s="1781">
        <v>11</v>
      </c>
      <c r="B18" s="1800" t="str">
        <f>[8]Natjecatelji!$B$16</f>
        <v>ZŠRU ĐAKOVO</v>
      </c>
      <c r="C18" s="1783"/>
      <c r="D18" s="1784">
        <f>MAX('[8]1. kolo Puškaš'!AG9:AG108)</f>
        <v>106</v>
      </c>
      <c r="E18" s="1785">
        <f>'[8]1. kolo Puškaš'!AF113</f>
        <v>0</v>
      </c>
      <c r="F18" s="1776">
        <f>'[8]1. kolo Puškaš'!AH109</f>
        <v>0</v>
      </c>
      <c r="G18" s="1783">
        <v>7</v>
      </c>
      <c r="H18" s="1786"/>
      <c r="I18" s="1787">
        <v>7</v>
      </c>
      <c r="J18" s="1783"/>
      <c r="K18" s="1772">
        <f>MAX('[8]2. kolo Lokvarsko'!AG9:AG108)</f>
        <v>17</v>
      </c>
      <c r="L18" s="1772">
        <f>'[8]2. kolo Lokvarsko'!AF113</f>
        <v>1</v>
      </c>
      <c r="M18" s="1772">
        <f>'[8]2. kolo Lokvarsko'!AH109</f>
        <v>0</v>
      </c>
      <c r="N18" s="1783">
        <v>10</v>
      </c>
      <c r="O18" s="1786"/>
      <c r="P18" s="1787">
        <v>10</v>
      </c>
      <c r="Q18" s="1788"/>
      <c r="R18" s="1775">
        <f>MAX('[8]3. kolo Šoderica'!AG9:AG108)</f>
        <v>43</v>
      </c>
      <c r="S18" s="1775">
        <f>'[8]3. kolo Šoderica'!AF113</f>
        <v>0</v>
      </c>
      <c r="T18" s="1776">
        <f>'[8]3. kolo Šoderica'!AH109</f>
        <v>0</v>
      </c>
      <c r="U18" s="1783">
        <v>6</v>
      </c>
      <c r="V18" s="1786"/>
      <c r="W18" s="1787">
        <v>6</v>
      </c>
      <c r="X18" s="1783"/>
      <c r="Y18" s="1772">
        <f>MAX('[8]4. kolo Kruščica'!AG9:AG108)</f>
        <v>0</v>
      </c>
      <c r="Z18" s="1772">
        <f>'[8]4. kolo Kruščica'!AF113</f>
        <v>0</v>
      </c>
      <c r="AA18" s="1772">
        <f>'[8]4. kolo Kruščica'!AH109</f>
        <v>0</v>
      </c>
      <c r="AB18" s="1783">
        <v>12</v>
      </c>
      <c r="AC18" s="1786">
        <v>1</v>
      </c>
      <c r="AD18" s="1789">
        <v>13</v>
      </c>
      <c r="AE18" s="1783"/>
      <c r="AF18" s="1775">
        <f>MAX('[8]5. kolo Kruščica'!AG9:AG108)</f>
        <v>0</v>
      </c>
      <c r="AG18" s="1775">
        <f>'[8]5. kolo Kruščica'!AF113</f>
        <v>0</v>
      </c>
      <c r="AH18" s="1776">
        <f>'[8]5. kolo Kruščica'!AH109</f>
        <v>0</v>
      </c>
      <c r="AI18" s="1783">
        <v>12</v>
      </c>
      <c r="AJ18" s="1786">
        <v>1</v>
      </c>
      <c r="AK18" s="1789">
        <v>13</v>
      </c>
      <c r="AL18" s="1788">
        <f t="shared" si="0"/>
        <v>106</v>
      </c>
      <c r="AM18" s="1790">
        <f t="shared" si="1"/>
        <v>1</v>
      </c>
      <c r="AN18" s="1790">
        <f t="shared" si="1"/>
        <v>0</v>
      </c>
      <c r="AO18" s="1791">
        <f t="shared" si="2"/>
        <v>49</v>
      </c>
      <c r="AP18" s="1787">
        <v>11</v>
      </c>
    </row>
    <row r="19" spans="1:42" ht="29.25" customHeight="1" thickBot="1" x14ac:dyDescent="0.25">
      <c r="A19" s="1801">
        <v>2</v>
      </c>
      <c r="B19" s="1802" t="str">
        <f>[8]Natjecatelji!$B$7</f>
        <v>ŠRK VARAŽDIN 2</v>
      </c>
      <c r="C19" s="1803"/>
      <c r="D19" s="1804">
        <f>MAX('[8]1. kolo Puškaš'!F9:F108)</f>
        <v>0</v>
      </c>
      <c r="E19" s="1805">
        <f>'[8]1. kolo Puškaš'!E113</f>
        <v>0</v>
      </c>
      <c r="F19" s="1806">
        <f>'[8]1. kolo Puškaš'!G109</f>
        <v>0</v>
      </c>
      <c r="G19" s="1803">
        <v>12</v>
      </c>
      <c r="H19" s="1807"/>
      <c r="I19" s="1808">
        <v>12</v>
      </c>
      <c r="J19" s="1803"/>
      <c r="K19" s="1772">
        <f>MAX('[8]2. kolo Lokvarsko'!F9:F108)</f>
        <v>0</v>
      </c>
      <c r="L19" s="1772">
        <f>'[8]2. kolo Lokvarsko'!E113</f>
        <v>0</v>
      </c>
      <c r="M19" s="1772">
        <f>'[8]2. kolo Lokvarsko'!G109</f>
        <v>0</v>
      </c>
      <c r="N19" s="1803">
        <v>12</v>
      </c>
      <c r="O19" s="1807">
        <v>1</v>
      </c>
      <c r="P19" s="1808">
        <v>13</v>
      </c>
      <c r="Q19" s="1809"/>
      <c r="R19" s="1775">
        <f>MAX('[8]3. kolo Šoderica'!F9:F108)</f>
        <v>20</v>
      </c>
      <c r="S19" s="1775">
        <f>'[8]3. kolo Šoderica'!E113</f>
        <v>1</v>
      </c>
      <c r="T19" s="1776">
        <f>'[8]3. kolo Šoderica'!G109</f>
        <v>0</v>
      </c>
      <c r="U19" s="1803">
        <v>11</v>
      </c>
      <c r="V19" s="1807"/>
      <c r="W19" s="1808">
        <v>11</v>
      </c>
      <c r="X19" s="1803"/>
      <c r="Y19" s="1772">
        <f>MAX('[8]4. kolo Kruščica'!F9:F108)</f>
        <v>0</v>
      </c>
      <c r="Z19" s="1772">
        <f>'[8]4. kolo Kruščica'!E113</f>
        <v>0</v>
      </c>
      <c r="AA19" s="1772">
        <f>'[8]4. kolo Kruščica'!G109</f>
        <v>0</v>
      </c>
      <c r="AB19" s="1803">
        <v>12</v>
      </c>
      <c r="AC19" s="1807">
        <v>1</v>
      </c>
      <c r="AD19" s="1810">
        <v>13</v>
      </c>
      <c r="AE19" s="1803"/>
      <c r="AF19" s="1775">
        <f>MAX('[8]5. kolo Kruščica'!F9:F108)</f>
        <v>0</v>
      </c>
      <c r="AG19" s="1775">
        <f>'[8]5. kolo Kruščica'!E113</f>
        <v>0</v>
      </c>
      <c r="AH19" s="1776">
        <f>'[8]5. kolo Kruščica'!G109</f>
        <v>0</v>
      </c>
      <c r="AI19" s="1803">
        <v>12</v>
      </c>
      <c r="AJ19" s="1807">
        <v>1</v>
      </c>
      <c r="AK19" s="1810">
        <v>13</v>
      </c>
      <c r="AL19" s="1809">
        <f t="shared" si="0"/>
        <v>20</v>
      </c>
      <c r="AM19" s="1811">
        <f t="shared" si="1"/>
        <v>1</v>
      </c>
      <c r="AN19" s="1811">
        <f t="shared" si="1"/>
        <v>0</v>
      </c>
      <c r="AO19" s="1812">
        <f t="shared" si="2"/>
        <v>62</v>
      </c>
      <c r="AP19" s="1808">
        <v>12</v>
      </c>
    </row>
  </sheetData>
  <mergeCells count="8">
    <mergeCell ref="A2:B6"/>
    <mergeCell ref="C2:AP3"/>
    <mergeCell ref="C4:AP5"/>
    <mergeCell ref="C6:I6"/>
    <mergeCell ref="J6:P6"/>
    <mergeCell ref="Q6:W6"/>
    <mergeCell ref="X6:AD6"/>
    <mergeCell ref="AE6:AK6"/>
  </mergeCells>
  <conditionalFormatting sqref="H8:H16 H19">
    <cfRule type="cellIs" dxfId="26" priority="25" operator="lessThan">
      <formula>0</formula>
    </cfRule>
    <cfRule type="cellIs" dxfId="25" priority="27" operator="greaterThan">
      <formula>0</formula>
    </cfRule>
  </conditionalFormatting>
  <conditionalFormatting sqref="V10">
    <cfRule type="cellIs" dxfId="24" priority="20" operator="greaterThan">
      <formula>0</formula>
    </cfRule>
  </conditionalFormatting>
  <conditionalFormatting sqref="H10">
    <cfRule type="cellIs" dxfId="23" priority="26" operator="greaterThan">
      <formula>0</formula>
    </cfRule>
  </conditionalFormatting>
  <conditionalFormatting sqref="O8:O16 O19">
    <cfRule type="cellIs" dxfId="22" priority="22" operator="lessThan">
      <formula>0</formula>
    </cfRule>
    <cfRule type="cellIs" dxfId="21" priority="24" operator="greaterThan">
      <formula>0</formula>
    </cfRule>
  </conditionalFormatting>
  <conditionalFormatting sqref="O10">
    <cfRule type="cellIs" dxfId="20" priority="23" operator="greaterThan">
      <formula>0</formula>
    </cfRule>
  </conditionalFormatting>
  <conditionalFormatting sqref="V8:V16 V19">
    <cfRule type="cellIs" dxfId="19" priority="19" operator="lessThan">
      <formula>0</formula>
    </cfRule>
    <cfRule type="cellIs" dxfId="18" priority="21" operator="greaterThan">
      <formula>0</formula>
    </cfRule>
  </conditionalFormatting>
  <conditionalFormatting sqref="AC8:AC16 AC19">
    <cfRule type="cellIs" dxfId="17" priority="16" operator="lessThan">
      <formula>0</formula>
    </cfRule>
    <cfRule type="cellIs" dxfId="16" priority="18" operator="greaterThan">
      <formula>0</formula>
    </cfRule>
  </conditionalFormatting>
  <conditionalFormatting sqref="AC10">
    <cfRule type="cellIs" dxfId="15" priority="17" operator="greaterThan">
      <formula>0</formula>
    </cfRule>
  </conditionalFormatting>
  <conditionalFormatting sqref="AL8:AL16 AL19">
    <cfRule type="top10" dxfId="14" priority="15" rank="1"/>
  </conditionalFormatting>
  <conditionalFormatting sqref="AJ8:AJ16 AJ19">
    <cfRule type="cellIs" dxfId="13" priority="12" operator="lessThan">
      <formula>0</formula>
    </cfRule>
    <cfRule type="cellIs" dxfId="12" priority="14" operator="greaterThan">
      <formula>0</formula>
    </cfRule>
  </conditionalFormatting>
  <conditionalFormatting sqref="AJ10">
    <cfRule type="cellIs" dxfId="11" priority="13" operator="greaterThan">
      <formula>0</formula>
    </cfRule>
  </conditionalFormatting>
  <conditionalFormatting sqref="H17:H18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O17:O18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V17:V18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AC17:AC18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AL17:AL18">
    <cfRule type="top10" dxfId="2" priority="3" rank="1"/>
  </conditionalFormatting>
  <conditionalFormatting sqref="AJ17:AJ1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2:IW25"/>
  <sheetViews>
    <sheetView topLeftCell="A13" zoomScaleNormal="100" workbookViewId="0">
      <selection activeCell="AC5" sqref="AC5"/>
    </sheetView>
  </sheetViews>
  <sheetFormatPr defaultRowHeight="12.75" x14ac:dyDescent="0.2"/>
  <cols>
    <col min="1" max="1" width="4.5703125" style="25"/>
    <col min="2" max="2" width="17.140625" style="26"/>
    <col min="3" max="3" width="5.7109375" style="26"/>
    <col min="4" max="4" width="9.42578125" style="26"/>
    <col min="5" max="5" width="5.7109375" style="26"/>
    <col min="6" max="6" width="9.42578125" style="26"/>
    <col min="7" max="7" width="5.7109375" style="26"/>
    <col min="8" max="8" width="9.42578125" style="26"/>
    <col min="9" max="9" width="5.7109375" style="26"/>
    <col min="10" max="10" width="9.42578125" style="26"/>
    <col min="11" max="11" width="5.7109375" style="26"/>
    <col min="12" max="12" width="9.42578125" style="26"/>
    <col min="13" max="13" width="5.85546875" style="26"/>
    <col min="14" max="14" width="9.42578125" style="26"/>
    <col min="15" max="15" width="5.7109375" style="26"/>
    <col min="16" max="16" width="9.42578125" style="26"/>
    <col min="17" max="17" width="5.7109375" style="26"/>
    <col min="18" max="18" width="9.42578125" style="26"/>
    <col min="19" max="19" width="6.28515625" style="26"/>
    <col min="20" max="20" width="11" style="26"/>
    <col min="21" max="21" width="10" style="26"/>
    <col min="22" max="22" width="9.140625" style="26"/>
    <col min="23" max="27" width="0" style="26" hidden="1"/>
    <col min="28" max="257" width="9.140625" style="26"/>
  </cols>
  <sheetData>
    <row r="2" spans="1:27" x14ac:dyDescent="0.2"/>
    <row r="4" spans="1:27" ht="20.25" x14ac:dyDescent="0.3">
      <c r="C4" s="27" t="s">
        <v>364</v>
      </c>
      <c r="D4" s="28"/>
      <c r="H4" s="679"/>
      <c r="I4" s="679"/>
      <c r="J4" s="679"/>
      <c r="K4" s="680" t="s">
        <v>1</v>
      </c>
      <c r="L4" s="679"/>
      <c r="M4" s="679"/>
      <c r="N4" s="679"/>
    </row>
    <row r="5" spans="1:27" ht="20.25" x14ac:dyDescent="0.3">
      <c r="C5" s="29" t="s">
        <v>2</v>
      </c>
      <c r="H5" s="679"/>
      <c r="I5" s="679"/>
      <c r="J5" s="679"/>
      <c r="K5" s="681" t="s">
        <v>281</v>
      </c>
      <c r="L5" s="679"/>
      <c r="M5" s="679"/>
      <c r="N5" s="679"/>
    </row>
    <row r="6" spans="1:27" ht="20.25" x14ac:dyDescent="0.3">
      <c r="H6" s="679"/>
      <c r="I6" s="679"/>
      <c r="J6" s="679"/>
      <c r="K6" s="682" t="s">
        <v>3</v>
      </c>
      <c r="L6" s="679"/>
      <c r="M6" s="679"/>
      <c r="N6" s="679"/>
    </row>
    <row r="8" spans="1:27" s="30" customFormat="1" ht="20.25" customHeight="1" thickTop="1" thickBot="1" x14ac:dyDescent="0.25">
      <c r="A8" s="1517" t="s">
        <v>4</v>
      </c>
      <c r="B8" s="1518" t="s">
        <v>5</v>
      </c>
      <c r="C8" s="1515" t="s">
        <v>6</v>
      </c>
      <c r="D8" s="1515"/>
      <c r="E8" s="1514" t="s">
        <v>7</v>
      </c>
      <c r="F8" s="1514"/>
      <c r="G8" s="1515" t="s">
        <v>8</v>
      </c>
      <c r="H8" s="1515"/>
      <c r="I8" s="1514" t="s">
        <v>9</v>
      </c>
      <c r="J8" s="1514"/>
      <c r="K8" s="1515" t="s">
        <v>10</v>
      </c>
      <c r="L8" s="1515"/>
      <c r="M8" s="1514" t="s">
        <v>11</v>
      </c>
      <c r="N8" s="1514"/>
      <c r="O8" s="1515" t="s">
        <v>12</v>
      </c>
      <c r="P8" s="1515"/>
      <c r="Q8" s="1516" t="s">
        <v>13</v>
      </c>
      <c r="R8" s="1516"/>
      <c r="S8" s="1510" t="s">
        <v>18</v>
      </c>
      <c r="T8" s="1510"/>
      <c r="U8" s="1510"/>
    </row>
    <row r="9" spans="1:27" s="30" customFormat="1" ht="27.75" customHeight="1" thickTop="1" thickBot="1" x14ac:dyDescent="0.25">
      <c r="A9" s="1517"/>
      <c r="B9" s="1518"/>
      <c r="C9" s="1511" t="s">
        <v>267</v>
      </c>
      <c r="D9" s="1511"/>
      <c r="E9" s="1511" t="s">
        <v>268</v>
      </c>
      <c r="F9" s="1511"/>
      <c r="G9" s="1512" t="s">
        <v>269</v>
      </c>
      <c r="H9" s="1512"/>
      <c r="I9" s="1513" t="s">
        <v>270</v>
      </c>
      <c r="J9" s="1513"/>
      <c r="K9" s="1511" t="s">
        <v>271</v>
      </c>
      <c r="L9" s="1511"/>
      <c r="M9" s="1511" t="s">
        <v>905</v>
      </c>
      <c r="N9" s="1511"/>
      <c r="O9" s="1513" t="s">
        <v>272</v>
      </c>
      <c r="P9" s="1513"/>
      <c r="Q9" s="1513" t="s">
        <v>273</v>
      </c>
      <c r="R9" s="1513"/>
      <c r="S9" s="1510"/>
      <c r="T9" s="1510"/>
      <c r="U9" s="1510"/>
    </row>
    <row r="10" spans="1:27" s="30" customFormat="1" ht="13.5" thickTop="1" x14ac:dyDescent="0.2">
      <c r="A10" s="1517"/>
      <c r="B10" s="1518"/>
      <c r="C10" s="270"/>
      <c r="D10" s="271"/>
      <c r="E10" s="272"/>
      <c r="F10" s="273"/>
      <c r="G10" s="274"/>
      <c r="H10" s="275"/>
      <c r="I10" s="272"/>
      <c r="J10" s="273"/>
      <c r="K10" s="274"/>
      <c r="L10" s="275"/>
      <c r="M10" s="272"/>
      <c r="N10" s="273"/>
      <c r="O10" s="274"/>
      <c r="P10" s="275"/>
      <c r="Q10" s="272"/>
      <c r="R10" s="275"/>
      <c r="S10" s="274"/>
      <c r="T10" s="276"/>
      <c r="U10" s="168"/>
    </row>
    <row r="11" spans="1:27" s="30" customFormat="1" ht="15.75" x14ac:dyDescent="0.2">
      <c r="A11" s="248"/>
      <c r="B11" s="249"/>
      <c r="C11" s="270" t="s">
        <v>19</v>
      </c>
      <c r="D11" s="271" t="s">
        <v>20</v>
      </c>
      <c r="E11" s="251" t="s">
        <v>19</v>
      </c>
      <c r="F11" s="252" t="s">
        <v>20</v>
      </c>
      <c r="G11" s="270" t="s">
        <v>19</v>
      </c>
      <c r="H11" s="271" t="s">
        <v>20</v>
      </c>
      <c r="I11" s="251" t="s">
        <v>19</v>
      </c>
      <c r="J11" s="252" t="s">
        <v>20</v>
      </c>
      <c r="K11" s="270" t="s">
        <v>19</v>
      </c>
      <c r="L11" s="271" t="s">
        <v>20</v>
      </c>
      <c r="M11" s="251" t="s">
        <v>19</v>
      </c>
      <c r="N11" s="252" t="s">
        <v>20</v>
      </c>
      <c r="O11" s="270" t="s">
        <v>19</v>
      </c>
      <c r="P11" s="271" t="s">
        <v>20</v>
      </c>
      <c r="Q11" s="251" t="s">
        <v>19</v>
      </c>
      <c r="R11" s="271" t="s">
        <v>20</v>
      </c>
      <c r="S11" s="270" t="s">
        <v>19</v>
      </c>
      <c r="T11" s="253" t="s">
        <v>21</v>
      </c>
      <c r="U11" s="254" t="s">
        <v>22</v>
      </c>
    </row>
    <row r="12" spans="1:27" s="30" customFormat="1" ht="16.5" thickBot="1" x14ac:dyDescent="0.25">
      <c r="A12" s="277"/>
      <c r="B12" s="278"/>
      <c r="C12" s="279"/>
      <c r="D12" s="280"/>
      <c r="E12" s="279"/>
      <c r="F12" s="281"/>
      <c r="G12" s="279"/>
      <c r="H12" s="280"/>
      <c r="I12" s="279"/>
      <c r="J12" s="281"/>
      <c r="K12" s="279"/>
      <c r="L12" s="280"/>
      <c r="M12" s="279"/>
      <c r="N12" s="281"/>
      <c r="O12" s="279"/>
      <c r="P12" s="280"/>
      <c r="Q12" s="279"/>
      <c r="R12" s="280"/>
      <c r="S12" s="279"/>
      <c r="T12" s="282"/>
      <c r="U12" s="283"/>
    </row>
    <row r="13" spans="1:27" s="35" customFormat="1" ht="42.75" customHeight="1" thickTop="1" x14ac:dyDescent="0.2">
      <c r="A13" s="31">
        <v>1</v>
      </c>
      <c r="B13" s="622" t="s">
        <v>63</v>
      </c>
      <c r="C13" s="599">
        <v>1</v>
      </c>
      <c r="D13" s="600">
        <v>10116</v>
      </c>
      <c r="E13" s="601">
        <v>2</v>
      </c>
      <c r="F13" s="602">
        <v>9833</v>
      </c>
      <c r="G13" s="353">
        <v>1</v>
      </c>
      <c r="H13" s="349">
        <v>13624</v>
      </c>
      <c r="I13" s="350">
        <v>4</v>
      </c>
      <c r="J13" s="352">
        <v>20405</v>
      </c>
      <c r="K13" s="353">
        <v>6</v>
      </c>
      <c r="L13" s="349">
        <v>5236</v>
      </c>
      <c r="M13" s="350">
        <v>5</v>
      </c>
      <c r="N13" s="352">
        <v>9008</v>
      </c>
      <c r="O13" s="353">
        <v>3</v>
      </c>
      <c r="P13" s="349">
        <v>9137</v>
      </c>
      <c r="Q13" s="350">
        <v>1</v>
      </c>
      <c r="R13" s="352">
        <v>8960</v>
      </c>
      <c r="S13" s="614">
        <v>23</v>
      </c>
      <c r="T13" s="615">
        <v>86319</v>
      </c>
      <c r="U13" s="613">
        <f t="shared" ref="U13:U20" si="0">IF(ISNUMBER(AA13)= TRUE,AA13,"")</f>
        <v>1</v>
      </c>
      <c r="W13" s="35">
        <f t="shared" ref="W13:W21" si="1">IF(ISNUMBER(S13)=TRUE(),S13,"")</f>
        <v>23</v>
      </c>
      <c r="X13" s="35">
        <f t="shared" ref="X13:X21" si="2">IF(ISNUMBER(T13)=TRUE(),T13,"")</f>
        <v>86319</v>
      </c>
      <c r="Y13" s="36">
        <f t="shared" ref="Y13:Y20" si="3">MAX(B13,D13,F13,J13,L13,N13,P13,R13)</f>
        <v>20405</v>
      </c>
      <c r="Z13" s="35">
        <f t="shared" ref="Z13:Z21" si="4">IF(ISNUMBER(W13)=TRUE(),W13-X13/100000-Y13/1000000000,"")</f>
        <v>22.136789595</v>
      </c>
      <c r="AA13" s="35">
        <f t="shared" ref="AA13:AA21" si="5">IF(ISNUMBER(Z13)=TRUE(),RANK(Z13,$Z$13:$Z$21,1),"")</f>
        <v>1</v>
      </c>
    </row>
    <row r="14" spans="1:27" s="35" customFormat="1" ht="42.75" customHeight="1" x14ac:dyDescent="0.2">
      <c r="A14" s="37">
        <v>2</v>
      </c>
      <c r="B14" s="623" t="s">
        <v>99</v>
      </c>
      <c r="C14" s="603">
        <v>6</v>
      </c>
      <c r="D14" s="604">
        <v>5268</v>
      </c>
      <c r="E14" s="605">
        <v>4</v>
      </c>
      <c r="F14" s="606">
        <v>7726</v>
      </c>
      <c r="G14" s="353">
        <v>8</v>
      </c>
      <c r="H14" s="349">
        <v>11293</v>
      </c>
      <c r="I14" s="350">
        <v>2</v>
      </c>
      <c r="J14" s="352">
        <v>26394</v>
      </c>
      <c r="K14" s="353">
        <v>1</v>
      </c>
      <c r="L14" s="349">
        <v>10668</v>
      </c>
      <c r="M14" s="350">
        <v>3</v>
      </c>
      <c r="N14" s="352">
        <v>12641</v>
      </c>
      <c r="O14" s="353">
        <v>2</v>
      </c>
      <c r="P14" s="349">
        <v>9845</v>
      </c>
      <c r="Q14" s="350">
        <v>2</v>
      </c>
      <c r="R14" s="352">
        <v>8293</v>
      </c>
      <c r="S14" s="616">
        <v>28</v>
      </c>
      <c r="T14" s="617">
        <v>92128</v>
      </c>
      <c r="U14" s="613">
        <f t="shared" si="0"/>
        <v>2</v>
      </c>
      <c r="W14" s="35">
        <f t="shared" si="1"/>
        <v>28</v>
      </c>
      <c r="X14" s="35">
        <f t="shared" si="2"/>
        <v>92128</v>
      </c>
      <c r="Y14" s="36">
        <f t="shared" si="3"/>
        <v>26394</v>
      </c>
      <c r="Z14" s="35">
        <f t="shared" si="4"/>
        <v>27.078693606000002</v>
      </c>
      <c r="AA14" s="35">
        <f t="shared" si="5"/>
        <v>2</v>
      </c>
    </row>
    <row r="15" spans="1:27" s="35" customFormat="1" ht="42.75" customHeight="1" x14ac:dyDescent="0.2">
      <c r="A15" s="37">
        <v>3</v>
      </c>
      <c r="B15" s="623" t="s">
        <v>496</v>
      </c>
      <c r="C15" s="603">
        <v>3</v>
      </c>
      <c r="D15" s="604">
        <v>8359</v>
      </c>
      <c r="E15" s="605">
        <v>3</v>
      </c>
      <c r="F15" s="606">
        <v>8558</v>
      </c>
      <c r="G15" s="353">
        <v>4</v>
      </c>
      <c r="H15" s="349">
        <v>10498</v>
      </c>
      <c r="I15" s="350">
        <v>3</v>
      </c>
      <c r="J15" s="352">
        <v>23514</v>
      </c>
      <c r="K15" s="353">
        <v>3</v>
      </c>
      <c r="L15" s="349">
        <v>9200</v>
      </c>
      <c r="M15" s="350">
        <v>4</v>
      </c>
      <c r="N15" s="352">
        <v>12187</v>
      </c>
      <c r="O15" s="353">
        <v>4</v>
      </c>
      <c r="P15" s="349">
        <v>8879</v>
      </c>
      <c r="Q15" s="350">
        <v>4</v>
      </c>
      <c r="R15" s="352">
        <v>7088</v>
      </c>
      <c r="S15" s="614">
        <v>28</v>
      </c>
      <c r="T15" s="615">
        <v>88283</v>
      </c>
      <c r="U15" s="613">
        <f t="shared" si="0"/>
        <v>3</v>
      </c>
      <c r="W15" s="35">
        <f t="shared" si="1"/>
        <v>28</v>
      </c>
      <c r="X15" s="35">
        <f t="shared" si="2"/>
        <v>88283</v>
      </c>
      <c r="Y15" s="36">
        <f t="shared" si="3"/>
        <v>23514</v>
      </c>
      <c r="Z15" s="35">
        <f t="shared" si="4"/>
        <v>27.117146486000003</v>
      </c>
      <c r="AA15" s="35">
        <f t="shared" si="5"/>
        <v>3</v>
      </c>
    </row>
    <row r="16" spans="1:27" s="35" customFormat="1" ht="42.75" customHeight="1" x14ac:dyDescent="0.2">
      <c r="A16" s="37">
        <v>4</v>
      </c>
      <c r="B16" s="623" t="s">
        <v>69</v>
      </c>
      <c r="C16" s="603">
        <v>5</v>
      </c>
      <c r="D16" s="604">
        <v>5983</v>
      </c>
      <c r="E16" s="605">
        <v>7</v>
      </c>
      <c r="F16" s="606">
        <v>9248</v>
      </c>
      <c r="G16" s="353">
        <v>7</v>
      </c>
      <c r="H16" s="349">
        <v>8646</v>
      </c>
      <c r="I16" s="350">
        <v>1</v>
      </c>
      <c r="J16" s="352">
        <v>28608</v>
      </c>
      <c r="K16" s="353">
        <v>4</v>
      </c>
      <c r="L16" s="349">
        <v>6208</v>
      </c>
      <c r="M16" s="350">
        <v>1</v>
      </c>
      <c r="N16" s="352">
        <v>14189</v>
      </c>
      <c r="O16" s="353">
        <v>1</v>
      </c>
      <c r="P16" s="349">
        <v>11359</v>
      </c>
      <c r="Q16" s="350">
        <v>5</v>
      </c>
      <c r="R16" s="352">
        <v>5890</v>
      </c>
      <c r="S16" s="616">
        <v>31</v>
      </c>
      <c r="T16" s="618">
        <v>90131</v>
      </c>
      <c r="U16" s="613">
        <f t="shared" si="0"/>
        <v>4</v>
      </c>
      <c r="W16" s="35">
        <f t="shared" si="1"/>
        <v>31</v>
      </c>
      <c r="X16" s="35">
        <f t="shared" si="2"/>
        <v>90131</v>
      </c>
      <c r="Y16" s="36">
        <f t="shared" si="3"/>
        <v>28608</v>
      </c>
      <c r="Z16" s="35">
        <f t="shared" si="4"/>
        <v>30.098661392</v>
      </c>
      <c r="AA16" s="35">
        <f t="shared" si="5"/>
        <v>4</v>
      </c>
    </row>
    <row r="17" spans="1:27" s="35" customFormat="1" ht="42.75" customHeight="1" x14ac:dyDescent="0.2">
      <c r="A17" s="37">
        <v>5</v>
      </c>
      <c r="B17" s="623" t="s">
        <v>396</v>
      </c>
      <c r="C17" s="603">
        <v>2</v>
      </c>
      <c r="D17" s="604">
        <v>8706</v>
      </c>
      <c r="E17" s="605">
        <v>1</v>
      </c>
      <c r="F17" s="606">
        <v>14472</v>
      </c>
      <c r="G17" s="353">
        <v>5</v>
      </c>
      <c r="H17" s="349">
        <v>8603</v>
      </c>
      <c r="I17" s="350">
        <v>7</v>
      </c>
      <c r="J17" s="352">
        <v>19923</v>
      </c>
      <c r="K17" s="353">
        <v>7</v>
      </c>
      <c r="L17" s="349">
        <v>4454</v>
      </c>
      <c r="M17" s="350">
        <v>2</v>
      </c>
      <c r="N17" s="352">
        <v>11672</v>
      </c>
      <c r="O17" s="353">
        <v>8</v>
      </c>
      <c r="P17" s="349">
        <v>6238</v>
      </c>
      <c r="Q17" s="350">
        <v>3</v>
      </c>
      <c r="R17" s="352">
        <v>7738</v>
      </c>
      <c r="S17" s="614">
        <v>35</v>
      </c>
      <c r="T17" s="615">
        <v>81806</v>
      </c>
      <c r="U17" s="613">
        <f t="shared" si="0"/>
        <v>5</v>
      </c>
      <c r="W17" s="35">
        <f t="shared" si="1"/>
        <v>35</v>
      </c>
      <c r="X17" s="35">
        <f t="shared" si="2"/>
        <v>81806</v>
      </c>
      <c r="Y17" s="36">
        <f t="shared" si="3"/>
        <v>19923</v>
      </c>
      <c r="Z17" s="35">
        <f t="shared" si="4"/>
        <v>34.181920076999994</v>
      </c>
      <c r="AA17" s="35">
        <f t="shared" si="5"/>
        <v>5</v>
      </c>
    </row>
    <row r="18" spans="1:27" s="35" customFormat="1" ht="42.75" customHeight="1" x14ac:dyDescent="0.2">
      <c r="A18" s="37">
        <v>6</v>
      </c>
      <c r="B18" s="623" t="s">
        <v>96</v>
      </c>
      <c r="C18" s="603">
        <v>4</v>
      </c>
      <c r="D18" s="604">
        <v>8069</v>
      </c>
      <c r="E18" s="605">
        <v>5</v>
      </c>
      <c r="F18" s="606">
        <v>7073</v>
      </c>
      <c r="G18" s="353">
        <v>2</v>
      </c>
      <c r="H18" s="349">
        <v>13640</v>
      </c>
      <c r="I18" s="350">
        <v>5</v>
      </c>
      <c r="J18" s="352">
        <v>20755</v>
      </c>
      <c r="K18" s="353">
        <v>5</v>
      </c>
      <c r="L18" s="349">
        <v>6017</v>
      </c>
      <c r="M18" s="350">
        <v>8</v>
      </c>
      <c r="N18" s="352">
        <v>8395</v>
      </c>
      <c r="O18" s="353">
        <v>6</v>
      </c>
      <c r="P18" s="349">
        <v>7194</v>
      </c>
      <c r="Q18" s="350">
        <v>6</v>
      </c>
      <c r="R18" s="352">
        <v>4873</v>
      </c>
      <c r="S18" s="616">
        <v>41</v>
      </c>
      <c r="T18" s="618">
        <v>76016</v>
      </c>
      <c r="U18" s="613">
        <f t="shared" si="0"/>
        <v>6</v>
      </c>
      <c r="W18" s="35">
        <f t="shared" si="1"/>
        <v>41</v>
      </c>
      <c r="X18" s="35">
        <f t="shared" si="2"/>
        <v>76016</v>
      </c>
      <c r="Y18" s="36">
        <f t="shared" si="3"/>
        <v>20755</v>
      </c>
      <c r="Z18" s="35">
        <f t="shared" si="4"/>
        <v>40.239819245</v>
      </c>
      <c r="AA18" s="35">
        <f t="shared" si="5"/>
        <v>6</v>
      </c>
    </row>
    <row r="19" spans="1:27" s="35" customFormat="1" ht="42.75" customHeight="1" x14ac:dyDescent="0.2">
      <c r="A19" s="37">
        <v>7</v>
      </c>
      <c r="B19" s="623" t="s">
        <v>123</v>
      </c>
      <c r="C19" s="603">
        <v>8</v>
      </c>
      <c r="D19" s="604">
        <v>3951</v>
      </c>
      <c r="E19" s="605">
        <v>6</v>
      </c>
      <c r="F19" s="606">
        <v>6656</v>
      </c>
      <c r="G19" s="353">
        <v>3</v>
      </c>
      <c r="H19" s="349">
        <v>11423</v>
      </c>
      <c r="I19" s="350">
        <v>6</v>
      </c>
      <c r="J19" s="352">
        <v>19903</v>
      </c>
      <c r="K19" s="353">
        <v>2</v>
      </c>
      <c r="L19" s="349">
        <v>9487</v>
      </c>
      <c r="M19" s="350">
        <v>6</v>
      </c>
      <c r="N19" s="352">
        <v>6321</v>
      </c>
      <c r="O19" s="353">
        <v>5</v>
      </c>
      <c r="P19" s="349">
        <v>8167</v>
      </c>
      <c r="Q19" s="350">
        <v>8</v>
      </c>
      <c r="R19" s="352">
        <v>4321</v>
      </c>
      <c r="S19" s="614">
        <v>44</v>
      </c>
      <c r="T19" s="615">
        <v>70229</v>
      </c>
      <c r="U19" s="613">
        <f t="shared" si="0"/>
        <v>7</v>
      </c>
      <c r="W19" s="35">
        <f t="shared" si="1"/>
        <v>44</v>
      </c>
      <c r="X19" s="35">
        <f t="shared" si="2"/>
        <v>70229</v>
      </c>
      <c r="Y19" s="36">
        <f t="shared" si="3"/>
        <v>19903</v>
      </c>
      <c r="Z19" s="35">
        <f t="shared" si="4"/>
        <v>43.297690097</v>
      </c>
      <c r="AA19" s="35">
        <f t="shared" si="5"/>
        <v>7</v>
      </c>
    </row>
    <row r="20" spans="1:27" s="35" customFormat="1" ht="42.75" customHeight="1" thickBot="1" x14ac:dyDescent="0.25">
      <c r="A20" s="40">
        <v>8</v>
      </c>
      <c r="B20" s="624" t="s">
        <v>333</v>
      </c>
      <c r="C20" s="607">
        <v>7</v>
      </c>
      <c r="D20" s="608">
        <v>4264</v>
      </c>
      <c r="E20" s="609">
        <v>8</v>
      </c>
      <c r="F20" s="610">
        <v>4525</v>
      </c>
      <c r="G20" s="611">
        <v>6</v>
      </c>
      <c r="H20" s="612">
        <v>8561</v>
      </c>
      <c r="I20" s="547">
        <v>8</v>
      </c>
      <c r="J20" s="548">
        <v>19876</v>
      </c>
      <c r="K20" s="611">
        <v>8</v>
      </c>
      <c r="L20" s="612">
        <v>1492</v>
      </c>
      <c r="M20" s="547">
        <v>7</v>
      </c>
      <c r="N20" s="548">
        <v>7106</v>
      </c>
      <c r="O20" s="611">
        <v>7</v>
      </c>
      <c r="P20" s="612">
        <v>7060</v>
      </c>
      <c r="Q20" s="547">
        <v>7</v>
      </c>
      <c r="R20" s="548">
        <v>4536</v>
      </c>
      <c r="S20" s="619">
        <v>58</v>
      </c>
      <c r="T20" s="620">
        <v>57420</v>
      </c>
      <c r="U20" s="621">
        <f t="shared" si="0"/>
        <v>8</v>
      </c>
      <c r="W20" s="35">
        <f t="shared" si="1"/>
        <v>58</v>
      </c>
      <c r="X20" s="35">
        <f t="shared" si="2"/>
        <v>57420</v>
      </c>
      <c r="Y20" s="36">
        <f t="shared" si="3"/>
        <v>19876</v>
      </c>
      <c r="Z20" s="35">
        <f t="shared" si="4"/>
        <v>57.425780123999999</v>
      </c>
      <c r="AA20" s="35">
        <f t="shared" si="5"/>
        <v>8</v>
      </c>
    </row>
    <row r="21" spans="1:27" s="35" customFormat="1" ht="42.75" customHeight="1" thickTop="1" x14ac:dyDescent="0.2">
      <c r="A21" s="43"/>
      <c r="B21" s="44"/>
      <c r="C21" s="45"/>
      <c r="D21" s="46"/>
      <c r="E21" s="33"/>
      <c r="F21" s="46"/>
      <c r="G21" s="33"/>
      <c r="H21" s="46"/>
      <c r="I21" s="33"/>
      <c r="J21" s="46"/>
      <c r="K21" s="33"/>
      <c r="L21" s="46"/>
      <c r="M21" s="33"/>
      <c r="N21" s="46"/>
      <c r="O21" s="33"/>
      <c r="P21" s="46"/>
      <c r="Q21" s="33"/>
      <c r="R21" s="46"/>
      <c r="S21" s="47" t="str">
        <f t="shared" ref="S21:T21" si="6">IF(ISNUMBER(C21)=TRUE(),SUM(C21,E21,G21,I21,K21,M21,O21,Q21),"")</f>
        <v/>
      </c>
      <c r="T21" s="34" t="str">
        <f t="shared" si="6"/>
        <v/>
      </c>
      <c r="U21" s="48" t="str">
        <f>IF(ISNUMBER(AA21)=TRUE(),AA21,"")</f>
        <v/>
      </c>
      <c r="W21" s="35" t="str">
        <f t="shared" si="1"/>
        <v/>
      </c>
      <c r="X21" s="35" t="str">
        <f t="shared" si="2"/>
        <v/>
      </c>
      <c r="Y21" s="36">
        <f t="shared" ref="Y21" si="7">MAX(D21,F21,H21,J21,L21,N21,P21,R21)</f>
        <v>0</v>
      </c>
      <c r="Z21" s="35" t="str">
        <f t="shared" si="4"/>
        <v/>
      </c>
      <c r="AA21" s="35" t="str">
        <f t="shared" si="5"/>
        <v/>
      </c>
    </row>
    <row r="22" spans="1:27" ht="18" x14ac:dyDescent="0.25">
      <c r="A22" s="473" t="s">
        <v>234</v>
      </c>
      <c r="B22" s="472" t="s">
        <v>233</v>
      </c>
      <c r="C22" s="472" t="s">
        <v>950</v>
      </c>
      <c r="D22" s="148"/>
      <c r="E22" s="147"/>
      <c r="F22" s="472"/>
      <c r="G22" s="147"/>
      <c r="J22" s="471" t="s">
        <v>232</v>
      </c>
      <c r="M22" s="471" t="s">
        <v>951</v>
      </c>
    </row>
    <row r="23" spans="1:27" ht="18" x14ac:dyDescent="0.25">
      <c r="B23" s="147"/>
      <c r="C23" s="147"/>
      <c r="D23" s="147"/>
      <c r="E23" s="147"/>
      <c r="F23" s="147"/>
      <c r="G23" s="147"/>
      <c r="H23" s="49"/>
    </row>
    <row r="24" spans="1:27" x14ac:dyDescent="0.2">
      <c r="B24" s="21"/>
      <c r="C24" s="21"/>
      <c r="D24" s="21"/>
      <c r="E24" s="21"/>
      <c r="F24" s="21"/>
      <c r="G24" s="21"/>
      <c r="H24" s="21"/>
    </row>
    <row r="25" spans="1:27" ht="15.75" x14ac:dyDescent="0.25">
      <c r="B25" s="22"/>
      <c r="C25" s="22"/>
      <c r="D25" s="22" t="s">
        <v>29</v>
      </c>
      <c r="E25" s="22"/>
      <c r="F25" s="21"/>
      <c r="G25" s="21"/>
      <c r="H25" s="21"/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A8:A10"/>
    <mergeCell ref="B8:B10"/>
    <mergeCell ref="C8:D8"/>
    <mergeCell ref="E8:F8"/>
    <mergeCell ref="G8:H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I8:J8"/>
    <mergeCell ref="K8:L8"/>
    <mergeCell ref="M8:N8"/>
    <mergeCell ref="O8:P8"/>
    <mergeCell ref="Q8:R8"/>
  </mergeCells>
  <printOptions horizontalCentered="1"/>
  <pageMargins left="0.78749999999999998" right="0.78749999999999998" top="2.9527777777777802" bottom="0.59027777777777801" header="2.9527777777777802" footer="0.51180555555555496"/>
  <pageSetup paperSize="9" firstPageNumber="0" orientation="portrait" horizontalDpi="4294967293" verticalDpi="0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F1B1-8C74-4214-9CCD-22F9E3210481}">
  <sheetPr>
    <tabColor theme="2" tint="-0.249977111117893"/>
  </sheetPr>
  <dimension ref="A2:R23"/>
  <sheetViews>
    <sheetView topLeftCell="A7" workbookViewId="0">
      <selection activeCell="S13" sqref="S13"/>
    </sheetView>
  </sheetViews>
  <sheetFormatPr defaultRowHeight="12.75" x14ac:dyDescent="0.2"/>
  <cols>
    <col min="1" max="1" width="4.7109375" customWidth="1"/>
    <col min="2" max="2" width="21.42578125" customWidth="1"/>
    <col min="3" max="3" width="20.7109375" customWidth="1"/>
    <col min="4" max="4" width="4.85546875" customWidth="1"/>
    <col min="5" max="5" width="8" customWidth="1"/>
    <col min="6" max="6" width="4.85546875" customWidth="1"/>
    <col min="7" max="7" width="8.140625" customWidth="1"/>
    <col min="8" max="8" width="4.7109375" customWidth="1"/>
    <col min="9" max="9" width="8" customWidth="1"/>
    <col min="10" max="10" width="5" customWidth="1"/>
    <col min="11" max="11" width="8" customWidth="1"/>
    <col min="12" max="12" width="5" customWidth="1"/>
    <col min="13" max="13" width="8" customWidth="1"/>
    <col min="14" max="14" width="5" customWidth="1"/>
    <col min="15" max="15" width="8.140625" customWidth="1"/>
    <col min="16" max="16" width="4.7109375" customWidth="1"/>
    <col min="17" max="17" width="10.140625" customWidth="1"/>
  </cols>
  <sheetData>
    <row r="2" spans="1:18" ht="20.25" x14ac:dyDescent="0.3">
      <c r="D2" s="724" t="s">
        <v>853</v>
      </c>
      <c r="E2" s="724"/>
      <c r="F2" s="724"/>
      <c r="G2" s="724"/>
      <c r="H2" s="724"/>
      <c r="I2" s="724"/>
      <c r="J2" s="724"/>
    </row>
    <row r="3" spans="1:18" ht="20.25" x14ac:dyDescent="0.3">
      <c r="D3" s="724"/>
      <c r="E3" s="724"/>
      <c r="F3" s="724"/>
      <c r="G3" s="724"/>
      <c r="H3" s="724"/>
      <c r="I3" s="724"/>
      <c r="J3" s="724"/>
    </row>
    <row r="4" spans="1:18" ht="20.25" x14ac:dyDescent="0.3">
      <c r="D4" s="724"/>
      <c r="E4" s="724" t="s">
        <v>397</v>
      </c>
      <c r="F4" s="724"/>
      <c r="G4" s="724"/>
      <c r="H4" s="724"/>
      <c r="I4" s="724"/>
      <c r="J4" s="724"/>
    </row>
    <row r="5" spans="1:18" ht="20.25" x14ac:dyDescent="0.3">
      <c r="D5" s="724"/>
      <c r="E5" s="724"/>
      <c r="F5" s="724"/>
      <c r="G5" s="724"/>
      <c r="H5" s="724"/>
      <c r="I5" s="724"/>
      <c r="J5" s="724"/>
    </row>
    <row r="7" spans="1:18" ht="13.5" thickBot="1" x14ac:dyDescent="0.25"/>
    <row r="8" spans="1:18" ht="12" customHeight="1" thickTop="1" x14ac:dyDescent="0.25">
      <c r="A8" s="1710" t="s">
        <v>4</v>
      </c>
      <c r="B8" s="1712" t="s">
        <v>5</v>
      </c>
      <c r="C8" s="1292"/>
      <c r="D8" s="1705" t="s">
        <v>6</v>
      </c>
      <c r="E8" s="1706"/>
      <c r="F8" s="1705" t="s">
        <v>7</v>
      </c>
      <c r="G8" s="1706"/>
      <c r="H8" s="1705" t="s">
        <v>8</v>
      </c>
      <c r="I8" s="1706"/>
      <c r="J8" s="1705" t="s">
        <v>9</v>
      </c>
      <c r="K8" s="1706"/>
      <c r="L8" s="1705" t="s">
        <v>10</v>
      </c>
      <c r="M8" s="1706"/>
      <c r="N8" s="1705" t="s">
        <v>11</v>
      </c>
      <c r="O8" s="1706"/>
      <c r="P8" s="1293"/>
      <c r="Q8" s="1294"/>
      <c r="R8" s="1295"/>
    </row>
    <row r="9" spans="1:18" ht="35.25" customHeight="1" x14ac:dyDescent="0.25">
      <c r="A9" s="1711"/>
      <c r="B9" s="1713"/>
      <c r="C9" s="1296"/>
      <c r="D9" s="1707" t="s">
        <v>880</v>
      </c>
      <c r="E9" s="1708"/>
      <c r="F9" s="1707" t="s">
        <v>881</v>
      </c>
      <c r="G9" s="1708"/>
      <c r="H9" s="1709" t="s">
        <v>882</v>
      </c>
      <c r="I9" s="1708"/>
      <c r="J9" s="1709" t="s">
        <v>883</v>
      </c>
      <c r="K9" s="1708"/>
      <c r="L9" s="1709" t="s">
        <v>884</v>
      </c>
      <c r="M9" s="1708"/>
      <c r="N9" s="1709" t="s">
        <v>885</v>
      </c>
      <c r="O9" s="1708"/>
      <c r="P9" s="1296"/>
      <c r="Q9" s="1296" t="s">
        <v>18</v>
      </c>
      <c r="R9" s="1296"/>
    </row>
    <row r="10" spans="1:18" ht="15.75" x14ac:dyDescent="0.25">
      <c r="A10" s="1711"/>
      <c r="B10" s="1713"/>
      <c r="C10" s="1296" t="s">
        <v>27</v>
      </c>
      <c r="D10" s="1297"/>
      <c r="E10" s="1298"/>
      <c r="F10" s="1299"/>
      <c r="G10" s="1300"/>
      <c r="H10" s="1301"/>
      <c r="I10" s="1302"/>
      <c r="J10" s="1299"/>
      <c r="K10" s="1302"/>
      <c r="L10" s="1299"/>
      <c r="M10" s="1302"/>
      <c r="N10" s="1299"/>
      <c r="O10" s="1302"/>
      <c r="P10" s="1303"/>
      <c r="Q10" s="1304"/>
      <c r="R10" s="1305"/>
    </row>
    <row r="11" spans="1:18" ht="13.5" customHeight="1" x14ac:dyDescent="0.2">
      <c r="A11" s="1306"/>
      <c r="B11" s="1307"/>
      <c r="C11" s="1308"/>
      <c r="D11" s="1297" t="s">
        <v>19</v>
      </c>
      <c r="E11" s="1298" t="s">
        <v>20</v>
      </c>
      <c r="F11" s="1309" t="s">
        <v>19</v>
      </c>
      <c r="G11" s="1310" t="s">
        <v>20</v>
      </c>
      <c r="H11" s="1311" t="s">
        <v>19</v>
      </c>
      <c r="I11" s="1298" t="s">
        <v>20</v>
      </c>
      <c r="J11" s="1309" t="s">
        <v>19</v>
      </c>
      <c r="K11" s="1310" t="s">
        <v>20</v>
      </c>
      <c r="L11" s="1312" t="s">
        <v>19</v>
      </c>
      <c r="M11" s="1298" t="s">
        <v>20</v>
      </c>
      <c r="N11" s="1309" t="s">
        <v>19</v>
      </c>
      <c r="O11" s="1313" t="s">
        <v>20</v>
      </c>
      <c r="P11" s="1348" t="s">
        <v>19</v>
      </c>
      <c r="Q11" s="1349" t="s">
        <v>21</v>
      </c>
      <c r="R11" s="1350" t="s">
        <v>860</v>
      </c>
    </row>
    <row r="12" spans="1:18" ht="0.75" customHeight="1" thickBot="1" x14ac:dyDescent="0.25">
      <c r="A12" s="1314"/>
      <c r="B12" s="1315"/>
      <c r="C12" s="1316"/>
      <c r="D12" s="1317"/>
      <c r="E12" s="1318"/>
      <c r="F12" s="1319"/>
      <c r="G12" s="1320"/>
      <c r="H12" s="1319"/>
      <c r="I12" s="1318"/>
      <c r="J12" s="1319"/>
      <c r="K12" s="1320"/>
      <c r="L12" s="1319"/>
      <c r="M12" s="1318"/>
      <c r="N12" s="1319"/>
      <c r="O12" s="1318"/>
      <c r="P12" s="1321"/>
      <c r="Q12" s="1322"/>
      <c r="R12" s="1323"/>
    </row>
    <row r="13" spans="1:18" ht="52.5" customHeight="1" thickTop="1" x14ac:dyDescent="0.2">
      <c r="A13" s="1324">
        <v>1</v>
      </c>
      <c r="B13" s="1325" t="s">
        <v>863</v>
      </c>
      <c r="C13" s="1326" t="s">
        <v>868</v>
      </c>
      <c r="D13" s="1327">
        <v>3</v>
      </c>
      <c r="E13" s="1328">
        <v>7080</v>
      </c>
      <c r="F13" s="1329">
        <v>1</v>
      </c>
      <c r="G13" s="1330">
        <v>8295</v>
      </c>
      <c r="H13" s="1327">
        <v>1</v>
      </c>
      <c r="I13" s="1328">
        <v>8845</v>
      </c>
      <c r="J13" s="1329">
        <v>1</v>
      </c>
      <c r="K13" s="1330">
        <v>6740</v>
      </c>
      <c r="L13" s="1327">
        <v>3</v>
      </c>
      <c r="M13" s="1328">
        <v>2960</v>
      </c>
      <c r="N13" s="1329">
        <v>3</v>
      </c>
      <c r="O13" s="1328">
        <v>2745</v>
      </c>
      <c r="P13" s="1331">
        <f t="shared" ref="P13:P22" si="0">D13+F13+H13+J13+L13+N13</f>
        <v>12</v>
      </c>
      <c r="Q13" s="1347">
        <f t="shared" ref="Q13:Q22" si="1">E13+G13+I13+K13+M13+O13</f>
        <v>36665</v>
      </c>
      <c r="R13" s="1332">
        <v>1</v>
      </c>
    </row>
    <row r="14" spans="1:18" ht="47.25" customHeight="1" x14ac:dyDescent="0.2">
      <c r="A14" s="1333">
        <v>2</v>
      </c>
      <c r="B14" s="1325" t="s">
        <v>867</v>
      </c>
      <c r="C14" s="1326" t="s">
        <v>878</v>
      </c>
      <c r="D14" s="1334">
        <v>2</v>
      </c>
      <c r="E14" s="1335">
        <v>7455</v>
      </c>
      <c r="F14" s="1336">
        <v>3</v>
      </c>
      <c r="G14" s="1337">
        <v>7845</v>
      </c>
      <c r="H14" s="1334">
        <v>6</v>
      </c>
      <c r="I14" s="1335">
        <v>2375</v>
      </c>
      <c r="J14" s="1336">
        <v>3</v>
      </c>
      <c r="K14" s="1337">
        <v>2930</v>
      </c>
      <c r="L14" s="1334">
        <v>1</v>
      </c>
      <c r="M14" s="1335">
        <v>3920</v>
      </c>
      <c r="N14" s="1336">
        <v>8</v>
      </c>
      <c r="O14" s="1335">
        <v>370</v>
      </c>
      <c r="P14" s="1331">
        <f t="shared" si="0"/>
        <v>23</v>
      </c>
      <c r="Q14" s="1347">
        <f t="shared" si="1"/>
        <v>24895</v>
      </c>
      <c r="R14" s="1338">
        <v>2</v>
      </c>
    </row>
    <row r="15" spans="1:18" ht="47.25" customHeight="1" x14ac:dyDescent="0.2">
      <c r="A15" s="1333">
        <v>3</v>
      </c>
      <c r="B15" s="1325" t="s">
        <v>861</v>
      </c>
      <c r="C15" s="1326" t="s">
        <v>862</v>
      </c>
      <c r="D15" s="1334">
        <v>4</v>
      </c>
      <c r="E15" s="1335">
        <v>6775</v>
      </c>
      <c r="F15" s="1336">
        <v>7</v>
      </c>
      <c r="G15" s="1337">
        <v>6835</v>
      </c>
      <c r="H15" s="1334">
        <v>2</v>
      </c>
      <c r="I15" s="1335">
        <v>4925</v>
      </c>
      <c r="J15" s="1336">
        <v>2</v>
      </c>
      <c r="K15" s="1337">
        <v>3145</v>
      </c>
      <c r="L15" s="1334">
        <v>5</v>
      </c>
      <c r="M15" s="1335">
        <v>2590</v>
      </c>
      <c r="N15" s="1336">
        <v>5</v>
      </c>
      <c r="O15" s="1335">
        <v>1440</v>
      </c>
      <c r="P15" s="1331">
        <f t="shared" si="0"/>
        <v>25</v>
      </c>
      <c r="Q15" s="1347">
        <f t="shared" si="1"/>
        <v>25710</v>
      </c>
      <c r="R15" s="1338">
        <v>3</v>
      </c>
    </row>
    <row r="16" spans="1:18" ht="48.75" customHeight="1" x14ac:dyDescent="0.2">
      <c r="A16" s="1333">
        <v>4</v>
      </c>
      <c r="B16" s="1325" t="s">
        <v>864</v>
      </c>
      <c r="C16" s="1326" t="s">
        <v>870</v>
      </c>
      <c r="D16" s="1334">
        <v>9</v>
      </c>
      <c r="E16" s="1335">
        <v>3770</v>
      </c>
      <c r="F16" s="1336">
        <v>2</v>
      </c>
      <c r="G16" s="1337">
        <v>7870</v>
      </c>
      <c r="H16" s="1334">
        <v>4</v>
      </c>
      <c r="I16" s="1335">
        <v>2930</v>
      </c>
      <c r="J16" s="1336">
        <v>4</v>
      </c>
      <c r="K16" s="1337">
        <v>2675</v>
      </c>
      <c r="L16" s="1334">
        <v>4</v>
      </c>
      <c r="M16" s="1335">
        <v>2725</v>
      </c>
      <c r="N16" s="1336">
        <v>4</v>
      </c>
      <c r="O16" s="1335">
        <v>1715</v>
      </c>
      <c r="P16" s="1331">
        <f t="shared" si="0"/>
        <v>27</v>
      </c>
      <c r="Q16" s="1347">
        <f t="shared" si="1"/>
        <v>21685</v>
      </c>
      <c r="R16" s="1338">
        <v>4</v>
      </c>
    </row>
    <row r="17" spans="1:18" ht="48.75" customHeight="1" x14ac:dyDescent="0.2">
      <c r="A17" s="1333">
        <v>5</v>
      </c>
      <c r="B17" s="1325" t="s">
        <v>866</v>
      </c>
      <c r="C17" s="1326" t="s">
        <v>876</v>
      </c>
      <c r="D17" s="1334">
        <v>1</v>
      </c>
      <c r="E17" s="1335">
        <v>7590</v>
      </c>
      <c r="F17" s="1336">
        <v>4</v>
      </c>
      <c r="G17" s="1337">
        <v>7700</v>
      </c>
      <c r="H17" s="1334">
        <v>7</v>
      </c>
      <c r="I17" s="1335">
        <v>2310</v>
      </c>
      <c r="J17" s="1336">
        <v>7</v>
      </c>
      <c r="K17" s="1337">
        <v>2495</v>
      </c>
      <c r="L17" s="1334">
        <v>9</v>
      </c>
      <c r="M17" s="1335">
        <v>710</v>
      </c>
      <c r="N17" s="1336">
        <v>1</v>
      </c>
      <c r="O17" s="1335">
        <v>3200</v>
      </c>
      <c r="P17" s="1331">
        <f t="shared" si="0"/>
        <v>29</v>
      </c>
      <c r="Q17" s="1347">
        <f t="shared" si="1"/>
        <v>24005</v>
      </c>
      <c r="R17" s="1338">
        <v>5</v>
      </c>
    </row>
    <row r="18" spans="1:18" ht="48" customHeight="1" x14ac:dyDescent="0.2">
      <c r="A18" s="1333">
        <v>6</v>
      </c>
      <c r="B18" s="1325" t="s">
        <v>874</v>
      </c>
      <c r="C18" s="1326" t="s">
        <v>875</v>
      </c>
      <c r="D18" s="1334">
        <v>5</v>
      </c>
      <c r="E18" s="1335">
        <v>6600</v>
      </c>
      <c r="F18" s="1336">
        <v>8</v>
      </c>
      <c r="G18" s="1337">
        <v>6205</v>
      </c>
      <c r="H18" s="1334">
        <v>8</v>
      </c>
      <c r="I18" s="1335">
        <v>1805</v>
      </c>
      <c r="J18" s="1336">
        <v>9</v>
      </c>
      <c r="K18" s="1337">
        <v>1320</v>
      </c>
      <c r="L18" s="1334">
        <v>2</v>
      </c>
      <c r="M18" s="1335">
        <v>3725</v>
      </c>
      <c r="N18" s="1336">
        <v>2</v>
      </c>
      <c r="O18" s="1335">
        <v>2970</v>
      </c>
      <c r="P18" s="1331">
        <f t="shared" si="0"/>
        <v>34</v>
      </c>
      <c r="Q18" s="1347">
        <f t="shared" si="1"/>
        <v>22625</v>
      </c>
      <c r="R18" s="1338">
        <v>6</v>
      </c>
    </row>
    <row r="19" spans="1:18" ht="45" customHeight="1" x14ac:dyDescent="0.2">
      <c r="A19" s="1333">
        <v>7</v>
      </c>
      <c r="B19" s="1325" t="s">
        <v>98</v>
      </c>
      <c r="C19" s="1326" t="s">
        <v>871</v>
      </c>
      <c r="D19" s="1334">
        <v>6</v>
      </c>
      <c r="E19" s="1335">
        <v>6000</v>
      </c>
      <c r="F19" s="1336">
        <v>5</v>
      </c>
      <c r="G19" s="1337">
        <v>7300</v>
      </c>
      <c r="H19" s="1334">
        <v>9</v>
      </c>
      <c r="I19" s="1335">
        <v>1600</v>
      </c>
      <c r="J19" s="1336">
        <v>5</v>
      </c>
      <c r="K19" s="1337">
        <v>2600</v>
      </c>
      <c r="L19" s="1334">
        <v>6</v>
      </c>
      <c r="M19" s="1335">
        <v>2330</v>
      </c>
      <c r="N19" s="1336">
        <v>6</v>
      </c>
      <c r="O19" s="1335">
        <v>1370</v>
      </c>
      <c r="P19" s="1331">
        <f t="shared" si="0"/>
        <v>37</v>
      </c>
      <c r="Q19" s="1347">
        <f t="shared" si="1"/>
        <v>21200</v>
      </c>
      <c r="R19" s="1338">
        <v>7</v>
      </c>
    </row>
    <row r="20" spans="1:18" s="1139" customFormat="1" ht="45.75" customHeight="1" x14ac:dyDescent="0.2">
      <c r="A20" s="1333">
        <v>8</v>
      </c>
      <c r="B20" s="1325" t="s">
        <v>865</v>
      </c>
      <c r="C20" s="1326" t="s">
        <v>869</v>
      </c>
      <c r="D20" s="1334">
        <v>7</v>
      </c>
      <c r="E20" s="1335">
        <v>5320</v>
      </c>
      <c r="F20" s="1336">
        <v>6</v>
      </c>
      <c r="G20" s="1337">
        <v>6940</v>
      </c>
      <c r="H20" s="1334">
        <v>3</v>
      </c>
      <c r="I20" s="1335">
        <v>4315</v>
      </c>
      <c r="J20" s="1336">
        <v>6</v>
      </c>
      <c r="K20" s="1337">
        <v>2570</v>
      </c>
      <c r="L20" s="1334">
        <v>8</v>
      </c>
      <c r="M20" s="1335">
        <v>1095</v>
      </c>
      <c r="N20" s="1336">
        <v>9</v>
      </c>
      <c r="O20" s="1335">
        <v>210</v>
      </c>
      <c r="P20" s="1331">
        <f t="shared" si="0"/>
        <v>39</v>
      </c>
      <c r="Q20" s="1347">
        <f t="shared" si="1"/>
        <v>20450</v>
      </c>
      <c r="R20" s="1338">
        <v>8</v>
      </c>
    </row>
    <row r="21" spans="1:18" ht="45.75" customHeight="1" x14ac:dyDescent="0.2">
      <c r="A21" s="1333">
        <v>9</v>
      </c>
      <c r="B21" s="1325" t="s">
        <v>872</v>
      </c>
      <c r="C21" s="1326" t="s">
        <v>873</v>
      </c>
      <c r="D21" s="1334">
        <v>10</v>
      </c>
      <c r="E21" s="1335">
        <v>1925</v>
      </c>
      <c r="F21" s="1336">
        <v>10</v>
      </c>
      <c r="G21" s="1337">
        <v>5155</v>
      </c>
      <c r="H21" s="1334">
        <v>5</v>
      </c>
      <c r="I21" s="1335">
        <v>2540</v>
      </c>
      <c r="J21" s="1336">
        <v>10</v>
      </c>
      <c r="K21" s="1337">
        <v>855</v>
      </c>
      <c r="L21" s="1334">
        <v>7</v>
      </c>
      <c r="M21" s="1335">
        <v>1175</v>
      </c>
      <c r="N21" s="1336">
        <v>7</v>
      </c>
      <c r="O21" s="1335">
        <v>465</v>
      </c>
      <c r="P21" s="1351">
        <f t="shared" si="0"/>
        <v>49</v>
      </c>
      <c r="Q21" s="1352">
        <f t="shared" si="1"/>
        <v>12115</v>
      </c>
      <c r="R21" s="1338">
        <v>9</v>
      </c>
    </row>
    <row r="22" spans="1:18" ht="48.75" customHeight="1" thickBot="1" x14ac:dyDescent="0.25">
      <c r="A22" s="1339">
        <v>10</v>
      </c>
      <c r="B22" s="1340" t="s">
        <v>25</v>
      </c>
      <c r="C22" s="1341" t="s">
        <v>877</v>
      </c>
      <c r="D22" s="1342">
        <v>8</v>
      </c>
      <c r="E22" s="1343">
        <v>4775</v>
      </c>
      <c r="F22" s="1344">
        <v>9</v>
      </c>
      <c r="G22" s="1345">
        <v>5405</v>
      </c>
      <c r="H22" s="1342">
        <v>10</v>
      </c>
      <c r="I22" s="1343">
        <v>430</v>
      </c>
      <c r="J22" s="1344">
        <v>8</v>
      </c>
      <c r="K22" s="1345">
        <v>1410</v>
      </c>
      <c r="L22" s="1342">
        <v>10</v>
      </c>
      <c r="M22" s="1343">
        <v>0</v>
      </c>
      <c r="N22" s="1344">
        <v>10</v>
      </c>
      <c r="O22" s="1343">
        <v>0</v>
      </c>
      <c r="P22" s="1353">
        <f t="shared" si="0"/>
        <v>55</v>
      </c>
      <c r="Q22" s="1354">
        <f t="shared" si="1"/>
        <v>12020</v>
      </c>
      <c r="R22" s="1346">
        <v>10</v>
      </c>
    </row>
    <row r="23" spans="1:18" ht="13.5" thickTop="1" x14ac:dyDescent="0.2"/>
  </sheetData>
  <sortState xmlns:xlrd2="http://schemas.microsoft.com/office/spreadsheetml/2017/richdata2" ref="B13:Q22">
    <sortCondition ref="P13:P22"/>
    <sortCondition descending="1" ref="Q13:Q22"/>
  </sortState>
  <mergeCells count="14">
    <mergeCell ref="A8:A10"/>
    <mergeCell ref="B8:B10"/>
    <mergeCell ref="D8:E8"/>
    <mergeCell ref="F8:G8"/>
    <mergeCell ref="H8:I8"/>
    <mergeCell ref="L8:M8"/>
    <mergeCell ref="N8:O8"/>
    <mergeCell ref="D9:E9"/>
    <mergeCell ref="F9:G9"/>
    <mergeCell ref="H9:I9"/>
    <mergeCell ref="J9:K9"/>
    <mergeCell ref="L9:M9"/>
    <mergeCell ref="N9:O9"/>
    <mergeCell ref="J8:K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9689-2BEE-4628-9212-8425869ABA9B}">
  <dimension ref="B4:Q73"/>
  <sheetViews>
    <sheetView workbookViewId="0">
      <selection activeCell="R72" sqref="R72"/>
    </sheetView>
  </sheetViews>
  <sheetFormatPr defaultRowHeight="12.75" x14ac:dyDescent="0.2"/>
  <cols>
    <col min="2" max="2" width="15" customWidth="1"/>
    <col min="3" max="3" width="16.5703125" customWidth="1"/>
  </cols>
  <sheetData>
    <row r="4" spans="2:17" ht="15.75" x14ac:dyDescent="0.25">
      <c r="B4" s="961" t="s">
        <v>664</v>
      </c>
      <c r="C4" s="961" t="s">
        <v>663</v>
      </c>
      <c r="D4" s="961"/>
      <c r="E4" s="961"/>
    </row>
    <row r="5" spans="2:17" ht="15.75" x14ac:dyDescent="0.25">
      <c r="B5" s="961" t="s">
        <v>621</v>
      </c>
      <c r="D5" s="961"/>
    </row>
    <row r="6" spans="2:17" ht="13.5" thickBot="1" x14ac:dyDescent="0.25">
      <c r="B6" t="s">
        <v>29</v>
      </c>
    </row>
    <row r="7" spans="2:17" x14ac:dyDescent="0.2">
      <c r="B7" s="962"/>
      <c r="C7" s="963"/>
      <c r="D7" s="964" t="s">
        <v>622</v>
      </c>
      <c r="E7" s="965"/>
      <c r="F7" s="966" t="s">
        <v>623</v>
      </c>
      <c r="G7" s="967"/>
      <c r="H7" s="966" t="s">
        <v>624</v>
      </c>
      <c r="I7" s="965"/>
      <c r="J7" s="968" t="s">
        <v>625</v>
      </c>
      <c r="K7" s="967"/>
      <c r="L7" s="969" t="s">
        <v>927</v>
      </c>
      <c r="M7" s="1424"/>
      <c r="N7" s="962"/>
      <c r="O7" s="970"/>
    </row>
    <row r="8" spans="2:17" x14ac:dyDescent="0.2">
      <c r="B8" s="971" t="s">
        <v>626</v>
      </c>
      <c r="C8" s="972" t="s">
        <v>5</v>
      </c>
      <c r="D8" s="973" t="s">
        <v>627</v>
      </c>
      <c r="E8" s="974"/>
      <c r="F8" s="975" t="s">
        <v>628</v>
      </c>
      <c r="G8" s="976"/>
      <c r="H8" s="973" t="s">
        <v>629</v>
      </c>
      <c r="I8" s="974"/>
      <c r="J8" s="973" t="s">
        <v>630</v>
      </c>
      <c r="K8" s="975"/>
      <c r="L8" s="1716">
        <v>44437</v>
      </c>
      <c r="M8" s="1718"/>
      <c r="N8" s="977" t="s">
        <v>18</v>
      </c>
      <c r="O8" s="1425" t="s">
        <v>928</v>
      </c>
    </row>
    <row r="9" spans="2:17" ht="13.5" thickBot="1" x14ac:dyDescent="0.25">
      <c r="B9" s="971"/>
      <c r="C9" s="972"/>
      <c r="D9" s="979" t="s">
        <v>631</v>
      </c>
      <c r="E9" s="980" t="s">
        <v>632</v>
      </c>
      <c r="F9" s="981" t="s">
        <v>631</v>
      </c>
      <c r="G9" s="982" t="s">
        <v>633</v>
      </c>
      <c r="H9" s="979" t="s">
        <v>631</v>
      </c>
      <c r="I9" s="980" t="s">
        <v>632</v>
      </c>
      <c r="J9" s="981" t="s">
        <v>634</v>
      </c>
      <c r="K9" s="982" t="s">
        <v>632</v>
      </c>
      <c r="L9" s="1426" t="s">
        <v>631</v>
      </c>
      <c r="M9" s="1426" t="s">
        <v>632</v>
      </c>
      <c r="N9" s="985" t="s">
        <v>635</v>
      </c>
      <c r="O9" s="1427" t="s">
        <v>107</v>
      </c>
    </row>
    <row r="10" spans="2:17" x14ac:dyDescent="0.2">
      <c r="B10" s="1428" t="s">
        <v>636</v>
      </c>
      <c r="C10" s="1429" t="s">
        <v>637</v>
      </c>
      <c r="D10" s="986">
        <v>279.85000000000002</v>
      </c>
      <c r="E10" s="987">
        <v>1</v>
      </c>
      <c r="F10" s="1430">
        <v>305.95999999999998</v>
      </c>
      <c r="G10" s="988">
        <v>1</v>
      </c>
      <c r="H10" s="986">
        <v>357.35</v>
      </c>
      <c r="I10" s="987">
        <v>1</v>
      </c>
      <c r="J10" s="989">
        <v>366.43</v>
      </c>
      <c r="K10" s="988">
        <v>1</v>
      </c>
      <c r="L10" s="1071">
        <v>343.87</v>
      </c>
      <c r="M10" s="1431">
        <v>1</v>
      </c>
      <c r="N10" s="1054">
        <v>1377.03</v>
      </c>
      <c r="O10" s="1432">
        <v>1</v>
      </c>
    </row>
    <row r="11" spans="2:17" x14ac:dyDescent="0.2">
      <c r="B11" s="991"/>
      <c r="C11" s="992"/>
      <c r="D11" s="989"/>
      <c r="E11" s="993"/>
      <c r="F11" s="994"/>
      <c r="G11" s="995"/>
      <c r="H11" s="989"/>
      <c r="I11" s="993"/>
      <c r="J11" s="989"/>
      <c r="K11" s="995"/>
      <c r="L11" s="996"/>
      <c r="M11" s="996"/>
      <c r="N11" s="1069"/>
      <c r="O11" s="1058"/>
    </row>
    <row r="12" spans="2:17" ht="13.5" thickBot="1" x14ac:dyDescent="0.25">
      <c r="B12" s="998"/>
      <c r="C12" s="999"/>
      <c r="D12" s="1000"/>
      <c r="E12" s="1001"/>
      <c r="F12" s="1002"/>
      <c r="G12" s="1003"/>
      <c r="H12" s="1000"/>
      <c r="I12" s="1004"/>
      <c r="J12" s="1000"/>
      <c r="K12" s="1003"/>
      <c r="L12" s="1005"/>
      <c r="M12" s="1005"/>
      <c r="N12" s="1070"/>
      <c r="O12" s="1068"/>
    </row>
    <row r="13" spans="2:17" x14ac:dyDescent="0.2">
      <c r="B13" s="1007"/>
      <c r="C13" s="1007"/>
      <c r="D13" s="1008"/>
      <c r="E13" s="1009"/>
      <c r="F13" s="1007"/>
      <c r="G13" s="1009"/>
      <c r="H13" s="1008"/>
      <c r="I13" s="1009"/>
      <c r="J13" s="1008"/>
      <c r="K13" s="1009"/>
      <c r="L13" s="1010"/>
      <c r="M13" s="1009"/>
      <c r="N13" s="1009"/>
      <c r="O13" s="1009"/>
      <c r="P13" s="1008"/>
      <c r="Q13" s="1011"/>
    </row>
    <row r="15" spans="2:17" ht="15.75" x14ac:dyDescent="0.25">
      <c r="B15" s="961" t="s">
        <v>664</v>
      </c>
      <c r="C15" s="961" t="s">
        <v>663</v>
      </c>
      <c r="D15" s="1012"/>
      <c r="E15" s="1012"/>
    </row>
    <row r="16" spans="2:17" ht="15.75" x14ac:dyDescent="0.25">
      <c r="B16" s="961" t="s">
        <v>639</v>
      </c>
      <c r="D16" s="961"/>
    </row>
    <row r="17" spans="2:15" ht="13.5" thickBot="1" x14ac:dyDescent="0.25"/>
    <row r="18" spans="2:15" x14ac:dyDescent="0.2">
      <c r="B18" s="962"/>
      <c r="C18" s="963"/>
      <c r="D18" s="1013" t="s">
        <v>622</v>
      </c>
      <c r="E18" s="1014"/>
      <c r="F18" s="966" t="s">
        <v>623</v>
      </c>
      <c r="G18" s="967"/>
      <c r="H18" s="966" t="s">
        <v>624</v>
      </c>
      <c r="I18" s="965"/>
      <c r="J18" s="968" t="s">
        <v>640</v>
      </c>
      <c r="K18" s="967"/>
      <c r="L18" s="969" t="s">
        <v>927</v>
      </c>
      <c r="M18" s="1424"/>
      <c r="N18" s="962"/>
      <c r="O18" s="970"/>
    </row>
    <row r="19" spans="2:15" x14ac:dyDescent="0.2">
      <c r="B19" s="971" t="s">
        <v>641</v>
      </c>
      <c r="C19" s="972" t="s">
        <v>642</v>
      </c>
      <c r="D19" s="973" t="s">
        <v>627</v>
      </c>
      <c r="E19" s="974"/>
      <c r="F19" s="975" t="s">
        <v>628</v>
      </c>
      <c r="G19" s="976"/>
      <c r="H19" s="973" t="s">
        <v>629</v>
      </c>
      <c r="I19" s="974"/>
      <c r="J19" s="973" t="s">
        <v>630</v>
      </c>
      <c r="K19" s="976"/>
      <c r="L19" s="1716">
        <v>44437</v>
      </c>
      <c r="M19" s="1718"/>
      <c r="N19" s="977" t="s">
        <v>18</v>
      </c>
      <c r="O19" s="1425" t="s">
        <v>928</v>
      </c>
    </row>
    <row r="20" spans="2:15" ht="13.5" thickBot="1" x14ac:dyDescent="0.25">
      <c r="B20" s="971"/>
      <c r="C20" s="972"/>
      <c r="D20" s="979" t="s">
        <v>631</v>
      </c>
      <c r="E20" s="980" t="s">
        <v>632</v>
      </c>
      <c r="F20" s="981" t="s">
        <v>631</v>
      </c>
      <c r="G20" s="982" t="s">
        <v>633</v>
      </c>
      <c r="H20" s="979" t="s">
        <v>631</v>
      </c>
      <c r="I20" s="980" t="s">
        <v>632</v>
      </c>
      <c r="J20" s="981" t="s">
        <v>634</v>
      </c>
      <c r="K20" s="982" t="s">
        <v>632</v>
      </c>
      <c r="L20" s="1426" t="s">
        <v>631</v>
      </c>
      <c r="M20" s="1426" t="s">
        <v>632</v>
      </c>
      <c r="N20" s="985" t="s">
        <v>635</v>
      </c>
      <c r="O20" s="1427" t="s">
        <v>107</v>
      </c>
    </row>
    <row r="21" spans="2:15" ht="13.5" thickBot="1" x14ac:dyDescent="0.25">
      <c r="B21" s="1015" t="s">
        <v>643</v>
      </c>
      <c r="C21" s="1433" t="s">
        <v>666</v>
      </c>
      <c r="D21" s="986">
        <v>195.94</v>
      </c>
      <c r="E21" s="988">
        <v>1</v>
      </c>
      <c r="F21" s="1428">
        <v>222.3</v>
      </c>
      <c r="G21" s="987">
        <v>2</v>
      </c>
      <c r="H21" s="1016">
        <v>215.18</v>
      </c>
      <c r="I21" s="1017">
        <v>2</v>
      </c>
      <c r="J21" s="1434">
        <v>244.22</v>
      </c>
      <c r="K21" s="1435">
        <v>2</v>
      </c>
      <c r="L21" s="1436">
        <v>202.66</v>
      </c>
      <c r="M21" s="1437">
        <v>2</v>
      </c>
      <c r="N21" s="990">
        <v>877.64</v>
      </c>
      <c r="O21" s="1018">
        <v>1</v>
      </c>
    </row>
    <row r="22" spans="2:15" x14ac:dyDescent="0.2">
      <c r="B22" s="1019" t="s">
        <v>667</v>
      </c>
      <c r="C22" s="1433" t="s">
        <v>666</v>
      </c>
      <c r="D22" s="991"/>
      <c r="E22" s="995"/>
      <c r="F22" s="989">
        <v>231.23</v>
      </c>
      <c r="G22" s="993">
        <v>1</v>
      </c>
      <c r="H22" s="1021">
        <v>268.04000000000002</v>
      </c>
      <c r="I22" s="1022">
        <v>1</v>
      </c>
      <c r="J22" s="1023">
        <v>252.65</v>
      </c>
      <c r="K22" s="1024">
        <v>1</v>
      </c>
      <c r="L22" s="1438">
        <v>214.59</v>
      </c>
      <c r="M22" s="1439">
        <v>1</v>
      </c>
      <c r="N22" s="990">
        <v>751.93</v>
      </c>
      <c r="O22" s="997">
        <v>2</v>
      </c>
    </row>
    <row r="23" spans="2:15" ht="13.5" thickBot="1" x14ac:dyDescent="0.25">
      <c r="B23" s="1028"/>
      <c r="C23" s="1072"/>
      <c r="D23" s="1078"/>
      <c r="E23" s="1076"/>
      <c r="F23" s="1075"/>
      <c r="G23" s="1076"/>
      <c r="H23" s="1073"/>
      <c r="I23" s="1074"/>
      <c r="J23" s="1073"/>
      <c r="K23" s="1074"/>
      <c r="L23" s="1074"/>
      <c r="M23" s="1074"/>
      <c r="N23" s="1075"/>
      <c r="O23" s="1006"/>
    </row>
    <row r="26" spans="2:15" ht="15.75" x14ac:dyDescent="0.25">
      <c r="B26" s="961" t="s">
        <v>664</v>
      </c>
      <c r="C26" s="961" t="s">
        <v>663</v>
      </c>
      <c r="D26" s="1012"/>
      <c r="E26" s="1012"/>
    </row>
    <row r="27" spans="2:15" ht="15.75" x14ac:dyDescent="0.25">
      <c r="B27" s="961" t="s">
        <v>644</v>
      </c>
      <c r="D27" s="961"/>
    </row>
    <row r="28" spans="2:15" ht="13.5" thickBot="1" x14ac:dyDescent="0.25"/>
    <row r="29" spans="2:15" x14ac:dyDescent="0.2">
      <c r="B29" s="962"/>
      <c r="C29" s="970"/>
      <c r="D29" s="964" t="s">
        <v>622</v>
      </c>
      <c r="E29" s="965"/>
      <c r="F29" s="966" t="s">
        <v>623</v>
      </c>
      <c r="G29" s="967"/>
      <c r="H29" s="966" t="s">
        <v>624</v>
      </c>
      <c r="I29" s="965"/>
      <c r="J29" s="968" t="s">
        <v>625</v>
      </c>
      <c r="K29" s="967"/>
      <c r="L29" s="969" t="s">
        <v>927</v>
      </c>
      <c r="M29" s="1424"/>
      <c r="N29" s="962"/>
      <c r="O29" s="970"/>
    </row>
    <row r="30" spans="2:15" x14ac:dyDescent="0.2">
      <c r="B30" s="971" t="s">
        <v>645</v>
      </c>
      <c r="C30" s="978" t="s">
        <v>642</v>
      </c>
      <c r="D30" s="973" t="s">
        <v>627</v>
      </c>
      <c r="E30" s="974"/>
      <c r="F30" s="975" t="s">
        <v>628</v>
      </c>
      <c r="G30" s="976"/>
      <c r="H30" s="973" t="s">
        <v>629</v>
      </c>
      <c r="I30" s="974"/>
      <c r="J30" s="973" t="s">
        <v>630</v>
      </c>
      <c r="K30" s="976"/>
      <c r="L30" s="1716">
        <v>44437</v>
      </c>
      <c r="M30" s="1718"/>
      <c r="N30" s="977" t="s">
        <v>18</v>
      </c>
      <c r="O30" s="1425" t="s">
        <v>928</v>
      </c>
    </row>
    <row r="31" spans="2:15" ht="13.5" thickBot="1" x14ac:dyDescent="0.25">
      <c r="B31" s="971"/>
      <c r="C31" s="978"/>
      <c r="D31" s="979" t="s">
        <v>631</v>
      </c>
      <c r="E31" s="980" t="s">
        <v>632</v>
      </c>
      <c r="F31" s="981" t="s">
        <v>631</v>
      </c>
      <c r="G31" s="982" t="s">
        <v>633</v>
      </c>
      <c r="H31" s="979" t="s">
        <v>631</v>
      </c>
      <c r="I31" s="980" t="s">
        <v>632</v>
      </c>
      <c r="J31" s="981" t="s">
        <v>634</v>
      </c>
      <c r="K31" s="982" t="s">
        <v>632</v>
      </c>
      <c r="L31" s="1426" t="s">
        <v>631</v>
      </c>
      <c r="M31" s="1426" t="s">
        <v>632</v>
      </c>
      <c r="N31" s="985" t="s">
        <v>635</v>
      </c>
      <c r="O31" s="1427" t="s">
        <v>107</v>
      </c>
    </row>
    <row r="32" spans="2:15" x14ac:dyDescent="0.2">
      <c r="B32" s="1015" t="s">
        <v>646</v>
      </c>
      <c r="C32" s="1025" t="s">
        <v>647</v>
      </c>
      <c r="D32" s="986">
        <v>482.36</v>
      </c>
      <c r="E32" s="987">
        <v>1</v>
      </c>
      <c r="F32" s="1026">
        <v>441.5</v>
      </c>
      <c r="G32" s="988">
        <v>2</v>
      </c>
      <c r="H32" s="986">
        <v>478.45</v>
      </c>
      <c r="I32" s="987">
        <v>2</v>
      </c>
      <c r="J32" s="1016">
        <v>481.38</v>
      </c>
      <c r="K32" s="1017">
        <v>1</v>
      </c>
      <c r="L32" s="1440">
        <v>492.74</v>
      </c>
      <c r="M32" s="1441">
        <v>1</v>
      </c>
      <c r="N32" s="1016">
        <v>1883.69</v>
      </c>
      <c r="O32" s="1018">
        <v>1</v>
      </c>
    </row>
    <row r="33" spans="2:15" x14ac:dyDescent="0.2">
      <c r="B33" s="1019" t="s">
        <v>648</v>
      </c>
      <c r="C33" s="1027" t="s">
        <v>647</v>
      </c>
      <c r="D33" s="989">
        <v>466.95</v>
      </c>
      <c r="E33" s="993">
        <v>2</v>
      </c>
      <c r="F33" s="994">
        <v>454.45</v>
      </c>
      <c r="G33" s="995">
        <v>1</v>
      </c>
      <c r="H33" s="989">
        <v>480.62</v>
      </c>
      <c r="I33" s="993">
        <v>1</v>
      </c>
      <c r="J33" s="994">
        <v>422.82</v>
      </c>
      <c r="K33" s="995"/>
      <c r="L33" s="1442"/>
      <c r="M33" s="1439"/>
      <c r="N33" s="990">
        <v>1824.84</v>
      </c>
      <c r="O33" s="1432">
        <v>2</v>
      </c>
    </row>
    <row r="34" spans="2:15" x14ac:dyDescent="0.2">
      <c r="B34" s="1019" t="s">
        <v>652</v>
      </c>
      <c r="C34" s="1027" t="s">
        <v>651</v>
      </c>
      <c r="D34" s="989">
        <v>263.54000000000002</v>
      </c>
      <c r="E34" s="993">
        <v>5</v>
      </c>
      <c r="F34" s="994">
        <v>320.77</v>
      </c>
      <c r="G34" s="995">
        <v>4</v>
      </c>
      <c r="H34" s="989">
        <v>318.88</v>
      </c>
      <c r="I34" s="993">
        <v>5</v>
      </c>
      <c r="J34" s="1021">
        <v>316.55</v>
      </c>
      <c r="K34" s="1022"/>
      <c r="L34" s="1438">
        <v>316.79000000000002</v>
      </c>
      <c r="M34" s="1439">
        <v>5</v>
      </c>
      <c r="N34" s="990">
        <v>1219.74</v>
      </c>
      <c r="O34" s="997">
        <v>3</v>
      </c>
    </row>
    <row r="35" spans="2:15" x14ac:dyDescent="0.2">
      <c r="B35" s="1019" t="s">
        <v>650</v>
      </c>
      <c r="C35" s="1027" t="s">
        <v>651</v>
      </c>
      <c r="D35" s="989">
        <v>339.53</v>
      </c>
      <c r="E35" s="993">
        <v>4</v>
      </c>
      <c r="F35" s="994">
        <v>373.75</v>
      </c>
      <c r="G35" s="995">
        <v>3</v>
      </c>
      <c r="H35" s="989">
        <v>366.58</v>
      </c>
      <c r="I35" s="993">
        <v>4</v>
      </c>
      <c r="J35" s="1021"/>
      <c r="K35" s="1022"/>
      <c r="L35" s="1438">
        <v>361.54</v>
      </c>
      <c r="M35" s="1439">
        <v>4</v>
      </c>
      <c r="N35" s="990">
        <v>1079.8599999999999</v>
      </c>
      <c r="O35" s="997">
        <v>4</v>
      </c>
    </row>
    <row r="36" spans="2:15" x14ac:dyDescent="0.2">
      <c r="B36" s="1019" t="s">
        <v>649</v>
      </c>
      <c r="C36" s="1027" t="s">
        <v>647</v>
      </c>
      <c r="D36" s="989">
        <v>429.79</v>
      </c>
      <c r="E36" s="993">
        <v>3</v>
      </c>
      <c r="F36" s="994"/>
      <c r="G36" s="995"/>
      <c r="H36" s="989"/>
      <c r="I36" s="993"/>
      <c r="J36" s="994">
        <v>433.65</v>
      </c>
      <c r="K36" s="995"/>
      <c r="L36" s="1438">
        <v>439.75</v>
      </c>
      <c r="M36" s="1439">
        <v>3</v>
      </c>
      <c r="N36" s="990">
        <v>863.44</v>
      </c>
      <c r="O36" s="997">
        <v>5</v>
      </c>
    </row>
    <row r="37" spans="2:15" x14ac:dyDescent="0.2">
      <c r="B37" s="1019" t="s">
        <v>929</v>
      </c>
      <c r="C37" s="1027" t="s">
        <v>647</v>
      </c>
      <c r="D37" s="989"/>
      <c r="E37" s="993"/>
      <c r="F37" s="994"/>
      <c r="G37" s="995"/>
      <c r="H37" s="989">
        <v>438.32</v>
      </c>
      <c r="I37" s="993">
        <v>3</v>
      </c>
      <c r="J37" s="994">
        <v>401.83</v>
      </c>
      <c r="K37" s="1022"/>
      <c r="L37" s="1438">
        <v>446.6</v>
      </c>
      <c r="M37" s="1439">
        <v>2</v>
      </c>
      <c r="N37" s="990">
        <v>840.15</v>
      </c>
      <c r="O37" s="997">
        <v>6</v>
      </c>
    </row>
    <row r="38" spans="2:15" x14ac:dyDescent="0.2">
      <c r="B38" s="1019" t="s">
        <v>653</v>
      </c>
      <c r="C38" s="1027" t="s">
        <v>651</v>
      </c>
      <c r="D38" s="989"/>
      <c r="E38" s="993"/>
      <c r="F38" s="994"/>
      <c r="G38" s="995"/>
      <c r="H38" s="989"/>
      <c r="I38" s="993"/>
      <c r="J38" s="1021"/>
      <c r="K38" s="1022"/>
      <c r="L38" s="1438"/>
      <c r="M38" s="1439"/>
      <c r="N38" s="990"/>
      <c r="O38" s="997"/>
    </row>
    <row r="39" spans="2:15" ht="13.5" thickBot="1" x14ac:dyDescent="0.25">
      <c r="B39" s="1028"/>
      <c r="C39" s="1029"/>
      <c r="D39" s="1000"/>
      <c r="E39" s="1001"/>
      <c r="F39" s="1002"/>
      <c r="G39" s="1003"/>
      <c r="H39" s="1000"/>
      <c r="I39" s="1001"/>
      <c r="J39" s="1030"/>
      <c r="K39" s="1031"/>
      <c r="L39" s="1079"/>
      <c r="M39" s="1033"/>
      <c r="N39" s="1000"/>
      <c r="O39" s="1006"/>
    </row>
    <row r="42" spans="2:15" ht="15.75" x14ac:dyDescent="0.25">
      <c r="B42" s="961" t="s">
        <v>664</v>
      </c>
      <c r="C42" s="961" t="s">
        <v>663</v>
      </c>
      <c r="D42" s="1012"/>
      <c r="E42" s="1012"/>
    </row>
    <row r="43" spans="2:15" ht="15.75" x14ac:dyDescent="0.25">
      <c r="B43" s="961" t="s">
        <v>654</v>
      </c>
      <c r="D43" s="961"/>
    </row>
    <row r="44" spans="2:15" ht="13.5" thickBot="1" x14ac:dyDescent="0.25"/>
    <row r="45" spans="2:15" x14ac:dyDescent="0.2">
      <c r="B45" s="969"/>
      <c r="C45" s="1034"/>
      <c r="D45" s="966"/>
      <c r="E45" s="965"/>
      <c r="F45" s="966"/>
      <c r="G45" s="967"/>
      <c r="H45" s="966"/>
      <c r="I45" s="965"/>
      <c r="J45" s="966" t="s">
        <v>625</v>
      </c>
      <c r="K45" s="967"/>
      <c r="L45" s="969" t="s">
        <v>927</v>
      </c>
      <c r="M45" s="1424"/>
      <c r="N45" s="962"/>
      <c r="O45" s="970"/>
    </row>
    <row r="46" spans="2:15" x14ac:dyDescent="0.2">
      <c r="B46" s="1035" t="s">
        <v>655</v>
      </c>
      <c r="C46" s="1036" t="s">
        <v>5</v>
      </c>
      <c r="D46" s="973"/>
      <c r="E46" s="974"/>
      <c r="F46" s="975"/>
      <c r="G46" s="976"/>
      <c r="H46" s="973"/>
      <c r="I46" s="974"/>
      <c r="J46" s="975" t="s">
        <v>630</v>
      </c>
      <c r="K46" s="976"/>
      <c r="L46" s="1716">
        <v>44437</v>
      </c>
      <c r="M46" s="1719"/>
      <c r="N46" s="977" t="s">
        <v>18</v>
      </c>
      <c r="O46" s="1425" t="s">
        <v>928</v>
      </c>
    </row>
    <row r="47" spans="2:15" ht="13.5" thickBot="1" x14ac:dyDescent="0.25">
      <c r="B47" s="1037"/>
      <c r="C47" s="1038"/>
      <c r="D47" s="983" t="s">
        <v>631</v>
      </c>
      <c r="E47" s="984" t="s">
        <v>632</v>
      </c>
      <c r="F47" s="983" t="s">
        <v>631</v>
      </c>
      <c r="G47" s="984" t="s">
        <v>632</v>
      </c>
      <c r="H47" s="983" t="s">
        <v>631</v>
      </c>
      <c r="I47" s="984" t="s">
        <v>632</v>
      </c>
      <c r="J47" s="983" t="s">
        <v>631</v>
      </c>
      <c r="K47" s="984" t="s">
        <v>632</v>
      </c>
      <c r="L47" s="983" t="s">
        <v>631</v>
      </c>
      <c r="M47" s="984" t="s">
        <v>632</v>
      </c>
      <c r="N47" s="985" t="s">
        <v>635</v>
      </c>
      <c r="O47" s="1427" t="s">
        <v>107</v>
      </c>
    </row>
    <row r="48" spans="2:15" x14ac:dyDescent="0.2">
      <c r="B48" s="1039" t="s">
        <v>930</v>
      </c>
      <c r="C48" s="1040" t="s">
        <v>77</v>
      </c>
      <c r="D48" s="1443"/>
      <c r="E48" s="1444"/>
      <c r="F48" s="1041"/>
      <c r="G48" s="1042"/>
      <c r="H48" s="1043"/>
      <c r="I48" s="1445"/>
      <c r="J48" s="1041">
        <v>295.77</v>
      </c>
      <c r="K48" s="1020">
        <v>1</v>
      </c>
      <c r="L48" s="1039">
        <v>315.17</v>
      </c>
      <c r="M48" s="1446">
        <v>1</v>
      </c>
      <c r="N48" s="1443"/>
      <c r="O48" s="1432"/>
    </row>
    <row r="49" spans="2:17" ht="13.5" thickBot="1" x14ac:dyDescent="0.25">
      <c r="B49" s="1028"/>
      <c r="C49" s="1072"/>
      <c r="D49" s="1073"/>
      <c r="E49" s="1074"/>
      <c r="F49" s="1073"/>
      <c r="G49" s="1072"/>
      <c r="H49" s="1073"/>
      <c r="I49" s="1072"/>
      <c r="J49" s="1077"/>
      <c r="K49" s="1029"/>
      <c r="L49" s="1080"/>
      <c r="M49" s="1072"/>
      <c r="N49" s="1073"/>
      <c r="O49" s="1006"/>
    </row>
    <row r="51" spans="2:17" x14ac:dyDescent="0.2">
      <c r="D51" s="1045"/>
      <c r="E51" s="1046"/>
      <c r="F51" s="1045"/>
      <c r="H51" s="1045"/>
      <c r="J51" s="1047"/>
      <c r="P51" s="1045"/>
      <c r="Q51" s="1011"/>
    </row>
    <row r="52" spans="2:17" ht="15.75" x14ac:dyDescent="0.25">
      <c r="B52" s="961" t="s">
        <v>638</v>
      </c>
      <c r="C52" s="961" t="s">
        <v>663</v>
      </c>
      <c r="D52" s="1012"/>
      <c r="E52" s="1012"/>
      <c r="H52" s="1045"/>
      <c r="J52" s="1047"/>
      <c r="P52" s="1045"/>
      <c r="Q52" s="1011"/>
    </row>
    <row r="53" spans="2:17" ht="15.75" x14ac:dyDescent="0.25">
      <c r="B53" s="961" t="s">
        <v>656</v>
      </c>
      <c r="D53" s="961"/>
      <c r="H53" s="1045"/>
      <c r="J53" s="1047"/>
      <c r="P53" s="1045"/>
      <c r="Q53" s="1011"/>
    </row>
    <row r="54" spans="2:17" ht="13.5" thickBot="1" x14ac:dyDescent="0.25">
      <c r="D54" s="1045"/>
      <c r="E54" s="1046"/>
      <c r="F54" s="1045"/>
      <c r="H54" s="1045"/>
      <c r="J54" s="1047"/>
      <c r="P54" s="1045"/>
      <c r="Q54" s="1011"/>
    </row>
    <row r="55" spans="2:17" x14ac:dyDescent="0.2">
      <c r="B55" s="969"/>
      <c r="C55" s="1034"/>
      <c r="D55" s="968" t="s">
        <v>622</v>
      </c>
      <c r="E55" s="965"/>
      <c r="F55" s="966" t="s">
        <v>623</v>
      </c>
      <c r="G55" s="967"/>
      <c r="H55" s="966" t="s">
        <v>624</v>
      </c>
      <c r="I55" s="965"/>
      <c r="J55" s="968" t="s">
        <v>625</v>
      </c>
      <c r="K55" s="967"/>
      <c r="L55" s="969" t="s">
        <v>927</v>
      </c>
      <c r="M55" s="1424"/>
      <c r="N55" s="962"/>
      <c r="O55" s="970"/>
    </row>
    <row r="56" spans="2:17" x14ac:dyDescent="0.2">
      <c r="B56" s="1035" t="s">
        <v>657</v>
      </c>
      <c r="C56" s="1036" t="s">
        <v>5</v>
      </c>
      <c r="D56" s="973" t="s">
        <v>627</v>
      </c>
      <c r="E56" s="974"/>
      <c r="F56" s="975" t="s">
        <v>628</v>
      </c>
      <c r="G56" s="976"/>
      <c r="H56" s="973" t="s">
        <v>629</v>
      </c>
      <c r="I56" s="974"/>
      <c r="J56" s="973" t="s">
        <v>630</v>
      </c>
      <c r="K56" s="976"/>
      <c r="L56" s="1716">
        <v>44437</v>
      </c>
      <c r="M56" s="1718"/>
      <c r="N56" s="977" t="s">
        <v>18</v>
      </c>
      <c r="O56" s="1425" t="s">
        <v>928</v>
      </c>
    </row>
    <row r="57" spans="2:17" ht="13.5" thickBot="1" x14ac:dyDescent="0.25">
      <c r="B57" s="1035"/>
      <c r="C57" s="1036"/>
      <c r="D57" s="979" t="s">
        <v>631</v>
      </c>
      <c r="E57" s="980" t="s">
        <v>632</v>
      </c>
      <c r="F57" s="981" t="s">
        <v>631</v>
      </c>
      <c r="G57" s="982" t="s">
        <v>633</v>
      </c>
      <c r="H57" s="979" t="s">
        <v>631</v>
      </c>
      <c r="I57" s="980" t="s">
        <v>632</v>
      </c>
      <c r="J57" s="981" t="s">
        <v>634</v>
      </c>
      <c r="K57" s="982" t="s">
        <v>632</v>
      </c>
      <c r="L57" s="1426" t="s">
        <v>631</v>
      </c>
      <c r="M57" s="1426" t="s">
        <v>632</v>
      </c>
      <c r="N57" s="985" t="s">
        <v>635</v>
      </c>
      <c r="O57" s="1427" t="s">
        <v>107</v>
      </c>
    </row>
    <row r="58" spans="2:17" ht="13.5" thickBot="1" x14ac:dyDescent="0.25">
      <c r="B58" s="1456" t="s">
        <v>668</v>
      </c>
      <c r="C58" s="1456" t="s">
        <v>666</v>
      </c>
      <c r="D58" s="1032">
        <v>119.15</v>
      </c>
      <c r="E58" s="1457">
        <v>2</v>
      </c>
      <c r="F58" s="1030">
        <v>115.6</v>
      </c>
      <c r="G58" s="1458">
        <v>1</v>
      </c>
      <c r="H58" s="1030">
        <v>113.93</v>
      </c>
      <c r="I58" s="1458">
        <v>2</v>
      </c>
      <c r="J58" s="1459">
        <v>208.95</v>
      </c>
      <c r="K58" s="1460"/>
      <c r="L58" s="1461">
        <v>147.4</v>
      </c>
      <c r="M58" s="1462">
        <v>1</v>
      </c>
      <c r="N58" s="1030">
        <v>557.63</v>
      </c>
      <c r="O58" s="1463">
        <v>1</v>
      </c>
    </row>
    <row r="59" spans="2:17" ht="13.5" thickBot="1" x14ac:dyDescent="0.25">
      <c r="B59" s="1447" t="s">
        <v>658</v>
      </c>
      <c r="C59" s="1448" t="s">
        <v>666</v>
      </c>
      <c r="D59" s="1449">
        <v>121.5</v>
      </c>
      <c r="E59" s="1450">
        <v>1</v>
      </c>
      <c r="F59" s="1449">
        <v>85.8</v>
      </c>
      <c r="G59" s="1450">
        <v>2</v>
      </c>
      <c r="H59" s="1449">
        <v>149.97</v>
      </c>
      <c r="I59" s="1450">
        <v>1</v>
      </c>
      <c r="J59" s="1451">
        <v>97.5</v>
      </c>
      <c r="K59" s="1452"/>
      <c r="L59" s="1453">
        <v>107.95</v>
      </c>
      <c r="M59" s="1454">
        <v>2</v>
      </c>
      <c r="N59" s="1449">
        <v>454.77</v>
      </c>
      <c r="O59" s="1455">
        <v>2</v>
      </c>
    </row>
    <row r="60" spans="2:17" ht="13.5" thickBot="1" x14ac:dyDescent="0.25">
      <c r="B60" s="1456" t="s">
        <v>931</v>
      </c>
      <c r="C60" s="1456" t="s">
        <v>637</v>
      </c>
      <c r="D60" s="1032"/>
      <c r="E60" s="1464"/>
      <c r="F60" s="1030"/>
      <c r="G60" s="1033"/>
      <c r="H60" s="1030"/>
      <c r="I60" s="1044"/>
      <c r="J60" s="1465"/>
      <c r="K60" s="1044"/>
      <c r="L60" s="1466">
        <v>63.7</v>
      </c>
      <c r="M60" s="1467">
        <v>3</v>
      </c>
      <c r="N60" s="1030"/>
      <c r="O60" s="1006"/>
    </row>
    <row r="61" spans="2:17" s="1139" customFormat="1" x14ac:dyDescent="0.2">
      <c r="B61" s="1059"/>
      <c r="C61" s="1059"/>
      <c r="D61" s="1060"/>
      <c r="E61" s="1061"/>
      <c r="F61" s="1060"/>
      <c r="G61" s="1061"/>
      <c r="H61" s="1060"/>
      <c r="I61" s="1059"/>
      <c r="J61" s="1062"/>
      <c r="K61" s="1059"/>
      <c r="L61" s="1061"/>
      <c r="M61" s="1468"/>
      <c r="N61" s="1060"/>
      <c r="O61" s="1063"/>
    </row>
    <row r="62" spans="2:17" x14ac:dyDescent="0.2">
      <c r="D62" s="1045"/>
      <c r="E62" s="1046"/>
      <c r="F62" s="1045"/>
      <c r="G62" s="1046"/>
      <c r="H62" s="1045"/>
      <c r="I62" s="1046"/>
      <c r="J62" s="1008"/>
      <c r="K62" s="1009"/>
      <c r="N62" s="1045"/>
      <c r="O62" s="1011"/>
    </row>
    <row r="63" spans="2:17" ht="15.75" x14ac:dyDescent="0.25">
      <c r="B63" s="961" t="s">
        <v>664</v>
      </c>
      <c r="C63" s="961" t="s">
        <v>663</v>
      </c>
      <c r="D63" s="1012"/>
      <c r="E63" s="1012"/>
      <c r="G63" s="1046"/>
      <c r="H63" s="1045"/>
      <c r="I63" s="1046"/>
      <c r="J63" s="1008"/>
      <c r="K63" s="1009"/>
      <c r="N63" s="1045"/>
      <c r="O63" s="1011"/>
    </row>
    <row r="64" spans="2:17" ht="15.75" x14ac:dyDescent="0.25">
      <c r="B64" s="961" t="s">
        <v>659</v>
      </c>
      <c r="D64" s="961"/>
      <c r="H64" s="1045"/>
      <c r="N64" s="1045"/>
      <c r="O64" s="1011"/>
    </row>
    <row r="65" spans="2:15" ht="13.5" thickBot="1" x14ac:dyDescent="0.25">
      <c r="D65" s="1008"/>
      <c r="E65" s="1009"/>
      <c r="F65" s="1045"/>
      <c r="H65" s="1045"/>
      <c r="N65" s="1045"/>
      <c r="O65" s="1011"/>
    </row>
    <row r="66" spans="2:15" x14ac:dyDescent="0.2">
      <c r="B66" s="969"/>
      <c r="C66" s="1034"/>
      <c r="D66" s="968" t="s">
        <v>622</v>
      </c>
      <c r="E66" s="965"/>
      <c r="F66" s="966" t="s">
        <v>623</v>
      </c>
      <c r="G66" s="967"/>
      <c r="H66" s="966" t="s">
        <v>624</v>
      </c>
      <c r="I66" s="965"/>
      <c r="J66" s="966" t="s">
        <v>625</v>
      </c>
      <c r="K66" s="967"/>
      <c r="L66" s="1714" t="s">
        <v>927</v>
      </c>
      <c r="M66" s="1715"/>
      <c r="N66" s="1048"/>
      <c r="O66" s="970"/>
    </row>
    <row r="67" spans="2:15" x14ac:dyDescent="0.2">
      <c r="B67" s="1035" t="s">
        <v>660</v>
      </c>
      <c r="C67" s="1036" t="s">
        <v>5</v>
      </c>
      <c r="D67" s="973" t="s">
        <v>627</v>
      </c>
      <c r="E67" s="974"/>
      <c r="F67" s="975" t="s">
        <v>628</v>
      </c>
      <c r="G67" s="976"/>
      <c r="H67" s="973" t="s">
        <v>629</v>
      </c>
      <c r="I67" s="974"/>
      <c r="J67" s="973" t="s">
        <v>630</v>
      </c>
      <c r="K67" s="976"/>
      <c r="L67" s="1716">
        <v>44437</v>
      </c>
      <c r="M67" s="1717"/>
      <c r="N67" s="977" t="s">
        <v>18</v>
      </c>
      <c r="O67" s="1425" t="s">
        <v>928</v>
      </c>
    </row>
    <row r="68" spans="2:15" ht="13.5" thickBot="1" x14ac:dyDescent="0.25">
      <c r="B68" s="1037"/>
      <c r="C68" s="1038"/>
      <c r="D68" s="1049" t="s">
        <v>631</v>
      </c>
      <c r="E68" s="1050" t="s">
        <v>632</v>
      </c>
      <c r="F68" s="1051" t="s">
        <v>631</v>
      </c>
      <c r="G68" s="1052" t="s">
        <v>633</v>
      </c>
      <c r="H68" s="1049" t="s">
        <v>631</v>
      </c>
      <c r="I68" s="1050" t="s">
        <v>632</v>
      </c>
      <c r="J68" s="1051" t="s">
        <v>634</v>
      </c>
      <c r="K68" s="1052" t="s">
        <v>632</v>
      </c>
      <c r="L68" s="1469" t="s">
        <v>631</v>
      </c>
      <c r="M68" s="1050" t="s">
        <v>632</v>
      </c>
      <c r="N68" s="985" t="s">
        <v>635</v>
      </c>
      <c r="O68" s="1427" t="s">
        <v>107</v>
      </c>
    </row>
    <row r="69" spans="2:15" x14ac:dyDescent="0.2">
      <c r="B69" s="1039" t="s">
        <v>661</v>
      </c>
      <c r="C69" s="1040" t="s">
        <v>637</v>
      </c>
      <c r="D69" s="1053">
        <v>123.35</v>
      </c>
      <c r="E69" s="1042">
        <v>1</v>
      </c>
      <c r="F69" s="1053">
        <v>148.30000000000001</v>
      </c>
      <c r="G69" s="1042">
        <v>1</v>
      </c>
      <c r="H69" s="1053">
        <v>151.44999999999999</v>
      </c>
      <c r="I69" s="1042">
        <v>2</v>
      </c>
      <c r="J69" s="1054">
        <v>151.75</v>
      </c>
      <c r="K69" s="1055">
        <v>2</v>
      </c>
      <c r="L69" s="1470">
        <v>151.6</v>
      </c>
      <c r="M69" s="1446">
        <v>2</v>
      </c>
      <c r="N69" s="990">
        <v>574.20000000000005</v>
      </c>
      <c r="O69" s="1471">
        <v>1</v>
      </c>
    </row>
    <row r="70" spans="2:15" x14ac:dyDescent="0.2">
      <c r="B70" s="1056" t="s">
        <v>662</v>
      </c>
      <c r="C70" s="1057" t="s">
        <v>637</v>
      </c>
      <c r="D70" s="1023">
        <v>122.43</v>
      </c>
      <c r="E70" s="1024">
        <v>2</v>
      </c>
      <c r="F70" s="1023">
        <v>141.94999999999999</v>
      </c>
      <c r="G70" s="1024">
        <v>2</v>
      </c>
      <c r="H70" s="1023">
        <v>155.22</v>
      </c>
      <c r="I70" s="1024">
        <v>1</v>
      </c>
      <c r="J70" s="994"/>
      <c r="K70" s="992"/>
      <c r="L70" s="1472">
        <v>135.22999999999999</v>
      </c>
      <c r="M70" s="1473">
        <v>3</v>
      </c>
      <c r="N70" s="1021">
        <v>419.6</v>
      </c>
      <c r="O70" s="1058">
        <v>2</v>
      </c>
    </row>
    <row r="71" spans="2:15" x14ac:dyDescent="0.2">
      <c r="B71" s="1056" t="s">
        <v>669</v>
      </c>
      <c r="C71" s="1057" t="s">
        <v>666</v>
      </c>
      <c r="D71" s="1023"/>
      <c r="E71" s="1024"/>
      <c r="F71" s="1023">
        <v>141.43</v>
      </c>
      <c r="G71" s="1024">
        <v>3</v>
      </c>
      <c r="H71" s="1023"/>
      <c r="I71" s="1024"/>
      <c r="J71" s="994">
        <v>174.23</v>
      </c>
      <c r="K71" s="992">
        <v>1</v>
      </c>
      <c r="L71" s="1472">
        <v>161.75</v>
      </c>
      <c r="M71" s="1473">
        <v>1</v>
      </c>
      <c r="N71" s="1021">
        <v>315.66000000000003</v>
      </c>
      <c r="O71" s="1058">
        <v>3</v>
      </c>
    </row>
    <row r="72" spans="2:15" x14ac:dyDescent="0.2">
      <c r="B72" s="1056" t="s">
        <v>932</v>
      </c>
      <c r="C72" s="1023" t="s">
        <v>637</v>
      </c>
      <c r="D72" s="1023"/>
      <c r="E72" s="1024"/>
      <c r="F72" s="1023"/>
      <c r="G72" s="1024"/>
      <c r="H72" s="1023"/>
      <c r="I72" s="1024"/>
      <c r="J72" s="994"/>
      <c r="K72" s="992"/>
      <c r="L72" s="1472" t="s">
        <v>957</v>
      </c>
      <c r="M72" s="1473">
        <v>4</v>
      </c>
      <c r="N72" s="1021"/>
      <c r="O72" s="1058"/>
    </row>
    <row r="73" spans="2:15" x14ac:dyDescent="0.2">
      <c r="B73" s="1483" t="s">
        <v>958</v>
      </c>
      <c r="C73" s="1483" t="s">
        <v>666</v>
      </c>
      <c r="D73" s="1483"/>
      <c r="E73" s="1024"/>
      <c r="F73" s="1483"/>
      <c r="G73" s="1483"/>
      <c r="H73" s="1483"/>
      <c r="I73" s="1024"/>
      <c r="J73" s="1483">
        <v>98.43</v>
      </c>
      <c r="K73" s="1484">
        <v>3</v>
      </c>
      <c r="L73" s="1483"/>
      <c r="M73" s="1483"/>
      <c r="N73" s="1021"/>
      <c r="O73" s="1058"/>
    </row>
  </sheetData>
  <sortState xmlns:xlrd2="http://schemas.microsoft.com/office/spreadsheetml/2017/richdata2" ref="B33:O38">
    <sortCondition ref="O33:O38"/>
  </sortState>
  <mergeCells count="7">
    <mergeCell ref="L66:M66"/>
    <mergeCell ref="L67:M67"/>
    <mergeCell ref="L8:M8"/>
    <mergeCell ref="L19:M19"/>
    <mergeCell ref="L30:M30"/>
    <mergeCell ref="L46:M46"/>
    <mergeCell ref="L56:M5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</sheetPr>
  <dimension ref="A3:L87"/>
  <sheetViews>
    <sheetView topLeftCell="A19" workbookViewId="0">
      <selection activeCell="B66" sqref="B66"/>
    </sheetView>
  </sheetViews>
  <sheetFormatPr defaultRowHeight="12.75" x14ac:dyDescent="0.2"/>
  <cols>
    <col min="1" max="16384" width="9.140625" style="298"/>
  </cols>
  <sheetData>
    <row r="3" spans="1:12" ht="18.75" x14ac:dyDescent="0.3">
      <c r="B3" s="296" t="s">
        <v>118</v>
      </c>
      <c r="C3" s="297"/>
      <c r="D3" s="297"/>
      <c r="E3" s="297"/>
      <c r="F3" s="297"/>
      <c r="G3" s="297"/>
      <c r="H3" s="297"/>
      <c r="I3" s="297"/>
      <c r="J3" s="297"/>
    </row>
    <row r="4" spans="1:12" ht="15.75" x14ac:dyDescent="0.25">
      <c r="B4" s="299"/>
    </row>
    <row r="5" spans="1:12" ht="15.75" x14ac:dyDescent="0.25">
      <c r="B5" s="300"/>
    </row>
    <row r="6" spans="1:12" ht="15.75" x14ac:dyDescent="0.2">
      <c r="A6" s="301"/>
      <c r="B6" s="302"/>
      <c r="C6" s="301"/>
      <c r="D6" s="301"/>
      <c r="E6" s="301"/>
      <c r="F6" s="301"/>
      <c r="G6" s="301"/>
      <c r="H6" s="301"/>
      <c r="I6" s="301"/>
      <c r="J6" s="301"/>
      <c r="K6" s="301"/>
      <c r="L6" s="301"/>
    </row>
    <row r="7" spans="1:12" ht="15.75" x14ac:dyDescent="0.2">
      <c r="A7" s="301"/>
      <c r="B7" s="1487" t="s">
        <v>966</v>
      </c>
      <c r="C7" s="301"/>
      <c r="D7" s="301"/>
      <c r="E7" s="301"/>
      <c r="F7" s="301"/>
      <c r="G7" s="301"/>
      <c r="H7" s="301"/>
      <c r="I7" s="301"/>
      <c r="J7" s="301"/>
      <c r="K7" s="301"/>
      <c r="L7" s="301"/>
    </row>
    <row r="8" spans="1:12" ht="15.75" x14ac:dyDescent="0.2">
      <c r="A8" s="301"/>
      <c r="B8" s="1487" t="s">
        <v>962</v>
      </c>
      <c r="C8" s="301"/>
      <c r="D8" s="301"/>
      <c r="E8" s="301"/>
      <c r="F8" s="301"/>
      <c r="G8" s="301"/>
      <c r="H8" s="301"/>
      <c r="I8" s="301"/>
      <c r="J8" s="301"/>
      <c r="K8" s="301"/>
      <c r="L8" s="301"/>
    </row>
    <row r="9" spans="1:12" ht="15.75" x14ac:dyDescent="0.2">
      <c r="A9" s="301"/>
      <c r="B9" s="1487" t="s">
        <v>963</v>
      </c>
      <c r="C9" s="301"/>
      <c r="D9" s="301"/>
      <c r="E9" s="301"/>
      <c r="F9" s="301"/>
      <c r="G9" s="301"/>
      <c r="H9" s="301"/>
      <c r="I9" s="301"/>
      <c r="J9" s="301"/>
      <c r="K9" s="301"/>
      <c r="L9" s="301"/>
    </row>
    <row r="10" spans="1:12" ht="15.75" x14ac:dyDescent="0.2">
      <c r="A10" s="301"/>
      <c r="B10" s="1487" t="s">
        <v>964</v>
      </c>
      <c r="C10" s="301"/>
      <c r="D10" s="301"/>
      <c r="E10" s="301"/>
      <c r="F10" s="301"/>
      <c r="G10" s="301"/>
      <c r="H10" s="301"/>
      <c r="I10" s="301"/>
      <c r="J10" s="301"/>
      <c r="K10" s="301"/>
      <c r="L10" s="301"/>
    </row>
    <row r="11" spans="1:12" ht="15.75" x14ac:dyDescent="0.2">
      <c r="A11" s="301"/>
      <c r="B11" s="1487" t="s">
        <v>965</v>
      </c>
      <c r="C11" s="301"/>
      <c r="D11" s="301"/>
      <c r="E11" s="301"/>
      <c r="F11" s="301"/>
      <c r="G11" s="301"/>
      <c r="H11" s="301"/>
      <c r="I11" s="301"/>
      <c r="J11" s="301"/>
      <c r="K11" s="301"/>
      <c r="L11" s="301"/>
    </row>
    <row r="12" spans="1:12" ht="15.75" x14ac:dyDescent="0.2">
      <c r="A12" s="301"/>
      <c r="B12" s="1487"/>
      <c r="C12" s="301"/>
      <c r="D12" s="301"/>
      <c r="E12" s="301"/>
      <c r="F12" s="301"/>
      <c r="G12" s="301"/>
      <c r="H12" s="301"/>
      <c r="I12" s="301"/>
      <c r="J12" s="301"/>
      <c r="K12" s="301"/>
      <c r="L12" s="301"/>
    </row>
    <row r="13" spans="1:12" ht="15.75" x14ac:dyDescent="0.2">
      <c r="A13" s="301"/>
      <c r="B13" s="1487" t="s">
        <v>971</v>
      </c>
      <c r="C13" s="301"/>
      <c r="D13" s="301"/>
      <c r="E13" s="301"/>
      <c r="F13" s="301"/>
      <c r="G13" s="301"/>
      <c r="H13" s="301"/>
      <c r="I13" s="301"/>
      <c r="J13" s="301"/>
      <c r="K13" s="301"/>
      <c r="L13" s="301"/>
    </row>
    <row r="14" spans="1:12" ht="15.75" x14ac:dyDescent="0.2">
      <c r="A14" s="301"/>
      <c r="B14" s="1487" t="s">
        <v>967</v>
      </c>
      <c r="C14" s="301"/>
      <c r="D14" s="301"/>
      <c r="E14" s="301"/>
      <c r="F14" s="301"/>
      <c r="G14" s="301"/>
      <c r="H14" s="301"/>
      <c r="I14" s="301"/>
      <c r="J14" s="301"/>
      <c r="K14" s="301"/>
      <c r="L14" s="301"/>
    </row>
    <row r="15" spans="1:12" ht="15.75" x14ac:dyDescent="0.2">
      <c r="A15" s="301"/>
      <c r="B15" s="1487" t="s">
        <v>968</v>
      </c>
      <c r="C15" s="301"/>
      <c r="D15" s="301"/>
      <c r="E15" s="301"/>
      <c r="F15" s="301"/>
      <c r="G15" s="301"/>
      <c r="H15" s="301"/>
      <c r="I15" s="301"/>
      <c r="J15" s="301"/>
      <c r="K15" s="301"/>
      <c r="L15" s="301"/>
    </row>
    <row r="16" spans="1:12" ht="15.75" x14ac:dyDescent="0.2">
      <c r="A16" s="301"/>
      <c r="B16" s="1487" t="s">
        <v>969</v>
      </c>
      <c r="C16" s="301"/>
      <c r="D16" s="301"/>
      <c r="E16" s="301"/>
      <c r="F16" s="301"/>
      <c r="G16" s="301"/>
      <c r="H16" s="301"/>
      <c r="I16" s="301"/>
      <c r="J16" s="301"/>
      <c r="K16" s="301"/>
      <c r="L16" s="301"/>
    </row>
    <row r="17" spans="1:12" ht="15.75" x14ac:dyDescent="0.2">
      <c r="A17" s="301"/>
      <c r="B17" s="1487" t="s">
        <v>970</v>
      </c>
      <c r="C17" s="301"/>
      <c r="D17" s="301"/>
      <c r="E17" s="301"/>
      <c r="F17" s="301"/>
      <c r="G17" s="301"/>
      <c r="H17" s="301"/>
      <c r="I17" s="301"/>
      <c r="J17" s="301"/>
      <c r="K17" s="301"/>
      <c r="L17" s="301"/>
    </row>
    <row r="18" spans="1:12" ht="15.75" x14ac:dyDescent="0.2">
      <c r="A18" s="301"/>
      <c r="B18" s="1487"/>
      <c r="C18" s="301"/>
      <c r="D18" s="301"/>
      <c r="E18" s="301"/>
      <c r="F18" s="301"/>
      <c r="G18" s="301"/>
      <c r="H18" s="301"/>
      <c r="I18" s="301"/>
      <c r="J18" s="301"/>
      <c r="K18" s="301"/>
      <c r="L18" s="301"/>
    </row>
    <row r="19" spans="1:12" ht="15.75" x14ac:dyDescent="0.2">
      <c r="A19" s="301"/>
      <c r="B19" s="1487" t="s">
        <v>972</v>
      </c>
      <c r="C19" s="301"/>
      <c r="D19" s="301"/>
      <c r="E19" s="301"/>
      <c r="F19" s="301"/>
      <c r="G19" s="301"/>
      <c r="H19" s="301"/>
      <c r="I19" s="301"/>
      <c r="J19" s="301"/>
      <c r="K19" s="301"/>
      <c r="L19" s="301"/>
    </row>
    <row r="20" spans="1:12" ht="15.75" x14ac:dyDescent="0.2">
      <c r="A20" s="301"/>
      <c r="B20" s="1487" t="s">
        <v>973</v>
      </c>
      <c r="C20" s="301"/>
      <c r="D20" s="301"/>
      <c r="E20" s="301"/>
      <c r="F20" s="301"/>
      <c r="G20" s="301"/>
      <c r="H20" s="301"/>
      <c r="I20" s="301"/>
      <c r="J20" s="301"/>
      <c r="K20" s="301"/>
      <c r="L20" s="301"/>
    </row>
    <row r="21" spans="1:12" ht="15.75" x14ac:dyDescent="0.2">
      <c r="A21" s="301"/>
      <c r="B21" s="1487" t="s">
        <v>974</v>
      </c>
      <c r="C21" s="301"/>
      <c r="D21" s="301"/>
      <c r="E21" s="301"/>
      <c r="F21" s="301"/>
      <c r="G21" s="301"/>
      <c r="H21" s="301"/>
      <c r="I21" s="301"/>
      <c r="J21" s="301"/>
      <c r="K21" s="301"/>
      <c r="L21" s="301"/>
    </row>
    <row r="22" spans="1:12" ht="15.75" x14ac:dyDescent="0.2">
      <c r="A22" s="301"/>
      <c r="B22" s="1487" t="s">
        <v>975</v>
      </c>
      <c r="C22" s="301"/>
      <c r="D22" s="301"/>
      <c r="E22" s="301"/>
      <c r="F22" s="301"/>
      <c r="G22" s="301"/>
      <c r="H22" s="301"/>
      <c r="I22" s="301"/>
      <c r="J22" s="301"/>
      <c r="K22" s="301"/>
      <c r="L22" s="301"/>
    </row>
    <row r="23" spans="1:12" ht="15.75" x14ac:dyDescent="0.2">
      <c r="A23" s="301"/>
      <c r="B23" s="1487" t="s">
        <v>976</v>
      </c>
      <c r="C23" s="301"/>
      <c r="D23" s="301"/>
      <c r="E23" s="301"/>
      <c r="F23" s="301"/>
      <c r="G23" s="301"/>
      <c r="H23" s="301"/>
      <c r="I23" s="301"/>
      <c r="J23" s="301"/>
      <c r="K23" s="301"/>
      <c r="L23" s="301"/>
    </row>
    <row r="24" spans="1:12" ht="15.75" x14ac:dyDescent="0.2">
      <c r="A24" s="301"/>
      <c r="B24" s="1487"/>
      <c r="C24" s="301"/>
      <c r="D24" s="301"/>
      <c r="E24" s="301"/>
      <c r="F24" s="301"/>
      <c r="G24" s="301"/>
      <c r="H24" s="301"/>
      <c r="I24" s="301"/>
      <c r="J24" s="301"/>
      <c r="K24" s="301"/>
      <c r="L24" s="301"/>
    </row>
    <row r="25" spans="1:12" ht="15.75" x14ac:dyDescent="0.2">
      <c r="A25" s="301"/>
      <c r="B25" s="1487" t="s">
        <v>977</v>
      </c>
      <c r="C25" s="301"/>
      <c r="D25" s="301"/>
      <c r="E25" s="301"/>
      <c r="F25" s="301"/>
      <c r="G25" s="301"/>
      <c r="H25" s="301"/>
      <c r="I25" s="301"/>
      <c r="J25" s="301"/>
      <c r="K25" s="301"/>
      <c r="L25" s="301"/>
    </row>
    <row r="26" spans="1:12" ht="15.75" x14ac:dyDescent="0.2">
      <c r="A26" s="301"/>
      <c r="B26" s="1487" t="s">
        <v>978</v>
      </c>
      <c r="C26" s="301"/>
      <c r="D26" s="301"/>
      <c r="E26" s="301"/>
      <c r="F26" s="301"/>
      <c r="G26" s="301"/>
      <c r="H26" s="301"/>
      <c r="I26" s="301"/>
      <c r="J26" s="301"/>
      <c r="K26" s="301"/>
      <c r="L26" s="301"/>
    </row>
    <row r="27" spans="1:12" ht="15.75" x14ac:dyDescent="0.2">
      <c r="A27" s="301"/>
      <c r="B27" s="1487" t="s">
        <v>979</v>
      </c>
      <c r="C27" s="301"/>
      <c r="D27" s="301"/>
      <c r="E27" s="301"/>
      <c r="F27" s="301"/>
      <c r="G27" s="301"/>
      <c r="H27" s="301"/>
      <c r="I27" s="301"/>
      <c r="J27" s="301"/>
      <c r="K27" s="301"/>
      <c r="L27" s="301"/>
    </row>
    <row r="28" spans="1:12" ht="15.75" x14ac:dyDescent="0.2">
      <c r="A28" s="301"/>
      <c r="B28" s="1487" t="s">
        <v>981</v>
      </c>
      <c r="C28" s="301"/>
      <c r="D28" s="301"/>
      <c r="E28" s="301"/>
      <c r="F28" s="301"/>
      <c r="G28" s="301"/>
      <c r="H28" s="301"/>
      <c r="I28" s="301"/>
      <c r="J28" s="301"/>
      <c r="K28" s="301"/>
      <c r="L28" s="301"/>
    </row>
    <row r="29" spans="1:12" ht="15.75" x14ac:dyDescent="0.2">
      <c r="A29" s="301"/>
      <c r="B29" s="1487" t="s">
        <v>980</v>
      </c>
      <c r="C29" s="301"/>
      <c r="D29" s="301"/>
      <c r="E29" s="301"/>
      <c r="F29" s="301"/>
      <c r="G29" s="301"/>
      <c r="H29" s="301"/>
      <c r="I29" s="301"/>
      <c r="J29" s="301"/>
      <c r="K29" s="301"/>
      <c r="L29" s="301"/>
    </row>
    <row r="30" spans="1:12" ht="15.75" x14ac:dyDescent="0.2">
      <c r="A30" s="301"/>
      <c r="B30" s="1487"/>
      <c r="C30" s="301"/>
      <c r="D30" s="301"/>
      <c r="E30" s="301"/>
      <c r="F30" s="301"/>
      <c r="G30" s="301"/>
      <c r="H30" s="301"/>
      <c r="I30" s="301"/>
      <c r="J30" s="301"/>
      <c r="K30" s="301"/>
      <c r="L30" s="301"/>
    </row>
    <row r="31" spans="1:12" ht="15.75" x14ac:dyDescent="0.2">
      <c r="A31" s="301"/>
      <c r="B31" s="1487" t="s">
        <v>982</v>
      </c>
      <c r="C31" s="301"/>
      <c r="D31" s="301"/>
      <c r="E31" s="301"/>
      <c r="F31" s="301"/>
      <c r="G31" s="301"/>
      <c r="H31" s="301"/>
      <c r="I31" s="301"/>
      <c r="J31" s="301"/>
      <c r="K31" s="301"/>
      <c r="L31" s="301"/>
    </row>
    <row r="32" spans="1:12" ht="15.75" x14ac:dyDescent="0.2">
      <c r="A32" s="301"/>
      <c r="B32" s="1487" t="s">
        <v>983</v>
      </c>
      <c r="C32" s="301"/>
      <c r="D32" s="301"/>
      <c r="E32" s="301"/>
      <c r="F32" s="301"/>
      <c r="G32" s="301"/>
      <c r="H32" s="301"/>
      <c r="I32" s="301"/>
      <c r="J32" s="301"/>
      <c r="K32" s="301"/>
      <c r="L32" s="301"/>
    </row>
    <row r="33" spans="1:12" ht="15.75" x14ac:dyDescent="0.2">
      <c r="A33" s="301"/>
      <c r="B33" s="1487" t="s">
        <v>984</v>
      </c>
      <c r="C33" s="301"/>
      <c r="D33" s="301"/>
      <c r="E33" s="301"/>
      <c r="F33" s="301"/>
      <c r="G33" s="301"/>
      <c r="H33" s="301"/>
      <c r="I33" s="301"/>
      <c r="J33" s="301"/>
      <c r="K33" s="301"/>
      <c r="L33" s="301"/>
    </row>
    <row r="34" spans="1:12" ht="15.75" x14ac:dyDescent="0.2">
      <c r="A34" s="301"/>
      <c r="B34" s="1487" t="s">
        <v>985</v>
      </c>
      <c r="C34" s="301"/>
      <c r="D34" s="301"/>
      <c r="E34" s="301"/>
      <c r="F34" s="301"/>
      <c r="G34" s="301"/>
      <c r="H34" s="301"/>
      <c r="I34" s="301"/>
      <c r="J34" s="301"/>
      <c r="K34" s="301"/>
      <c r="L34" s="301"/>
    </row>
    <row r="35" spans="1:12" ht="15.75" x14ac:dyDescent="0.2">
      <c r="A35" s="301"/>
      <c r="B35" s="1487" t="s">
        <v>986</v>
      </c>
      <c r="C35" s="301"/>
      <c r="D35" s="301"/>
      <c r="E35" s="301"/>
      <c r="F35" s="301"/>
      <c r="G35" s="301"/>
      <c r="H35" s="301"/>
      <c r="I35" s="301"/>
      <c r="J35" s="301"/>
      <c r="K35" s="301"/>
      <c r="L35" s="301"/>
    </row>
    <row r="36" spans="1:12" ht="15.75" x14ac:dyDescent="0.2">
      <c r="A36" s="301"/>
      <c r="B36" s="1487"/>
      <c r="C36" s="301"/>
      <c r="D36" s="301"/>
      <c r="E36" s="301"/>
      <c r="F36" s="301"/>
      <c r="G36" s="301"/>
      <c r="H36" s="301"/>
      <c r="I36" s="301"/>
      <c r="J36" s="301"/>
      <c r="K36" s="301"/>
      <c r="L36" s="301"/>
    </row>
    <row r="37" spans="1:12" ht="15.75" x14ac:dyDescent="0.2">
      <c r="A37" s="301"/>
      <c r="B37" s="1487" t="s">
        <v>990</v>
      </c>
      <c r="C37" s="301"/>
      <c r="D37" s="301"/>
      <c r="E37" s="301"/>
      <c r="F37" s="301"/>
      <c r="G37" s="301"/>
      <c r="H37" s="301"/>
      <c r="I37" s="301"/>
      <c r="J37" s="301"/>
      <c r="K37" s="301"/>
      <c r="L37" s="301"/>
    </row>
    <row r="38" spans="1:12" ht="15.75" x14ac:dyDescent="0.2">
      <c r="A38" s="301"/>
      <c r="B38" s="1487" t="s">
        <v>987</v>
      </c>
      <c r="C38" s="301"/>
      <c r="D38" s="301"/>
      <c r="E38" s="301"/>
      <c r="F38" s="301"/>
      <c r="G38" s="301"/>
      <c r="H38" s="301"/>
      <c r="I38" s="301"/>
      <c r="J38" s="301"/>
      <c r="K38" s="301"/>
      <c r="L38" s="301"/>
    </row>
    <row r="39" spans="1:12" ht="15.75" x14ac:dyDescent="0.2">
      <c r="A39" s="301"/>
      <c r="B39" s="1487" t="s">
        <v>988</v>
      </c>
      <c r="C39" s="301"/>
      <c r="D39" s="301"/>
      <c r="E39" s="301"/>
      <c r="F39" s="301"/>
      <c r="G39" s="301"/>
      <c r="H39" s="301"/>
      <c r="I39" s="301"/>
      <c r="J39" s="301"/>
      <c r="K39" s="301"/>
      <c r="L39" s="301"/>
    </row>
    <row r="40" spans="1:12" ht="15.75" x14ac:dyDescent="0.2">
      <c r="A40" s="301"/>
      <c r="B40" s="1487" t="s">
        <v>989</v>
      </c>
      <c r="C40" s="301"/>
      <c r="D40" s="301"/>
      <c r="E40" s="301"/>
      <c r="F40" s="301"/>
      <c r="G40" s="301"/>
      <c r="H40" s="301"/>
      <c r="I40" s="301"/>
      <c r="J40" s="301"/>
      <c r="K40" s="301"/>
      <c r="L40" s="301"/>
    </row>
    <row r="41" spans="1:12" ht="15.75" x14ac:dyDescent="0.2">
      <c r="A41" s="301"/>
      <c r="B41" s="1487" t="s">
        <v>991</v>
      </c>
      <c r="C41" s="301"/>
      <c r="D41" s="301"/>
      <c r="E41" s="301"/>
      <c r="F41" s="301"/>
      <c r="G41" s="301"/>
      <c r="H41" s="301"/>
      <c r="I41" s="301"/>
      <c r="J41" s="301"/>
      <c r="K41" s="301"/>
      <c r="L41" s="301"/>
    </row>
    <row r="42" spans="1:12" ht="15.75" x14ac:dyDescent="0.2">
      <c r="A42" s="301"/>
      <c r="B42" s="1487"/>
      <c r="C42" s="301"/>
      <c r="D42" s="301"/>
      <c r="E42" s="301"/>
      <c r="F42" s="301"/>
      <c r="G42" s="301"/>
      <c r="H42" s="301"/>
      <c r="I42" s="301"/>
      <c r="J42" s="301"/>
      <c r="K42" s="301"/>
      <c r="L42" s="301"/>
    </row>
    <row r="43" spans="1:12" ht="15.75" x14ac:dyDescent="0.2">
      <c r="A43" s="301"/>
      <c r="B43" s="302"/>
      <c r="C43" s="301"/>
      <c r="D43" s="301"/>
      <c r="E43" s="301"/>
      <c r="F43" s="301"/>
      <c r="G43" s="301"/>
      <c r="H43" s="301"/>
      <c r="I43" s="301"/>
      <c r="J43" s="301"/>
      <c r="K43" s="301"/>
      <c r="L43" s="301"/>
    </row>
    <row r="44" spans="1:12" ht="15.75" x14ac:dyDescent="0.2">
      <c r="A44" s="1488"/>
      <c r="B44" s="1487" t="s">
        <v>993</v>
      </c>
      <c r="C44" s="1488"/>
      <c r="D44" s="1488"/>
      <c r="E44" s="1488"/>
      <c r="F44" s="1488"/>
      <c r="G44" s="1488"/>
      <c r="H44" s="1488"/>
      <c r="I44" s="1488"/>
      <c r="J44" s="1488"/>
      <c r="K44" s="1488"/>
      <c r="L44" s="301"/>
    </row>
    <row r="45" spans="1:12" ht="15.75" x14ac:dyDescent="0.2">
      <c r="A45" s="1488"/>
      <c r="B45" s="1487" t="s">
        <v>994</v>
      </c>
      <c r="C45" s="1488"/>
      <c r="D45" s="1488"/>
      <c r="E45" s="1488"/>
      <c r="F45" s="1488"/>
      <c r="G45" s="1488"/>
      <c r="H45" s="1488"/>
      <c r="I45" s="1488"/>
      <c r="J45" s="1488"/>
      <c r="K45" s="1488"/>
      <c r="L45" s="301"/>
    </row>
    <row r="46" spans="1:12" ht="15.75" x14ac:dyDescent="0.2">
      <c r="A46" s="1488"/>
      <c r="B46" s="1487" t="s">
        <v>995</v>
      </c>
      <c r="C46" s="1488"/>
      <c r="D46" s="1488"/>
      <c r="E46" s="1488"/>
      <c r="F46" s="1488"/>
      <c r="G46" s="1488"/>
      <c r="H46" s="1488"/>
      <c r="I46" s="1488"/>
      <c r="J46" s="1488"/>
      <c r="K46" s="1488"/>
      <c r="L46" s="301"/>
    </row>
    <row r="47" spans="1:12" ht="15.75" x14ac:dyDescent="0.2">
      <c r="A47" s="1488"/>
      <c r="B47" s="1487" t="s">
        <v>996</v>
      </c>
      <c r="C47" s="1488"/>
      <c r="D47" s="1488"/>
      <c r="E47" s="1488"/>
      <c r="F47" s="1488"/>
      <c r="G47" s="1488"/>
      <c r="H47" s="1488"/>
      <c r="I47" s="1488"/>
      <c r="J47" s="1488"/>
      <c r="K47" s="1488"/>
      <c r="L47" s="301"/>
    </row>
    <row r="48" spans="1:12" ht="15.75" x14ac:dyDescent="0.2">
      <c r="A48" s="1488"/>
      <c r="B48" s="1487" t="s">
        <v>960</v>
      </c>
      <c r="C48" s="1488"/>
      <c r="D48" s="1488"/>
      <c r="E48" s="1488"/>
      <c r="F48" s="1488"/>
      <c r="G48" s="1488"/>
      <c r="H48" s="1488"/>
      <c r="I48" s="1488"/>
      <c r="J48" s="1488"/>
      <c r="K48" s="1488"/>
      <c r="L48" s="301"/>
    </row>
    <row r="49" spans="1:12" ht="15.75" x14ac:dyDescent="0.2">
      <c r="A49" s="1488"/>
      <c r="B49" s="1487"/>
      <c r="C49" s="1488"/>
      <c r="D49" s="1488"/>
      <c r="E49" s="1488"/>
      <c r="F49" s="1488"/>
      <c r="G49" s="1488"/>
      <c r="H49" s="1488"/>
      <c r="I49" s="1488"/>
      <c r="J49" s="1488"/>
      <c r="K49" s="1488"/>
      <c r="L49" s="301"/>
    </row>
    <row r="50" spans="1:12" ht="15.75" x14ac:dyDescent="0.2">
      <c r="A50" s="1488"/>
      <c r="B50" s="1487" t="s">
        <v>997</v>
      </c>
      <c r="C50" s="1488"/>
      <c r="D50" s="1488"/>
      <c r="E50" s="1488"/>
      <c r="F50" s="1488"/>
      <c r="G50" s="1488"/>
      <c r="H50" s="1488"/>
      <c r="I50" s="1488"/>
      <c r="J50" s="1488"/>
      <c r="K50" s="1488"/>
      <c r="L50" s="301"/>
    </row>
    <row r="51" spans="1:12" ht="15.75" x14ac:dyDescent="0.2">
      <c r="A51" s="1488"/>
      <c r="B51" s="1487" t="s">
        <v>998</v>
      </c>
      <c r="C51" s="1488"/>
      <c r="D51" s="1488"/>
      <c r="E51" s="1488"/>
      <c r="F51" s="1488"/>
      <c r="G51" s="1488"/>
      <c r="H51" s="1488"/>
      <c r="I51" s="1488"/>
      <c r="J51" s="1488"/>
      <c r="K51" s="1488"/>
      <c r="L51" s="301"/>
    </row>
    <row r="52" spans="1:12" ht="15.75" x14ac:dyDescent="0.2">
      <c r="A52" s="1488"/>
      <c r="B52" s="1487" t="s">
        <v>999</v>
      </c>
      <c r="C52" s="1488"/>
      <c r="D52" s="1488"/>
      <c r="E52" s="1488"/>
      <c r="F52" s="1488"/>
      <c r="G52" s="1488"/>
      <c r="H52" s="1488"/>
      <c r="I52" s="1488"/>
      <c r="J52" s="1488"/>
      <c r="K52" s="1488"/>
      <c r="L52" s="301"/>
    </row>
    <row r="53" spans="1:12" ht="15.75" x14ac:dyDescent="0.2">
      <c r="A53" s="1488"/>
      <c r="B53" s="1487" t="s">
        <v>1000</v>
      </c>
      <c r="C53" s="1488"/>
      <c r="D53" s="1488"/>
      <c r="E53" s="1488"/>
      <c r="F53" s="1488"/>
      <c r="G53" s="1488"/>
      <c r="H53" s="1488"/>
      <c r="I53" s="1488"/>
      <c r="J53" s="1488"/>
      <c r="K53" s="1488"/>
      <c r="L53" s="301"/>
    </row>
    <row r="54" spans="1:12" ht="15.75" x14ac:dyDescent="0.2">
      <c r="A54" s="1488"/>
      <c r="B54" s="1487" t="s">
        <v>1002</v>
      </c>
      <c r="C54" s="1488"/>
      <c r="D54" s="1488"/>
      <c r="E54" s="1488"/>
      <c r="F54" s="1488"/>
      <c r="G54" s="1488"/>
      <c r="H54" s="1488"/>
      <c r="I54" s="1488"/>
      <c r="J54" s="1488"/>
      <c r="K54" s="1488"/>
      <c r="L54" s="301"/>
    </row>
    <row r="55" spans="1:12" ht="15.75" x14ac:dyDescent="0.2">
      <c r="A55" s="1488"/>
      <c r="B55" s="1487"/>
      <c r="C55" s="1488"/>
      <c r="D55" s="1488"/>
      <c r="E55" s="1488"/>
      <c r="F55" s="1488"/>
      <c r="G55" s="1488"/>
      <c r="H55" s="1488"/>
      <c r="I55" s="1488"/>
      <c r="J55" s="1488"/>
      <c r="K55" s="1488"/>
      <c r="L55" s="301"/>
    </row>
    <row r="56" spans="1:12" ht="15.75" x14ac:dyDescent="0.2">
      <c r="A56" s="301"/>
      <c r="B56" s="302"/>
      <c r="C56" s="301"/>
      <c r="D56" s="301"/>
      <c r="E56" s="301"/>
      <c r="F56" s="301"/>
      <c r="G56" s="301"/>
      <c r="H56" s="301"/>
      <c r="I56" s="301"/>
      <c r="J56" s="301"/>
      <c r="K56" s="301"/>
      <c r="L56" s="301"/>
    </row>
    <row r="57" spans="1:12" ht="15.75" x14ac:dyDescent="0.2">
      <c r="A57" s="1488"/>
      <c r="B57" s="1487" t="s">
        <v>1001</v>
      </c>
      <c r="C57" s="1488"/>
      <c r="D57" s="1488"/>
      <c r="E57" s="1488"/>
      <c r="F57" s="1488"/>
      <c r="G57" s="1488"/>
      <c r="H57" s="1488"/>
      <c r="I57" s="1488"/>
      <c r="J57" s="1488"/>
      <c r="K57" s="1488"/>
      <c r="L57" s="301"/>
    </row>
    <row r="58" spans="1:12" ht="15.75" x14ac:dyDescent="0.2">
      <c r="A58" s="1488"/>
      <c r="B58" s="1487" t="s">
        <v>1003</v>
      </c>
      <c r="C58" s="1488"/>
      <c r="D58" s="1488"/>
      <c r="E58" s="1488"/>
      <c r="F58" s="1488"/>
      <c r="G58" s="1488"/>
      <c r="H58" s="1488"/>
      <c r="I58" s="1488"/>
      <c r="J58" s="1488"/>
      <c r="K58" s="1488"/>
      <c r="L58" s="301"/>
    </row>
    <row r="59" spans="1:12" ht="15.75" x14ac:dyDescent="0.2">
      <c r="A59" s="1488"/>
      <c r="B59" s="1487" t="s">
        <v>1004</v>
      </c>
      <c r="C59" s="1488"/>
      <c r="D59" s="1488"/>
      <c r="E59" s="1488"/>
      <c r="F59" s="1488"/>
      <c r="G59" s="1488"/>
      <c r="H59" s="1488"/>
      <c r="I59" s="1488"/>
      <c r="J59" s="1488"/>
      <c r="K59" s="1488"/>
      <c r="L59" s="301"/>
    </row>
    <row r="60" spans="1:12" ht="15.75" x14ac:dyDescent="0.2">
      <c r="A60" s="1488"/>
      <c r="B60" s="1487" t="s">
        <v>1005</v>
      </c>
      <c r="C60" s="1488"/>
      <c r="D60" s="1488"/>
      <c r="E60" s="1488"/>
      <c r="F60" s="1488"/>
      <c r="G60" s="1488"/>
      <c r="H60" s="1488"/>
      <c r="I60" s="1488"/>
      <c r="J60" s="1488"/>
      <c r="K60" s="1488"/>
      <c r="L60" s="301"/>
    </row>
    <row r="61" spans="1:12" ht="15.75" x14ac:dyDescent="0.2">
      <c r="A61" s="1488"/>
      <c r="B61" s="1487" t="s">
        <v>961</v>
      </c>
      <c r="C61" s="1488"/>
      <c r="D61" s="1488"/>
      <c r="E61" s="1488"/>
      <c r="F61" s="1488"/>
      <c r="G61" s="1488"/>
      <c r="H61" s="1488"/>
      <c r="I61" s="1488"/>
      <c r="J61" s="1488"/>
      <c r="K61" s="1488"/>
      <c r="L61" s="301"/>
    </row>
    <row r="62" spans="1:12" ht="15.75" x14ac:dyDescent="0.2">
      <c r="A62" s="301"/>
      <c r="B62" s="302"/>
      <c r="C62" s="301"/>
      <c r="D62" s="301"/>
      <c r="E62" s="301"/>
      <c r="F62" s="301"/>
      <c r="G62" s="301"/>
      <c r="H62" s="301"/>
      <c r="I62" s="301"/>
      <c r="J62" s="301"/>
      <c r="K62" s="301"/>
      <c r="L62" s="301"/>
    </row>
    <row r="63" spans="1:12" ht="15.75" x14ac:dyDescent="0.2">
      <c r="A63" s="301"/>
      <c r="B63" s="302"/>
      <c r="C63" s="301"/>
      <c r="D63" s="301"/>
      <c r="E63" s="301"/>
      <c r="F63" s="301"/>
      <c r="G63" s="301"/>
      <c r="H63" s="301"/>
      <c r="I63" s="301"/>
      <c r="J63" s="301"/>
      <c r="K63" s="301"/>
      <c r="L63" s="301"/>
    </row>
    <row r="64" spans="1:12" ht="15.75" x14ac:dyDescent="0.2">
      <c r="A64" s="301"/>
      <c r="B64" s="1487" t="s">
        <v>992</v>
      </c>
      <c r="C64" s="301"/>
      <c r="D64" s="301"/>
      <c r="E64" s="301"/>
      <c r="F64" s="301"/>
      <c r="G64" s="301"/>
      <c r="H64" s="301"/>
      <c r="I64" s="301"/>
      <c r="J64" s="301"/>
      <c r="K64" s="301"/>
      <c r="L64" s="301"/>
    </row>
    <row r="65" spans="1:12" ht="15.75" x14ac:dyDescent="0.2">
      <c r="A65" s="301"/>
      <c r="B65" s="1487" t="s">
        <v>1006</v>
      </c>
      <c r="C65" s="301"/>
      <c r="D65" s="301"/>
      <c r="E65" s="301"/>
      <c r="F65" s="301"/>
      <c r="G65" s="301"/>
      <c r="H65" s="301"/>
      <c r="I65" s="301"/>
      <c r="J65" s="301"/>
      <c r="K65" s="301"/>
      <c r="L65" s="301"/>
    </row>
    <row r="66" spans="1:12" ht="15.75" x14ac:dyDescent="0.2">
      <c r="A66" s="301"/>
      <c r="B66" s="1487"/>
      <c r="C66" s="301"/>
      <c r="D66" s="301"/>
      <c r="E66" s="301"/>
      <c r="F66" s="301"/>
      <c r="G66" s="301"/>
      <c r="H66" s="301"/>
      <c r="I66" s="301"/>
      <c r="J66" s="301"/>
      <c r="K66" s="301"/>
      <c r="L66" s="301"/>
    </row>
    <row r="67" spans="1:12" ht="15.75" x14ac:dyDescent="0.2">
      <c r="A67" s="301"/>
      <c r="B67" s="302"/>
      <c r="C67" s="301"/>
      <c r="D67" s="301"/>
      <c r="E67" s="301"/>
      <c r="F67" s="301"/>
      <c r="G67" s="301"/>
      <c r="H67" s="301"/>
      <c r="I67" s="301"/>
      <c r="J67" s="301"/>
      <c r="K67" s="301"/>
      <c r="L67" s="301"/>
    </row>
    <row r="68" spans="1:12" ht="15.75" x14ac:dyDescent="0.2">
      <c r="A68" s="301"/>
      <c r="B68" s="302"/>
      <c r="C68" s="301"/>
      <c r="D68" s="301"/>
      <c r="E68" s="301"/>
      <c r="F68" s="301"/>
      <c r="G68" s="301"/>
      <c r="H68" s="301"/>
      <c r="I68" s="301"/>
      <c r="J68" s="301"/>
      <c r="K68" s="301"/>
      <c r="L68" s="301"/>
    </row>
    <row r="69" spans="1:12" ht="15.75" x14ac:dyDescent="0.25">
      <c r="A69" s="301"/>
      <c r="B69" s="303"/>
      <c r="C69" s="301"/>
      <c r="D69" s="301"/>
      <c r="E69" s="301"/>
      <c r="F69" s="301"/>
      <c r="G69" s="301"/>
      <c r="H69" s="301"/>
      <c r="I69" s="301"/>
      <c r="J69" s="301"/>
      <c r="K69" s="301"/>
      <c r="L69" s="301"/>
    </row>
    <row r="70" spans="1:12" x14ac:dyDescent="0.2">
      <c r="A70" s="301"/>
      <c r="B70" s="301"/>
      <c r="C70" s="301"/>
      <c r="D70" s="301"/>
      <c r="E70" s="301"/>
      <c r="F70" s="301"/>
      <c r="G70" s="301"/>
      <c r="H70" s="301"/>
      <c r="I70" s="301"/>
      <c r="J70" s="301"/>
      <c r="K70" s="301"/>
      <c r="L70" s="301"/>
    </row>
    <row r="71" spans="1:12" x14ac:dyDescent="0.2">
      <c r="A71" s="301"/>
      <c r="B71" s="301"/>
      <c r="C71" s="301"/>
      <c r="D71" s="301"/>
      <c r="E71" s="301"/>
      <c r="F71" s="301"/>
      <c r="G71" s="301"/>
      <c r="H71" s="301"/>
      <c r="I71" s="301"/>
      <c r="J71" s="301"/>
      <c r="K71" s="301"/>
      <c r="L71" s="301"/>
    </row>
    <row r="72" spans="1:12" x14ac:dyDescent="0.2">
      <c r="A72" s="301"/>
      <c r="B72" s="301"/>
      <c r="C72" s="301"/>
      <c r="D72" s="301"/>
      <c r="E72" s="301"/>
      <c r="F72" s="301"/>
      <c r="G72" s="301"/>
      <c r="H72" s="301"/>
      <c r="I72" s="301"/>
      <c r="J72" s="301"/>
      <c r="K72" s="301"/>
      <c r="L72" s="301"/>
    </row>
    <row r="73" spans="1:12" x14ac:dyDescent="0.2">
      <c r="A73" s="301"/>
      <c r="B73" s="301"/>
      <c r="C73" s="301"/>
      <c r="D73" s="301"/>
      <c r="E73" s="301"/>
      <c r="F73" s="301"/>
      <c r="G73" s="301"/>
      <c r="H73" s="301"/>
      <c r="I73" s="301"/>
      <c r="J73" s="301"/>
      <c r="K73" s="301"/>
      <c r="L73" s="301"/>
    </row>
    <row r="74" spans="1:12" x14ac:dyDescent="0.2">
      <c r="A74" s="301"/>
      <c r="B74" s="301"/>
      <c r="C74" s="301"/>
      <c r="D74" s="301"/>
      <c r="E74" s="301"/>
      <c r="F74" s="301"/>
      <c r="G74" s="301"/>
      <c r="H74" s="301"/>
      <c r="I74" s="301"/>
      <c r="J74" s="301"/>
      <c r="L74" s="301"/>
    </row>
    <row r="75" spans="1:12" x14ac:dyDescent="0.2">
      <c r="A75" s="301"/>
      <c r="B75" s="301"/>
      <c r="C75" s="301"/>
      <c r="D75" s="301"/>
      <c r="E75" s="301"/>
      <c r="F75" s="301"/>
      <c r="G75" s="301"/>
      <c r="H75" s="301"/>
      <c r="I75" s="301"/>
      <c r="J75" s="301"/>
      <c r="L75" s="301"/>
    </row>
    <row r="76" spans="1:12" x14ac:dyDescent="0.2">
      <c r="A76" s="301"/>
      <c r="B76" s="301"/>
      <c r="C76" s="301"/>
      <c r="D76" s="301"/>
      <c r="E76" s="301"/>
      <c r="F76" s="301"/>
      <c r="G76" s="301"/>
      <c r="H76" s="301"/>
      <c r="I76" s="301"/>
      <c r="J76" s="301"/>
      <c r="L76" s="301"/>
    </row>
    <row r="77" spans="1:12" x14ac:dyDescent="0.2">
      <c r="A77" s="301"/>
      <c r="B77" s="301"/>
      <c r="C77" s="301"/>
      <c r="D77" s="301"/>
      <c r="E77" s="301"/>
      <c r="F77" s="301"/>
      <c r="G77" s="301"/>
      <c r="H77" s="301"/>
      <c r="I77" s="301"/>
      <c r="J77" s="301"/>
      <c r="L77" s="301"/>
    </row>
    <row r="78" spans="1:12" x14ac:dyDescent="0.2">
      <c r="A78" s="301"/>
      <c r="L78" s="301"/>
    </row>
    <row r="79" spans="1:12" x14ac:dyDescent="0.2">
      <c r="A79" s="301"/>
      <c r="L79" s="301"/>
    </row>
    <row r="80" spans="1:12" x14ac:dyDescent="0.2">
      <c r="A80" s="301"/>
      <c r="L80" s="301"/>
    </row>
    <row r="81" spans="1:12" x14ac:dyDescent="0.2">
      <c r="A81" s="301"/>
      <c r="L81" s="301"/>
    </row>
    <row r="82" spans="1:12" x14ac:dyDescent="0.2">
      <c r="A82" s="301"/>
      <c r="L82" s="301"/>
    </row>
    <row r="83" spans="1:12" x14ac:dyDescent="0.2">
      <c r="L83" s="301"/>
    </row>
    <row r="84" spans="1:12" x14ac:dyDescent="0.2">
      <c r="L84" s="301"/>
    </row>
    <row r="85" spans="1:12" x14ac:dyDescent="0.2">
      <c r="L85" s="301"/>
    </row>
    <row r="86" spans="1:12" x14ac:dyDescent="0.2">
      <c r="L86" s="301"/>
    </row>
    <row r="87" spans="1:12" x14ac:dyDescent="0.2">
      <c r="L87" s="301"/>
    </row>
  </sheetData>
  <pageMargins left="0.55118110236220474" right="0.55118110236220474" top="0.98425196850393704" bottom="0.98425196850393704" header="0.51181102362204722" footer="0.51181102362204722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W77"/>
  <sheetViews>
    <sheetView topLeftCell="A16" zoomScale="82" zoomScaleNormal="82" workbookViewId="0">
      <selection activeCell="AF6" sqref="AF6"/>
    </sheetView>
  </sheetViews>
  <sheetFormatPr defaultRowHeight="15" x14ac:dyDescent="0.2"/>
  <cols>
    <col min="1" max="1" width="5.140625" style="50"/>
    <col min="2" max="2" width="21.85546875" style="51"/>
    <col min="3" max="3" width="19.85546875" style="26"/>
    <col min="4" max="4" width="5.7109375" style="26"/>
    <col min="5" max="5" width="9.28515625" style="52"/>
    <col min="6" max="6" width="5.7109375" style="26"/>
    <col min="7" max="7" width="9.28515625" style="52"/>
    <col min="8" max="8" width="5.7109375" style="26"/>
    <col min="9" max="9" width="9.28515625" style="52"/>
    <col min="10" max="10" width="5.7109375" style="26"/>
    <col min="11" max="11" width="9.28515625" style="52"/>
    <col min="12" max="12" width="5.7109375" style="26"/>
    <col min="13" max="13" width="9.28515625" style="52"/>
    <col min="14" max="14" width="5.7109375" style="26"/>
    <col min="15" max="15" width="9.28515625" style="52"/>
    <col min="16" max="16" width="5.7109375" style="26"/>
    <col min="17" max="17" width="9.28515625" style="52"/>
    <col min="18" max="18" width="5.7109375" style="26"/>
    <col min="19" max="19" width="9.28515625" style="52"/>
    <col min="20" max="20" width="6.7109375" style="26"/>
    <col min="21" max="21" width="10" style="52" customWidth="1"/>
    <col min="22" max="22" width="10.5703125" style="26"/>
    <col min="23" max="28" width="0" style="26" hidden="1"/>
    <col min="29" max="257" width="9.140625" style="26"/>
  </cols>
  <sheetData>
    <row r="1" spans="1:28" ht="23.25" x14ac:dyDescent="0.35">
      <c r="B1" s="1508" t="s">
        <v>0</v>
      </c>
      <c r="C1" s="1508"/>
      <c r="F1" s="678"/>
      <c r="G1" s="683"/>
      <c r="H1" s="678"/>
      <c r="I1" s="683"/>
      <c r="J1" s="678"/>
      <c r="K1" s="16" t="s">
        <v>1</v>
      </c>
      <c r="L1" s="678"/>
      <c r="M1" s="683"/>
      <c r="N1" s="678"/>
      <c r="O1" s="683"/>
      <c r="P1" s="678"/>
      <c r="Q1" s="26"/>
    </row>
    <row r="2" spans="1:28" ht="23.25" x14ac:dyDescent="0.35">
      <c r="B2" s="1509" t="s">
        <v>2</v>
      </c>
      <c r="C2" s="1509"/>
      <c r="F2" s="678"/>
      <c r="G2" s="683"/>
      <c r="H2" s="678"/>
      <c r="I2" s="683"/>
      <c r="J2" s="678"/>
      <c r="K2" s="16" t="s">
        <v>282</v>
      </c>
      <c r="L2" s="678"/>
      <c r="M2" s="683"/>
      <c r="N2" s="678"/>
      <c r="O2" s="683"/>
      <c r="P2" s="678"/>
      <c r="Y2" s="53"/>
    </row>
    <row r="3" spans="1:28" ht="23.25" x14ac:dyDescent="0.35">
      <c r="F3" s="678"/>
      <c r="G3" s="683"/>
      <c r="H3" s="678"/>
      <c r="I3" s="683"/>
      <c r="J3" s="678"/>
      <c r="K3" s="16" t="s">
        <v>26</v>
      </c>
      <c r="L3" s="678"/>
      <c r="M3" s="683"/>
      <c r="N3" s="678"/>
      <c r="O3" s="683"/>
      <c r="P3" s="678"/>
    </row>
    <row r="4" spans="1:28" x14ac:dyDescent="0.2">
      <c r="B4" s="54"/>
      <c r="D4" s="55"/>
      <c r="E4" s="56"/>
      <c r="H4" s="55"/>
      <c r="I4" s="56"/>
      <c r="L4" s="55"/>
      <c r="M4" s="56"/>
      <c r="P4" s="55"/>
      <c r="Q4" s="56"/>
    </row>
    <row r="5" spans="1:28" s="30" customFormat="1" ht="20.25" customHeight="1" thickTop="1" thickBot="1" x14ac:dyDescent="0.25">
      <c r="A5" s="1523" t="s">
        <v>4</v>
      </c>
      <c r="B5" s="1524" t="s">
        <v>27</v>
      </c>
      <c r="C5" s="1525" t="s">
        <v>5</v>
      </c>
      <c r="D5" s="1520" t="s">
        <v>6</v>
      </c>
      <c r="E5" s="1520"/>
      <c r="F5" s="1519" t="s">
        <v>7</v>
      </c>
      <c r="G5" s="1519"/>
      <c r="H5" s="1520" t="s">
        <v>8</v>
      </c>
      <c r="I5" s="1520"/>
      <c r="J5" s="1519" t="s">
        <v>9</v>
      </c>
      <c r="K5" s="1519"/>
      <c r="L5" s="1520" t="s">
        <v>10</v>
      </c>
      <c r="M5" s="1520"/>
      <c r="N5" s="1519" t="s">
        <v>11</v>
      </c>
      <c r="O5" s="1519"/>
      <c r="P5" s="1520" t="s">
        <v>12</v>
      </c>
      <c r="Q5" s="1520"/>
      <c r="R5" s="1519" t="s">
        <v>13</v>
      </c>
      <c r="S5" s="1519"/>
      <c r="T5" s="1521" t="s">
        <v>18</v>
      </c>
      <c r="U5" s="1521"/>
      <c r="V5" s="1521"/>
    </row>
    <row r="6" spans="1:28" s="30" customFormat="1" ht="27.75" customHeight="1" thickTop="1" thickBot="1" x14ac:dyDescent="0.25">
      <c r="A6" s="1523"/>
      <c r="B6" s="1524"/>
      <c r="C6" s="1525"/>
      <c r="D6" s="1511" t="s">
        <v>267</v>
      </c>
      <c r="E6" s="1511"/>
      <c r="F6" s="1511" t="s">
        <v>268</v>
      </c>
      <c r="G6" s="1511"/>
      <c r="H6" s="1522" t="s">
        <v>269</v>
      </c>
      <c r="I6" s="1522"/>
      <c r="J6" s="1513" t="s">
        <v>270</v>
      </c>
      <c r="K6" s="1513"/>
      <c r="L6" s="1511" t="s">
        <v>271</v>
      </c>
      <c r="M6" s="1511"/>
      <c r="N6" s="1511" t="s">
        <v>905</v>
      </c>
      <c r="O6" s="1511"/>
      <c r="P6" s="1513" t="s">
        <v>272</v>
      </c>
      <c r="Q6" s="1513"/>
      <c r="R6" s="1513" t="s">
        <v>273</v>
      </c>
      <c r="S6" s="1513"/>
      <c r="T6" s="1521"/>
      <c r="U6" s="1521"/>
      <c r="V6" s="1521"/>
    </row>
    <row r="7" spans="1:28" s="30" customFormat="1" ht="12.75" customHeight="1" thickTop="1" x14ac:dyDescent="0.2">
      <c r="A7" s="1523"/>
      <c r="B7" s="1524"/>
      <c r="C7" s="1525"/>
      <c r="D7" s="169"/>
      <c r="E7" s="170"/>
      <c r="F7" s="169"/>
      <c r="G7" s="171"/>
      <c r="H7" s="172"/>
      <c r="I7" s="170"/>
      <c r="J7" s="169"/>
      <c r="K7" s="171"/>
      <c r="L7" s="172"/>
      <c r="M7" s="170"/>
      <c r="N7" s="169"/>
      <c r="O7" s="173"/>
      <c r="P7" s="172"/>
      <c r="Q7" s="170"/>
      <c r="R7" s="169"/>
      <c r="S7" s="171"/>
      <c r="T7" s="172"/>
      <c r="U7" s="174"/>
      <c r="V7" s="175"/>
      <c r="W7" s="57"/>
      <c r="X7" s="58"/>
      <c r="Y7" s="58"/>
      <c r="Z7" s="58"/>
      <c r="AA7" s="58"/>
    </row>
    <row r="8" spans="1:28" s="30" customFormat="1" ht="12.75" customHeight="1" x14ac:dyDescent="0.2">
      <c r="A8" s="176"/>
      <c r="B8" s="177"/>
      <c r="C8" s="178"/>
      <c r="D8" s="179" t="s">
        <v>19</v>
      </c>
      <c r="E8" s="180" t="s">
        <v>20</v>
      </c>
      <c r="F8" s="179" t="s">
        <v>19</v>
      </c>
      <c r="G8" s="181" t="s">
        <v>20</v>
      </c>
      <c r="H8" s="182" t="s">
        <v>19</v>
      </c>
      <c r="I8" s="180" t="s">
        <v>20</v>
      </c>
      <c r="J8" s="179" t="s">
        <v>19</v>
      </c>
      <c r="K8" s="181" t="s">
        <v>20</v>
      </c>
      <c r="L8" s="182" t="s">
        <v>19</v>
      </c>
      <c r="M8" s="180" t="s">
        <v>20</v>
      </c>
      <c r="N8" s="179" t="s">
        <v>19</v>
      </c>
      <c r="O8" s="183" t="s">
        <v>20</v>
      </c>
      <c r="P8" s="182" t="s">
        <v>19</v>
      </c>
      <c r="Q8" s="180" t="s">
        <v>20</v>
      </c>
      <c r="R8" s="179" t="s">
        <v>19</v>
      </c>
      <c r="S8" s="181" t="s">
        <v>20</v>
      </c>
      <c r="T8" s="182" t="s">
        <v>19</v>
      </c>
      <c r="U8" s="184" t="s">
        <v>21</v>
      </c>
      <c r="V8" s="185" t="s">
        <v>22</v>
      </c>
      <c r="W8" s="59"/>
      <c r="X8" s="58"/>
      <c r="Y8" s="58"/>
      <c r="Z8" s="58"/>
      <c r="AA8" s="58"/>
    </row>
    <row r="9" spans="1:28" s="30" customFormat="1" ht="12.75" customHeight="1" thickBot="1" x14ac:dyDescent="0.25">
      <c r="A9" s="186"/>
      <c r="B9" s="187"/>
      <c r="C9" s="188"/>
      <c r="D9" s="189"/>
      <c r="E9" s="190"/>
      <c r="F9" s="189"/>
      <c r="G9" s="191"/>
      <c r="H9" s="189"/>
      <c r="I9" s="190"/>
      <c r="J9" s="189"/>
      <c r="K9" s="191"/>
      <c r="L9" s="189"/>
      <c r="M9" s="190"/>
      <c r="N9" s="189"/>
      <c r="O9" s="191"/>
      <c r="P9" s="189"/>
      <c r="Q9" s="190"/>
      <c r="R9" s="189"/>
      <c r="S9" s="191"/>
      <c r="T9" s="189"/>
      <c r="U9" s="192"/>
      <c r="V9" s="193"/>
      <c r="W9" s="59"/>
      <c r="X9" s="58"/>
      <c r="Y9" s="58"/>
      <c r="Z9" s="58"/>
      <c r="AA9" s="58"/>
    </row>
    <row r="10" spans="1:28" s="35" customFormat="1" ht="15" customHeight="1" thickTop="1" x14ac:dyDescent="0.2">
      <c r="A10" s="23">
        <v>1</v>
      </c>
      <c r="B10" s="631" t="s">
        <v>335</v>
      </c>
      <c r="C10" s="625" t="s">
        <v>496</v>
      </c>
      <c r="D10" s="601">
        <v>2</v>
      </c>
      <c r="E10" s="626">
        <v>2074</v>
      </c>
      <c r="F10" s="599">
        <v>2</v>
      </c>
      <c r="G10" s="627">
        <v>2987</v>
      </c>
      <c r="H10" s="63">
        <v>2</v>
      </c>
      <c r="I10" s="64">
        <v>3927</v>
      </c>
      <c r="J10" s="61">
        <v>1</v>
      </c>
      <c r="K10" s="65">
        <v>7797</v>
      </c>
      <c r="L10" s="350">
        <v>4</v>
      </c>
      <c r="M10" s="352">
        <v>1055</v>
      </c>
      <c r="N10" s="353">
        <v>3</v>
      </c>
      <c r="O10" s="349">
        <v>3563</v>
      </c>
      <c r="P10" s="350">
        <v>1</v>
      </c>
      <c r="Q10" s="352">
        <v>2623</v>
      </c>
      <c r="R10" s="353">
        <v>1</v>
      </c>
      <c r="S10" s="349">
        <v>2268</v>
      </c>
      <c r="T10" s="633">
        <v>16</v>
      </c>
      <c r="U10" s="634">
        <v>26294</v>
      </c>
      <c r="V10" s="23">
        <v>1</v>
      </c>
      <c r="W10" s="35">
        <f t="shared" ref="W10:W15" si="0">IF(ISNUMBER(V10)=TRUE(),1,"")</f>
        <v>1</v>
      </c>
      <c r="X10" s="35">
        <f t="shared" ref="X10:X15" si="1">IF(ISNUMBER(T10)=TRUE(),T10,"")</f>
        <v>16</v>
      </c>
      <c r="Y10" s="35">
        <f t="shared" ref="Y10:Y15" si="2">IF(ISNUMBER(U10)=TRUE(),U10,"")</f>
        <v>26294</v>
      </c>
      <c r="Z10" s="36">
        <f t="shared" ref="Z10:Z15" si="3">MAX(E10,G10,I10,K10,M10,O10,Q10,S10)</f>
        <v>7797</v>
      </c>
      <c r="AA10" s="35">
        <f t="shared" ref="AA10:AA36" si="4">IF(ISNUMBER(X10)=TRUE(),X10-Y10/100000-Z10/1000000000,"")</f>
        <v>15.737052202999999</v>
      </c>
      <c r="AB10" s="35">
        <f t="shared" ref="AB10:AB40" si="5">IF(ISNUMBER(AA10)=TRUE(),RANK(AA10,$AA$10:$AA$77,1),"")</f>
        <v>1</v>
      </c>
    </row>
    <row r="11" spans="1:28" s="35" customFormat="1" ht="15" customHeight="1" x14ac:dyDescent="0.2">
      <c r="A11" s="23">
        <v>2</v>
      </c>
      <c r="B11" s="632" t="s">
        <v>74</v>
      </c>
      <c r="C11" s="628" t="s">
        <v>69</v>
      </c>
      <c r="D11" s="605">
        <v>7</v>
      </c>
      <c r="E11" s="629">
        <v>1963</v>
      </c>
      <c r="F11" s="603">
        <v>4</v>
      </c>
      <c r="G11" s="630">
        <v>2389</v>
      </c>
      <c r="H11" s="63">
        <v>2</v>
      </c>
      <c r="I11" s="64">
        <v>2979</v>
      </c>
      <c r="J11" s="61">
        <v>1</v>
      </c>
      <c r="K11" s="65">
        <v>12523</v>
      </c>
      <c r="L11" s="350">
        <v>2</v>
      </c>
      <c r="M11" s="352">
        <v>1232</v>
      </c>
      <c r="N11" s="353">
        <v>1</v>
      </c>
      <c r="O11" s="349">
        <v>6416</v>
      </c>
      <c r="P11" s="350">
        <v>5</v>
      </c>
      <c r="Q11" s="352">
        <v>1984</v>
      </c>
      <c r="R11" s="353">
        <v>1</v>
      </c>
      <c r="S11" s="349">
        <v>2228</v>
      </c>
      <c r="T11" s="633">
        <v>23</v>
      </c>
      <c r="U11" s="634">
        <v>31714</v>
      </c>
      <c r="V11" s="23">
        <v>2</v>
      </c>
      <c r="W11" s="35">
        <f t="shared" si="0"/>
        <v>1</v>
      </c>
      <c r="X11" s="35">
        <f t="shared" si="1"/>
        <v>23</v>
      </c>
      <c r="Y11" s="35">
        <f t="shared" si="2"/>
        <v>31714</v>
      </c>
      <c r="Z11" s="36">
        <f t="shared" si="3"/>
        <v>12523</v>
      </c>
      <c r="AA11" s="35">
        <f t="shared" si="4"/>
        <v>22.682847477000003</v>
      </c>
      <c r="AB11" s="35">
        <f t="shared" si="5"/>
        <v>2</v>
      </c>
    </row>
    <row r="12" spans="1:28" s="35" customFormat="1" ht="15" customHeight="1" x14ac:dyDescent="0.2">
      <c r="A12" s="24">
        <v>3</v>
      </c>
      <c r="B12" s="632" t="s">
        <v>146</v>
      </c>
      <c r="C12" s="650" t="s">
        <v>141</v>
      </c>
      <c r="D12" s="605">
        <v>4</v>
      </c>
      <c r="E12" s="629">
        <v>1473</v>
      </c>
      <c r="F12" s="603">
        <v>2</v>
      </c>
      <c r="G12" s="630">
        <v>2050</v>
      </c>
      <c r="H12" s="63">
        <v>9</v>
      </c>
      <c r="I12" s="64">
        <v>0</v>
      </c>
      <c r="J12" s="61">
        <v>1</v>
      </c>
      <c r="K12" s="65">
        <v>10821</v>
      </c>
      <c r="L12" s="350">
        <v>3</v>
      </c>
      <c r="M12" s="352">
        <v>1199</v>
      </c>
      <c r="N12" s="353">
        <v>2</v>
      </c>
      <c r="O12" s="349">
        <v>5135</v>
      </c>
      <c r="P12" s="350">
        <v>1</v>
      </c>
      <c r="Q12" s="352">
        <v>2789</v>
      </c>
      <c r="R12" s="353">
        <v>3</v>
      </c>
      <c r="S12" s="349">
        <v>1910</v>
      </c>
      <c r="T12" s="633">
        <v>25</v>
      </c>
      <c r="U12" s="634">
        <v>25377</v>
      </c>
      <c r="V12" s="24">
        <v>3</v>
      </c>
      <c r="W12" s="35">
        <f t="shared" si="0"/>
        <v>1</v>
      </c>
      <c r="X12" s="35">
        <f t="shared" si="1"/>
        <v>25</v>
      </c>
      <c r="Y12" s="35">
        <f t="shared" si="2"/>
        <v>25377</v>
      </c>
      <c r="Z12" s="36">
        <f t="shared" si="3"/>
        <v>10821</v>
      </c>
      <c r="AA12" s="35">
        <f t="shared" si="4"/>
        <v>24.746219179000001</v>
      </c>
      <c r="AB12" s="35">
        <f t="shared" si="5"/>
        <v>3</v>
      </c>
    </row>
    <row r="13" spans="1:28" s="35" customFormat="1" ht="15" customHeight="1" x14ac:dyDescent="0.2">
      <c r="A13" s="24">
        <v>4</v>
      </c>
      <c r="B13" s="632" t="s">
        <v>334</v>
      </c>
      <c r="C13" s="650" t="s">
        <v>63</v>
      </c>
      <c r="D13" s="605">
        <v>1</v>
      </c>
      <c r="E13" s="629">
        <v>2205</v>
      </c>
      <c r="F13" s="603">
        <v>1</v>
      </c>
      <c r="G13" s="630">
        <v>3036</v>
      </c>
      <c r="H13" s="63">
        <v>3</v>
      </c>
      <c r="I13" s="64">
        <v>2432</v>
      </c>
      <c r="J13" s="61">
        <v>3</v>
      </c>
      <c r="K13" s="65">
        <v>8185</v>
      </c>
      <c r="L13" s="350">
        <v>7</v>
      </c>
      <c r="M13" s="352">
        <v>177</v>
      </c>
      <c r="N13" s="353">
        <v>5</v>
      </c>
      <c r="O13" s="349">
        <v>1414</v>
      </c>
      <c r="P13" s="350">
        <v>3</v>
      </c>
      <c r="Q13" s="352">
        <v>1930</v>
      </c>
      <c r="R13" s="353">
        <v>2</v>
      </c>
      <c r="S13" s="349">
        <v>2207</v>
      </c>
      <c r="T13" s="633">
        <v>25</v>
      </c>
      <c r="U13" s="634">
        <v>21586</v>
      </c>
      <c r="V13" s="24">
        <v>4</v>
      </c>
      <c r="W13" s="35">
        <f t="shared" si="0"/>
        <v>1</v>
      </c>
      <c r="X13" s="35">
        <f t="shared" si="1"/>
        <v>25</v>
      </c>
      <c r="Y13" s="35">
        <f t="shared" si="2"/>
        <v>21586</v>
      </c>
      <c r="Z13" s="36">
        <f t="shared" si="3"/>
        <v>8185</v>
      </c>
      <c r="AA13" s="35">
        <f t="shared" si="4"/>
        <v>24.784131815000002</v>
      </c>
      <c r="AB13" s="35">
        <f t="shared" si="5"/>
        <v>4</v>
      </c>
    </row>
    <row r="14" spans="1:28" s="35" customFormat="1" ht="15" customHeight="1" x14ac:dyDescent="0.2">
      <c r="A14" s="24">
        <v>5</v>
      </c>
      <c r="B14" s="632" t="s">
        <v>340</v>
      </c>
      <c r="C14" s="628" t="s">
        <v>63</v>
      </c>
      <c r="D14" s="605">
        <v>3</v>
      </c>
      <c r="E14" s="629">
        <v>2337</v>
      </c>
      <c r="F14" s="603">
        <v>5</v>
      </c>
      <c r="G14" s="630">
        <v>2410</v>
      </c>
      <c r="H14" s="63">
        <v>3</v>
      </c>
      <c r="I14" s="64">
        <v>2432</v>
      </c>
      <c r="J14" s="61">
        <v>8</v>
      </c>
      <c r="K14" s="65">
        <v>1901</v>
      </c>
      <c r="L14" s="350">
        <v>1</v>
      </c>
      <c r="M14" s="352">
        <v>3197</v>
      </c>
      <c r="N14" s="353">
        <v>2</v>
      </c>
      <c r="O14" s="349">
        <v>2689</v>
      </c>
      <c r="P14" s="350">
        <v>2</v>
      </c>
      <c r="Q14" s="352">
        <v>2542</v>
      </c>
      <c r="R14" s="353">
        <v>1</v>
      </c>
      <c r="S14" s="349">
        <v>2913</v>
      </c>
      <c r="T14" s="633">
        <v>25</v>
      </c>
      <c r="U14" s="634">
        <v>20421</v>
      </c>
      <c r="V14" s="24">
        <v>5</v>
      </c>
      <c r="W14" s="35">
        <f t="shared" si="0"/>
        <v>1</v>
      </c>
      <c r="X14" s="35">
        <f t="shared" si="1"/>
        <v>25</v>
      </c>
      <c r="Y14" s="35">
        <f t="shared" si="2"/>
        <v>20421</v>
      </c>
      <c r="Z14" s="36">
        <f t="shared" si="3"/>
        <v>3197</v>
      </c>
      <c r="AA14" s="35">
        <f t="shared" si="4"/>
        <v>24.795786802999999</v>
      </c>
      <c r="AB14" s="35">
        <f t="shared" si="5"/>
        <v>5</v>
      </c>
    </row>
    <row r="15" spans="1:28" s="35" customFormat="1" ht="15" customHeight="1" x14ac:dyDescent="0.2">
      <c r="A15" s="24">
        <v>6</v>
      </c>
      <c r="B15" s="632" t="s">
        <v>914</v>
      </c>
      <c r="C15" s="628" t="s">
        <v>96</v>
      </c>
      <c r="D15" s="605">
        <v>2</v>
      </c>
      <c r="E15" s="629">
        <v>2429</v>
      </c>
      <c r="F15" s="603">
        <v>3</v>
      </c>
      <c r="G15" s="630">
        <v>2683</v>
      </c>
      <c r="H15" s="63">
        <v>1</v>
      </c>
      <c r="I15" s="64">
        <v>2784</v>
      </c>
      <c r="J15" s="61">
        <v>2</v>
      </c>
      <c r="K15" s="65">
        <v>9339</v>
      </c>
      <c r="L15" s="350">
        <v>7</v>
      </c>
      <c r="M15" s="352">
        <v>951</v>
      </c>
      <c r="N15" s="353">
        <v>2</v>
      </c>
      <c r="O15" s="349">
        <v>5850</v>
      </c>
      <c r="P15" s="350">
        <v>4</v>
      </c>
      <c r="Q15" s="352">
        <v>2707</v>
      </c>
      <c r="R15" s="353">
        <v>6</v>
      </c>
      <c r="S15" s="349">
        <v>1118</v>
      </c>
      <c r="T15" s="633">
        <v>27</v>
      </c>
      <c r="U15" s="634">
        <v>27861</v>
      </c>
      <c r="V15" s="24">
        <v>6</v>
      </c>
      <c r="W15" s="35">
        <f t="shared" si="0"/>
        <v>1</v>
      </c>
      <c r="X15" s="35">
        <f t="shared" si="1"/>
        <v>27</v>
      </c>
      <c r="Y15" s="35">
        <f t="shared" si="2"/>
        <v>27861</v>
      </c>
      <c r="Z15" s="36">
        <f t="shared" si="3"/>
        <v>9339</v>
      </c>
      <c r="AA15" s="35">
        <f t="shared" si="4"/>
        <v>26.721380660999998</v>
      </c>
      <c r="AB15" s="35">
        <f t="shared" si="5"/>
        <v>6</v>
      </c>
    </row>
    <row r="16" spans="1:28" s="35" customFormat="1" ht="15" customHeight="1" x14ac:dyDescent="0.2">
      <c r="A16" s="24">
        <v>7</v>
      </c>
      <c r="B16" s="632" t="s">
        <v>342</v>
      </c>
      <c r="C16" s="650" t="s">
        <v>141</v>
      </c>
      <c r="D16" s="605">
        <v>7</v>
      </c>
      <c r="E16" s="629">
        <v>932</v>
      </c>
      <c r="F16" s="603">
        <v>1</v>
      </c>
      <c r="G16" s="630">
        <v>2281</v>
      </c>
      <c r="H16" s="63">
        <v>1</v>
      </c>
      <c r="I16" s="64">
        <v>6451</v>
      </c>
      <c r="J16" s="61">
        <v>7</v>
      </c>
      <c r="K16" s="65">
        <v>2414</v>
      </c>
      <c r="L16" s="350">
        <v>3</v>
      </c>
      <c r="M16" s="352">
        <v>2772</v>
      </c>
      <c r="N16" s="353">
        <v>4</v>
      </c>
      <c r="O16" s="349">
        <v>3682</v>
      </c>
      <c r="P16" s="350">
        <v>4</v>
      </c>
      <c r="Q16" s="352">
        <v>1995</v>
      </c>
      <c r="R16" s="353">
        <v>1</v>
      </c>
      <c r="S16" s="349">
        <v>3295</v>
      </c>
      <c r="T16" s="633">
        <v>28</v>
      </c>
      <c r="U16" s="634">
        <v>23822</v>
      </c>
      <c r="V16" s="24">
        <v>7</v>
      </c>
      <c r="W16" s="35" t="str">
        <f>IF(ISNUMBER(#REF!)=TRUE(),1,"")</f>
        <v/>
      </c>
      <c r="X16" s="35" t="str">
        <f>IF(ISNUMBER(#REF!)=TRUE(),#REF!,"")</f>
        <v/>
      </c>
      <c r="Y16" s="35" t="str">
        <f>IF(ISNUMBER(#REF!)=TRUE(),#REF!,"")</f>
        <v/>
      </c>
      <c r="Z16" s="36" t="e">
        <f>MAX(#REF!,#REF!,#REF!,#REF!,#REF!,#REF!,#REF!,#REF!)</f>
        <v>#REF!</v>
      </c>
      <c r="AA16" s="35" t="str">
        <f t="shared" si="4"/>
        <v/>
      </c>
      <c r="AB16" s="35" t="str">
        <f t="shared" si="5"/>
        <v/>
      </c>
    </row>
    <row r="17" spans="1:28" s="35" customFormat="1" ht="15" customHeight="1" x14ac:dyDescent="0.2">
      <c r="A17" s="24">
        <v>8</v>
      </c>
      <c r="B17" s="632" t="s">
        <v>339</v>
      </c>
      <c r="C17" s="628" t="s">
        <v>63</v>
      </c>
      <c r="D17" s="605">
        <v>1</v>
      </c>
      <c r="E17" s="629">
        <v>2253</v>
      </c>
      <c r="F17" s="603">
        <v>5</v>
      </c>
      <c r="G17" s="630">
        <v>2315</v>
      </c>
      <c r="H17" s="63">
        <v>2</v>
      </c>
      <c r="I17" s="64">
        <v>2456</v>
      </c>
      <c r="J17" s="61">
        <v>1</v>
      </c>
      <c r="K17" s="65">
        <v>4244</v>
      </c>
      <c r="L17" s="350">
        <v>6</v>
      </c>
      <c r="M17" s="352">
        <v>1287</v>
      </c>
      <c r="N17" s="353">
        <v>7</v>
      </c>
      <c r="O17" s="349">
        <v>2651</v>
      </c>
      <c r="P17" s="350">
        <v>4</v>
      </c>
      <c r="Q17" s="352">
        <v>2495</v>
      </c>
      <c r="R17" s="353">
        <v>3</v>
      </c>
      <c r="S17" s="349">
        <v>2555</v>
      </c>
      <c r="T17" s="633">
        <v>29</v>
      </c>
      <c r="U17" s="634">
        <v>20256</v>
      </c>
      <c r="V17" s="24">
        <v>8</v>
      </c>
      <c r="W17" s="35">
        <f>IF(ISNUMBER(V16)=TRUE(),1,"")</f>
        <v>1</v>
      </c>
      <c r="X17" s="35">
        <f>IF(ISNUMBER(T16)=TRUE(),T16,"")</f>
        <v>28</v>
      </c>
      <c r="Y17" s="35">
        <f>IF(ISNUMBER(U16)=TRUE(),U16,"")</f>
        <v>23822</v>
      </c>
      <c r="Z17" s="36">
        <f>MAX(E16,G16,I16,K16,M16,O16,Q16,S16)</f>
        <v>6451</v>
      </c>
      <c r="AA17" s="35">
        <f t="shared" si="4"/>
        <v>27.761773549000001</v>
      </c>
      <c r="AB17" s="35">
        <f t="shared" si="5"/>
        <v>7</v>
      </c>
    </row>
    <row r="18" spans="1:28" ht="15" customHeight="1" x14ac:dyDescent="0.2">
      <c r="A18" s="24">
        <v>9</v>
      </c>
      <c r="B18" s="632" t="s">
        <v>68</v>
      </c>
      <c r="C18" s="628" t="s">
        <v>63</v>
      </c>
      <c r="D18" s="605">
        <v>1</v>
      </c>
      <c r="E18" s="629">
        <v>3321</v>
      </c>
      <c r="F18" s="603">
        <v>2</v>
      </c>
      <c r="G18" s="630">
        <v>2072</v>
      </c>
      <c r="H18" s="63">
        <v>1</v>
      </c>
      <c r="I18" s="64">
        <v>4286</v>
      </c>
      <c r="J18" s="61">
        <v>5</v>
      </c>
      <c r="K18" s="65">
        <v>6075</v>
      </c>
      <c r="L18" s="350">
        <v>7</v>
      </c>
      <c r="M18" s="352">
        <v>575</v>
      </c>
      <c r="N18" s="353">
        <v>4</v>
      </c>
      <c r="O18" s="349">
        <v>2254</v>
      </c>
      <c r="P18" s="350">
        <v>7</v>
      </c>
      <c r="Q18" s="352">
        <v>2170</v>
      </c>
      <c r="R18" s="353">
        <v>3</v>
      </c>
      <c r="S18" s="349">
        <v>1285</v>
      </c>
      <c r="T18" s="633">
        <v>30</v>
      </c>
      <c r="U18" s="634">
        <v>22038</v>
      </c>
      <c r="V18" s="24">
        <v>9</v>
      </c>
      <c r="W18" s="35">
        <f>IF(ISNUMBER(V17)=TRUE(),1,"")</f>
        <v>1</v>
      </c>
      <c r="X18" s="35">
        <f>IF(ISNUMBER(T17)=TRUE(),T17,"")</f>
        <v>29</v>
      </c>
      <c r="Y18" s="35">
        <f>IF(ISNUMBER(U17)=TRUE(),U17,"")</f>
        <v>20256</v>
      </c>
      <c r="Z18" s="36">
        <f>MAX(E17,G17,I17,K17,M17,O17,Q17,S17)</f>
        <v>4244</v>
      </c>
      <c r="AA18" s="35">
        <f t="shared" si="4"/>
        <v>28.797435756000002</v>
      </c>
      <c r="AB18" s="35">
        <f t="shared" si="5"/>
        <v>8</v>
      </c>
    </row>
    <row r="19" spans="1:28" ht="15.75" customHeight="1" x14ac:dyDescent="0.2">
      <c r="A19" s="23">
        <v>10</v>
      </c>
      <c r="B19" s="632" t="s">
        <v>338</v>
      </c>
      <c r="C19" s="628" t="s">
        <v>396</v>
      </c>
      <c r="D19" s="605">
        <v>1</v>
      </c>
      <c r="E19" s="629">
        <v>2923</v>
      </c>
      <c r="F19" s="603">
        <v>4</v>
      </c>
      <c r="G19" s="630">
        <v>1721</v>
      </c>
      <c r="H19" s="63">
        <v>5</v>
      </c>
      <c r="I19" s="64">
        <v>1826</v>
      </c>
      <c r="J19" s="61">
        <v>3</v>
      </c>
      <c r="K19" s="65">
        <v>4352</v>
      </c>
      <c r="L19" s="350">
        <v>4</v>
      </c>
      <c r="M19" s="352">
        <v>1427</v>
      </c>
      <c r="N19" s="353">
        <v>1</v>
      </c>
      <c r="O19" s="349">
        <v>3633</v>
      </c>
      <c r="P19" s="350">
        <v>7</v>
      </c>
      <c r="Q19" s="352">
        <v>1219</v>
      </c>
      <c r="R19" s="353">
        <v>5</v>
      </c>
      <c r="S19" s="349">
        <v>1212</v>
      </c>
      <c r="T19" s="633">
        <v>30</v>
      </c>
      <c r="U19" s="634">
        <v>18313</v>
      </c>
      <c r="V19" s="23">
        <v>10</v>
      </c>
      <c r="W19" s="35" t="str">
        <f>IF(ISNUMBER(#REF!)=TRUE(),1,"")</f>
        <v/>
      </c>
      <c r="X19" s="35" t="str">
        <f>IF(ISNUMBER(#REF!)=TRUE(),#REF!,"")</f>
        <v/>
      </c>
      <c r="Y19" s="35" t="str">
        <f>IF(ISNUMBER(#REF!)=TRUE(),#REF!,"")</f>
        <v/>
      </c>
      <c r="Z19" s="36" t="e">
        <f>MAX(#REF!,#REF!,#REF!,#REF!,#REF!,#REF!,#REF!,#REF!)</f>
        <v>#REF!</v>
      </c>
      <c r="AA19" s="35" t="str">
        <f t="shared" si="4"/>
        <v/>
      </c>
      <c r="AB19" s="35" t="str">
        <f t="shared" si="5"/>
        <v/>
      </c>
    </row>
    <row r="20" spans="1:28" ht="15.75" x14ac:dyDescent="0.2">
      <c r="A20" s="23">
        <v>11</v>
      </c>
      <c r="B20" s="632" t="s">
        <v>119</v>
      </c>
      <c r="C20" s="628" t="s">
        <v>69</v>
      </c>
      <c r="D20" s="605">
        <v>3</v>
      </c>
      <c r="E20" s="629">
        <v>2152</v>
      </c>
      <c r="F20" s="603">
        <v>2</v>
      </c>
      <c r="G20" s="630">
        <v>5184</v>
      </c>
      <c r="H20" s="63">
        <v>5</v>
      </c>
      <c r="I20" s="64">
        <v>2231</v>
      </c>
      <c r="J20" s="61">
        <v>2</v>
      </c>
      <c r="K20" s="65">
        <v>8269</v>
      </c>
      <c r="L20" s="350">
        <v>5</v>
      </c>
      <c r="M20" s="352">
        <v>945</v>
      </c>
      <c r="N20" s="353">
        <v>5</v>
      </c>
      <c r="O20" s="349">
        <v>1505</v>
      </c>
      <c r="P20" s="350">
        <v>2</v>
      </c>
      <c r="Q20" s="352">
        <v>2703</v>
      </c>
      <c r="R20" s="353">
        <v>8</v>
      </c>
      <c r="S20" s="349">
        <v>703</v>
      </c>
      <c r="T20" s="633">
        <v>32</v>
      </c>
      <c r="U20" s="634">
        <v>23692</v>
      </c>
      <c r="V20" s="23">
        <v>11</v>
      </c>
      <c r="W20" s="35" t="str">
        <f>IF(ISNUMBER(#REF!)=TRUE(),1,"")</f>
        <v/>
      </c>
      <c r="X20" s="35" t="str">
        <f>IF(ISNUMBER(#REF!)=TRUE(),#REF!,"")</f>
        <v/>
      </c>
      <c r="Y20" s="35" t="str">
        <f>IF(ISNUMBER(#REF!)=TRUE(),#REF!,"")</f>
        <v/>
      </c>
      <c r="Z20" s="36" t="e">
        <f>MAX(#REF!,#REF!,#REF!,#REF!,#REF!,#REF!,#REF!,#REF!)</f>
        <v>#REF!</v>
      </c>
      <c r="AA20" s="35" t="str">
        <f t="shared" si="4"/>
        <v/>
      </c>
      <c r="AB20" s="35" t="str">
        <f t="shared" si="5"/>
        <v/>
      </c>
    </row>
    <row r="21" spans="1:28" ht="15.75" x14ac:dyDescent="0.2">
      <c r="A21" s="24">
        <v>12</v>
      </c>
      <c r="B21" s="632" t="s">
        <v>72</v>
      </c>
      <c r="C21" s="628" t="s">
        <v>396</v>
      </c>
      <c r="D21" s="605">
        <v>3</v>
      </c>
      <c r="E21" s="629">
        <v>2730</v>
      </c>
      <c r="F21" s="603">
        <v>3</v>
      </c>
      <c r="G21" s="630">
        <v>1831</v>
      </c>
      <c r="H21" s="63">
        <v>4</v>
      </c>
      <c r="I21" s="64">
        <v>2322</v>
      </c>
      <c r="J21" s="61">
        <v>6</v>
      </c>
      <c r="K21" s="65">
        <v>6068</v>
      </c>
      <c r="L21" s="350">
        <v>7</v>
      </c>
      <c r="M21" s="352">
        <v>543</v>
      </c>
      <c r="N21" s="353">
        <v>1</v>
      </c>
      <c r="O21" s="349">
        <v>6725</v>
      </c>
      <c r="P21" s="350">
        <v>7</v>
      </c>
      <c r="Q21" s="352">
        <v>972</v>
      </c>
      <c r="R21" s="353">
        <v>2</v>
      </c>
      <c r="S21" s="349">
        <v>3023</v>
      </c>
      <c r="T21" s="633">
        <v>33</v>
      </c>
      <c r="U21" s="634">
        <v>24214</v>
      </c>
      <c r="V21" s="24">
        <v>12</v>
      </c>
      <c r="W21" s="35" t="str">
        <f>IF(ISNUMBER(#REF!)=TRUE(),1,"")</f>
        <v/>
      </c>
      <c r="X21" s="35" t="str">
        <f>IF(ISNUMBER(#REF!)=TRUE(),#REF!,"")</f>
        <v/>
      </c>
      <c r="Y21" s="35" t="str">
        <f>IF(ISNUMBER(#REF!)=TRUE(),#REF!,"")</f>
        <v/>
      </c>
      <c r="Z21" s="36" t="e">
        <f>MAX(#REF!,#REF!,#REF!,#REF!,#REF!,#REF!,#REF!,#REF!)</f>
        <v>#REF!</v>
      </c>
      <c r="AA21" s="35" t="str">
        <f t="shared" si="4"/>
        <v/>
      </c>
      <c r="AB21" s="35" t="str">
        <f t="shared" si="5"/>
        <v/>
      </c>
    </row>
    <row r="22" spans="1:28" ht="15.75" x14ac:dyDescent="0.2">
      <c r="A22" s="23">
        <v>13</v>
      </c>
      <c r="B22" s="632" t="s">
        <v>145</v>
      </c>
      <c r="C22" s="628" t="s">
        <v>141</v>
      </c>
      <c r="D22" s="605">
        <v>4</v>
      </c>
      <c r="E22" s="629">
        <v>2299</v>
      </c>
      <c r="F22" s="603">
        <v>6</v>
      </c>
      <c r="G22" s="630">
        <v>1936</v>
      </c>
      <c r="H22" s="63">
        <v>8</v>
      </c>
      <c r="I22" s="64">
        <v>1571</v>
      </c>
      <c r="J22" s="61">
        <v>5</v>
      </c>
      <c r="K22" s="65">
        <v>7236</v>
      </c>
      <c r="L22" s="350">
        <v>1</v>
      </c>
      <c r="M22" s="352">
        <v>4485</v>
      </c>
      <c r="N22" s="353">
        <v>3</v>
      </c>
      <c r="O22" s="349">
        <v>2258</v>
      </c>
      <c r="P22" s="350">
        <v>3</v>
      </c>
      <c r="Q22" s="352">
        <v>3490</v>
      </c>
      <c r="R22" s="353">
        <v>4</v>
      </c>
      <c r="S22" s="349">
        <v>1474</v>
      </c>
      <c r="T22" s="633">
        <v>34</v>
      </c>
      <c r="U22" s="634">
        <v>24749</v>
      </c>
      <c r="V22" s="23">
        <v>13</v>
      </c>
      <c r="W22" s="35" t="str">
        <f>IF(ISNUMBER(#REF!)=TRUE(),1,"")</f>
        <v/>
      </c>
      <c r="X22" s="35" t="str">
        <f>IF(ISNUMBER(#REF!)=TRUE(),#REF!,"")</f>
        <v/>
      </c>
      <c r="Y22" s="35" t="str">
        <f>IF(ISNUMBER(#REF!)=TRUE(),#REF!,"")</f>
        <v/>
      </c>
      <c r="Z22" s="36" t="e">
        <f>MAX(#REF!,#REF!,#REF!,#REF!,#REF!,#REF!,#REF!,#REF!)</f>
        <v>#REF!</v>
      </c>
      <c r="AA22" s="35" t="str">
        <f t="shared" si="4"/>
        <v/>
      </c>
      <c r="AB22" s="35" t="str">
        <f t="shared" si="5"/>
        <v/>
      </c>
    </row>
    <row r="23" spans="1:28" ht="15.75" x14ac:dyDescent="0.2">
      <c r="A23" s="24">
        <v>14</v>
      </c>
      <c r="B23" s="632" t="s">
        <v>71</v>
      </c>
      <c r="C23" s="628" t="s">
        <v>396</v>
      </c>
      <c r="D23" s="605">
        <v>3</v>
      </c>
      <c r="E23" s="629">
        <v>2036</v>
      </c>
      <c r="F23" s="603">
        <v>1</v>
      </c>
      <c r="G23" s="630">
        <v>7308</v>
      </c>
      <c r="H23" s="63">
        <v>7</v>
      </c>
      <c r="I23" s="64">
        <v>2497</v>
      </c>
      <c r="J23" s="61">
        <v>6</v>
      </c>
      <c r="K23" s="65">
        <v>2539</v>
      </c>
      <c r="L23" s="350">
        <v>4</v>
      </c>
      <c r="M23" s="352">
        <v>2317</v>
      </c>
      <c r="N23" s="353">
        <v>6</v>
      </c>
      <c r="O23" s="349">
        <v>497</v>
      </c>
      <c r="P23" s="350">
        <v>6</v>
      </c>
      <c r="Q23" s="352">
        <v>1469</v>
      </c>
      <c r="R23" s="353">
        <v>3</v>
      </c>
      <c r="S23" s="349">
        <v>2102</v>
      </c>
      <c r="T23" s="633">
        <v>36</v>
      </c>
      <c r="U23" s="634">
        <v>20765</v>
      </c>
      <c r="V23" s="24">
        <v>14</v>
      </c>
      <c r="W23" s="35" t="str">
        <f>IF(ISNUMBER(#REF!)=TRUE(),1,"")</f>
        <v/>
      </c>
      <c r="X23" s="35" t="str">
        <f>IF(ISNUMBER(#REF!)=TRUE(),#REF!,"")</f>
        <v/>
      </c>
      <c r="Y23" s="35" t="str">
        <f>IF(ISNUMBER(#REF!)=TRUE(),#REF!,"")</f>
        <v/>
      </c>
      <c r="Z23" s="36" t="e">
        <f>MAX(#REF!,#REF!,#REF!,#REF!,#REF!,#REF!,#REF!,#REF!)</f>
        <v>#REF!</v>
      </c>
      <c r="AA23" s="35" t="str">
        <f t="shared" si="4"/>
        <v/>
      </c>
      <c r="AB23" s="35" t="str">
        <f t="shared" si="5"/>
        <v/>
      </c>
    </row>
    <row r="24" spans="1:28" ht="15.75" x14ac:dyDescent="0.2">
      <c r="A24" s="24">
        <v>15</v>
      </c>
      <c r="B24" s="632" t="s">
        <v>343</v>
      </c>
      <c r="C24" s="628" t="s">
        <v>123</v>
      </c>
      <c r="D24" s="605">
        <v>5</v>
      </c>
      <c r="E24" s="629">
        <v>979</v>
      </c>
      <c r="F24" s="603">
        <v>5</v>
      </c>
      <c r="G24" s="630">
        <v>1347</v>
      </c>
      <c r="H24" s="63">
        <v>1</v>
      </c>
      <c r="I24" s="64">
        <v>3456</v>
      </c>
      <c r="J24" s="61">
        <v>4</v>
      </c>
      <c r="K24" s="65">
        <v>6860</v>
      </c>
      <c r="L24" s="350">
        <v>6</v>
      </c>
      <c r="M24" s="352">
        <v>178</v>
      </c>
      <c r="N24" s="353">
        <v>8</v>
      </c>
      <c r="O24" s="349">
        <v>708</v>
      </c>
      <c r="P24" s="350">
        <v>3</v>
      </c>
      <c r="Q24" s="352">
        <v>2257</v>
      </c>
      <c r="R24" s="353">
        <v>7</v>
      </c>
      <c r="S24" s="349">
        <v>607</v>
      </c>
      <c r="T24" s="633">
        <v>39</v>
      </c>
      <c r="U24" s="634">
        <v>16392</v>
      </c>
      <c r="V24" s="24">
        <v>15</v>
      </c>
      <c r="W24" s="35" t="str">
        <f>IF(ISNUMBER(#REF!)=TRUE(),1,"")</f>
        <v/>
      </c>
      <c r="X24" s="35" t="str">
        <f>IF(ISNUMBER(#REF!)=TRUE(),#REF!,"")</f>
        <v/>
      </c>
      <c r="Y24" s="35" t="str">
        <f>IF(ISNUMBER(#REF!)=TRUE(),#REF!,"")</f>
        <v/>
      </c>
      <c r="Z24" s="36" t="e">
        <f>MAX(#REF!,#REF!,#REF!,#REF!,#REF!,#REF!,#REF!,#REF!)</f>
        <v>#REF!</v>
      </c>
      <c r="AA24" s="35" t="str">
        <f t="shared" si="4"/>
        <v/>
      </c>
      <c r="AB24" s="35" t="str">
        <f t="shared" si="5"/>
        <v/>
      </c>
    </row>
    <row r="25" spans="1:28" ht="15.75" x14ac:dyDescent="0.2">
      <c r="A25" s="23">
        <v>16</v>
      </c>
      <c r="B25" s="632" t="s">
        <v>344</v>
      </c>
      <c r="C25" s="628" t="s">
        <v>123</v>
      </c>
      <c r="D25" s="605">
        <v>7</v>
      </c>
      <c r="E25" s="629">
        <v>1031</v>
      </c>
      <c r="F25" s="603">
        <v>4</v>
      </c>
      <c r="G25" s="630">
        <v>2540</v>
      </c>
      <c r="H25" s="63">
        <v>4</v>
      </c>
      <c r="I25" s="64">
        <v>3675</v>
      </c>
      <c r="J25" s="61">
        <v>9</v>
      </c>
      <c r="K25" s="65">
        <v>0</v>
      </c>
      <c r="L25" s="350">
        <v>2</v>
      </c>
      <c r="M25" s="352">
        <v>3169</v>
      </c>
      <c r="N25" s="353">
        <v>4</v>
      </c>
      <c r="O25" s="349">
        <v>1798</v>
      </c>
      <c r="P25" s="350">
        <v>4</v>
      </c>
      <c r="Q25" s="352">
        <v>1565</v>
      </c>
      <c r="R25" s="353">
        <v>6</v>
      </c>
      <c r="S25" s="349">
        <v>1816</v>
      </c>
      <c r="T25" s="633">
        <v>40</v>
      </c>
      <c r="U25" s="634">
        <v>15594</v>
      </c>
      <c r="V25" s="23">
        <v>16</v>
      </c>
      <c r="W25" s="35" t="str">
        <f>IF(ISNUMBER(#REF!)=TRUE(),1,"")</f>
        <v/>
      </c>
      <c r="X25" s="35" t="str">
        <f>IF(ISNUMBER(#REF!)=TRUE(),#REF!,"")</f>
        <v/>
      </c>
      <c r="Y25" s="35" t="str">
        <f>IF(ISNUMBER(#REF!)=TRUE(),#REF!,"")</f>
        <v/>
      </c>
      <c r="Z25" s="36" t="e">
        <f>MAX(#REF!,#REF!,#REF!,#REF!,#REF!,#REF!,#REF!,#REF!)</f>
        <v>#REF!</v>
      </c>
      <c r="AA25" s="35" t="str">
        <f t="shared" si="4"/>
        <v/>
      </c>
      <c r="AB25" s="35" t="str">
        <f t="shared" si="5"/>
        <v/>
      </c>
    </row>
    <row r="26" spans="1:28" ht="15.75" x14ac:dyDescent="0.2">
      <c r="A26" s="24">
        <v>17</v>
      </c>
      <c r="B26" s="632" t="s">
        <v>70</v>
      </c>
      <c r="C26" s="628" t="s">
        <v>69</v>
      </c>
      <c r="D26" s="605">
        <v>6</v>
      </c>
      <c r="E26" s="629">
        <v>819</v>
      </c>
      <c r="F26" s="603">
        <v>8</v>
      </c>
      <c r="G26" s="630">
        <v>482</v>
      </c>
      <c r="H26" s="63">
        <v>8</v>
      </c>
      <c r="I26" s="64">
        <v>2449</v>
      </c>
      <c r="J26" s="61">
        <v>3</v>
      </c>
      <c r="K26" s="65">
        <v>3671</v>
      </c>
      <c r="L26" s="350">
        <v>5</v>
      </c>
      <c r="M26" s="352">
        <v>1773</v>
      </c>
      <c r="N26" s="353">
        <v>3</v>
      </c>
      <c r="O26" s="349">
        <v>2657</v>
      </c>
      <c r="P26" s="350">
        <v>5</v>
      </c>
      <c r="Q26" s="352">
        <v>1516</v>
      </c>
      <c r="R26" s="353">
        <v>2</v>
      </c>
      <c r="S26" s="349">
        <v>2075</v>
      </c>
      <c r="T26" s="633">
        <v>40</v>
      </c>
      <c r="U26" s="634">
        <v>15442</v>
      </c>
      <c r="V26" s="24">
        <v>17</v>
      </c>
      <c r="W26" s="35" t="str">
        <f>IF(ISNUMBER(#REF!)=TRUE(),1,"")</f>
        <v/>
      </c>
      <c r="X26" s="35" t="str">
        <f>IF(ISNUMBER(#REF!)=TRUE(),#REF!,"")</f>
        <v/>
      </c>
      <c r="Y26" s="35" t="str">
        <f>IF(ISNUMBER(#REF!)=TRUE(),#REF!,"")</f>
        <v/>
      </c>
      <c r="Z26" s="36" t="e">
        <f>MAX(#REF!,#REF!,#REF!,#REF!,#REF!,#REF!,#REF!,#REF!)</f>
        <v>#REF!</v>
      </c>
      <c r="AA26" s="35" t="str">
        <f t="shared" si="4"/>
        <v/>
      </c>
      <c r="AB26" s="35" t="str">
        <f t="shared" si="5"/>
        <v/>
      </c>
    </row>
    <row r="27" spans="1:28" ht="15.75" x14ac:dyDescent="0.2">
      <c r="A27" s="24">
        <v>18</v>
      </c>
      <c r="B27" s="632" t="s">
        <v>341</v>
      </c>
      <c r="C27" s="628" t="s">
        <v>496</v>
      </c>
      <c r="D27" s="605">
        <v>4</v>
      </c>
      <c r="E27" s="629">
        <v>2103</v>
      </c>
      <c r="F27" s="603">
        <v>4</v>
      </c>
      <c r="G27" s="630">
        <v>1811</v>
      </c>
      <c r="H27" s="63">
        <v>6</v>
      </c>
      <c r="I27" s="64">
        <v>1825</v>
      </c>
      <c r="J27" s="61">
        <v>9</v>
      </c>
      <c r="K27" s="65">
        <v>0</v>
      </c>
      <c r="L27" s="350">
        <v>6</v>
      </c>
      <c r="M27" s="352">
        <v>882</v>
      </c>
      <c r="N27" s="353">
        <v>2</v>
      </c>
      <c r="O27" s="349">
        <v>3439</v>
      </c>
      <c r="P27" s="350">
        <v>5</v>
      </c>
      <c r="Q27" s="352">
        <v>1399</v>
      </c>
      <c r="R27" s="353">
        <v>4</v>
      </c>
      <c r="S27" s="349">
        <v>1238</v>
      </c>
      <c r="T27" s="633">
        <v>40</v>
      </c>
      <c r="U27" s="634">
        <v>12697</v>
      </c>
      <c r="V27" s="24">
        <v>18</v>
      </c>
      <c r="W27" s="35" t="str">
        <f>IF(ISNUMBER(#REF!)=TRUE(),1,"")</f>
        <v/>
      </c>
      <c r="X27" s="35" t="str">
        <f>IF(ISNUMBER(#REF!)=TRUE(),#REF!,"")</f>
        <v/>
      </c>
      <c r="Y27" s="35" t="str">
        <f>IF(ISNUMBER(#REF!)=TRUE(),#REF!,"")</f>
        <v/>
      </c>
      <c r="Z27" s="36" t="e">
        <f>MAX(#REF!,#REF!,#REF!,#REF!,#REF!,#REF!,#REF!,#REF!)</f>
        <v>#REF!</v>
      </c>
      <c r="AA27" s="35" t="str">
        <f t="shared" si="4"/>
        <v/>
      </c>
      <c r="AB27" s="35" t="str">
        <f t="shared" si="5"/>
        <v/>
      </c>
    </row>
    <row r="28" spans="1:28" ht="15.75" x14ac:dyDescent="0.2">
      <c r="A28" s="23">
        <v>19</v>
      </c>
      <c r="B28" s="632" t="s">
        <v>337</v>
      </c>
      <c r="C28" s="628" t="s">
        <v>96</v>
      </c>
      <c r="D28" s="605">
        <v>2</v>
      </c>
      <c r="E28" s="629">
        <v>2974</v>
      </c>
      <c r="F28" s="603">
        <v>3</v>
      </c>
      <c r="G28" s="630">
        <v>1722</v>
      </c>
      <c r="H28" s="63">
        <v>9</v>
      </c>
      <c r="I28" s="64">
        <v>0</v>
      </c>
      <c r="J28" s="61">
        <v>9</v>
      </c>
      <c r="K28" s="65">
        <v>0</v>
      </c>
      <c r="L28" s="350">
        <v>3</v>
      </c>
      <c r="M28" s="352">
        <v>2879</v>
      </c>
      <c r="N28" s="353">
        <v>7</v>
      </c>
      <c r="O28" s="349">
        <v>393</v>
      </c>
      <c r="P28" s="350">
        <v>2</v>
      </c>
      <c r="Q28" s="352">
        <v>2830</v>
      </c>
      <c r="R28" s="353">
        <v>5</v>
      </c>
      <c r="S28" s="349">
        <v>1397</v>
      </c>
      <c r="T28" s="633">
        <v>40</v>
      </c>
      <c r="U28" s="634">
        <v>12195</v>
      </c>
      <c r="V28" s="23">
        <v>19</v>
      </c>
      <c r="W28" s="35">
        <f>IF(ISNUMBER(V18)=TRUE(),1,"")</f>
        <v>1</v>
      </c>
      <c r="X28" s="35">
        <f t="shared" ref="X28:Y31" si="6">IF(ISNUMBER(T18)=TRUE(),T18,"")</f>
        <v>30</v>
      </c>
      <c r="Y28" s="35">
        <f t="shared" si="6"/>
        <v>22038</v>
      </c>
      <c r="Z28" s="36">
        <f>MAX(E18,G18,I18,K18,M18,O18,Q18,S18)</f>
        <v>6075</v>
      </c>
      <c r="AA28" s="35">
        <f t="shared" si="4"/>
        <v>29.779613925</v>
      </c>
      <c r="AB28" s="35">
        <f t="shared" si="5"/>
        <v>9</v>
      </c>
    </row>
    <row r="29" spans="1:28" ht="15.75" x14ac:dyDescent="0.2">
      <c r="A29" s="24">
        <v>20</v>
      </c>
      <c r="B29" s="632" t="s">
        <v>350</v>
      </c>
      <c r="C29" s="628" t="s">
        <v>141</v>
      </c>
      <c r="D29" s="605">
        <v>7</v>
      </c>
      <c r="E29" s="629">
        <v>564</v>
      </c>
      <c r="F29" s="603">
        <v>7</v>
      </c>
      <c r="G29" s="630">
        <v>1459</v>
      </c>
      <c r="H29" s="63">
        <v>7</v>
      </c>
      <c r="I29" s="64">
        <v>1784</v>
      </c>
      <c r="J29" s="61">
        <v>2</v>
      </c>
      <c r="K29" s="65">
        <v>5923</v>
      </c>
      <c r="L29" s="350">
        <v>4</v>
      </c>
      <c r="M29" s="352">
        <v>2212</v>
      </c>
      <c r="N29" s="353">
        <v>7</v>
      </c>
      <c r="O29" s="349">
        <v>1566</v>
      </c>
      <c r="P29" s="350">
        <v>6</v>
      </c>
      <c r="Q29" s="352">
        <v>1571</v>
      </c>
      <c r="R29" s="353">
        <v>2</v>
      </c>
      <c r="S29" s="349">
        <v>1614</v>
      </c>
      <c r="T29" s="633">
        <v>42</v>
      </c>
      <c r="U29" s="634">
        <v>16693</v>
      </c>
      <c r="V29" s="24">
        <v>20</v>
      </c>
      <c r="W29" s="35">
        <f>IF(ISNUMBER(V19)=TRUE(),1,"")</f>
        <v>1</v>
      </c>
      <c r="X29" s="35">
        <f t="shared" si="6"/>
        <v>30</v>
      </c>
      <c r="Y29" s="35">
        <f t="shared" si="6"/>
        <v>18313</v>
      </c>
      <c r="Z29" s="36">
        <f>MAX(E19,G19,I19,K19,M19,O19,Q19,S19)</f>
        <v>4352</v>
      </c>
      <c r="AA29" s="35">
        <f t="shared" si="4"/>
        <v>29.816865648</v>
      </c>
      <c r="AB29" s="35">
        <f t="shared" si="5"/>
        <v>10</v>
      </c>
    </row>
    <row r="30" spans="1:28" ht="15.75" x14ac:dyDescent="0.2">
      <c r="A30" s="23">
        <v>21</v>
      </c>
      <c r="B30" s="632" t="s">
        <v>97</v>
      </c>
      <c r="C30" s="628" t="s">
        <v>96</v>
      </c>
      <c r="D30" s="605">
        <v>5</v>
      </c>
      <c r="E30" s="629">
        <v>1229</v>
      </c>
      <c r="F30" s="603">
        <v>6</v>
      </c>
      <c r="G30" s="630">
        <v>1713</v>
      </c>
      <c r="H30" s="63">
        <v>4</v>
      </c>
      <c r="I30" s="64">
        <v>2117</v>
      </c>
      <c r="J30" s="61">
        <v>8</v>
      </c>
      <c r="K30" s="65">
        <v>4723</v>
      </c>
      <c r="L30" s="350">
        <v>1</v>
      </c>
      <c r="M30" s="352">
        <v>1296</v>
      </c>
      <c r="N30" s="353">
        <v>6</v>
      </c>
      <c r="O30" s="349">
        <v>1775</v>
      </c>
      <c r="P30" s="350">
        <v>8</v>
      </c>
      <c r="Q30" s="352">
        <v>409</v>
      </c>
      <c r="R30" s="353">
        <v>6</v>
      </c>
      <c r="S30" s="349">
        <v>1034</v>
      </c>
      <c r="T30" s="633">
        <v>44</v>
      </c>
      <c r="U30" s="634">
        <v>14296</v>
      </c>
      <c r="V30" s="23">
        <v>21</v>
      </c>
      <c r="W30" s="35">
        <f>IF(ISNUMBER(V20)=TRUE(),1,"")</f>
        <v>1</v>
      </c>
      <c r="X30" s="35">
        <f t="shared" si="6"/>
        <v>32</v>
      </c>
      <c r="Y30" s="35">
        <f t="shared" si="6"/>
        <v>23692</v>
      </c>
      <c r="Z30" s="36">
        <f>MAX(E20,G20,I20,K20,M20,O20,Q20,S20)</f>
        <v>8269</v>
      </c>
      <c r="AA30" s="35">
        <f t="shared" si="4"/>
        <v>31.763071731</v>
      </c>
      <c r="AB30" s="35">
        <f t="shared" si="5"/>
        <v>11</v>
      </c>
    </row>
    <row r="31" spans="1:28" ht="15.75" x14ac:dyDescent="0.2">
      <c r="A31" s="24">
        <v>22</v>
      </c>
      <c r="B31" s="632" t="s">
        <v>64</v>
      </c>
      <c r="C31" s="628" t="s">
        <v>69</v>
      </c>
      <c r="D31" s="605">
        <v>6</v>
      </c>
      <c r="E31" s="629">
        <v>1049</v>
      </c>
      <c r="F31" s="603">
        <v>8</v>
      </c>
      <c r="G31" s="630">
        <v>1193</v>
      </c>
      <c r="H31" s="63">
        <v>8</v>
      </c>
      <c r="I31" s="64">
        <v>987</v>
      </c>
      <c r="J31" s="61">
        <v>4</v>
      </c>
      <c r="K31" s="65">
        <v>4145</v>
      </c>
      <c r="L31" s="350">
        <v>5</v>
      </c>
      <c r="M31" s="352">
        <v>2258</v>
      </c>
      <c r="N31" s="353">
        <v>5</v>
      </c>
      <c r="O31" s="349">
        <v>3611</v>
      </c>
      <c r="P31" s="350">
        <v>1</v>
      </c>
      <c r="Q31" s="352">
        <v>5156</v>
      </c>
      <c r="R31" s="353">
        <v>8</v>
      </c>
      <c r="S31" s="349">
        <v>884</v>
      </c>
      <c r="T31" s="633">
        <v>45</v>
      </c>
      <c r="U31" s="634">
        <v>19283</v>
      </c>
      <c r="V31" s="24">
        <v>22</v>
      </c>
      <c r="W31" s="35">
        <f>IF(ISNUMBER(V21)=TRUE(),1,"")</f>
        <v>1</v>
      </c>
      <c r="X31" s="35">
        <f t="shared" si="6"/>
        <v>33</v>
      </c>
      <c r="Y31" s="35">
        <f t="shared" si="6"/>
        <v>24214</v>
      </c>
      <c r="Z31" s="36">
        <f>MAX(E21,G21,I21,K21,M21,O21,Q21,S21)</f>
        <v>6725</v>
      </c>
      <c r="AA31" s="35">
        <f t="shared" si="4"/>
        <v>32.757853275000002</v>
      </c>
      <c r="AB31" s="35">
        <f t="shared" si="5"/>
        <v>12</v>
      </c>
    </row>
    <row r="32" spans="1:28" ht="15.75" x14ac:dyDescent="0.2">
      <c r="A32" s="24">
        <v>23</v>
      </c>
      <c r="B32" s="632" t="s">
        <v>73</v>
      </c>
      <c r="C32" s="628" t="s">
        <v>396</v>
      </c>
      <c r="D32" s="605">
        <v>6</v>
      </c>
      <c r="E32" s="629">
        <v>1017</v>
      </c>
      <c r="F32" s="603">
        <v>1</v>
      </c>
      <c r="G32" s="630">
        <v>3612</v>
      </c>
      <c r="H32" s="63">
        <v>6</v>
      </c>
      <c r="I32" s="64">
        <v>1958</v>
      </c>
      <c r="J32" s="61">
        <v>9</v>
      </c>
      <c r="K32" s="65">
        <v>0</v>
      </c>
      <c r="L32" s="350">
        <v>8</v>
      </c>
      <c r="M32" s="352">
        <v>167</v>
      </c>
      <c r="N32" s="353">
        <v>6</v>
      </c>
      <c r="O32" s="349">
        <v>817</v>
      </c>
      <c r="P32" s="350">
        <v>5</v>
      </c>
      <c r="Q32" s="352">
        <v>2578</v>
      </c>
      <c r="R32" s="353">
        <v>4</v>
      </c>
      <c r="S32" s="349">
        <v>1401</v>
      </c>
      <c r="T32" s="633">
        <v>45</v>
      </c>
      <c r="U32" s="634">
        <v>11550</v>
      </c>
      <c r="V32" s="24">
        <v>23</v>
      </c>
      <c r="W32" s="35" t="str">
        <f>IF(ISNUMBER(#REF!)=TRUE(),1,"")</f>
        <v/>
      </c>
      <c r="X32" s="35" t="str">
        <f>IF(ISNUMBER(#REF!)=TRUE(),#REF!,"")</f>
        <v/>
      </c>
      <c r="Y32" s="35" t="str">
        <f>IF(ISNUMBER(#REF!)=TRUE(),#REF!,"")</f>
        <v/>
      </c>
      <c r="Z32" s="36" t="e">
        <f>MAX(#REF!,#REF!,#REF!,#REF!,#REF!,#REF!,#REF!,#REF!)</f>
        <v>#REF!</v>
      </c>
      <c r="AA32" s="35" t="str">
        <f t="shared" si="4"/>
        <v/>
      </c>
      <c r="AB32" s="35" t="str">
        <f t="shared" si="5"/>
        <v/>
      </c>
    </row>
    <row r="33" spans="1:257" ht="15.75" x14ac:dyDescent="0.2">
      <c r="A33" s="23">
        <v>24</v>
      </c>
      <c r="B33" s="632" t="s">
        <v>336</v>
      </c>
      <c r="C33" s="628" t="s">
        <v>496</v>
      </c>
      <c r="D33" s="605">
        <v>2</v>
      </c>
      <c r="E33" s="629">
        <v>2154</v>
      </c>
      <c r="F33" s="603">
        <v>3</v>
      </c>
      <c r="G33" s="630">
        <v>2553</v>
      </c>
      <c r="H33" s="63">
        <v>5</v>
      </c>
      <c r="I33" s="64">
        <v>2061</v>
      </c>
      <c r="J33" s="61">
        <v>4</v>
      </c>
      <c r="K33" s="65">
        <v>7593</v>
      </c>
      <c r="L33" s="350">
        <v>9</v>
      </c>
      <c r="M33" s="352">
        <v>0</v>
      </c>
      <c r="N33" s="353">
        <v>9</v>
      </c>
      <c r="O33" s="349">
        <v>0</v>
      </c>
      <c r="P33" s="350">
        <v>8</v>
      </c>
      <c r="Q33" s="352">
        <v>2039</v>
      </c>
      <c r="R33" s="353">
        <v>6</v>
      </c>
      <c r="S33" s="349">
        <v>1112</v>
      </c>
      <c r="T33" s="633">
        <v>46</v>
      </c>
      <c r="U33" s="634">
        <v>17512</v>
      </c>
      <c r="V33" s="23">
        <v>24</v>
      </c>
      <c r="W33" s="35">
        <f t="shared" ref="W33:W40" si="7">IF(ISNUMBER(V22)=TRUE(),1,"")</f>
        <v>1</v>
      </c>
      <c r="X33" s="35">
        <f t="shared" ref="X33:Y40" si="8">IF(ISNUMBER(T22)=TRUE(),T22,"")</f>
        <v>34</v>
      </c>
      <c r="Y33" s="35">
        <f t="shared" si="8"/>
        <v>24749</v>
      </c>
      <c r="Z33" s="36">
        <f t="shared" ref="Z33:Z40" si="9">MAX(E22,G22,I22,K22,M22,O22,Q22,S22)</f>
        <v>7236</v>
      </c>
      <c r="AA33" s="35">
        <f t="shared" si="4"/>
        <v>33.752502763999999</v>
      </c>
      <c r="AB33" s="35">
        <f t="shared" si="5"/>
        <v>13</v>
      </c>
    </row>
    <row r="34" spans="1:257" ht="15.75" x14ac:dyDescent="0.2">
      <c r="A34" s="23">
        <v>25</v>
      </c>
      <c r="B34" s="632" t="s">
        <v>345</v>
      </c>
      <c r="C34" s="628" t="s">
        <v>96</v>
      </c>
      <c r="D34" s="605">
        <v>4</v>
      </c>
      <c r="E34" s="629">
        <v>1437</v>
      </c>
      <c r="F34" s="603">
        <v>7</v>
      </c>
      <c r="G34" s="630">
        <v>955</v>
      </c>
      <c r="H34" s="63">
        <v>3</v>
      </c>
      <c r="I34" s="64">
        <v>3894</v>
      </c>
      <c r="J34" s="61">
        <v>5</v>
      </c>
      <c r="K34" s="65">
        <v>3845</v>
      </c>
      <c r="L34" s="350">
        <v>6</v>
      </c>
      <c r="M34" s="352">
        <v>891</v>
      </c>
      <c r="N34" s="353">
        <v>8</v>
      </c>
      <c r="O34" s="349">
        <v>377</v>
      </c>
      <c r="P34" s="350">
        <v>6</v>
      </c>
      <c r="Q34" s="352">
        <v>1248</v>
      </c>
      <c r="R34" s="353">
        <v>7</v>
      </c>
      <c r="S34" s="349">
        <v>1324</v>
      </c>
      <c r="T34" s="633">
        <v>46</v>
      </c>
      <c r="U34" s="634">
        <v>13971</v>
      </c>
      <c r="V34" s="23">
        <v>25</v>
      </c>
      <c r="W34" s="35">
        <f t="shared" si="7"/>
        <v>1</v>
      </c>
      <c r="X34" s="35">
        <f t="shared" si="8"/>
        <v>36</v>
      </c>
      <c r="Y34" s="35">
        <f t="shared" si="8"/>
        <v>20765</v>
      </c>
      <c r="Z34" s="36">
        <f t="shared" si="9"/>
        <v>7308</v>
      </c>
      <c r="AA34" s="35">
        <f t="shared" si="4"/>
        <v>35.792342691999998</v>
      </c>
      <c r="AB34" s="35">
        <f t="shared" si="5"/>
        <v>14</v>
      </c>
    </row>
    <row r="35" spans="1:257" ht="15.75" x14ac:dyDescent="0.2">
      <c r="A35" s="24">
        <v>26</v>
      </c>
      <c r="B35" s="632" t="s">
        <v>348</v>
      </c>
      <c r="C35" s="628" t="s">
        <v>123</v>
      </c>
      <c r="D35" s="605">
        <v>8</v>
      </c>
      <c r="E35" s="629">
        <v>1367</v>
      </c>
      <c r="F35" s="603">
        <v>5</v>
      </c>
      <c r="G35" s="630">
        <v>1612</v>
      </c>
      <c r="H35" s="63">
        <v>4</v>
      </c>
      <c r="I35" s="64">
        <v>2190</v>
      </c>
      <c r="J35" s="61">
        <v>6</v>
      </c>
      <c r="K35" s="65">
        <v>3152</v>
      </c>
      <c r="L35" s="350">
        <v>9</v>
      </c>
      <c r="M35" s="352">
        <v>0</v>
      </c>
      <c r="N35" s="353">
        <v>4</v>
      </c>
      <c r="O35" s="349">
        <v>1654</v>
      </c>
      <c r="P35" s="350">
        <v>2</v>
      </c>
      <c r="Q35" s="352">
        <v>3610</v>
      </c>
      <c r="R35" s="353">
        <v>9</v>
      </c>
      <c r="S35" s="349">
        <v>0</v>
      </c>
      <c r="T35" s="633">
        <v>47</v>
      </c>
      <c r="U35" s="634">
        <v>13585</v>
      </c>
      <c r="V35" s="24">
        <v>26</v>
      </c>
      <c r="W35" s="35">
        <f t="shared" si="7"/>
        <v>1</v>
      </c>
      <c r="X35" s="35">
        <f t="shared" si="8"/>
        <v>39</v>
      </c>
      <c r="Y35" s="35">
        <f t="shared" si="8"/>
        <v>16392</v>
      </c>
      <c r="Z35" s="36">
        <f t="shared" si="9"/>
        <v>6860</v>
      </c>
      <c r="AA35" s="35">
        <f t="shared" si="4"/>
        <v>38.836073140000003</v>
      </c>
      <c r="AB35" s="35">
        <f t="shared" si="5"/>
        <v>15</v>
      </c>
    </row>
    <row r="36" spans="1:257" ht="15.75" x14ac:dyDescent="0.2">
      <c r="A36" s="24">
        <v>27</v>
      </c>
      <c r="B36" s="632" t="s">
        <v>346</v>
      </c>
      <c r="C36" s="628" t="s">
        <v>266</v>
      </c>
      <c r="D36" s="605">
        <v>5</v>
      </c>
      <c r="E36" s="629">
        <v>1263</v>
      </c>
      <c r="F36" s="603">
        <v>6</v>
      </c>
      <c r="G36" s="630">
        <v>1123</v>
      </c>
      <c r="H36" s="63">
        <v>7</v>
      </c>
      <c r="I36" s="64">
        <v>1616</v>
      </c>
      <c r="J36" s="61">
        <v>7</v>
      </c>
      <c r="K36" s="65">
        <v>2307</v>
      </c>
      <c r="L36" s="350">
        <v>8</v>
      </c>
      <c r="M36" s="352">
        <v>514</v>
      </c>
      <c r="N36" s="353">
        <v>1</v>
      </c>
      <c r="O36" s="349">
        <v>3620</v>
      </c>
      <c r="P36" s="350">
        <v>8</v>
      </c>
      <c r="Q36" s="352">
        <v>851</v>
      </c>
      <c r="R36" s="353">
        <v>5</v>
      </c>
      <c r="S36" s="349">
        <v>1092</v>
      </c>
      <c r="T36" s="633">
        <v>47</v>
      </c>
      <c r="U36" s="634">
        <v>12386</v>
      </c>
      <c r="V36" s="24">
        <v>27</v>
      </c>
      <c r="W36" s="35">
        <f t="shared" si="7"/>
        <v>1</v>
      </c>
      <c r="X36" s="35">
        <f t="shared" si="8"/>
        <v>40</v>
      </c>
      <c r="Y36" s="35">
        <f t="shared" si="8"/>
        <v>15594</v>
      </c>
      <c r="Z36" s="36">
        <f t="shared" si="9"/>
        <v>3675</v>
      </c>
      <c r="AA36" s="35">
        <f t="shared" si="4"/>
        <v>39.844056324999997</v>
      </c>
      <c r="AB36" s="35">
        <f t="shared" si="5"/>
        <v>16</v>
      </c>
    </row>
    <row r="37" spans="1:257" ht="15.75" x14ac:dyDescent="0.2">
      <c r="A37" s="23">
        <v>28</v>
      </c>
      <c r="B37" s="632" t="s">
        <v>915</v>
      </c>
      <c r="C37" s="628" t="s">
        <v>496</v>
      </c>
      <c r="D37" s="605">
        <v>9</v>
      </c>
      <c r="E37" s="629">
        <v>0</v>
      </c>
      <c r="F37" s="603">
        <v>9</v>
      </c>
      <c r="G37" s="630">
        <v>0</v>
      </c>
      <c r="H37" s="63">
        <v>9</v>
      </c>
      <c r="I37" s="64">
        <v>0</v>
      </c>
      <c r="J37" s="61">
        <v>9</v>
      </c>
      <c r="K37" s="65">
        <v>0</v>
      </c>
      <c r="L37" s="350">
        <v>2</v>
      </c>
      <c r="M37" s="352">
        <v>3607</v>
      </c>
      <c r="N37" s="353">
        <v>3</v>
      </c>
      <c r="O37" s="349">
        <v>4899</v>
      </c>
      <c r="P37" s="350">
        <v>3</v>
      </c>
      <c r="Q37" s="352">
        <v>2818</v>
      </c>
      <c r="R37" s="353">
        <v>4</v>
      </c>
      <c r="S37" s="349">
        <v>2470</v>
      </c>
      <c r="T37" s="633">
        <v>48</v>
      </c>
      <c r="U37" s="634">
        <v>13794</v>
      </c>
      <c r="V37" s="23">
        <v>28</v>
      </c>
      <c r="W37" s="35">
        <f t="shared" si="7"/>
        <v>1</v>
      </c>
      <c r="X37" s="35">
        <f t="shared" si="8"/>
        <v>40</v>
      </c>
      <c r="Y37" s="35">
        <f t="shared" si="8"/>
        <v>15442</v>
      </c>
      <c r="Z37" s="36">
        <f t="shared" si="9"/>
        <v>3671</v>
      </c>
      <c r="AA37" s="35">
        <f t="shared" ref="AA37:AA72" si="10">IF(ISNUMBER(X37)=TRUE(),X37-Y37/100000-Z37/1000000000,"")</f>
        <v>39.845576328999996</v>
      </c>
      <c r="AB37" s="35">
        <f t="shared" si="5"/>
        <v>17</v>
      </c>
    </row>
    <row r="38" spans="1:257" ht="15.75" x14ac:dyDescent="0.2">
      <c r="A38" s="24">
        <v>29</v>
      </c>
      <c r="B38" s="632" t="s">
        <v>352</v>
      </c>
      <c r="C38" s="628" t="s">
        <v>123</v>
      </c>
      <c r="D38" s="605">
        <v>8</v>
      </c>
      <c r="E38" s="629">
        <v>574</v>
      </c>
      <c r="F38" s="603">
        <v>7</v>
      </c>
      <c r="G38" s="630">
        <v>1157</v>
      </c>
      <c r="H38" s="63">
        <v>6</v>
      </c>
      <c r="I38" s="64">
        <v>2102</v>
      </c>
      <c r="J38" s="61">
        <v>8</v>
      </c>
      <c r="K38" s="65">
        <v>6005</v>
      </c>
      <c r="L38" s="350">
        <v>1</v>
      </c>
      <c r="M38" s="352">
        <v>3791</v>
      </c>
      <c r="N38" s="353">
        <v>5</v>
      </c>
      <c r="O38" s="349">
        <v>2161</v>
      </c>
      <c r="P38" s="350">
        <v>8</v>
      </c>
      <c r="Q38" s="352">
        <v>735</v>
      </c>
      <c r="R38" s="353">
        <v>7</v>
      </c>
      <c r="S38" s="349">
        <v>990</v>
      </c>
      <c r="T38" s="633">
        <v>50</v>
      </c>
      <c r="U38" s="634">
        <v>17515</v>
      </c>
      <c r="V38" s="24">
        <v>29</v>
      </c>
      <c r="W38" s="35">
        <f t="shared" si="7"/>
        <v>1</v>
      </c>
      <c r="X38" s="35">
        <f t="shared" si="8"/>
        <v>40</v>
      </c>
      <c r="Y38" s="35">
        <f t="shared" si="8"/>
        <v>12697</v>
      </c>
      <c r="Z38" s="36">
        <f t="shared" si="9"/>
        <v>3439</v>
      </c>
      <c r="AA38" s="35">
        <f t="shared" si="10"/>
        <v>39.873026561000003</v>
      </c>
      <c r="AB38" s="35">
        <f t="shared" si="5"/>
        <v>18</v>
      </c>
    </row>
    <row r="39" spans="1:257" ht="15.75" x14ac:dyDescent="0.2">
      <c r="A39" s="24">
        <v>30</v>
      </c>
      <c r="B39" s="632" t="s">
        <v>349</v>
      </c>
      <c r="C39" s="628" t="s">
        <v>266</v>
      </c>
      <c r="D39" s="605">
        <v>6</v>
      </c>
      <c r="E39" s="629">
        <v>1977</v>
      </c>
      <c r="F39" s="603">
        <v>8</v>
      </c>
      <c r="G39" s="630">
        <v>1324</v>
      </c>
      <c r="H39" s="63">
        <v>7</v>
      </c>
      <c r="I39" s="64">
        <v>1715</v>
      </c>
      <c r="J39" s="61">
        <v>6</v>
      </c>
      <c r="K39" s="65">
        <v>7196</v>
      </c>
      <c r="L39" s="350">
        <v>8</v>
      </c>
      <c r="M39" s="352">
        <v>317</v>
      </c>
      <c r="N39" s="353">
        <v>7</v>
      </c>
      <c r="O39" s="349">
        <v>598</v>
      </c>
      <c r="P39" s="350">
        <v>6</v>
      </c>
      <c r="Q39" s="352">
        <v>2343</v>
      </c>
      <c r="R39" s="353">
        <v>7</v>
      </c>
      <c r="S39" s="349">
        <v>995</v>
      </c>
      <c r="T39" s="633">
        <v>55</v>
      </c>
      <c r="U39" s="634">
        <v>16465</v>
      </c>
      <c r="V39" s="24">
        <v>30</v>
      </c>
      <c r="W39" s="35">
        <f t="shared" si="7"/>
        <v>1</v>
      </c>
      <c r="X39" s="35">
        <f t="shared" si="8"/>
        <v>40</v>
      </c>
      <c r="Y39" s="35">
        <f t="shared" si="8"/>
        <v>12195</v>
      </c>
      <c r="Z39" s="36">
        <f t="shared" si="9"/>
        <v>2974</v>
      </c>
      <c r="AA39" s="35">
        <f t="shared" si="10"/>
        <v>39.878047026000004</v>
      </c>
      <c r="AB39" s="35">
        <f t="shared" si="5"/>
        <v>19</v>
      </c>
    </row>
    <row r="40" spans="1:257" ht="15.75" x14ac:dyDescent="0.2">
      <c r="A40" s="23">
        <v>31</v>
      </c>
      <c r="B40" s="632" t="s">
        <v>351</v>
      </c>
      <c r="C40" s="628" t="s">
        <v>266</v>
      </c>
      <c r="D40" s="605">
        <v>8</v>
      </c>
      <c r="E40" s="629">
        <v>363</v>
      </c>
      <c r="F40" s="603">
        <v>6</v>
      </c>
      <c r="G40" s="630">
        <v>1495</v>
      </c>
      <c r="H40" s="63">
        <v>5</v>
      </c>
      <c r="I40" s="64">
        <v>2961</v>
      </c>
      <c r="J40" s="61">
        <v>3</v>
      </c>
      <c r="K40" s="65">
        <v>8189</v>
      </c>
      <c r="L40" s="350">
        <v>8</v>
      </c>
      <c r="M40" s="352">
        <v>0</v>
      </c>
      <c r="N40" s="353">
        <v>8</v>
      </c>
      <c r="O40" s="349">
        <v>0</v>
      </c>
      <c r="P40" s="350">
        <v>9</v>
      </c>
      <c r="Q40" s="352">
        <v>0</v>
      </c>
      <c r="R40" s="353">
        <v>9</v>
      </c>
      <c r="S40" s="349">
        <v>0</v>
      </c>
      <c r="T40" s="633">
        <v>56</v>
      </c>
      <c r="U40" s="634">
        <v>13008</v>
      </c>
      <c r="V40" s="23">
        <v>31</v>
      </c>
      <c r="W40" s="35">
        <f t="shared" si="7"/>
        <v>1</v>
      </c>
      <c r="X40" s="35">
        <f t="shared" si="8"/>
        <v>42</v>
      </c>
      <c r="Y40" s="35">
        <f t="shared" si="8"/>
        <v>16693</v>
      </c>
      <c r="Z40" s="36">
        <f t="shared" si="9"/>
        <v>5923</v>
      </c>
      <c r="AA40" s="35">
        <f t="shared" si="10"/>
        <v>41.833064076999996</v>
      </c>
      <c r="AB40" s="35">
        <f t="shared" si="5"/>
        <v>20</v>
      </c>
    </row>
    <row r="41" spans="1:257" s="1139" customFormat="1" ht="15.75" x14ac:dyDescent="0.2">
      <c r="A41" s="1376">
        <v>32</v>
      </c>
      <c r="B41" s="1377" t="s">
        <v>347</v>
      </c>
      <c r="C41" s="1378" t="s">
        <v>496</v>
      </c>
      <c r="D41" s="1379">
        <v>5</v>
      </c>
      <c r="E41" s="1380">
        <v>2028</v>
      </c>
      <c r="F41" s="1381">
        <v>7</v>
      </c>
      <c r="G41" s="1382">
        <v>1207</v>
      </c>
      <c r="H41" s="1383">
        <v>9</v>
      </c>
      <c r="I41" s="1384">
        <v>0</v>
      </c>
      <c r="J41" s="1385">
        <v>7</v>
      </c>
      <c r="K41" s="1386">
        <v>4833</v>
      </c>
      <c r="L41" s="950">
        <v>2</v>
      </c>
      <c r="M41" s="951">
        <v>3656</v>
      </c>
      <c r="N41" s="952">
        <v>8</v>
      </c>
      <c r="O41" s="1387">
        <v>287</v>
      </c>
      <c r="P41" s="950">
        <v>9</v>
      </c>
      <c r="Q41" s="951">
        <v>0</v>
      </c>
      <c r="R41" s="952">
        <v>9</v>
      </c>
      <c r="S41" s="1387">
        <v>0</v>
      </c>
      <c r="T41" s="633">
        <v>56</v>
      </c>
      <c r="U41" s="634">
        <v>12011</v>
      </c>
      <c r="V41" s="1376">
        <v>32</v>
      </c>
      <c r="W41" s="35"/>
      <c r="X41" s="35"/>
      <c r="Y41" s="35"/>
      <c r="Z41" s="36"/>
      <c r="AA41" s="35"/>
      <c r="AB41" s="35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113"/>
      <c r="CB41" s="113"/>
      <c r="CC41" s="113"/>
      <c r="CD41" s="113"/>
      <c r="CE41" s="113"/>
      <c r="CF41" s="113"/>
      <c r="CG41" s="113"/>
      <c r="CH41" s="113"/>
      <c r="CI41" s="113"/>
      <c r="CJ41" s="113"/>
      <c r="CK41" s="113"/>
      <c r="CL41" s="113"/>
      <c r="CM41" s="113"/>
      <c r="CN41" s="113"/>
      <c r="CO41" s="113"/>
      <c r="CP41" s="113"/>
      <c r="CQ41" s="113"/>
      <c r="CR41" s="113"/>
      <c r="CS41" s="113"/>
      <c r="CT41" s="113"/>
      <c r="CU41" s="113"/>
      <c r="CV41" s="113"/>
      <c r="CW41" s="113"/>
      <c r="CX41" s="113"/>
      <c r="CY41" s="113"/>
      <c r="CZ41" s="113"/>
      <c r="DA41" s="113"/>
      <c r="DB41" s="113"/>
      <c r="DC41" s="113"/>
      <c r="DD41" s="113"/>
      <c r="DE41" s="113"/>
      <c r="DF41" s="113"/>
      <c r="DG41" s="113"/>
      <c r="DH41" s="113"/>
      <c r="DI41" s="113"/>
      <c r="DJ41" s="113"/>
      <c r="DK41" s="113"/>
      <c r="DL41" s="113"/>
      <c r="DM41" s="113"/>
      <c r="DN41" s="113"/>
      <c r="DO41" s="113"/>
      <c r="DP41" s="113"/>
      <c r="DQ41" s="113"/>
      <c r="DR41" s="113"/>
      <c r="DS41" s="113"/>
      <c r="DT41" s="113"/>
      <c r="DU41" s="113"/>
      <c r="DV41" s="113"/>
      <c r="DW41" s="113"/>
      <c r="DX41" s="113"/>
      <c r="DY41" s="113"/>
      <c r="DZ41" s="113"/>
      <c r="EA41" s="113"/>
      <c r="EB41" s="113"/>
      <c r="EC41" s="113"/>
      <c r="ED41" s="113"/>
      <c r="EE41" s="113"/>
      <c r="EF41" s="113"/>
      <c r="EG41" s="113"/>
      <c r="EH41" s="113"/>
      <c r="EI41" s="113"/>
      <c r="EJ41" s="113"/>
      <c r="EK41" s="113"/>
      <c r="EL41" s="113"/>
      <c r="EM41" s="113"/>
      <c r="EN41" s="113"/>
      <c r="EO41" s="113"/>
      <c r="EP41" s="113"/>
      <c r="EQ41" s="113"/>
      <c r="ER41" s="113"/>
      <c r="ES41" s="113"/>
      <c r="ET41" s="113"/>
      <c r="EU41" s="113"/>
      <c r="EV41" s="113"/>
      <c r="EW41" s="113"/>
      <c r="EX41" s="113"/>
      <c r="EY41" s="113"/>
      <c r="EZ41" s="113"/>
      <c r="FA41" s="113"/>
      <c r="FB41" s="113"/>
      <c r="FC41" s="113"/>
      <c r="FD41" s="113"/>
      <c r="FE41" s="113"/>
      <c r="FF41" s="113"/>
      <c r="FG41" s="113"/>
      <c r="FH41" s="113"/>
      <c r="FI41" s="113"/>
      <c r="FJ41" s="113"/>
      <c r="FK41" s="113"/>
      <c r="FL41" s="113"/>
      <c r="FM41" s="113"/>
      <c r="FN41" s="113"/>
      <c r="FO41" s="113"/>
      <c r="FP41" s="113"/>
      <c r="FQ41" s="113"/>
      <c r="FR41" s="113"/>
      <c r="FS41" s="113"/>
      <c r="FT41" s="113"/>
      <c r="FU41" s="113"/>
      <c r="FV41" s="113"/>
      <c r="FW41" s="113"/>
      <c r="FX41" s="113"/>
      <c r="FY41" s="113"/>
      <c r="FZ41" s="113"/>
      <c r="GA41" s="113"/>
      <c r="GB41" s="113"/>
      <c r="GC41" s="113"/>
      <c r="GD41" s="113"/>
      <c r="GE41" s="113"/>
      <c r="GF41" s="113"/>
      <c r="GG41" s="113"/>
      <c r="GH41" s="113"/>
      <c r="GI41" s="113"/>
      <c r="GJ41" s="113"/>
      <c r="GK41" s="113"/>
      <c r="GL41" s="113"/>
      <c r="GM41" s="113"/>
      <c r="GN41" s="113"/>
      <c r="GO41" s="113"/>
      <c r="GP41" s="113"/>
      <c r="GQ41" s="113"/>
      <c r="GR41" s="113"/>
      <c r="GS41" s="113"/>
      <c r="GT41" s="113"/>
      <c r="GU41" s="113"/>
      <c r="GV41" s="113"/>
      <c r="GW41" s="113"/>
      <c r="GX41" s="113"/>
      <c r="GY41" s="113"/>
      <c r="GZ41" s="113"/>
      <c r="HA41" s="113"/>
      <c r="HB41" s="113"/>
      <c r="HC41" s="113"/>
      <c r="HD41" s="113"/>
      <c r="HE41" s="113"/>
      <c r="HF41" s="113"/>
      <c r="HG41" s="113"/>
      <c r="HH41" s="113"/>
      <c r="HI41" s="113"/>
      <c r="HJ41" s="113"/>
      <c r="HK41" s="113"/>
      <c r="HL41" s="113"/>
      <c r="HM41" s="113"/>
      <c r="HN41" s="113"/>
      <c r="HO41" s="113"/>
      <c r="HP41" s="113"/>
      <c r="HQ41" s="113"/>
      <c r="HR41" s="113"/>
      <c r="HS41" s="113"/>
      <c r="HT41" s="113"/>
      <c r="HU41" s="113"/>
      <c r="HV41" s="113"/>
      <c r="HW41" s="113"/>
      <c r="HX41" s="113"/>
      <c r="HY41" s="113"/>
      <c r="HZ41" s="113"/>
      <c r="IA41" s="113"/>
      <c r="IB41" s="113"/>
      <c r="IC41" s="113"/>
      <c r="ID41" s="113"/>
      <c r="IE41" s="113"/>
      <c r="IF41" s="113"/>
      <c r="IG41" s="113"/>
      <c r="IH41" s="113"/>
      <c r="II41" s="113"/>
      <c r="IJ41" s="113"/>
      <c r="IK41" s="113"/>
      <c r="IL41" s="113"/>
      <c r="IM41" s="113"/>
      <c r="IN41" s="113"/>
      <c r="IO41" s="113"/>
      <c r="IP41" s="113"/>
      <c r="IQ41" s="113"/>
      <c r="IR41" s="113"/>
      <c r="IS41" s="113"/>
      <c r="IT41" s="113"/>
      <c r="IU41" s="113"/>
      <c r="IV41" s="113"/>
      <c r="IW41" s="113"/>
    </row>
    <row r="42" spans="1:257" s="1139" customFormat="1" ht="15.75" x14ac:dyDescent="0.2">
      <c r="A42" s="1376">
        <v>33</v>
      </c>
      <c r="B42" s="1377" t="s">
        <v>916</v>
      </c>
      <c r="C42" s="1378" t="s">
        <v>266</v>
      </c>
      <c r="D42" s="1379">
        <v>9</v>
      </c>
      <c r="E42" s="1380">
        <v>0</v>
      </c>
      <c r="F42" s="1381">
        <v>9</v>
      </c>
      <c r="G42" s="1382">
        <v>0</v>
      </c>
      <c r="H42" s="1383">
        <v>9</v>
      </c>
      <c r="I42" s="1384">
        <v>0</v>
      </c>
      <c r="J42" s="1385">
        <v>9</v>
      </c>
      <c r="K42" s="1386">
        <v>0</v>
      </c>
      <c r="L42" s="950">
        <v>5</v>
      </c>
      <c r="M42" s="951">
        <v>661</v>
      </c>
      <c r="N42" s="952">
        <v>6</v>
      </c>
      <c r="O42" s="1387">
        <v>2888</v>
      </c>
      <c r="P42" s="950">
        <v>7</v>
      </c>
      <c r="Q42" s="951">
        <v>755</v>
      </c>
      <c r="R42" s="952">
        <v>5</v>
      </c>
      <c r="S42" s="1387">
        <v>2125</v>
      </c>
      <c r="T42" s="633">
        <v>59</v>
      </c>
      <c r="U42" s="634">
        <v>6429</v>
      </c>
      <c r="V42" s="1376">
        <v>33</v>
      </c>
      <c r="W42" s="35"/>
      <c r="X42" s="35"/>
      <c r="Y42" s="35"/>
      <c r="Z42" s="36"/>
      <c r="AA42" s="35"/>
      <c r="AB42" s="35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  <c r="BX42" s="113"/>
      <c r="BY42" s="113"/>
      <c r="BZ42" s="113"/>
      <c r="CA42" s="113"/>
      <c r="CB42" s="113"/>
      <c r="CC42" s="113"/>
      <c r="CD42" s="113"/>
      <c r="CE42" s="113"/>
      <c r="CF42" s="113"/>
      <c r="CG42" s="113"/>
      <c r="CH42" s="113"/>
      <c r="CI42" s="113"/>
      <c r="CJ42" s="113"/>
      <c r="CK42" s="113"/>
      <c r="CL42" s="113"/>
      <c r="CM42" s="113"/>
      <c r="CN42" s="113"/>
      <c r="CO42" s="113"/>
      <c r="CP42" s="113"/>
      <c r="CQ42" s="113"/>
      <c r="CR42" s="113"/>
      <c r="CS42" s="113"/>
      <c r="CT42" s="113"/>
      <c r="CU42" s="113"/>
      <c r="CV42" s="113"/>
      <c r="CW42" s="113"/>
      <c r="CX42" s="113"/>
      <c r="CY42" s="113"/>
      <c r="CZ42" s="113"/>
      <c r="DA42" s="113"/>
      <c r="DB42" s="113"/>
      <c r="DC42" s="113"/>
      <c r="DD42" s="113"/>
      <c r="DE42" s="113"/>
      <c r="DF42" s="113"/>
      <c r="DG42" s="113"/>
      <c r="DH42" s="113"/>
      <c r="DI42" s="113"/>
      <c r="DJ42" s="113"/>
      <c r="DK42" s="113"/>
      <c r="DL42" s="113"/>
      <c r="DM42" s="113"/>
      <c r="DN42" s="113"/>
      <c r="DO42" s="113"/>
      <c r="DP42" s="113"/>
      <c r="DQ42" s="113"/>
      <c r="DR42" s="113"/>
      <c r="DS42" s="113"/>
      <c r="DT42" s="113"/>
      <c r="DU42" s="113"/>
      <c r="DV42" s="113"/>
      <c r="DW42" s="113"/>
      <c r="DX42" s="113"/>
      <c r="DY42" s="113"/>
      <c r="DZ42" s="113"/>
      <c r="EA42" s="113"/>
      <c r="EB42" s="113"/>
      <c r="EC42" s="113"/>
      <c r="ED42" s="113"/>
      <c r="EE42" s="113"/>
      <c r="EF42" s="113"/>
      <c r="EG42" s="113"/>
      <c r="EH42" s="113"/>
      <c r="EI42" s="113"/>
      <c r="EJ42" s="113"/>
      <c r="EK42" s="113"/>
      <c r="EL42" s="113"/>
      <c r="EM42" s="113"/>
      <c r="EN42" s="113"/>
      <c r="EO42" s="113"/>
      <c r="EP42" s="113"/>
      <c r="EQ42" s="113"/>
      <c r="ER42" s="113"/>
      <c r="ES42" s="113"/>
      <c r="ET42" s="113"/>
      <c r="EU42" s="113"/>
      <c r="EV42" s="113"/>
      <c r="EW42" s="113"/>
      <c r="EX42" s="113"/>
      <c r="EY42" s="113"/>
      <c r="EZ42" s="113"/>
      <c r="FA42" s="113"/>
      <c r="FB42" s="113"/>
      <c r="FC42" s="113"/>
      <c r="FD42" s="113"/>
      <c r="FE42" s="113"/>
      <c r="FF42" s="113"/>
      <c r="FG42" s="113"/>
      <c r="FH42" s="113"/>
      <c r="FI42" s="113"/>
      <c r="FJ42" s="113"/>
      <c r="FK42" s="113"/>
      <c r="FL42" s="113"/>
      <c r="FM42" s="113"/>
      <c r="FN42" s="113"/>
      <c r="FO42" s="113"/>
      <c r="FP42" s="113"/>
      <c r="FQ42" s="113"/>
      <c r="FR42" s="113"/>
      <c r="FS42" s="113"/>
      <c r="FT42" s="113"/>
      <c r="FU42" s="113"/>
      <c r="FV42" s="113"/>
      <c r="FW42" s="113"/>
      <c r="FX42" s="113"/>
      <c r="FY42" s="113"/>
      <c r="FZ42" s="113"/>
      <c r="GA42" s="113"/>
      <c r="GB42" s="113"/>
      <c r="GC42" s="113"/>
      <c r="GD42" s="113"/>
      <c r="GE42" s="113"/>
      <c r="GF42" s="113"/>
      <c r="GG42" s="113"/>
      <c r="GH42" s="113"/>
      <c r="GI42" s="113"/>
      <c r="GJ42" s="113"/>
      <c r="GK42" s="113"/>
      <c r="GL42" s="113"/>
      <c r="GM42" s="113"/>
      <c r="GN42" s="113"/>
      <c r="GO42" s="113"/>
      <c r="GP42" s="113"/>
      <c r="GQ42" s="113"/>
      <c r="GR42" s="113"/>
      <c r="GS42" s="113"/>
      <c r="GT42" s="113"/>
      <c r="GU42" s="113"/>
      <c r="GV42" s="113"/>
      <c r="GW42" s="113"/>
      <c r="GX42" s="113"/>
      <c r="GY42" s="113"/>
      <c r="GZ42" s="113"/>
      <c r="HA42" s="113"/>
      <c r="HB42" s="113"/>
      <c r="HC42" s="113"/>
      <c r="HD42" s="113"/>
      <c r="HE42" s="113"/>
      <c r="HF42" s="113"/>
      <c r="HG42" s="113"/>
      <c r="HH42" s="113"/>
      <c r="HI42" s="113"/>
      <c r="HJ42" s="113"/>
      <c r="HK42" s="113"/>
      <c r="HL42" s="113"/>
      <c r="HM42" s="113"/>
      <c r="HN42" s="113"/>
      <c r="HO42" s="113"/>
      <c r="HP42" s="113"/>
      <c r="HQ42" s="113"/>
      <c r="HR42" s="113"/>
      <c r="HS42" s="113"/>
      <c r="HT42" s="113"/>
      <c r="HU42" s="113"/>
      <c r="HV42" s="113"/>
      <c r="HW42" s="113"/>
      <c r="HX42" s="113"/>
      <c r="HY42" s="113"/>
      <c r="HZ42" s="113"/>
      <c r="IA42" s="113"/>
      <c r="IB42" s="113"/>
      <c r="IC42" s="113"/>
      <c r="ID42" s="113"/>
      <c r="IE42" s="113"/>
      <c r="IF42" s="113"/>
      <c r="IG42" s="113"/>
      <c r="IH42" s="113"/>
      <c r="II42" s="113"/>
      <c r="IJ42" s="113"/>
      <c r="IK42" s="113"/>
      <c r="IL42" s="113"/>
      <c r="IM42" s="113"/>
      <c r="IN42" s="113"/>
      <c r="IO42" s="113"/>
      <c r="IP42" s="113"/>
      <c r="IQ42" s="113"/>
      <c r="IR42" s="113"/>
      <c r="IS42" s="113"/>
      <c r="IT42" s="113"/>
      <c r="IU42" s="113"/>
      <c r="IV42" s="113"/>
      <c r="IW42" s="113"/>
    </row>
    <row r="43" spans="1:257" s="1139" customFormat="1" ht="15.75" x14ac:dyDescent="0.2">
      <c r="A43" s="1376">
        <v>34</v>
      </c>
      <c r="B43" s="1377" t="s">
        <v>353</v>
      </c>
      <c r="C43" s="1378" t="s">
        <v>266</v>
      </c>
      <c r="D43" s="1379">
        <v>8</v>
      </c>
      <c r="E43" s="1380">
        <v>661</v>
      </c>
      <c r="F43" s="1381">
        <v>8</v>
      </c>
      <c r="G43" s="1382">
        <v>583</v>
      </c>
      <c r="H43" s="1383">
        <v>9</v>
      </c>
      <c r="I43" s="1384">
        <v>0</v>
      </c>
      <c r="J43" s="1385">
        <v>9</v>
      </c>
      <c r="K43" s="1386">
        <v>0</v>
      </c>
      <c r="L43" s="950">
        <v>9</v>
      </c>
      <c r="M43" s="951">
        <v>0</v>
      </c>
      <c r="N43" s="952">
        <v>9</v>
      </c>
      <c r="O43" s="1387">
        <v>0</v>
      </c>
      <c r="P43" s="950">
        <v>1</v>
      </c>
      <c r="Q43" s="951">
        <v>3111</v>
      </c>
      <c r="R43" s="952">
        <v>8</v>
      </c>
      <c r="S43" s="1387">
        <v>324</v>
      </c>
      <c r="T43" s="633">
        <v>61</v>
      </c>
      <c r="U43" s="634">
        <v>4679</v>
      </c>
      <c r="V43" s="1376">
        <v>34</v>
      </c>
      <c r="W43" s="35"/>
      <c r="X43" s="35"/>
      <c r="Y43" s="35"/>
      <c r="Z43" s="36"/>
      <c r="AA43" s="35"/>
      <c r="AB43" s="35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113"/>
      <c r="BN43" s="113"/>
      <c r="BO43" s="113"/>
      <c r="BP43" s="113"/>
      <c r="BQ43" s="113"/>
      <c r="BR43" s="113"/>
      <c r="BS43" s="113"/>
      <c r="BT43" s="113"/>
      <c r="BU43" s="113"/>
      <c r="BV43" s="113"/>
      <c r="BW43" s="113"/>
      <c r="BX43" s="113"/>
      <c r="BY43" s="113"/>
      <c r="BZ43" s="113"/>
      <c r="CA43" s="113"/>
      <c r="CB43" s="113"/>
      <c r="CC43" s="113"/>
      <c r="CD43" s="113"/>
      <c r="CE43" s="113"/>
      <c r="CF43" s="113"/>
      <c r="CG43" s="113"/>
      <c r="CH43" s="113"/>
      <c r="CI43" s="113"/>
      <c r="CJ43" s="113"/>
      <c r="CK43" s="113"/>
      <c r="CL43" s="113"/>
      <c r="CM43" s="113"/>
      <c r="CN43" s="113"/>
      <c r="CO43" s="113"/>
      <c r="CP43" s="113"/>
      <c r="CQ43" s="113"/>
      <c r="CR43" s="113"/>
      <c r="CS43" s="113"/>
      <c r="CT43" s="113"/>
      <c r="CU43" s="113"/>
      <c r="CV43" s="113"/>
      <c r="CW43" s="113"/>
      <c r="CX43" s="113"/>
      <c r="CY43" s="113"/>
      <c r="CZ43" s="113"/>
      <c r="DA43" s="113"/>
      <c r="DB43" s="113"/>
      <c r="DC43" s="113"/>
      <c r="DD43" s="113"/>
      <c r="DE43" s="113"/>
      <c r="DF43" s="113"/>
      <c r="DG43" s="113"/>
      <c r="DH43" s="113"/>
      <c r="DI43" s="113"/>
      <c r="DJ43" s="113"/>
      <c r="DK43" s="113"/>
      <c r="DL43" s="113"/>
      <c r="DM43" s="113"/>
      <c r="DN43" s="113"/>
      <c r="DO43" s="113"/>
      <c r="DP43" s="113"/>
      <c r="DQ43" s="113"/>
      <c r="DR43" s="113"/>
      <c r="DS43" s="113"/>
      <c r="DT43" s="113"/>
      <c r="DU43" s="113"/>
      <c r="DV43" s="113"/>
      <c r="DW43" s="113"/>
      <c r="DX43" s="113"/>
      <c r="DY43" s="113"/>
      <c r="DZ43" s="113"/>
      <c r="EA43" s="113"/>
      <c r="EB43" s="113"/>
      <c r="EC43" s="113"/>
      <c r="ED43" s="113"/>
      <c r="EE43" s="113"/>
      <c r="EF43" s="113"/>
      <c r="EG43" s="113"/>
      <c r="EH43" s="113"/>
      <c r="EI43" s="113"/>
      <c r="EJ43" s="113"/>
      <c r="EK43" s="113"/>
      <c r="EL43" s="113"/>
      <c r="EM43" s="113"/>
      <c r="EN43" s="113"/>
      <c r="EO43" s="113"/>
      <c r="EP43" s="113"/>
      <c r="EQ43" s="113"/>
      <c r="ER43" s="113"/>
      <c r="ES43" s="113"/>
      <c r="ET43" s="113"/>
      <c r="EU43" s="113"/>
      <c r="EV43" s="113"/>
      <c r="EW43" s="113"/>
      <c r="EX43" s="113"/>
      <c r="EY43" s="113"/>
      <c r="EZ43" s="113"/>
      <c r="FA43" s="113"/>
      <c r="FB43" s="113"/>
      <c r="FC43" s="113"/>
      <c r="FD43" s="113"/>
      <c r="FE43" s="113"/>
      <c r="FF43" s="113"/>
      <c r="FG43" s="113"/>
      <c r="FH43" s="113"/>
      <c r="FI43" s="113"/>
      <c r="FJ43" s="113"/>
      <c r="FK43" s="113"/>
      <c r="FL43" s="113"/>
      <c r="FM43" s="113"/>
      <c r="FN43" s="113"/>
      <c r="FO43" s="113"/>
      <c r="FP43" s="113"/>
      <c r="FQ43" s="113"/>
      <c r="FR43" s="113"/>
      <c r="FS43" s="113"/>
      <c r="FT43" s="113"/>
      <c r="FU43" s="113"/>
      <c r="FV43" s="113"/>
      <c r="FW43" s="113"/>
      <c r="FX43" s="113"/>
      <c r="FY43" s="113"/>
      <c r="FZ43" s="113"/>
      <c r="GA43" s="113"/>
      <c r="GB43" s="113"/>
      <c r="GC43" s="113"/>
      <c r="GD43" s="113"/>
      <c r="GE43" s="113"/>
      <c r="GF43" s="113"/>
      <c r="GG43" s="113"/>
      <c r="GH43" s="113"/>
      <c r="GI43" s="113"/>
      <c r="GJ43" s="113"/>
      <c r="GK43" s="113"/>
      <c r="GL43" s="113"/>
      <c r="GM43" s="113"/>
      <c r="GN43" s="113"/>
      <c r="GO43" s="113"/>
      <c r="GP43" s="113"/>
      <c r="GQ43" s="113"/>
      <c r="GR43" s="113"/>
      <c r="GS43" s="113"/>
      <c r="GT43" s="113"/>
      <c r="GU43" s="113"/>
      <c r="GV43" s="113"/>
      <c r="GW43" s="113"/>
      <c r="GX43" s="113"/>
      <c r="GY43" s="113"/>
      <c r="GZ43" s="113"/>
      <c r="HA43" s="113"/>
      <c r="HB43" s="113"/>
      <c r="HC43" s="113"/>
      <c r="HD43" s="113"/>
      <c r="HE43" s="113"/>
      <c r="HF43" s="113"/>
      <c r="HG43" s="113"/>
      <c r="HH43" s="113"/>
      <c r="HI43" s="113"/>
      <c r="HJ43" s="113"/>
      <c r="HK43" s="113"/>
      <c r="HL43" s="113"/>
      <c r="HM43" s="113"/>
      <c r="HN43" s="113"/>
      <c r="HO43" s="113"/>
      <c r="HP43" s="113"/>
      <c r="HQ43" s="113"/>
      <c r="HR43" s="113"/>
      <c r="HS43" s="113"/>
      <c r="HT43" s="113"/>
      <c r="HU43" s="113"/>
      <c r="HV43" s="113"/>
      <c r="HW43" s="113"/>
      <c r="HX43" s="113"/>
      <c r="HY43" s="113"/>
      <c r="HZ43" s="113"/>
      <c r="IA43" s="113"/>
      <c r="IB43" s="113"/>
      <c r="IC43" s="113"/>
      <c r="ID43" s="113"/>
      <c r="IE43" s="113"/>
      <c r="IF43" s="113"/>
      <c r="IG43" s="113"/>
      <c r="IH43" s="113"/>
      <c r="II43" s="113"/>
      <c r="IJ43" s="113"/>
      <c r="IK43" s="113"/>
      <c r="IL43" s="113"/>
      <c r="IM43" s="113"/>
      <c r="IN43" s="113"/>
      <c r="IO43" s="113"/>
      <c r="IP43" s="113"/>
      <c r="IQ43" s="113"/>
      <c r="IR43" s="113"/>
      <c r="IS43" s="113"/>
      <c r="IT43" s="113"/>
      <c r="IU43" s="113"/>
      <c r="IV43" s="113"/>
      <c r="IW43" s="113"/>
    </row>
    <row r="44" spans="1:257" s="1139" customFormat="1" ht="15.75" x14ac:dyDescent="0.2">
      <c r="A44" s="1376">
        <v>35</v>
      </c>
      <c r="B44" s="1377" t="s">
        <v>917</v>
      </c>
      <c r="C44" s="1378" t="s">
        <v>123</v>
      </c>
      <c r="D44" s="1379">
        <v>9</v>
      </c>
      <c r="E44" s="1380">
        <v>0</v>
      </c>
      <c r="F44" s="1381">
        <v>9</v>
      </c>
      <c r="G44" s="1382">
        <v>0</v>
      </c>
      <c r="H44" s="1383">
        <v>9</v>
      </c>
      <c r="I44" s="1384">
        <v>0</v>
      </c>
      <c r="J44" s="1385">
        <v>9</v>
      </c>
      <c r="K44" s="1386">
        <v>0</v>
      </c>
      <c r="L44" s="950">
        <v>3</v>
      </c>
      <c r="M44" s="951">
        <v>2349</v>
      </c>
      <c r="N44" s="952">
        <v>9</v>
      </c>
      <c r="O44" s="1387">
        <v>0</v>
      </c>
      <c r="P44" s="950">
        <v>9</v>
      </c>
      <c r="Q44" s="951">
        <v>0</v>
      </c>
      <c r="R44" s="952">
        <v>9</v>
      </c>
      <c r="S44" s="1387">
        <v>0</v>
      </c>
      <c r="T44" s="633">
        <v>66</v>
      </c>
      <c r="U44" s="634">
        <v>2349</v>
      </c>
      <c r="V44" s="1376">
        <v>35</v>
      </c>
      <c r="W44" s="35"/>
      <c r="X44" s="35"/>
      <c r="Y44" s="35"/>
      <c r="Z44" s="36"/>
      <c r="AA44" s="35"/>
      <c r="AB44" s="35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  <c r="BX44" s="113"/>
      <c r="BY44" s="113"/>
      <c r="BZ44" s="113"/>
      <c r="CA44" s="113"/>
      <c r="CB44" s="113"/>
      <c r="CC44" s="113"/>
      <c r="CD44" s="113"/>
      <c r="CE44" s="113"/>
      <c r="CF44" s="113"/>
      <c r="CG44" s="113"/>
      <c r="CH44" s="113"/>
      <c r="CI44" s="113"/>
      <c r="CJ44" s="113"/>
      <c r="CK44" s="113"/>
      <c r="CL44" s="113"/>
      <c r="CM44" s="113"/>
      <c r="CN44" s="113"/>
      <c r="CO44" s="113"/>
      <c r="CP44" s="113"/>
      <c r="CQ44" s="113"/>
      <c r="CR44" s="113"/>
      <c r="CS44" s="113"/>
      <c r="CT44" s="113"/>
      <c r="CU44" s="113"/>
      <c r="CV44" s="113"/>
      <c r="CW44" s="113"/>
      <c r="CX44" s="113"/>
      <c r="CY44" s="113"/>
      <c r="CZ44" s="113"/>
      <c r="DA44" s="113"/>
      <c r="DB44" s="113"/>
      <c r="DC44" s="113"/>
      <c r="DD44" s="113"/>
      <c r="DE44" s="113"/>
      <c r="DF44" s="113"/>
      <c r="DG44" s="113"/>
      <c r="DH44" s="113"/>
      <c r="DI44" s="113"/>
      <c r="DJ44" s="113"/>
      <c r="DK44" s="113"/>
      <c r="DL44" s="113"/>
      <c r="DM44" s="113"/>
      <c r="DN44" s="113"/>
      <c r="DO44" s="113"/>
      <c r="DP44" s="113"/>
      <c r="DQ44" s="113"/>
      <c r="DR44" s="113"/>
      <c r="DS44" s="113"/>
      <c r="DT44" s="113"/>
      <c r="DU44" s="113"/>
      <c r="DV44" s="113"/>
      <c r="DW44" s="113"/>
      <c r="DX44" s="113"/>
      <c r="DY44" s="113"/>
      <c r="DZ44" s="113"/>
      <c r="EA44" s="113"/>
      <c r="EB44" s="113"/>
      <c r="EC44" s="113"/>
      <c r="ED44" s="113"/>
      <c r="EE44" s="113"/>
      <c r="EF44" s="113"/>
      <c r="EG44" s="113"/>
      <c r="EH44" s="113"/>
      <c r="EI44" s="113"/>
      <c r="EJ44" s="113"/>
      <c r="EK44" s="113"/>
      <c r="EL44" s="113"/>
      <c r="EM44" s="113"/>
      <c r="EN44" s="113"/>
      <c r="EO44" s="113"/>
      <c r="EP44" s="113"/>
      <c r="EQ44" s="113"/>
      <c r="ER44" s="113"/>
      <c r="ES44" s="113"/>
      <c r="ET44" s="113"/>
      <c r="EU44" s="113"/>
      <c r="EV44" s="113"/>
      <c r="EW44" s="113"/>
      <c r="EX44" s="113"/>
      <c r="EY44" s="113"/>
      <c r="EZ44" s="113"/>
      <c r="FA44" s="113"/>
      <c r="FB44" s="113"/>
      <c r="FC44" s="113"/>
      <c r="FD44" s="113"/>
      <c r="FE44" s="113"/>
      <c r="FF44" s="113"/>
      <c r="FG44" s="113"/>
      <c r="FH44" s="113"/>
      <c r="FI44" s="113"/>
      <c r="FJ44" s="113"/>
      <c r="FK44" s="113"/>
      <c r="FL44" s="113"/>
      <c r="FM44" s="113"/>
      <c r="FN44" s="113"/>
      <c r="FO44" s="113"/>
      <c r="FP44" s="113"/>
      <c r="FQ44" s="113"/>
      <c r="FR44" s="113"/>
      <c r="FS44" s="113"/>
      <c r="FT44" s="113"/>
      <c r="FU44" s="113"/>
      <c r="FV44" s="113"/>
      <c r="FW44" s="113"/>
      <c r="FX44" s="113"/>
      <c r="FY44" s="113"/>
      <c r="FZ44" s="113"/>
      <c r="GA44" s="113"/>
      <c r="GB44" s="113"/>
      <c r="GC44" s="113"/>
      <c r="GD44" s="113"/>
      <c r="GE44" s="113"/>
      <c r="GF44" s="113"/>
      <c r="GG44" s="113"/>
      <c r="GH44" s="113"/>
      <c r="GI44" s="113"/>
      <c r="GJ44" s="113"/>
      <c r="GK44" s="113"/>
      <c r="GL44" s="113"/>
      <c r="GM44" s="113"/>
      <c r="GN44" s="113"/>
      <c r="GO44" s="113"/>
      <c r="GP44" s="113"/>
      <c r="GQ44" s="113"/>
      <c r="GR44" s="113"/>
      <c r="GS44" s="113"/>
      <c r="GT44" s="113"/>
      <c r="GU44" s="113"/>
      <c r="GV44" s="113"/>
      <c r="GW44" s="113"/>
      <c r="GX44" s="113"/>
      <c r="GY44" s="113"/>
      <c r="GZ44" s="113"/>
      <c r="HA44" s="113"/>
      <c r="HB44" s="113"/>
      <c r="HC44" s="113"/>
      <c r="HD44" s="113"/>
      <c r="HE44" s="113"/>
      <c r="HF44" s="113"/>
      <c r="HG44" s="113"/>
      <c r="HH44" s="113"/>
      <c r="HI44" s="113"/>
      <c r="HJ44" s="113"/>
      <c r="HK44" s="113"/>
      <c r="HL44" s="113"/>
      <c r="HM44" s="113"/>
      <c r="HN44" s="113"/>
      <c r="HO44" s="113"/>
      <c r="HP44" s="113"/>
      <c r="HQ44" s="113"/>
      <c r="HR44" s="113"/>
      <c r="HS44" s="113"/>
      <c r="HT44" s="113"/>
      <c r="HU44" s="113"/>
      <c r="HV44" s="113"/>
      <c r="HW44" s="113"/>
      <c r="HX44" s="113"/>
      <c r="HY44" s="113"/>
      <c r="HZ44" s="113"/>
      <c r="IA44" s="113"/>
      <c r="IB44" s="113"/>
      <c r="IC44" s="113"/>
      <c r="ID44" s="113"/>
      <c r="IE44" s="113"/>
      <c r="IF44" s="113"/>
      <c r="IG44" s="113"/>
      <c r="IH44" s="113"/>
      <c r="II44" s="113"/>
      <c r="IJ44" s="113"/>
      <c r="IK44" s="113"/>
      <c r="IL44" s="113"/>
      <c r="IM44" s="113"/>
      <c r="IN44" s="113"/>
      <c r="IO44" s="113"/>
      <c r="IP44" s="113"/>
      <c r="IQ44" s="113"/>
      <c r="IR44" s="113"/>
      <c r="IS44" s="113"/>
      <c r="IT44" s="113"/>
      <c r="IU44" s="113"/>
      <c r="IV44" s="113"/>
      <c r="IW44" s="113"/>
    </row>
    <row r="45" spans="1:257" ht="16.5" thickBot="1" x14ac:dyDescent="0.25">
      <c r="A45" s="638">
        <v>36</v>
      </c>
      <c r="B45" s="639" t="s">
        <v>940</v>
      </c>
      <c r="C45" s="640" t="s">
        <v>123</v>
      </c>
      <c r="D45" s="609">
        <v>9</v>
      </c>
      <c r="E45" s="641">
        <v>0</v>
      </c>
      <c r="F45" s="607">
        <v>9</v>
      </c>
      <c r="G45" s="642">
        <v>0</v>
      </c>
      <c r="H45" s="643">
        <v>9</v>
      </c>
      <c r="I45" s="644">
        <v>0</v>
      </c>
      <c r="J45" s="645">
        <v>9</v>
      </c>
      <c r="K45" s="646">
        <v>0</v>
      </c>
      <c r="L45" s="547">
        <v>9</v>
      </c>
      <c r="M45" s="548">
        <v>0</v>
      </c>
      <c r="N45" s="611">
        <v>9</v>
      </c>
      <c r="O45" s="612">
        <v>0</v>
      </c>
      <c r="P45" s="547">
        <v>9</v>
      </c>
      <c r="Q45" s="548">
        <v>0</v>
      </c>
      <c r="R45" s="611">
        <v>9</v>
      </c>
      <c r="S45" s="612">
        <v>0</v>
      </c>
      <c r="T45" s="647">
        <v>72</v>
      </c>
      <c r="U45" s="648">
        <v>0</v>
      </c>
      <c r="V45" s="638">
        <v>36</v>
      </c>
      <c r="W45" s="35" t="str">
        <f>IF(ISNUMBER(#REF!)=TRUE(),1,"")</f>
        <v/>
      </c>
      <c r="X45" s="35" t="str">
        <f>IF(ISNUMBER(#REF!)=TRUE(),#REF!,"")</f>
        <v/>
      </c>
      <c r="Y45" s="35" t="str">
        <f>IF(ISNUMBER(#REF!)=TRUE(),#REF!,"")</f>
        <v/>
      </c>
      <c r="Z45" s="36" t="e">
        <f>MAX(#REF!,#REF!,#REF!,#REF!,#REF!,#REF!,#REF!,#REF!)</f>
        <v>#REF!</v>
      </c>
      <c r="AA45" s="35" t="str">
        <f t="shared" si="10"/>
        <v/>
      </c>
      <c r="AB45" s="35" t="str">
        <f t="shared" ref="AB45:AB77" si="11">IF(ISNUMBER(AA45)=TRUE(),RANK(AA45,$AA$10:$AA$77,1),"")</f>
        <v/>
      </c>
    </row>
    <row r="46" spans="1:257" ht="16.5" x14ac:dyDescent="0.2">
      <c r="A46" s="23"/>
      <c r="B46" s="637"/>
      <c r="C46" s="354"/>
      <c r="D46" s="350"/>
      <c r="E46" s="352"/>
      <c r="F46" s="61"/>
      <c r="G46" s="62"/>
      <c r="H46" s="63"/>
      <c r="I46" s="64"/>
      <c r="J46" s="61"/>
      <c r="K46" s="65"/>
      <c r="L46" s="350"/>
      <c r="M46" s="352"/>
      <c r="N46" s="353"/>
      <c r="O46" s="349"/>
      <c r="P46" s="350"/>
      <c r="Q46" s="352"/>
      <c r="R46" s="353"/>
      <c r="S46" s="349"/>
      <c r="T46" s="635" t="str">
        <f t="shared" ref="T46:T54" si="12">IF(ISNUMBER(D46)=TRUE(),SUM(D46,F46,H46,J46,L46,N46,P46,R46),"")</f>
        <v/>
      </c>
      <c r="U46" s="636" t="str">
        <f t="shared" ref="U46:U54" si="13">IF(ISNUMBER(E46)=TRUE(),SUM(E46,G46,I46,K46,M46,O46,Q46,S46),"")</f>
        <v/>
      </c>
      <c r="V46" s="70"/>
      <c r="W46" s="35">
        <f>IF(ISNUMBER(V30)=TRUE(),1,"")</f>
        <v>1</v>
      </c>
      <c r="X46" s="35">
        <f t="shared" ref="X46:Y49" si="14">IF(ISNUMBER(T30)=TRUE(),T30,"")</f>
        <v>44</v>
      </c>
      <c r="Y46" s="35">
        <f t="shared" si="14"/>
        <v>14296</v>
      </c>
      <c r="Z46" s="36">
        <f>MAX(E30,G30,I30,K30,M30,O30,Q30,S30)</f>
        <v>4723</v>
      </c>
      <c r="AA46" s="35">
        <f t="shared" si="10"/>
        <v>43.857035276999994</v>
      </c>
      <c r="AB46" s="35">
        <f t="shared" si="11"/>
        <v>21</v>
      </c>
    </row>
    <row r="47" spans="1:257" ht="16.5" x14ac:dyDescent="0.2">
      <c r="A47" s="24"/>
      <c r="B47" s="60"/>
      <c r="C47" s="354"/>
      <c r="D47" s="350"/>
      <c r="E47" s="352"/>
      <c r="F47" s="61"/>
      <c r="G47" s="62"/>
      <c r="H47" s="63"/>
      <c r="I47" s="64"/>
      <c r="J47" s="61"/>
      <c r="K47" s="65"/>
      <c r="L47" s="350"/>
      <c r="M47" s="352"/>
      <c r="N47" s="353"/>
      <c r="O47" s="349"/>
      <c r="P47" s="350"/>
      <c r="Q47" s="352"/>
      <c r="R47" s="353"/>
      <c r="S47" s="349"/>
      <c r="T47" s="635" t="str">
        <f t="shared" si="12"/>
        <v/>
      </c>
      <c r="U47" s="636" t="str">
        <f t="shared" si="13"/>
        <v/>
      </c>
      <c r="V47" s="70"/>
      <c r="W47" s="35">
        <f>IF(ISNUMBER(V31)=TRUE(),1,"")</f>
        <v>1</v>
      </c>
      <c r="X47" s="35">
        <f t="shared" si="14"/>
        <v>45</v>
      </c>
      <c r="Y47" s="35">
        <f t="shared" si="14"/>
        <v>19283</v>
      </c>
      <c r="Z47" s="36">
        <f>MAX(E31,G31,I31,K31,M31,O31,Q31,S31)</f>
        <v>5156</v>
      </c>
      <c r="AA47" s="35">
        <f t="shared" si="10"/>
        <v>44.807164843999999</v>
      </c>
      <c r="AB47" s="35">
        <f t="shared" si="11"/>
        <v>22</v>
      </c>
    </row>
    <row r="48" spans="1:257" ht="16.5" x14ac:dyDescent="0.2">
      <c r="A48" s="24"/>
      <c r="B48" s="60"/>
      <c r="C48" s="354"/>
      <c r="D48" s="350"/>
      <c r="E48" s="352"/>
      <c r="F48" s="61"/>
      <c r="G48" s="62"/>
      <c r="H48" s="63"/>
      <c r="I48" s="64"/>
      <c r="J48" s="61"/>
      <c r="K48" s="65"/>
      <c r="L48" s="350"/>
      <c r="M48" s="352"/>
      <c r="N48" s="353"/>
      <c r="O48" s="349"/>
      <c r="P48" s="350"/>
      <c r="Q48" s="352"/>
      <c r="R48" s="353"/>
      <c r="S48" s="349"/>
      <c r="T48" s="635"/>
      <c r="U48" s="636"/>
      <c r="V48" s="70"/>
      <c r="W48" s="35">
        <f>IF(ISNUMBER(V32)=TRUE(),1,"")</f>
        <v>1</v>
      </c>
      <c r="X48" s="35">
        <f t="shared" si="14"/>
        <v>45</v>
      </c>
      <c r="Y48" s="35">
        <f t="shared" si="14"/>
        <v>11550</v>
      </c>
      <c r="Z48" s="36">
        <f>MAX(E32,G32,I32,K32,M32,O32,Q32,S32)</f>
        <v>3612</v>
      </c>
      <c r="AA48" s="35">
        <f t="shared" si="10"/>
        <v>44.884496388000002</v>
      </c>
      <c r="AB48" s="35">
        <f t="shared" si="11"/>
        <v>23</v>
      </c>
    </row>
    <row r="49" spans="1:28" ht="16.5" x14ac:dyDescent="0.2">
      <c r="A49" s="24"/>
      <c r="B49" s="60"/>
      <c r="C49" s="354"/>
      <c r="D49" s="350"/>
      <c r="E49" s="352"/>
      <c r="F49" s="61"/>
      <c r="G49" s="62"/>
      <c r="H49" s="63"/>
      <c r="I49" s="64"/>
      <c r="J49" s="61"/>
      <c r="K49" s="65"/>
      <c r="L49" s="350"/>
      <c r="M49" s="352"/>
      <c r="N49" s="353"/>
      <c r="O49" s="349"/>
      <c r="P49" s="350"/>
      <c r="Q49" s="352"/>
      <c r="R49" s="353"/>
      <c r="S49" s="349"/>
      <c r="T49" s="635" t="str">
        <f t="shared" si="12"/>
        <v/>
      </c>
      <c r="U49" s="636" t="str">
        <f t="shared" si="13"/>
        <v/>
      </c>
      <c r="V49" s="70"/>
      <c r="W49" s="35">
        <f>IF(ISNUMBER(V33)=TRUE(),1,"")</f>
        <v>1</v>
      </c>
      <c r="X49" s="35">
        <f t="shared" si="14"/>
        <v>46</v>
      </c>
      <c r="Y49" s="35">
        <f t="shared" si="14"/>
        <v>17512</v>
      </c>
      <c r="Z49" s="36">
        <f>MAX(E33,G33,I33,K33,M33,O33,Q33,S33)</f>
        <v>7593</v>
      </c>
      <c r="AA49" s="35">
        <f t="shared" si="10"/>
        <v>45.824872407000001</v>
      </c>
      <c r="AB49" s="35">
        <f t="shared" si="11"/>
        <v>24</v>
      </c>
    </row>
    <row r="50" spans="1:28" ht="16.5" x14ac:dyDescent="0.2">
      <c r="A50" s="24"/>
      <c r="B50" s="60"/>
      <c r="C50" s="354"/>
      <c r="D50" s="350"/>
      <c r="E50" s="352"/>
      <c r="F50" s="61"/>
      <c r="G50" s="62"/>
      <c r="H50" s="63"/>
      <c r="I50" s="64"/>
      <c r="J50" s="61"/>
      <c r="K50" s="65"/>
      <c r="L50" s="350"/>
      <c r="M50" s="352"/>
      <c r="N50" s="353"/>
      <c r="O50" s="349"/>
      <c r="P50" s="350"/>
      <c r="Q50" s="352"/>
      <c r="R50" s="353"/>
      <c r="S50" s="349"/>
      <c r="T50" s="635" t="str">
        <f t="shared" si="12"/>
        <v/>
      </c>
      <c r="U50" s="636" t="str">
        <f t="shared" si="13"/>
        <v/>
      </c>
      <c r="V50" s="70"/>
      <c r="W50" s="35" t="str">
        <f>IF(ISNUMBER(#REF!)=TRUE(),1,"")</f>
        <v/>
      </c>
      <c r="X50" s="35" t="str">
        <f>IF(ISNUMBER(#REF!)=TRUE(),#REF!,"")</f>
        <v/>
      </c>
      <c r="Y50" s="35" t="str">
        <f>IF(ISNUMBER(#REF!)=TRUE(),#REF!,"")</f>
        <v/>
      </c>
      <c r="Z50" s="36" t="e">
        <f>MAX(#REF!,#REF!,#REF!,#REF!,#REF!,#REF!,#REF!,#REF!)</f>
        <v>#REF!</v>
      </c>
      <c r="AA50" s="35" t="str">
        <f t="shared" si="10"/>
        <v/>
      </c>
      <c r="AB50" s="35" t="str">
        <f t="shared" si="11"/>
        <v/>
      </c>
    </row>
    <row r="51" spans="1:28" ht="16.5" x14ac:dyDescent="0.2">
      <c r="A51" s="24"/>
      <c r="B51" s="60"/>
      <c r="C51" s="354"/>
      <c r="D51" s="350"/>
      <c r="E51" s="352"/>
      <c r="F51" s="61"/>
      <c r="G51" s="62"/>
      <c r="H51" s="63"/>
      <c r="I51" s="64"/>
      <c r="J51" s="61"/>
      <c r="K51" s="65"/>
      <c r="L51" s="350"/>
      <c r="M51" s="352"/>
      <c r="N51" s="353"/>
      <c r="O51" s="349"/>
      <c r="P51" s="350"/>
      <c r="Q51" s="352"/>
      <c r="R51" s="353"/>
      <c r="S51" s="349"/>
      <c r="T51" s="635" t="str">
        <f t="shared" si="12"/>
        <v/>
      </c>
      <c r="U51" s="636" t="str">
        <f t="shared" si="13"/>
        <v/>
      </c>
      <c r="V51" s="70"/>
      <c r="W51" s="35" t="str">
        <f>IF(ISNUMBER(#REF!)=TRUE(),1,"")</f>
        <v/>
      </c>
      <c r="X51" s="35" t="str">
        <f>IF(ISNUMBER(#REF!)=TRUE(),#REF!,"")</f>
        <v/>
      </c>
      <c r="Y51" s="35" t="str">
        <f>IF(ISNUMBER(#REF!)=TRUE(),#REF!,"")</f>
        <v/>
      </c>
      <c r="Z51" s="36" t="e">
        <f>MAX(#REF!,#REF!,#REF!,#REF!,#REF!,#REF!,#REF!,#REF!)</f>
        <v>#REF!</v>
      </c>
      <c r="AA51" s="35" t="str">
        <f t="shared" si="10"/>
        <v/>
      </c>
      <c r="AB51" s="35" t="str">
        <f t="shared" si="11"/>
        <v/>
      </c>
    </row>
    <row r="52" spans="1:28" ht="16.5" x14ac:dyDescent="0.2">
      <c r="A52" s="24"/>
      <c r="B52" s="60"/>
      <c r="C52" s="354"/>
      <c r="D52" s="350"/>
      <c r="E52" s="352"/>
      <c r="F52" s="61"/>
      <c r="G52" s="62"/>
      <c r="H52" s="63"/>
      <c r="I52" s="64"/>
      <c r="J52" s="61"/>
      <c r="K52" s="65"/>
      <c r="L52" s="350"/>
      <c r="M52" s="352"/>
      <c r="N52" s="353"/>
      <c r="O52" s="349"/>
      <c r="P52" s="350"/>
      <c r="Q52" s="352"/>
      <c r="R52" s="353"/>
      <c r="S52" s="349"/>
      <c r="T52" s="635" t="str">
        <f t="shared" si="12"/>
        <v/>
      </c>
      <c r="U52" s="636" t="str">
        <f t="shared" si="13"/>
        <v/>
      </c>
      <c r="V52" s="70"/>
      <c r="W52" s="35">
        <f t="shared" ref="W52:W58" si="15">IF(ISNUMBER(V34)=TRUE(),1,"")</f>
        <v>1</v>
      </c>
      <c r="X52" s="35">
        <f t="shared" ref="X52:Y58" si="16">IF(ISNUMBER(T34)=TRUE(),T34,"")</f>
        <v>46</v>
      </c>
      <c r="Y52" s="35">
        <f t="shared" si="16"/>
        <v>13971</v>
      </c>
      <c r="Z52" s="36">
        <f t="shared" ref="Z52:Z58" si="17">MAX(E34,G34,I34,K34,M34,O34,Q34,S34)</f>
        <v>3894</v>
      </c>
      <c r="AA52" s="35">
        <f t="shared" si="10"/>
        <v>45.860286105999997</v>
      </c>
      <c r="AB52" s="35">
        <f t="shared" si="11"/>
        <v>25</v>
      </c>
    </row>
    <row r="53" spans="1:28" ht="16.5" x14ac:dyDescent="0.2">
      <c r="A53" s="24"/>
      <c r="B53" s="60"/>
      <c r="C53" s="354"/>
      <c r="D53" s="350"/>
      <c r="E53" s="352"/>
      <c r="F53" s="61"/>
      <c r="G53" s="62"/>
      <c r="H53" s="63"/>
      <c r="I53" s="64"/>
      <c r="J53" s="61"/>
      <c r="K53" s="65"/>
      <c r="L53" s="350"/>
      <c r="M53" s="352"/>
      <c r="N53" s="353"/>
      <c r="O53" s="349"/>
      <c r="P53" s="350"/>
      <c r="Q53" s="352"/>
      <c r="R53" s="353"/>
      <c r="S53" s="349"/>
      <c r="T53" s="635" t="str">
        <f t="shared" si="12"/>
        <v/>
      </c>
      <c r="U53" s="636" t="str">
        <f t="shared" si="13"/>
        <v/>
      </c>
      <c r="V53" s="70"/>
      <c r="W53" s="35">
        <f t="shared" si="15"/>
        <v>1</v>
      </c>
      <c r="X53" s="35">
        <f t="shared" si="16"/>
        <v>47</v>
      </c>
      <c r="Y53" s="35">
        <f t="shared" si="16"/>
        <v>13585</v>
      </c>
      <c r="Z53" s="36">
        <f t="shared" si="17"/>
        <v>3610</v>
      </c>
      <c r="AA53" s="35">
        <f t="shared" si="10"/>
        <v>46.864146390000002</v>
      </c>
      <c r="AB53" s="35">
        <f t="shared" si="11"/>
        <v>26</v>
      </c>
    </row>
    <row r="54" spans="1:28" ht="16.5" x14ac:dyDescent="0.2">
      <c r="A54" s="24"/>
      <c r="B54" s="60"/>
      <c r="C54" s="354"/>
      <c r="D54" s="350"/>
      <c r="E54" s="352"/>
      <c r="F54" s="61"/>
      <c r="G54" s="62"/>
      <c r="H54" s="63"/>
      <c r="I54" s="64"/>
      <c r="J54" s="61"/>
      <c r="K54" s="65"/>
      <c r="L54" s="350"/>
      <c r="M54" s="352"/>
      <c r="N54" s="353"/>
      <c r="O54" s="349"/>
      <c r="P54" s="350"/>
      <c r="Q54" s="352"/>
      <c r="R54" s="353"/>
      <c r="S54" s="349"/>
      <c r="T54" s="635" t="str">
        <f t="shared" si="12"/>
        <v/>
      </c>
      <c r="U54" s="636" t="str">
        <f t="shared" si="13"/>
        <v/>
      </c>
      <c r="V54" s="70"/>
      <c r="W54" s="35">
        <f t="shared" si="15"/>
        <v>1</v>
      </c>
      <c r="X54" s="35">
        <f t="shared" si="16"/>
        <v>47</v>
      </c>
      <c r="Y54" s="35">
        <f t="shared" si="16"/>
        <v>12386</v>
      </c>
      <c r="Z54" s="36">
        <f t="shared" si="17"/>
        <v>3620</v>
      </c>
      <c r="AA54" s="35">
        <f t="shared" si="10"/>
        <v>46.876136379999998</v>
      </c>
      <c r="AB54" s="35">
        <f t="shared" si="11"/>
        <v>27</v>
      </c>
    </row>
    <row r="55" spans="1:28" ht="16.5" x14ac:dyDescent="0.2">
      <c r="A55" s="24"/>
      <c r="B55" s="60"/>
      <c r="C55" s="354"/>
      <c r="D55" s="67"/>
      <c r="E55" s="39"/>
      <c r="F55" s="68"/>
      <c r="G55" s="38"/>
      <c r="H55" s="67"/>
      <c r="I55" s="39"/>
      <c r="J55" s="68"/>
      <c r="K55" s="38"/>
      <c r="L55" s="67"/>
      <c r="M55" s="39"/>
      <c r="N55" s="68"/>
      <c r="O55" s="38"/>
      <c r="P55" s="67"/>
      <c r="Q55" s="39"/>
      <c r="R55" s="68"/>
      <c r="S55" s="38"/>
      <c r="T55" s="66" t="str">
        <f t="shared" ref="T55:T63" si="18">IF(ISNUMBER(D55)=TRUE(),SUM(D55,F55,H55,J55,L55,N55,P55,R55),"")</f>
        <v/>
      </c>
      <c r="U55" s="32" t="str">
        <f t="shared" ref="U55:U63" si="19">IF(ISNUMBER(E55)=TRUE(),SUM(E55,G55,I55,K55,M55,O55,Q55,S55),"")</f>
        <v/>
      </c>
      <c r="V55" s="70" t="str">
        <f t="shared" ref="V55:V63" si="20">IF(ISNUMBER(AB69)=TRUE(),AB69,"")</f>
        <v/>
      </c>
      <c r="W55" s="35">
        <f t="shared" si="15"/>
        <v>1</v>
      </c>
      <c r="X55" s="35">
        <f t="shared" si="16"/>
        <v>48</v>
      </c>
      <c r="Y55" s="35">
        <f t="shared" si="16"/>
        <v>13794</v>
      </c>
      <c r="Z55" s="36">
        <f t="shared" si="17"/>
        <v>4899</v>
      </c>
      <c r="AA55" s="35">
        <f t="shared" si="10"/>
        <v>47.862055101000003</v>
      </c>
      <c r="AB55" s="35">
        <f t="shared" si="11"/>
        <v>28</v>
      </c>
    </row>
    <row r="56" spans="1:28" ht="16.5" x14ac:dyDescent="0.2">
      <c r="A56" s="31"/>
      <c r="B56" s="20"/>
      <c r="C56" s="69"/>
      <c r="D56" s="67"/>
      <c r="E56" s="39"/>
      <c r="F56" s="68"/>
      <c r="G56" s="38"/>
      <c r="H56" s="67"/>
      <c r="I56" s="39"/>
      <c r="J56" s="68"/>
      <c r="K56" s="38"/>
      <c r="L56" s="67"/>
      <c r="M56" s="39"/>
      <c r="N56" s="68"/>
      <c r="O56" s="38"/>
      <c r="P56" s="67"/>
      <c r="Q56" s="39"/>
      <c r="R56" s="68"/>
      <c r="S56" s="38"/>
      <c r="T56" s="66" t="str">
        <f t="shared" si="18"/>
        <v/>
      </c>
      <c r="U56" s="32" t="str">
        <f t="shared" si="19"/>
        <v/>
      </c>
      <c r="V56" s="70" t="str">
        <f t="shared" si="20"/>
        <v/>
      </c>
      <c r="W56" s="35">
        <f t="shared" si="15"/>
        <v>1</v>
      </c>
      <c r="X56" s="35">
        <f t="shared" si="16"/>
        <v>50</v>
      </c>
      <c r="Y56" s="35">
        <f t="shared" si="16"/>
        <v>17515</v>
      </c>
      <c r="Z56" s="36">
        <f t="shared" si="17"/>
        <v>6005</v>
      </c>
      <c r="AA56" s="35">
        <f t="shared" si="10"/>
        <v>49.824843994999995</v>
      </c>
      <c r="AB56" s="35">
        <f t="shared" si="11"/>
        <v>29</v>
      </c>
    </row>
    <row r="57" spans="1:28" ht="16.5" x14ac:dyDescent="0.2">
      <c r="A57" s="37"/>
      <c r="B57" s="20"/>
      <c r="C57" s="69"/>
      <c r="D57" s="67"/>
      <c r="E57" s="39"/>
      <c r="F57" s="68"/>
      <c r="G57" s="38"/>
      <c r="H57" s="67"/>
      <c r="I57" s="39"/>
      <c r="J57" s="68"/>
      <c r="K57" s="38"/>
      <c r="L57" s="67"/>
      <c r="M57" s="39"/>
      <c r="N57" s="68"/>
      <c r="O57" s="38"/>
      <c r="P57" s="67"/>
      <c r="Q57" s="39"/>
      <c r="R57" s="68"/>
      <c r="S57" s="38"/>
      <c r="T57" s="66" t="str">
        <f t="shared" si="18"/>
        <v/>
      </c>
      <c r="U57" s="32" t="str">
        <f t="shared" si="19"/>
        <v/>
      </c>
      <c r="V57" s="70" t="str">
        <f t="shared" si="20"/>
        <v/>
      </c>
      <c r="W57" s="35">
        <f t="shared" si="15"/>
        <v>1</v>
      </c>
      <c r="X57" s="35">
        <f t="shared" si="16"/>
        <v>55</v>
      </c>
      <c r="Y57" s="35">
        <f t="shared" si="16"/>
        <v>16465</v>
      </c>
      <c r="Z57" s="36">
        <f t="shared" si="17"/>
        <v>7196</v>
      </c>
      <c r="AA57" s="35">
        <f t="shared" si="10"/>
        <v>54.835342804</v>
      </c>
      <c r="AB57" s="35">
        <f t="shared" si="11"/>
        <v>30</v>
      </c>
    </row>
    <row r="58" spans="1:28" ht="16.5" x14ac:dyDescent="0.2">
      <c r="A58" s="37"/>
      <c r="B58" s="20"/>
      <c r="C58" s="69"/>
      <c r="D58" s="67"/>
      <c r="E58" s="39"/>
      <c r="F58" s="68"/>
      <c r="G58" s="38"/>
      <c r="H58" s="67"/>
      <c r="I58" s="39"/>
      <c r="J58" s="68"/>
      <c r="K58" s="38"/>
      <c r="L58" s="67"/>
      <c r="M58" s="39"/>
      <c r="N58" s="68"/>
      <c r="O58" s="38"/>
      <c r="P58" s="67"/>
      <c r="Q58" s="39"/>
      <c r="R58" s="68"/>
      <c r="S58" s="38"/>
      <c r="T58" s="66" t="str">
        <f t="shared" si="18"/>
        <v/>
      </c>
      <c r="U58" s="32" t="str">
        <f t="shared" si="19"/>
        <v/>
      </c>
      <c r="V58" s="70" t="str">
        <f t="shared" si="20"/>
        <v/>
      </c>
      <c r="W58" s="35">
        <f t="shared" si="15"/>
        <v>1</v>
      </c>
      <c r="X58" s="35">
        <f t="shared" si="16"/>
        <v>56</v>
      </c>
      <c r="Y58" s="35">
        <f t="shared" si="16"/>
        <v>13008</v>
      </c>
      <c r="Z58" s="36">
        <f t="shared" si="17"/>
        <v>8189</v>
      </c>
      <c r="AA58" s="35">
        <f t="shared" si="10"/>
        <v>55.869911811000001</v>
      </c>
      <c r="AB58" s="35">
        <f t="shared" si="11"/>
        <v>31</v>
      </c>
    </row>
    <row r="59" spans="1:28" ht="16.5" x14ac:dyDescent="0.2">
      <c r="A59" s="31"/>
      <c r="B59" s="20"/>
      <c r="C59" s="69"/>
      <c r="D59" s="67"/>
      <c r="E59" s="39"/>
      <c r="F59" s="68"/>
      <c r="G59" s="38"/>
      <c r="H59" s="67"/>
      <c r="I59" s="39"/>
      <c r="J59" s="68"/>
      <c r="K59" s="38"/>
      <c r="L59" s="67"/>
      <c r="M59" s="39"/>
      <c r="N59" s="68"/>
      <c r="O59" s="38"/>
      <c r="P59" s="67"/>
      <c r="Q59" s="39"/>
      <c r="R59" s="68"/>
      <c r="S59" s="38"/>
      <c r="T59" s="66" t="str">
        <f t="shared" si="18"/>
        <v/>
      </c>
      <c r="U59" s="32" t="str">
        <f t="shared" si="19"/>
        <v/>
      </c>
      <c r="V59" s="70" t="str">
        <f t="shared" si="20"/>
        <v/>
      </c>
      <c r="W59" s="35">
        <f t="shared" ref="W59:W77" si="21">IF(ISNUMBER(V45)=TRUE(),1,"")</f>
        <v>1</v>
      </c>
      <c r="X59" s="35">
        <f t="shared" ref="X59:X77" si="22">IF(ISNUMBER(T45)=TRUE(),T45,"")</f>
        <v>72</v>
      </c>
      <c r="Y59" s="35">
        <f t="shared" ref="Y59:Y77" si="23">IF(ISNUMBER(U45)=TRUE(),U45,"")</f>
        <v>0</v>
      </c>
      <c r="Z59" s="36">
        <f t="shared" ref="Z59:Z77" si="24">MAX(E45,G45,I45,K45,M45,O45,Q45,S45)</f>
        <v>0</v>
      </c>
      <c r="AA59" s="35">
        <f t="shared" si="10"/>
        <v>72</v>
      </c>
      <c r="AB59" s="35">
        <f t="shared" si="11"/>
        <v>32</v>
      </c>
    </row>
    <row r="60" spans="1:28" ht="16.5" x14ac:dyDescent="0.2">
      <c r="A60" s="37"/>
      <c r="B60" s="20"/>
      <c r="C60" s="69"/>
      <c r="D60" s="67"/>
      <c r="E60" s="39"/>
      <c r="F60" s="68"/>
      <c r="G60" s="38"/>
      <c r="H60" s="67"/>
      <c r="I60" s="39"/>
      <c r="J60" s="68"/>
      <c r="K60" s="38"/>
      <c r="L60" s="67"/>
      <c r="M60" s="39"/>
      <c r="N60" s="68"/>
      <c r="O60" s="38"/>
      <c r="P60" s="67"/>
      <c r="Q60" s="39"/>
      <c r="R60" s="68"/>
      <c r="S60" s="38"/>
      <c r="T60" s="66" t="str">
        <f t="shared" si="18"/>
        <v/>
      </c>
      <c r="U60" s="32" t="str">
        <f t="shared" si="19"/>
        <v/>
      </c>
      <c r="V60" s="70" t="str">
        <f t="shared" si="20"/>
        <v/>
      </c>
      <c r="W60" s="35" t="str">
        <f t="shared" si="21"/>
        <v/>
      </c>
      <c r="X60" s="35" t="str">
        <f t="shared" si="22"/>
        <v/>
      </c>
      <c r="Y60" s="35" t="str">
        <f t="shared" si="23"/>
        <v/>
      </c>
      <c r="Z60" s="36">
        <f t="shared" si="24"/>
        <v>0</v>
      </c>
      <c r="AA60" s="35" t="str">
        <f t="shared" si="10"/>
        <v/>
      </c>
      <c r="AB60" s="35" t="str">
        <f t="shared" si="11"/>
        <v/>
      </c>
    </row>
    <row r="61" spans="1:28" ht="16.5" x14ac:dyDescent="0.2">
      <c r="A61" s="37"/>
      <c r="B61" s="20"/>
      <c r="C61" s="69"/>
      <c r="D61" s="67"/>
      <c r="E61" s="39"/>
      <c r="F61" s="68"/>
      <c r="G61" s="38"/>
      <c r="H61" s="67"/>
      <c r="I61" s="39"/>
      <c r="J61" s="68"/>
      <c r="K61" s="38"/>
      <c r="L61" s="67"/>
      <c r="M61" s="39"/>
      <c r="N61" s="68"/>
      <c r="O61" s="38"/>
      <c r="P61" s="67"/>
      <c r="Q61" s="39"/>
      <c r="R61" s="68"/>
      <c r="S61" s="38"/>
      <c r="T61" s="66" t="str">
        <f t="shared" si="18"/>
        <v/>
      </c>
      <c r="U61" s="32" t="str">
        <f t="shared" si="19"/>
        <v/>
      </c>
      <c r="V61" s="70" t="str">
        <f t="shared" si="20"/>
        <v/>
      </c>
      <c r="W61" s="35" t="str">
        <f t="shared" si="21"/>
        <v/>
      </c>
      <c r="X61" s="35" t="str">
        <f t="shared" si="22"/>
        <v/>
      </c>
      <c r="Y61" s="35" t="str">
        <f t="shared" si="23"/>
        <v/>
      </c>
      <c r="Z61" s="36">
        <f t="shared" si="24"/>
        <v>0</v>
      </c>
      <c r="AA61" s="35" t="str">
        <f t="shared" si="10"/>
        <v/>
      </c>
      <c r="AB61" s="35" t="str">
        <f t="shared" si="11"/>
        <v/>
      </c>
    </row>
    <row r="62" spans="1:28" ht="16.5" x14ac:dyDescent="0.2">
      <c r="A62" s="31"/>
      <c r="B62" s="20"/>
      <c r="C62" s="69"/>
      <c r="D62" s="67"/>
      <c r="E62" s="39"/>
      <c r="F62" s="68"/>
      <c r="G62" s="38"/>
      <c r="H62" s="67"/>
      <c r="I62" s="39"/>
      <c r="J62" s="68"/>
      <c r="K62" s="38"/>
      <c r="L62" s="67"/>
      <c r="M62" s="39"/>
      <c r="N62" s="68"/>
      <c r="O62" s="38"/>
      <c r="P62" s="67"/>
      <c r="Q62" s="39"/>
      <c r="R62" s="68"/>
      <c r="S62" s="38"/>
      <c r="T62" s="66" t="str">
        <f t="shared" si="18"/>
        <v/>
      </c>
      <c r="U62" s="32" t="str">
        <f t="shared" si="19"/>
        <v/>
      </c>
      <c r="V62" s="70" t="str">
        <f t="shared" si="20"/>
        <v/>
      </c>
      <c r="W62" s="35" t="str">
        <f t="shared" si="21"/>
        <v/>
      </c>
      <c r="X62" s="35" t="str">
        <f t="shared" si="22"/>
        <v/>
      </c>
      <c r="Y62" s="35" t="str">
        <f t="shared" si="23"/>
        <v/>
      </c>
      <c r="Z62" s="36">
        <f t="shared" si="24"/>
        <v>0</v>
      </c>
      <c r="AA62" s="35" t="str">
        <f t="shared" si="10"/>
        <v/>
      </c>
      <c r="AB62" s="35" t="str">
        <f t="shared" si="11"/>
        <v/>
      </c>
    </row>
    <row r="63" spans="1:28" ht="17.25" thickBot="1" x14ac:dyDescent="0.25">
      <c r="A63" s="40"/>
      <c r="B63" s="71"/>
      <c r="C63" s="72"/>
      <c r="D63" s="73"/>
      <c r="E63" s="42"/>
      <c r="F63" s="74"/>
      <c r="G63" s="41"/>
      <c r="H63" s="73"/>
      <c r="I63" s="42"/>
      <c r="J63" s="74"/>
      <c r="K63" s="41"/>
      <c r="L63" s="73"/>
      <c r="M63" s="42"/>
      <c r="N63" s="74"/>
      <c r="O63" s="41"/>
      <c r="P63" s="73"/>
      <c r="Q63" s="42"/>
      <c r="R63" s="74"/>
      <c r="S63" s="41"/>
      <c r="T63" s="75" t="str">
        <f t="shared" si="18"/>
        <v/>
      </c>
      <c r="U63" s="41" t="str">
        <f t="shared" si="19"/>
        <v/>
      </c>
      <c r="V63" s="76" t="str">
        <f t="shared" si="20"/>
        <v/>
      </c>
      <c r="W63" s="35" t="str">
        <f t="shared" si="21"/>
        <v/>
      </c>
      <c r="X63" s="35" t="str">
        <f t="shared" si="22"/>
        <v/>
      </c>
      <c r="Y63" s="35" t="str">
        <f t="shared" si="23"/>
        <v/>
      </c>
      <c r="Z63" s="36">
        <f t="shared" si="24"/>
        <v>0</v>
      </c>
      <c r="AA63" s="35" t="str">
        <f t="shared" si="10"/>
        <v/>
      </c>
      <c r="AB63" s="35" t="str">
        <f t="shared" si="11"/>
        <v/>
      </c>
    </row>
    <row r="64" spans="1:28" ht="15.75" thickTop="1" x14ac:dyDescent="0.2">
      <c r="W64" s="35" t="str">
        <f t="shared" si="21"/>
        <v/>
      </c>
      <c r="X64" s="35" t="str">
        <f t="shared" si="22"/>
        <v/>
      </c>
      <c r="Y64" s="35" t="str">
        <f t="shared" si="23"/>
        <v/>
      </c>
      <c r="Z64" s="36">
        <f t="shared" si="24"/>
        <v>0</v>
      </c>
      <c r="AA64" s="35" t="str">
        <f t="shared" si="10"/>
        <v/>
      </c>
      <c r="AB64" s="35" t="str">
        <f t="shared" si="11"/>
        <v/>
      </c>
    </row>
    <row r="65" spans="23:28" x14ac:dyDescent="0.2">
      <c r="W65" s="35" t="str">
        <f t="shared" si="21"/>
        <v/>
      </c>
      <c r="X65" s="35" t="str">
        <f t="shared" si="22"/>
        <v/>
      </c>
      <c r="Y65" s="35" t="str">
        <f t="shared" si="23"/>
        <v/>
      </c>
      <c r="Z65" s="36">
        <f t="shared" si="24"/>
        <v>0</v>
      </c>
      <c r="AA65" s="35" t="str">
        <f t="shared" si="10"/>
        <v/>
      </c>
      <c r="AB65" s="35" t="str">
        <f t="shared" si="11"/>
        <v/>
      </c>
    </row>
    <row r="66" spans="23:28" x14ac:dyDescent="0.2">
      <c r="W66" s="35" t="str">
        <f t="shared" si="21"/>
        <v/>
      </c>
      <c r="X66" s="35" t="str">
        <f t="shared" si="22"/>
        <v/>
      </c>
      <c r="Y66" s="35" t="str">
        <f t="shared" si="23"/>
        <v/>
      </c>
      <c r="Z66" s="36">
        <f t="shared" si="24"/>
        <v>0</v>
      </c>
      <c r="AA66" s="35" t="str">
        <f t="shared" si="10"/>
        <v/>
      </c>
      <c r="AB66" s="35" t="str">
        <f t="shared" si="11"/>
        <v/>
      </c>
    </row>
    <row r="67" spans="23:28" x14ac:dyDescent="0.2">
      <c r="W67" s="35" t="str">
        <f t="shared" si="21"/>
        <v/>
      </c>
      <c r="X67" s="35" t="str">
        <f t="shared" si="22"/>
        <v/>
      </c>
      <c r="Y67" s="35" t="str">
        <f t="shared" si="23"/>
        <v/>
      </c>
      <c r="Z67" s="36">
        <f t="shared" si="24"/>
        <v>0</v>
      </c>
      <c r="AA67" s="35" t="str">
        <f t="shared" si="10"/>
        <v/>
      </c>
      <c r="AB67" s="35" t="str">
        <f t="shared" si="11"/>
        <v/>
      </c>
    </row>
    <row r="68" spans="23:28" x14ac:dyDescent="0.2">
      <c r="W68" s="35" t="str">
        <f t="shared" si="21"/>
        <v/>
      </c>
      <c r="X68" s="35" t="str">
        <f t="shared" si="22"/>
        <v/>
      </c>
      <c r="Y68" s="35" t="str">
        <f t="shared" si="23"/>
        <v/>
      </c>
      <c r="Z68" s="36">
        <f t="shared" si="24"/>
        <v>0</v>
      </c>
      <c r="AA68" s="35" t="str">
        <f t="shared" si="10"/>
        <v/>
      </c>
      <c r="AB68" s="35" t="str">
        <f t="shared" si="11"/>
        <v/>
      </c>
    </row>
    <row r="69" spans="23:28" x14ac:dyDescent="0.2">
      <c r="W69" s="35" t="str">
        <f t="shared" si="21"/>
        <v/>
      </c>
      <c r="X69" s="35" t="str">
        <f t="shared" si="22"/>
        <v/>
      </c>
      <c r="Y69" s="35" t="str">
        <f t="shared" si="23"/>
        <v/>
      </c>
      <c r="Z69" s="36">
        <f t="shared" si="24"/>
        <v>0</v>
      </c>
      <c r="AA69" s="35" t="str">
        <f t="shared" si="10"/>
        <v/>
      </c>
      <c r="AB69" s="35" t="str">
        <f t="shared" si="11"/>
        <v/>
      </c>
    </row>
    <row r="70" spans="23:28" x14ac:dyDescent="0.2">
      <c r="W70" s="35" t="str">
        <f t="shared" si="21"/>
        <v/>
      </c>
      <c r="X70" s="35" t="str">
        <f t="shared" si="22"/>
        <v/>
      </c>
      <c r="Y70" s="35" t="str">
        <f t="shared" si="23"/>
        <v/>
      </c>
      <c r="Z70" s="36">
        <f t="shared" si="24"/>
        <v>0</v>
      </c>
      <c r="AA70" s="35" t="str">
        <f t="shared" si="10"/>
        <v/>
      </c>
      <c r="AB70" s="35" t="str">
        <f t="shared" si="11"/>
        <v/>
      </c>
    </row>
    <row r="71" spans="23:28" x14ac:dyDescent="0.2">
      <c r="W71" s="35" t="str">
        <f t="shared" si="21"/>
        <v/>
      </c>
      <c r="X71" s="35" t="str">
        <f t="shared" si="22"/>
        <v/>
      </c>
      <c r="Y71" s="35" t="str">
        <f t="shared" si="23"/>
        <v/>
      </c>
      <c r="Z71" s="36">
        <f t="shared" si="24"/>
        <v>0</v>
      </c>
      <c r="AA71" s="35" t="str">
        <f t="shared" si="10"/>
        <v/>
      </c>
      <c r="AB71" s="35" t="str">
        <f t="shared" si="11"/>
        <v/>
      </c>
    </row>
    <row r="72" spans="23:28" x14ac:dyDescent="0.2">
      <c r="W72" s="35" t="str">
        <f t="shared" si="21"/>
        <v/>
      </c>
      <c r="X72" s="35" t="str">
        <f t="shared" si="22"/>
        <v/>
      </c>
      <c r="Y72" s="35" t="str">
        <f t="shared" si="23"/>
        <v/>
      </c>
      <c r="Z72" s="36">
        <f t="shared" si="24"/>
        <v>0</v>
      </c>
      <c r="AA72" s="35" t="str">
        <f t="shared" si="10"/>
        <v/>
      </c>
      <c r="AB72" s="35" t="str">
        <f t="shared" si="11"/>
        <v/>
      </c>
    </row>
    <row r="73" spans="23:28" x14ac:dyDescent="0.2">
      <c r="W73" s="35" t="str">
        <f t="shared" si="21"/>
        <v/>
      </c>
      <c r="X73" s="35" t="str">
        <f t="shared" si="22"/>
        <v/>
      </c>
      <c r="Y73" s="35" t="str">
        <f t="shared" si="23"/>
        <v/>
      </c>
      <c r="Z73" s="36">
        <f t="shared" si="24"/>
        <v>0</v>
      </c>
      <c r="AA73" s="35" t="str">
        <f t="shared" ref="AA73:AA77" si="25">IF(ISNUMBER(X73)=TRUE(),X73-Y73/100000-Z73/1000000000,"")</f>
        <v/>
      </c>
      <c r="AB73" s="35" t="str">
        <f t="shared" si="11"/>
        <v/>
      </c>
    </row>
    <row r="74" spans="23:28" x14ac:dyDescent="0.2">
      <c r="W74" s="35" t="str">
        <f t="shared" si="21"/>
        <v/>
      </c>
      <c r="X74" s="35" t="str">
        <f t="shared" si="22"/>
        <v/>
      </c>
      <c r="Y74" s="35" t="str">
        <f t="shared" si="23"/>
        <v/>
      </c>
      <c r="Z74" s="36">
        <f t="shared" si="24"/>
        <v>0</v>
      </c>
      <c r="AA74" s="35" t="str">
        <f t="shared" si="25"/>
        <v/>
      </c>
      <c r="AB74" s="35" t="str">
        <f t="shared" si="11"/>
        <v/>
      </c>
    </row>
    <row r="75" spans="23:28" x14ac:dyDescent="0.2">
      <c r="W75" s="35" t="str">
        <f t="shared" si="21"/>
        <v/>
      </c>
      <c r="X75" s="35" t="str">
        <f t="shared" si="22"/>
        <v/>
      </c>
      <c r="Y75" s="35" t="str">
        <f t="shared" si="23"/>
        <v/>
      </c>
      <c r="Z75" s="36">
        <f t="shared" si="24"/>
        <v>0</v>
      </c>
      <c r="AA75" s="35" t="str">
        <f t="shared" si="25"/>
        <v/>
      </c>
      <c r="AB75" s="35" t="str">
        <f t="shared" si="11"/>
        <v/>
      </c>
    </row>
    <row r="76" spans="23:28" x14ac:dyDescent="0.2">
      <c r="W76" s="35" t="str">
        <f t="shared" si="21"/>
        <v/>
      </c>
      <c r="X76" s="35" t="str">
        <f t="shared" si="22"/>
        <v/>
      </c>
      <c r="Y76" s="35" t="str">
        <f t="shared" si="23"/>
        <v/>
      </c>
      <c r="Z76" s="36">
        <f t="shared" si="24"/>
        <v>0</v>
      </c>
      <c r="AA76" s="35" t="str">
        <f t="shared" si="25"/>
        <v/>
      </c>
      <c r="AB76" s="35" t="str">
        <f t="shared" si="11"/>
        <v/>
      </c>
    </row>
    <row r="77" spans="23:28" x14ac:dyDescent="0.2">
      <c r="W77" s="35" t="str">
        <f t="shared" si="21"/>
        <v/>
      </c>
      <c r="X77" s="35" t="str">
        <f t="shared" si="22"/>
        <v/>
      </c>
      <c r="Y77" s="35" t="str">
        <f t="shared" si="23"/>
        <v/>
      </c>
      <c r="Z77" s="36">
        <f t="shared" si="24"/>
        <v>0</v>
      </c>
      <c r="AA77" s="35" t="str">
        <f t="shared" si="25"/>
        <v/>
      </c>
      <c r="AB77" s="35" t="str">
        <f t="shared" si="11"/>
        <v/>
      </c>
    </row>
  </sheetData>
  <sortState xmlns:xlrd2="http://schemas.microsoft.com/office/spreadsheetml/2017/richdata2" ref="B10:U54">
    <sortCondition ref="T10:T54"/>
    <sortCondition descending="1" ref="U10:U54"/>
  </sortState>
  <mergeCells count="22">
    <mergeCell ref="L5:M5"/>
    <mergeCell ref="B1:C1"/>
    <mergeCell ref="B2:C2"/>
    <mergeCell ref="A5:A7"/>
    <mergeCell ref="B5:B7"/>
    <mergeCell ref="C5:C7"/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</mergeCells>
  <dataValidations count="2">
    <dataValidation type="custom" allowBlank="1" showInputMessage="1" showErrorMessage="1" errorTitle="Stani!" error="Polje sa formulom i nije dopušteno ništa mjenjati!" promptTitle="POZOR!" prompt="Polje sa formulom, ne upisuj ništa!" sqref="T46:T63" xr:uid="{00000000-0002-0000-0300-000003000000}">
      <formula1>IF(ISNUMBER(IZ60)=TRUE(),SUM(IZ60,JB60,JD60,JF60,JH60,JJ60,JL60,JN60),"")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10:T45" xr:uid="{D8CEDE8F-A033-442D-94EF-E6D0D3A8EBB9}">
      <formula1>IF(ISNUMBER(D10)=TRUE,SUM(D10,F10,H10,J10,L10,N10,P10,R10),"")</formula1>
    </dataValidation>
  </dataValidations>
  <printOptions horizontalCentered="1"/>
  <pageMargins left="0.78749999999999998" right="0.78749999999999998" top="2.9131944444444402" bottom="0.39374999999999999" header="2.9131944444444402" footer="0.23611111111111099"/>
  <pageSetup paperSize="9" firstPageNumber="0" fitToHeight="0" orientation="portrait" horizontalDpi="4294967293" verticalDpi="0" r:id="rId1"/>
  <headerFooter>
    <oddFooter>&amp;L&amp;YPojedinačni plasman lige&amp;R&amp;YStranica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6699"/>
    <pageSetUpPr fitToPage="1"/>
  </sheetPr>
  <dimension ref="A2:IW24"/>
  <sheetViews>
    <sheetView topLeftCell="A4" zoomScale="98" zoomScaleNormal="98" workbookViewId="0">
      <selection activeCell="AC8" sqref="AC8"/>
    </sheetView>
  </sheetViews>
  <sheetFormatPr defaultRowHeight="12.75" x14ac:dyDescent="0.2"/>
  <cols>
    <col min="1" max="1" width="4.5703125" style="149"/>
    <col min="2" max="2" width="17.140625" style="150"/>
    <col min="3" max="3" width="5.7109375" style="150"/>
    <col min="4" max="4" width="9.42578125" style="150"/>
    <col min="5" max="5" width="5.7109375" style="150"/>
    <col min="6" max="6" width="9.42578125" style="150"/>
    <col min="7" max="7" width="5.7109375" style="150"/>
    <col min="8" max="8" width="9.42578125" style="150"/>
    <col min="9" max="9" width="5.7109375" style="150"/>
    <col min="10" max="10" width="9.42578125" style="150"/>
    <col min="11" max="11" width="5.7109375" style="150"/>
    <col min="12" max="12" width="9.42578125" style="150"/>
    <col min="13" max="13" width="5.85546875" style="150"/>
    <col min="14" max="14" width="9.42578125" style="150"/>
    <col min="15" max="15" width="5.7109375" style="150"/>
    <col min="16" max="16" width="9.42578125" style="150"/>
    <col min="17" max="17" width="5.7109375" style="150"/>
    <col min="18" max="18" width="9.42578125" style="150"/>
    <col min="19" max="19" width="6.28515625" style="150"/>
    <col min="20" max="20" width="11" style="150"/>
    <col min="21" max="21" width="10" style="150"/>
    <col min="22" max="22" width="9.140625" style="150"/>
    <col min="23" max="27" width="0" style="150" hidden="1"/>
    <col min="28" max="257" width="9.140625" style="150"/>
    <col min="258" max="16384" width="9.140625" style="151"/>
  </cols>
  <sheetData>
    <row r="2" spans="1:27" x14ac:dyDescent="0.2"/>
    <row r="4" spans="1:27" ht="20.25" x14ac:dyDescent="0.3">
      <c r="C4" s="152" t="s">
        <v>0</v>
      </c>
      <c r="D4" s="153"/>
      <c r="G4" s="679"/>
      <c r="H4" s="679"/>
      <c r="I4" s="679"/>
      <c r="J4" s="679"/>
      <c r="K4" s="680" t="s">
        <v>1</v>
      </c>
      <c r="L4" s="679"/>
      <c r="M4" s="679"/>
      <c r="N4" s="679"/>
    </row>
    <row r="5" spans="1:27" ht="20.25" x14ac:dyDescent="0.3">
      <c r="C5" s="154" t="s">
        <v>2</v>
      </c>
      <c r="G5" s="679"/>
      <c r="H5" s="679"/>
      <c r="I5" s="679"/>
      <c r="J5" s="679"/>
      <c r="K5" s="681" t="s">
        <v>280</v>
      </c>
      <c r="L5" s="679"/>
      <c r="M5" s="679"/>
      <c r="N5" s="679"/>
    </row>
    <row r="6" spans="1:27" ht="20.25" x14ac:dyDescent="0.3">
      <c r="G6" s="679"/>
      <c r="H6" s="679"/>
      <c r="I6" s="679"/>
      <c r="J6" s="679"/>
      <c r="K6" s="682" t="s">
        <v>3</v>
      </c>
      <c r="L6" s="679"/>
      <c r="M6" s="679"/>
      <c r="N6" s="679"/>
    </row>
    <row r="7" spans="1:27" ht="13.5" thickBot="1" x14ac:dyDescent="0.25"/>
    <row r="8" spans="1:27" s="150" customFormat="1" ht="18" customHeight="1" thickBot="1" x14ac:dyDescent="0.25">
      <c r="A8" s="1534" t="s">
        <v>4</v>
      </c>
      <c r="B8" s="1536" t="s">
        <v>5</v>
      </c>
      <c r="C8" s="1532" t="s">
        <v>6</v>
      </c>
      <c r="D8" s="1532"/>
      <c r="E8" s="1531" t="s">
        <v>7</v>
      </c>
      <c r="F8" s="1531"/>
      <c r="G8" s="1532" t="s">
        <v>8</v>
      </c>
      <c r="H8" s="1532"/>
      <c r="I8" s="1531" t="s">
        <v>9</v>
      </c>
      <c r="J8" s="1531"/>
      <c r="K8" s="1532" t="s">
        <v>10</v>
      </c>
      <c r="L8" s="1532"/>
      <c r="M8" s="1531" t="s">
        <v>11</v>
      </c>
      <c r="N8" s="1531"/>
      <c r="O8" s="1532" t="s">
        <v>12</v>
      </c>
      <c r="P8" s="1532"/>
      <c r="Q8" s="1533" t="s">
        <v>13</v>
      </c>
      <c r="R8" s="1533"/>
      <c r="S8" s="1526" t="s">
        <v>18</v>
      </c>
      <c r="T8" s="1526"/>
      <c r="U8" s="1527"/>
    </row>
    <row r="9" spans="1:27" s="150" customFormat="1" ht="27.75" customHeight="1" thickTop="1" thickBot="1" x14ac:dyDescent="0.25">
      <c r="A9" s="1535"/>
      <c r="B9" s="1537"/>
      <c r="C9" s="1511" t="s">
        <v>274</v>
      </c>
      <c r="D9" s="1530"/>
      <c r="E9" s="1511" t="s">
        <v>275</v>
      </c>
      <c r="F9" s="1530"/>
      <c r="G9" s="1511" t="s">
        <v>264</v>
      </c>
      <c r="H9" s="1530"/>
      <c r="I9" s="1511" t="s">
        <v>265</v>
      </c>
      <c r="J9" s="1530"/>
      <c r="K9" s="1511" t="s">
        <v>276</v>
      </c>
      <c r="L9" s="1530"/>
      <c r="M9" s="1511" t="s">
        <v>277</v>
      </c>
      <c r="N9" s="1530"/>
      <c r="O9" s="1511" t="s">
        <v>278</v>
      </c>
      <c r="P9" s="1530"/>
      <c r="Q9" s="1511" t="s">
        <v>279</v>
      </c>
      <c r="R9" s="1530"/>
      <c r="S9" s="1528"/>
      <c r="T9" s="1528"/>
      <c r="U9" s="1529"/>
    </row>
    <row r="10" spans="1:27" s="150" customFormat="1" ht="9.75" customHeight="1" thickTop="1" x14ac:dyDescent="0.2">
      <c r="A10" s="1535"/>
      <c r="B10" s="1537"/>
      <c r="C10" s="194"/>
      <c r="D10" s="195"/>
      <c r="E10" s="196"/>
      <c r="F10" s="197"/>
      <c r="G10" s="198"/>
      <c r="H10" s="199"/>
      <c r="I10" s="196"/>
      <c r="J10" s="197"/>
      <c r="K10" s="198"/>
      <c r="L10" s="199"/>
      <c r="M10" s="196"/>
      <c r="N10" s="197"/>
      <c r="O10" s="198"/>
      <c r="P10" s="199"/>
      <c r="Q10" s="196"/>
      <c r="R10" s="199"/>
      <c r="S10" s="198"/>
      <c r="T10" s="200"/>
      <c r="U10" s="201"/>
    </row>
    <row r="11" spans="1:27" s="150" customFormat="1" ht="12.75" customHeight="1" x14ac:dyDescent="0.2">
      <c r="A11" s="202"/>
      <c r="B11" s="203"/>
      <c r="C11" s="194" t="s">
        <v>19</v>
      </c>
      <c r="D11" s="195" t="s">
        <v>20</v>
      </c>
      <c r="E11" s="204" t="s">
        <v>19</v>
      </c>
      <c r="F11" s="205" t="s">
        <v>20</v>
      </c>
      <c r="G11" s="194" t="s">
        <v>19</v>
      </c>
      <c r="H11" s="195" t="s">
        <v>20</v>
      </c>
      <c r="I11" s="204" t="s">
        <v>19</v>
      </c>
      <c r="J11" s="205" t="s">
        <v>20</v>
      </c>
      <c r="K11" s="194" t="s">
        <v>19</v>
      </c>
      <c r="L11" s="195" t="s">
        <v>20</v>
      </c>
      <c r="M11" s="204" t="s">
        <v>19</v>
      </c>
      <c r="N11" s="205" t="s">
        <v>20</v>
      </c>
      <c r="O11" s="194" t="s">
        <v>19</v>
      </c>
      <c r="P11" s="195" t="s">
        <v>20</v>
      </c>
      <c r="Q11" s="204" t="s">
        <v>19</v>
      </c>
      <c r="R11" s="195" t="s">
        <v>20</v>
      </c>
      <c r="S11" s="194" t="s">
        <v>19</v>
      </c>
      <c r="T11" s="206" t="s">
        <v>21</v>
      </c>
      <c r="U11" s="207" t="s">
        <v>22</v>
      </c>
    </row>
    <row r="12" spans="1:27" s="150" customFormat="1" ht="9" customHeight="1" thickBot="1" x14ac:dyDescent="0.25">
      <c r="A12" s="208"/>
      <c r="B12" s="209"/>
      <c r="C12" s="210"/>
      <c r="D12" s="211"/>
      <c r="E12" s="210"/>
      <c r="F12" s="212"/>
      <c r="G12" s="210"/>
      <c r="H12" s="211"/>
      <c r="I12" s="210"/>
      <c r="J12" s="212"/>
      <c r="K12" s="210"/>
      <c r="L12" s="211"/>
      <c r="M12" s="210"/>
      <c r="N12" s="212"/>
      <c r="O12" s="210"/>
      <c r="P12" s="211"/>
      <c r="Q12" s="210"/>
      <c r="R12" s="211"/>
      <c r="S12" s="210"/>
      <c r="T12" s="213"/>
      <c r="U12" s="214"/>
    </row>
    <row r="13" spans="1:27" s="158" customFormat="1" ht="42.75" customHeight="1" thickTop="1" x14ac:dyDescent="0.2">
      <c r="A13" s="155">
        <v>1</v>
      </c>
      <c r="B13" s="675" t="s">
        <v>217</v>
      </c>
      <c r="C13" s="156">
        <v>1</v>
      </c>
      <c r="D13" s="554">
        <v>15603</v>
      </c>
      <c r="E13" s="157">
        <v>1</v>
      </c>
      <c r="F13" s="556">
        <v>6285</v>
      </c>
      <c r="G13" s="156">
        <v>3</v>
      </c>
      <c r="H13" s="554">
        <v>28823</v>
      </c>
      <c r="I13" s="157">
        <v>3</v>
      </c>
      <c r="J13" s="556">
        <v>24185</v>
      </c>
      <c r="K13" s="156">
        <v>2</v>
      </c>
      <c r="L13" s="554">
        <v>17535</v>
      </c>
      <c r="M13" s="157">
        <v>1</v>
      </c>
      <c r="N13" s="556">
        <v>35675</v>
      </c>
      <c r="O13" s="156">
        <v>5</v>
      </c>
      <c r="P13" s="554">
        <v>23350</v>
      </c>
      <c r="Q13" s="157">
        <v>4</v>
      </c>
      <c r="R13" s="556">
        <v>15825</v>
      </c>
      <c r="S13" s="289">
        <f t="shared" ref="S13:T20" si="0">IF(ISNUMBER(C13)=TRUE(),SUM(C13,E13,G13,I13,K13,M13,O13,Q13),"")</f>
        <v>20</v>
      </c>
      <c r="T13" s="290">
        <f t="shared" si="0"/>
        <v>167281</v>
      </c>
      <c r="U13" s="284">
        <v>1</v>
      </c>
      <c r="W13" s="158">
        <f t="shared" ref="W13:W20" si="1">IF(ISNUMBER(S13)=TRUE(),S13,"")</f>
        <v>20</v>
      </c>
      <c r="X13" s="158">
        <f t="shared" ref="X13:X20" si="2">IF(ISNUMBER(T13)=TRUE(),T13,"")</f>
        <v>167281</v>
      </c>
      <c r="Y13" s="159">
        <f t="shared" ref="Y13:Y20" si="3">MAX(D13,F13,H13,J13,L13,N13,P13,R13)</f>
        <v>35675</v>
      </c>
      <c r="Z13" s="158">
        <f t="shared" ref="Z13:Z20" si="4">IF(ISNUMBER(W13)=TRUE(),W13-X13/100000-Y13/1000000000,"")</f>
        <v>18.327154325000002</v>
      </c>
      <c r="AA13" s="158">
        <f t="shared" ref="AA13:AA20" si="5">IF(ISNUMBER(Z13)=TRUE(),RANK(Z13,$Z$13:$Z$20,1),"")</f>
        <v>1</v>
      </c>
    </row>
    <row r="14" spans="1:27" s="158" customFormat="1" ht="42.75" customHeight="1" x14ac:dyDescent="0.2">
      <c r="A14" s="160">
        <v>2</v>
      </c>
      <c r="B14" s="675" t="s">
        <v>77</v>
      </c>
      <c r="C14" s="156">
        <v>2</v>
      </c>
      <c r="D14" s="554">
        <v>14305</v>
      </c>
      <c r="E14" s="157">
        <v>4</v>
      </c>
      <c r="F14" s="556">
        <v>5430</v>
      </c>
      <c r="G14" s="156">
        <v>4</v>
      </c>
      <c r="H14" s="554">
        <v>28258</v>
      </c>
      <c r="I14" s="157">
        <v>6</v>
      </c>
      <c r="J14" s="556">
        <v>23460</v>
      </c>
      <c r="K14" s="156">
        <v>1</v>
      </c>
      <c r="L14" s="554">
        <v>19830</v>
      </c>
      <c r="M14" s="157">
        <v>5</v>
      </c>
      <c r="N14" s="556">
        <v>24430</v>
      </c>
      <c r="O14" s="156">
        <v>3</v>
      </c>
      <c r="P14" s="554">
        <v>36325</v>
      </c>
      <c r="Q14" s="157">
        <v>1</v>
      </c>
      <c r="R14" s="556">
        <v>16770</v>
      </c>
      <c r="S14" s="291">
        <f t="shared" si="0"/>
        <v>26</v>
      </c>
      <c r="T14" s="292">
        <f t="shared" si="0"/>
        <v>168808</v>
      </c>
      <c r="U14" s="285">
        <v>2</v>
      </c>
      <c r="W14" s="158">
        <f t="shared" si="1"/>
        <v>26</v>
      </c>
      <c r="X14" s="158">
        <f t="shared" si="2"/>
        <v>168808</v>
      </c>
      <c r="Y14" s="159">
        <f t="shared" si="3"/>
        <v>36325</v>
      </c>
      <c r="Z14" s="158">
        <f t="shared" si="4"/>
        <v>24.311883675000001</v>
      </c>
      <c r="AA14" s="158">
        <f t="shared" si="5"/>
        <v>2</v>
      </c>
    </row>
    <row r="15" spans="1:27" s="158" customFormat="1" ht="42.75" customHeight="1" x14ac:dyDescent="0.2">
      <c r="A15" s="160">
        <v>3</v>
      </c>
      <c r="B15" s="675" t="s">
        <v>263</v>
      </c>
      <c r="C15" s="156">
        <v>3</v>
      </c>
      <c r="D15" s="554">
        <v>13023</v>
      </c>
      <c r="E15" s="157">
        <v>7</v>
      </c>
      <c r="F15" s="556">
        <v>4450</v>
      </c>
      <c r="G15" s="156">
        <v>6</v>
      </c>
      <c r="H15" s="554">
        <v>22108</v>
      </c>
      <c r="I15" s="157">
        <v>2</v>
      </c>
      <c r="J15" s="556">
        <v>25615</v>
      </c>
      <c r="K15" s="156">
        <v>3</v>
      </c>
      <c r="L15" s="554">
        <v>15840</v>
      </c>
      <c r="M15" s="157">
        <v>2</v>
      </c>
      <c r="N15" s="556">
        <v>25345</v>
      </c>
      <c r="O15" s="156">
        <v>1</v>
      </c>
      <c r="P15" s="554">
        <v>40185</v>
      </c>
      <c r="Q15" s="157">
        <v>2</v>
      </c>
      <c r="R15" s="556">
        <v>11920</v>
      </c>
      <c r="S15" s="289">
        <f t="shared" si="0"/>
        <v>26</v>
      </c>
      <c r="T15" s="290">
        <f t="shared" si="0"/>
        <v>158486</v>
      </c>
      <c r="U15" s="285">
        <v>3</v>
      </c>
      <c r="W15" s="158">
        <f t="shared" si="1"/>
        <v>26</v>
      </c>
      <c r="X15" s="158">
        <f t="shared" si="2"/>
        <v>158486</v>
      </c>
      <c r="Y15" s="159">
        <f t="shared" si="3"/>
        <v>40185</v>
      </c>
      <c r="Z15" s="158">
        <f t="shared" si="4"/>
        <v>24.415099815000001</v>
      </c>
      <c r="AA15" s="158">
        <f t="shared" si="5"/>
        <v>3</v>
      </c>
    </row>
    <row r="16" spans="1:27" s="158" customFormat="1" ht="42.75" customHeight="1" x14ac:dyDescent="0.2">
      <c r="A16" s="160">
        <v>4</v>
      </c>
      <c r="B16" s="675" t="s">
        <v>147</v>
      </c>
      <c r="C16" s="156">
        <v>8</v>
      </c>
      <c r="D16" s="554">
        <v>6125</v>
      </c>
      <c r="E16" s="157">
        <v>5</v>
      </c>
      <c r="F16" s="556">
        <v>2970</v>
      </c>
      <c r="G16" s="156">
        <v>5</v>
      </c>
      <c r="H16" s="554">
        <v>25889</v>
      </c>
      <c r="I16" s="157">
        <v>4</v>
      </c>
      <c r="J16" s="556">
        <v>22365</v>
      </c>
      <c r="K16" s="156">
        <v>5</v>
      </c>
      <c r="L16" s="554">
        <v>11080</v>
      </c>
      <c r="M16" s="157">
        <v>3</v>
      </c>
      <c r="N16" s="556">
        <v>32730</v>
      </c>
      <c r="O16" s="156">
        <v>4</v>
      </c>
      <c r="P16" s="554">
        <v>32655</v>
      </c>
      <c r="Q16" s="157">
        <v>6</v>
      </c>
      <c r="R16" s="556">
        <v>17020</v>
      </c>
      <c r="S16" s="291">
        <f t="shared" si="0"/>
        <v>40</v>
      </c>
      <c r="T16" s="293">
        <f t="shared" si="0"/>
        <v>150834</v>
      </c>
      <c r="U16" s="285">
        <v>4</v>
      </c>
      <c r="W16" s="158">
        <f t="shared" si="1"/>
        <v>40</v>
      </c>
      <c r="X16" s="158">
        <f t="shared" si="2"/>
        <v>150834</v>
      </c>
      <c r="Y16" s="159">
        <f t="shared" si="3"/>
        <v>32730</v>
      </c>
      <c r="Z16" s="158">
        <f t="shared" si="4"/>
        <v>38.491627270000002</v>
      </c>
      <c r="AA16" s="158">
        <f t="shared" si="5"/>
        <v>4</v>
      </c>
    </row>
    <row r="17" spans="1:31" s="158" customFormat="1" ht="42.75" customHeight="1" x14ac:dyDescent="0.2">
      <c r="A17" s="160">
        <v>5</v>
      </c>
      <c r="B17" s="675" t="s">
        <v>125</v>
      </c>
      <c r="C17" s="156">
        <v>4</v>
      </c>
      <c r="D17" s="554">
        <v>13756</v>
      </c>
      <c r="E17" s="157">
        <v>3</v>
      </c>
      <c r="F17" s="556">
        <v>3885</v>
      </c>
      <c r="G17" s="156">
        <v>2</v>
      </c>
      <c r="H17" s="554">
        <v>27374</v>
      </c>
      <c r="I17" s="157">
        <v>1</v>
      </c>
      <c r="J17" s="556">
        <v>28635</v>
      </c>
      <c r="K17" s="156">
        <v>7</v>
      </c>
      <c r="L17" s="554">
        <v>6925</v>
      </c>
      <c r="M17" s="157">
        <v>7</v>
      </c>
      <c r="N17" s="556">
        <v>16500</v>
      </c>
      <c r="O17" s="156">
        <v>8</v>
      </c>
      <c r="P17" s="554">
        <v>8240</v>
      </c>
      <c r="Q17" s="157">
        <v>8</v>
      </c>
      <c r="R17" s="556">
        <v>6955</v>
      </c>
      <c r="S17" s="289">
        <f t="shared" si="0"/>
        <v>40</v>
      </c>
      <c r="T17" s="290">
        <f t="shared" si="0"/>
        <v>112270</v>
      </c>
      <c r="U17" s="285">
        <v>5</v>
      </c>
      <c r="W17" s="158">
        <f t="shared" si="1"/>
        <v>40</v>
      </c>
      <c r="X17" s="158">
        <f t="shared" si="2"/>
        <v>112270</v>
      </c>
      <c r="Y17" s="159">
        <f t="shared" si="3"/>
        <v>28635</v>
      </c>
      <c r="Z17" s="158">
        <f t="shared" si="4"/>
        <v>38.877271364999999</v>
      </c>
      <c r="AA17" s="158">
        <f t="shared" si="5"/>
        <v>5</v>
      </c>
    </row>
    <row r="18" spans="1:31" s="158" customFormat="1" ht="42.75" customHeight="1" x14ac:dyDescent="0.2">
      <c r="A18" s="160">
        <v>6</v>
      </c>
      <c r="B18" s="675" t="s">
        <v>120</v>
      </c>
      <c r="C18" s="156">
        <v>7</v>
      </c>
      <c r="D18" s="554">
        <v>6946</v>
      </c>
      <c r="E18" s="157">
        <v>6</v>
      </c>
      <c r="F18" s="556">
        <v>2680</v>
      </c>
      <c r="G18" s="156">
        <v>8</v>
      </c>
      <c r="H18" s="554">
        <v>16286</v>
      </c>
      <c r="I18" s="157">
        <v>8</v>
      </c>
      <c r="J18" s="556">
        <v>18900</v>
      </c>
      <c r="K18" s="156">
        <v>4</v>
      </c>
      <c r="L18" s="554">
        <v>14405</v>
      </c>
      <c r="M18" s="157">
        <v>4</v>
      </c>
      <c r="N18" s="556">
        <v>27040</v>
      </c>
      <c r="O18" s="156">
        <v>2</v>
      </c>
      <c r="P18" s="554">
        <v>37525</v>
      </c>
      <c r="Q18" s="157">
        <v>3</v>
      </c>
      <c r="R18" s="556">
        <v>11070</v>
      </c>
      <c r="S18" s="291">
        <f t="shared" si="0"/>
        <v>42</v>
      </c>
      <c r="T18" s="293">
        <f t="shared" si="0"/>
        <v>134852</v>
      </c>
      <c r="U18" s="285">
        <v>6</v>
      </c>
      <c r="W18" s="158">
        <f t="shared" si="1"/>
        <v>42</v>
      </c>
      <c r="X18" s="158">
        <f t="shared" si="2"/>
        <v>134852</v>
      </c>
      <c r="Y18" s="159">
        <f t="shared" si="3"/>
        <v>37525</v>
      </c>
      <c r="Z18" s="158">
        <f t="shared" si="4"/>
        <v>40.651442474999996</v>
      </c>
      <c r="AA18" s="158">
        <f t="shared" si="5"/>
        <v>6</v>
      </c>
    </row>
    <row r="19" spans="1:31" s="158" customFormat="1" ht="42.75" customHeight="1" x14ac:dyDescent="0.2">
      <c r="A19" s="160">
        <v>7</v>
      </c>
      <c r="B19" s="675" t="s">
        <v>76</v>
      </c>
      <c r="C19" s="156">
        <v>5</v>
      </c>
      <c r="D19" s="554">
        <v>10703</v>
      </c>
      <c r="E19" s="157">
        <v>8</v>
      </c>
      <c r="F19" s="556">
        <v>1435</v>
      </c>
      <c r="G19" s="156">
        <v>1</v>
      </c>
      <c r="H19" s="554">
        <v>30661</v>
      </c>
      <c r="I19" s="157">
        <v>5</v>
      </c>
      <c r="J19" s="556">
        <v>23785</v>
      </c>
      <c r="K19" s="156">
        <v>6</v>
      </c>
      <c r="L19" s="554">
        <v>5335</v>
      </c>
      <c r="M19" s="157">
        <v>8</v>
      </c>
      <c r="N19" s="556">
        <v>8680</v>
      </c>
      <c r="O19" s="156">
        <v>6</v>
      </c>
      <c r="P19" s="554">
        <v>14130</v>
      </c>
      <c r="Q19" s="157">
        <v>5</v>
      </c>
      <c r="R19" s="556">
        <v>14115</v>
      </c>
      <c r="S19" s="289">
        <f t="shared" si="0"/>
        <v>44</v>
      </c>
      <c r="T19" s="290">
        <f t="shared" si="0"/>
        <v>108844</v>
      </c>
      <c r="U19" s="285">
        <v>7</v>
      </c>
      <c r="W19" s="158">
        <f t="shared" si="1"/>
        <v>44</v>
      </c>
      <c r="X19" s="158">
        <f t="shared" si="2"/>
        <v>108844</v>
      </c>
      <c r="Y19" s="159">
        <f t="shared" si="3"/>
        <v>30661</v>
      </c>
      <c r="Z19" s="158">
        <f t="shared" si="4"/>
        <v>42.911529339000005</v>
      </c>
      <c r="AA19" s="158">
        <f t="shared" si="5"/>
        <v>7</v>
      </c>
    </row>
    <row r="20" spans="1:31" s="158" customFormat="1" ht="42.75" customHeight="1" thickBot="1" x14ac:dyDescent="0.25">
      <c r="A20" s="161">
        <v>8</v>
      </c>
      <c r="B20" s="676" t="s">
        <v>85</v>
      </c>
      <c r="C20" s="545">
        <v>6</v>
      </c>
      <c r="D20" s="555">
        <v>7879</v>
      </c>
      <c r="E20" s="546">
        <v>2</v>
      </c>
      <c r="F20" s="557">
        <v>5445</v>
      </c>
      <c r="G20" s="545">
        <v>7</v>
      </c>
      <c r="H20" s="555">
        <v>20528</v>
      </c>
      <c r="I20" s="546">
        <v>7</v>
      </c>
      <c r="J20" s="557">
        <v>21460</v>
      </c>
      <c r="K20" s="545">
        <v>8</v>
      </c>
      <c r="L20" s="555">
        <v>1445</v>
      </c>
      <c r="M20" s="546">
        <v>6</v>
      </c>
      <c r="N20" s="557">
        <v>13750</v>
      </c>
      <c r="O20" s="545">
        <v>7</v>
      </c>
      <c r="P20" s="555">
        <v>10880</v>
      </c>
      <c r="Q20" s="546">
        <v>7</v>
      </c>
      <c r="R20" s="555">
        <v>6705</v>
      </c>
      <c r="S20" s="294">
        <f t="shared" si="0"/>
        <v>50</v>
      </c>
      <c r="T20" s="295">
        <f t="shared" si="0"/>
        <v>88092</v>
      </c>
      <c r="U20" s="286">
        <v>8</v>
      </c>
      <c r="W20" s="158">
        <f t="shared" si="1"/>
        <v>50</v>
      </c>
      <c r="X20" s="158">
        <f t="shared" si="2"/>
        <v>88092</v>
      </c>
      <c r="Y20" s="159">
        <f t="shared" si="3"/>
        <v>21460</v>
      </c>
      <c r="Z20" s="158">
        <f t="shared" si="4"/>
        <v>49.119058539999997</v>
      </c>
      <c r="AA20" s="158">
        <f t="shared" si="5"/>
        <v>8</v>
      </c>
    </row>
    <row r="21" spans="1:31" ht="15.75" x14ac:dyDescent="0.25">
      <c r="B21" s="162"/>
      <c r="C21" s="162"/>
      <c r="D21" s="162" t="s">
        <v>29</v>
      </c>
      <c r="E21" s="162"/>
      <c r="AE21" s="150" t="s">
        <v>75</v>
      </c>
    </row>
    <row r="22" spans="1:31" ht="18" x14ac:dyDescent="0.25">
      <c r="A22" s="462" t="s">
        <v>234</v>
      </c>
      <c r="B22" s="471" t="s">
        <v>237</v>
      </c>
      <c r="C22" s="164"/>
      <c r="D22" s="164"/>
      <c r="E22" s="474" t="s">
        <v>450</v>
      </c>
      <c r="F22" s="164"/>
      <c r="G22" s="164"/>
      <c r="H22" s="164"/>
      <c r="L22" s="471" t="s">
        <v>238</v>
      </c>
      <c r="O22" s="474" t="s">
        <v>952</v>
      </c>
    </row>
    <row r="23" spans="1:31" ht="15" x14ac:dyDescent="0.2">
      <c r="A23" s="163"/>
      <c r="B23" s="164"/>
      <c r="C23" s="164"/>
      <c r="D23" s="164"/>
      <c r="E23" s="164"/>
      <c r="F23" s="164"/>
      <c r="G23" s="164"/>
      <c r="H23" s="164"/>
    </row>
    <row r="24" spans="1:31" ht="15" x14ac:dyDescent="0.2">
      <c r="A24" s="163"/>
      <c r="B24" s="164"/>
      <c r="C24" s="164"/>
      <c r="D24" s="164"/>
      <c r="E24" s="164"/>
      <c r="F24" s="164"/>
      <c r="G24" s="164"/>
      <c r="H24" s="164"/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A8:A10"/>
    <mergeCell ref="B8:B10"/>
    <mergeCell ref="C8:D8"/>
    <mergeCell ref="E8:F8"/>
    <mergeCell ref="G8:H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I8:J8"/>
    <mergeCell ref="K8:L8"/>
    <mergeCell ref="M8:N8"/>
    <mergeCell ref="O8:P8"/>
    <mergeCell ref="Q8:R8"/>
  </mergeCell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portrait" horizontalDpi="4294967293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08080"/>
    <pageSetUpPr fitToPage="1"/>
  </sheetPr>
  <dimension ref="A1:IW53"/>
  <sheetViews>
    <sheetView zoomScale="84" zoomScaleNormal="84" zoomScalePageLayoutView="55" workbookViewId="0">
      <selection activeCell="AF10" sqref="AF10"/>
    </sheetView>
  </sheetViews>
  <sheetFormatPr defaultRowHeight="15" x14ac:dyDescent="0.2"/>
  <cols>
    <col min="1" max="1" width="5.140625" style="115"/>
    <col min="2" max="2" width="21.85546875" style="119"/>
    <col min="3" max="3" width="19.85546875" style="116"/>
    <col min="4" max="4" width="5.7109375" style="116"/>
    <col min="5" max="5" width="9.28515625" style="117"/>
    <col min="6" max="6" width="5.7109375" style="116"/>
    <col min="7" max="7" width="9.28515625" style="117"/>
    <col min="8" max="8" width="5.7109375" style="116"/>
    <col min="9" max="9" width="9.28515625" style="117"/>
    <col min="10" max="10" width="5.7109375" style="116"/>
    <col min="11" max="11" width="9.28515625" style="117"/>
    <col min="12" max="12" width="5.7109375" style="116"/>
    <col min="13" max="13" width="9.28515625" style="117"/>
    <col min="14" max="14" width="5.7109375" style="116"/>
    <col min="15" max="15" width="9.28515625" style="117"/>
    <col min="16" max="16" width="5.7109375" style="116"/>
    <col min="17" max="17" width="9.28515625" style="117"/>
    <col min="18" max="18" width="5.7109375" style="116"/>
    <col min="19" max="19" width="9.28515625" style="117"/>
    <col min="20" max="20" width="6.7109375" style="116"/>
    <col min="21" max="21" width="10" style="117"/>
    <col min="22" max="22" width="10.5703125" style="116"/>
    <col min="23" max="28" width="0" style="116" hidden="1"/>
    <col min="29" max="257" width="9.140625" style="116"/>
    <col min="258" max="16384" width="9.140625" style="118"/>
  </cols>
  <sheetData>
    <row r="1" spans="1:31" ht="23.25" x14ac:dyDescent="0.35">
      <c r="B1" s="1541" t="s">
        <v>0</v>
      </c>
      <c r="C1" s="1541"/>
      <c r="G1" s="683"/>
      <c r="H1" s="678"/>
      <c r="I1" s="683"/>
      <c r="J1" s="678"/>
      <c r="K1" s="16" t="s">
        <v>1</v>
      </c>
      <c r="L1" s="678"/>
      <c r="M1" s="683"/>
      <c r="N1" s="678"/>
      <c r="O1" s="683"/>
      <c r="Q1" s="116"/>
    </row>
    <row r="2" spans="1:31" ht="23.25" x14ac:dyDescent="0.35">
      <c r="B2" s="1542" t="s">
        <v>2</v>
      </c>
      <c r="C2" s="1542"/>
      <c r="G2" s="683"/>
      <c r="H2" s="678"/>
      <c r="I2" s="683"/>
      <c r="J2" s="678"/>
      <c r="K2" s="16" t="s">
        <v>283</v>
      </c>
      <c r="L2" s="678"/>
      <c r="M2" s="683"/>
      <c r="N2" s="678"/>
      <c r="O2" s="683"/>
    </row>
    <row r="3" spans="1:31" ht="23.25" x14ac:dyDescent="0.35">
      <c r="G3" s="683"/>
      <c r="H3" s="678"/>
      <c r="I3" s="683"/>
      <c r="J3" s="678"/>
      <c r="K3" s="16" t="s">
        <v>26</v>
      </c>
      <c r="L3" s="678"/>
      <c r="M3" s="683"/>
      <c r="N3" s="678"/>
      <c r="O3" s="683"/>
    </row>
    <row r="5" spans="1:31" s="116" customFormat="1" ht="20.25" customHeight="1" thickBot="1" x14ac:dyDescent="0.25">
      <c r="A5" s="1543" t="s">
        <v>4</v>
      </c>
      <c r="B5" s="1544" t="s">
        <v>27</v>
      </c>
      <c r="C5" s="1545" t="s">
        <v>5</v>
      </c>
      <c r="D5" s="1539" t="s">
        <v>6</v>
      </c>
      <c r="E5" s="1539"/>
      <c r="F5" s="1538" t="s">
        <v>7</v>
      </c>
      <c r="G5" s="1538"/>
      <c r="H5" s="1539" t="s">
        <v>8</v>
      </c>
      <c r="I5" s="1539"/>
      <c r="J5" s="1538" t="s">
        <v>9</v>
      </c>
      <c r="K5" s="1538"/>
      <c r="L5" s="1539" t="s">
        <v>10</v>
      </c>
      <c r="M5" s="1539"/>
      <c r="N5" s="1538" t="s">
        <v>11</v>
      </c>
      <c r="O5" s="1538"/>
      <c r="P5" s="1539" t="s">
        <v>12</v>
      </c>
      <c r="Q5" s="1539"/>
      <c r="R5" s="1538" t="s">
        <v>13</v>
      </c>
      <c r="S5" s="1538"/>
      <c r="T5" s="1540" t="s">
        <v>18</v>
      </c>
      <c r="U5" s="1540"/>
      <c r="V5" s="1540"/>
    </row>
    <row r="6" spans="1:31" s="116" customFormat="1" ht="27.75" customHeight="1" thickBot="1" x14ac:dyDescent="0.25">
      <c r="A6" s="1543"/>
      <c r="B6" s="1544"/>
      <c r="C6" s="1545"/>
      <c r="D6" s="1511" t="s">
        <v>274</v>
      </c>
      <c r="E6" s="1530"/>
      <c r="F6" s="1511" t="s">
        <v>275</v>
      </c>
      <c r="G6" s="1530"/>
      <c r="H6" s="1511" t="s">
        <v>264</v>
      </c>
      <c r="I6" s="1530"/>
      <c r="J6" s="1511" t="s">
        <v>265</v>
      </c>
      <c r="K6" s="1530"/>
      <c r="L6" s="1511" t="s">
        <v>276</v>
      </c>
      <c r="M6" s="1530"/>
      <c r="N6" s="1511" t="s">
        <v>277</v>
      </c>
      <c r="O6" s="1530"/>
      <c r="P6" s="1511" t="s">
        <v>278</v>
      </c>
      <c r="Q6" s="1530"/>
      <c r="R6" s="1511" t="s">
        <v>279</v>
      </c>
      <c r="S6" s="1530"/>
      <c r="T6" s="1540"/>
      <c r="U6" s="1540"/>
      <c r="V6" s="1540"/>
    </row>
    <row r="7" spans="1:31" s="116" customFormat="1" ht="12.75" customHeight="1" x14ac:dyDescent="0.2">
      <c r="A7" s="1543"/>
      <c r="B7" s="1544"/>
      <c r="C7" s="1545"/>
      <c r="D7" s="215"/>
      <c r="E7" s="216"/>
      <c r="F7" s="215"/>
      <c r="G7" s="217"/>
      <c r="H7" s="218"/>
      <c r="I7" s="216"/>
      <c r="J7" s="215"/>
      <c r="K7" s="217"/>
      <c r="L7" s="218"/>
      <c r="M7" s="216"/>
      <c r="N7" s="215"/>
      <c r="O7" s="219"/>
      <c r="P7" s="218"/>
      <c r="Q7" s="216"/>
      <c r="R7" s="215"/>
      <c r="S7" s="217"/>
      <c r="T7" s="218"/>
      <c r="U7" s="220"/>
      <c r="V7" s="221"/>
      <c r="W7" s="120"/>
      <c r="X7" s="120"/>
      <c r="Y7" s="120"/>
      <c r="Z7" s="120"/>
      <c r="AA7" s="120"/>
    </row>
    <row r="8" spans="1:31" s="116" customFormat="1" ht="12.75" customHeight="1" x14ac:dyDescent="0.2">
      <c r="A8" s="222"/>
      <c r="B8" s="223"/>
      <c r="C8" s="224"/>
      <c r="D8" s="225" t="s">
        <v>19</v>
      </c>
      <c r="E8" s="226" t="s">
        <v>20</v>
      </c>
      <c r="F8" s="225" t="s">
        <v>19</v>
      </c>
      <c r="G8" s="227" t="s">
        <v>20</v>
      </c>
      <c r="H8" s="228" t="s">
        <v>19</v>
      </c>
      <c r="I8" s="226" t="s">
        <v>20</v>
      </c>
      <c r="J8" s="225" t="s">
        <v>19</v>
      </c>
      <c r="K8" s="227" t="s">
        <v>20</v>
      </c>
      <c r="L8" s="228" t="s">
        <v>19</v>
      </c>
      <c r="M8" s="226" t="s">
        <v>20</v>
      </c>
      <c r="N8" s="225" t="s">
        <v>19</v>
      </c>
      <c r="O8" s="229" t="s">
        <v>20</v>
      </c>
      <c r="P8" s="228" t="s">
        <v>19</v>
      </c>
      <c r="Q8" s="226" t="s">
        <v>20</v>
      </c>
      <c r="R8" s="225" t="s">
        <v>19</v>
      </c>
      <c r="S8" s="227" t="s">
        <v>20</v>
      </c>
      <c r="T8" s="228" t="s">
        <v>19</v>
      </c>
      <c r="U8" s="230" t="s">
        <v>21</v>
      </c>
      <c r="V8" s="231" t="s">
        <v>22</v>
      </c>
      <c r="W8" s="120"/>
      <c r="X8" s="120"/>
      <c r="Y8" s="120"/>
      <c r="Z8" s="120"/>
      <c r="AA8" s="120"/>
    </row>
    <row r="9" spans="1:31" s="116" customFormat="1" ht="12.75" customHeight="1" thickBot="1" x14ac:dyDescent="0.25">
      <c r="A9" s="232"/>
      <c r="B9" s="233"/>
      <c r="C9" s="234"/>
      <c r="D9" s="235"/>
      <c r="E9" s="236"/>
      <c r="F9" s="235"/>
      <c r="G9" s="237"/>
      <c r="H9" s="238"/>
      <c r="I9" s="236"/>
      <c r="J9" s="235"/>
      <c r="K9" s="237"/>
      <c r="L9" s="238"/>
      <c r="M9" s="236"/>
      <c r="N9" s="235"/>
      <c r="O9" s="237"/>
      <c r="P9" s="238"/>
      <c r="Q9" s="236"/>
      <c r="R9" s="235"/>
      <c r="S9" s="237"/>
      <c r="T9" s="238"/>
      <c r="U9" s="239"/>
      <c r="V9" s="240"/>
      <c r="W9" s="120"/>
      <c r="X9" s="120"/>
      <c r="Y9" s="120"/>
      <c r="Z9" s="120"/>
      <c r="AA9" s="120"/>
    </row>
    <row r="10" spans="1:31" s="126" customFormat="1" ht="15" customHeight="1" x14ac:dyDescent="0.2">
      <c r="A10" s="23">
        <v>1</v>
      </c>
      <c r="B10" s="438" t="s">
        <v>295</v>
      </c>
      <c r="C10" s="348" t="s">
        <v>77</v>
      </c>
      <c r="D10" s="121">
        <v>5</v>
      </c>
      <c r="E10" s="122">
        <v>2569</v>
      </c>
      <c r="F10" s="123">
        <v>1</v>
      </c>
      <c r="G10" s="124">
        <v>1185</v>
      </c>
      <c r="H10" s="121">
        <v>1</v>
      </c>
      <c r="I10" s="122">
        <v>9900</v>
      </c>
      <c r="J10" s="123">
        <v>5</v>
      </c>
      <c r="K10" s="125">
        <v>6225</v>
      </c>
      <c r="L10" s="121">
        <v>1</v>
      </c>
      <c r="M10" s="122">
        <v>5705</v>
      </c>
      <c r="N10" s="123">
        <v>3</v>
      </c>
      <c r="O10" s="125">
        <v>8860</v>
      </c>
      <c r="P10" s="121">
        <v>3</v>
      </c>
      <c r="Q10" s="122">
        <v>9950</v>
      </c>
      <c r="R10" s="123">
        <v>2</v>
      </c>
      <c r="S10" s="125">
        <v>5265</v>
      </c>
      <c r="T10" s="287">
        <v>21</v>
      </c>
      <c r="U10" s="288">
        <v>49659</v>
      </c>
      <c r="V10" s="465">
        <v>1</v>
      </c>
      <c r="W10" s="126">
        <f>IF(ISNUMBER(V10)=TRUE(),1,"")</f>
        <v>1</v>
      </c>
      <c r="X10" s="126">
        <f t="shared" ref="X10:Y13" si="0">IF(ISNUMBER(T10)=TRUE(),T10,"")</f>
        <v>21</v>
      </c>
      <c r="Y10" s="126">
        <f t="shared" si="0"/>
        <v>49659</v>
      </c>
      <c r="Z10" s="127">
        <f>MAX(E10,G10,I10,K10,M10,O10,Q10,S10)</f>
        <v>9950</v>
      </c>
      <c r="AA10" s="126">
        <f t="shared" ref="AA10:AA16" si="1">IF(ISNUMBER(X10)=TRUE(),X10-Y10/100000-Z10/1000000000,"")</f>
        <v>20.50340005</v>
      </c>
      <c r="AB10" s="126" t="e">
        <f t="shared" ref="AB10:AB16" si="2">IF(ISNUMBER(AA10)=TRUE(),RANK(AA10,$AA$10:$AA$47,1),"")</f>
        <v>#REF!</v>
      </c>
    </row>
    <row r="11" spans="1:31" s="126" customFormat="1" ht="15" customHeight="1" x14ac:dyDescent="0.2">
      <c r="A11" s="24">
        <v>2</v>
      </c>
      <c r="B11" s="438" t="s">
        <v>219</v>
      </c>
      <c r="C11" s="336" t="s">
        <v>217</v>
      </c>
      <c r="D11" s="121">
        <v>3</v>
      </c>
      <c r="E11" s="122">
        <v>2358</v>
      </c>
      <c r="F11" s="123">
        <v>1</v>
      </c>
      <c r="G11" s="124">
        <v>3130</v>
      </c>
      <c r="H11" s="121">
        <v>4</v>
      </c>
      <c r="I11" s="122">
        <v>5194</v>
      </c>
      <c r="J11" s="123">
        <v>2</v>
      </c>
      <c r="K11" s="125">
        <v>7055</v>
      </c>
      <c r="L11" s="121">
        <v>1</v>
      </c>
      <c r="M11" s="122">
        <v>8100</v>
      </c>
      <c r="N11" s="123">
        <v>1</v>
      </c>
      <c r="O11" s="125">
        <v>9085</v>
      </c>
      <c r="P11" s="121">
        <v>6</v>
      </c>
      <c r="Q11" s="122">
        <v>6850</v>
      </c>
      <c r="R11" s="123">
        <v>5</v>
      </c>
      <c r="S11" s="125">
        <v>1635</v>
      </c>
      <c r="T11" s="287">
        <v>23</v>
      </c>
      <c r="U11" s="288">
        <v>43407</v>
      </c>
      <c r="V11" s="466">
        <v>2</v>
      </c>
      <c r="W11" s="126">
        <f>IF(ISNUMBER(V11)=TRUE(),1,"")</f>
        <v>1</v>
      </c>
      <c r="X11" s="126">
        <f t="shared" si="0"/>
        <v>23</v>
      </c>
      <c r="Y11" s="126">
        <f t="shared" si="0"/>
        <v>43407</v>
      </c>
      <c r="Z11" s="127">
        <f>MAX(E11,G11,I11,K11,M11,O11,Q11,S11)</f>
        <v>9085</v>
      </c>
      <c r="AA11" s="126">
        <f t="shared" si="1"/>
        <v>22.565920915000003</v>
      </c>
      <c r="AB11" s="126" t="e">
        <f t="shared" si="2"/>
        <v>#REF!</v>
      </c>
    </row>
    <row r="12" spans="1:31" s="126" customFormat="1" ht="15" customHeight="1" x14ac:dyDescent="0.2">
      <c r="A12" s="23">
        <v>3</v>
      </c>
      <c r="B12" s="438" t="s">
        <v>293</v>
      </c>
      <c r="C12" s="348" t="s">
        <v>217</v>
      </c>
      <c r="D12" s="121">
        <v>1</v>
      </c>
      <c r="E12" s="122">
        <v>4753</v>
      </c>
      <c r="F12" s="123">
        <v>5</v>
      </c>
      <c r="G12" s="124">
        <v>1120</v>
      </c>
      <c r="H12" s="121">
        <v>2</v>
      </c>
      <c r="I12" s="122">
        <v>10265</v>
      </c>
      <c r="J12" s="123">
        <v>7</v>
      </c>
      <c r="K12" s="125">
        <v>5860</v>
      </c>
      <c r="L12" s="121">
        <v>2</v>
      </c>
      <c r="M12" s="122">
        <v>2815</v>
      </c>
      <c r="N12" s="123">
        <v>1</v>
      </c>
      <c r="O12" s="125">
        <v>16390</v>
      </c>
      <c r="P12" s="121">
        <v>4</v>
      </c>
      <c r="Q12" s="122">
        <v>4895</v>
      </c>
      <c r="R12" s="123">
        <v>2</v>
      </c>
      <c r="S12" s="125">
        <v>5975</v>
      </c>
      <c r="T12" s="287">
        <v>24</v>
      </c>
      <c r="U12" s="288">
        <v>52073</v>
      </c>
      <c r="V12" s="465">
        <v>3</v>
      </c>
      <c r="W12" s="126">
        <f>IF(ISNUMBER(V12)=TRUE(),1,"")</f>
        <v>1</v>
      </c>
      <c r="X12" s="126">
        <f t="shared" si="0"/>
        <v>24</v>
      </c>
      <c r="Y12" s="126">
        <f t="shared" si="0"/>
        <v>52073</v>
      </c>
      <c r="Z12" s="127">
        <f>MAX(E12,G12,I12,K12,M12,O12,Q12,S12)</f>
        <v>16390</v>
      </c>
      <c r="AA12" s="126">
        <f t="shared" si="1"/>
        <v>23.479253610000001</v>
      </c>
      <c r="AB12" s="126" t="e">
        <f t="shared" si="2"/>
        <v>#REF!</v>
      </c>
      <c r="AE12" s="128"/>
    </row>
    <row r="13" spans="1:31" s="126" customFormat="1" ht="15" customHeight="1" x14ac:dyDescent="0.2">
      <c r="A13" s="23">
        <v>4</v>
      </c>
      <c r="B13" s="438" t="s">
        <v>94</v>
      </c>
      <c r="C13" s="348" t="s">
        <v>117</v>
      </c>
      <c r="D13" s="121">
        <v>3</v>
      </c>
      <c r="E13" s="122">
        <v>3702</v>
      </c>
      <c r="F13" s="123">
        <v>1</v>
      </c>
      <c r="G13" s="124">
        <v>3655</v>
      </c>
      <c r="H13" s="121">
        <v>5</v>
      </c>
      <c r="I13" s="122">
        <v>6251</v>
      </c>
      <c r="J13" s="123">
        <v>1</v>
      </c>
      <c r="K13" s="125">
        <v>6785</v>
      </c>
      <c r="L13" s="121">
        <v>3</v>
      </c>
      <c r="M13" s="122">
        <v>3415</v>
      </c>
      <c r="N13" s="123">
        <v>4</v>
      </c>
      <c r="O13" s="125">
        <v>5910</v>
      </c>
      <c r="P13" s="121">
        <v>2</v>
      </c>
      <c r="Q13" s="122">
        <v>10600</v>
      </c>
      <c r="R13" s="123">
        <v>5</v>
      </c>
      <c r="S13" s="125">
        <v>1895</v>
      </c>
      <c r="T13" s="287">
        <v>24</v>
      </c>
      <c r="U13" s="288">
        <v>42213</v>
      </c>
      <c r="V13" s="465">
        <v>4</v>
      </c>
      <c r="W13" s="126">
        <f>IF(ISNUMBER(V13)=TRUE(),1,"")</f>
        <v>1</v>
      </c>
      <c r="X13" s="126">
        <f t="shared" si="0"/>
        <v>24</v>
      </c>
      <c r="Y13" s="126">
        <f t="shared" si="0"/>
        <v>42213</v>
      </c>
      <c r="Z13" s="127">
        <f>MAX(E13,G13,I13,K13,M13,O13,Q13,S13)</f>
        <v>10600</v>
      </c>
      <c r="AA13" s="126">
        <f t="shared" si="1"/>
        <v>23.577859400000001</v>
      </c>
      <c r="AB13" s="126" t="e">
        <f t="shared" si="2"/>
        <v>#REF!</v>
      </c>
    </row>
    <row r="14" spans="1:31" s="126" customFormat="1" ht="15" customHeight="1" x14ac:dyDescent="0.2">
      <c r="A14" s="24">
        <v>5</v>
      </c>
      <c r="B14" s="438" t="s">
        <v>78</v>
      </c>
      <c r="C14" s="348" t="s">
        <v>79</v>
      </c>
      <c r="D14" s="121">
        <v>3</v>
      </c>
      <c r="E14" s="122">
        <v>3514</v>
      </c>
      <c r="F14" s="123">
        <v>8</v>
      </c>
      <c r="G14" s="124">
        <v>70</v>
      </c>
      <c r="H14" s="121">
        <v>1</v>
      </c>
      <c r="I14" s="122">
        <v>11055</v>
      </c>
      <c r="J14" s="123">
        <v>1</v>
      </c>
      <c r="K14" s="125">
        <v>7170</v>
      </c>
      <c r="L14" s="121">
        <v>3</v>
      </c>
      <c r="M14" s="122">
        <v>3860</v>
      </c>
      <c r="N14" s="123">
        <v>4</v>
      </c>
      <c r="O14" s="125">
        <v>4555</v>
      </c>
      <c r="P14" s="121">
        <v>5</v>
      </c>
      <c r="Q14" s="122">
        <v>4760</v>
      </c>
      <c r="R14" s="123">
        <v>1</v>
      </c>
      <c r="S14" s="125">
        <v>8130</v>
      </c>
      <c r="T14" s="287">
        <v>26</v>
      </c>
      <c r="U14" s="288">
        <v>43114</v>
      </c>
      <c r="V14" s="466">
        <v>5</v>
      </c>
      <c r="W14" s="126" t="str">
        <f>IF(ISNUMBER(#REF!)=TRUE(),1,"")</f>
        <v/>
      </c>
      <c r="X14" s="126" t="str">
        <f>IF(ISNUMBER(#REF!)=TRUE(),#REF!,"")</f>
        <v/>
      </c>
      <c r="Y14" s="126" t="str">
        <f>IF(ISNUMBER(#REF!)=TRUE(),#REF!,"")</f>
        <v/>
      </c>
      <c r="Z14" s="127" t="e">
        <f>MAX(#REF!,#REF!,#REF!,#REF!,#REF!,#REF!,#REF!,#REF!)</f>
        <v>#REF!</v>
      </c>
      <c r="AA14" s="126" t="str">
        <f t="shared" si="1"/>
        <v/>
      </c>
      <c r="AB14" s="126" t="str">
        <f t="shared" si="2"/>
        <v/>
      </c>
    </row>
    <row r="15" spans="1:31" s="126" customFormat="1" ht="15" customHeight="1" x14ac:dyDescent="0.2">
      <c r="A15" s="23">
        <v>6</v>
      </c>
      <c r="B15" s="438" t="s">
        <v>81</v>
      </c>
      <c r="C15" s="348" t="s">
        <v>77</v>
      </c>
      <c r="D15" s="121">
        <v>2</v>
      </c>
      <c r="E15" s="122">
        <v>3216</v>
      </c>
      <c r="F15" s="123">
        <v>1</v>
      </c>
      <c r="G15" s="124">
        <v>3780</v>
      </c>
      <c r="H15" s="121">
        <v>2</v>
      </c>
      <c r="I15" s="122">
        <v>6760</v>
      </c>
      <c r="J15" s="123">
        <v>4</v>
      </c>
      <c r="K15" s="125">
        <v>5870</v>
      </c>
      <c r="L15" s="121">
        <v>4</v>
      </c>
      <c r="M15" s="122">
        <v>6195</v>
      </c>
      <c r="N15" s="123">
        <v>7</v>
      </c>
      <c r="O15" s="125">
        <v>4565</v>
      </c>
      <c r="P15" s="121">
        <v>2</v>
      </c>
      <c r="Q15" s="122">
        <v>7435</v>
      </c>
      <c r="R15" s="123">
        <v>4</v>
      </c>
      <c r="S15" s="125">
        <v>1655</v>
      </c>
      <c r="T15" s="287">
        <v>26</v>
      </c>
      <c r="U15" s="288">
        <v>39476</v>
      </c>
      <c r="V15" s="465">
        <v>6</v>
      </c>
      <c r="W15" s="126">
        <f>IF(ISNUMBER(V14)=TRUE(),1,"")</f>
        <v>1</v>
      </c>
      <c r="X15" s="126">
        <f>IF(ISNUMBER(T14)=TRUE(),T14,"")</f>
        <v>26</v>
      </c>
      <c r="Y15" s="126">
        <f>IF(ISNUMBER(U14)=TRUE(),U14,"")</f>
        <v>43114</v>
      </c>
      <c r="Z15" s="127" t="e">
        <f>MAX(#REF!,#REF!,#REF!,#REF!,#REF!,#REF!,#REF!,#REF!)</f>
        <v>#REF!</v>
      </c>
      <c r="AA15" s="126" t="e">
        <f t="shared" si="1"/>
        <v>#REF!</v>
      </c>
      <c r="AB15" s="126" t="str">
        <f t="shared" si="2"/>
        <v/>
      </c>
    </row>
    <row r="16" spans="1:31" ht="15" customHeight="1" x14ac:dyDescent="0.2">
      <c r="A16" s="23">
        <v>7</v>
      </c>
      <c r="B16" s="438" t="s">
        <v>218</v>
      </c>
      <c r="C16" s="336" t="s">
        <v>217</v>
      </c>
      <c r="D16" s="121">
        <v>2</v>
      </c>
      <c r="E16" s="122">
        <v>4238</v>
      </c>
      <c r="F16" s="123">
        <v>3</v>
      </c>
      <c r="G16" s="124">
        <v>1270</v>
      </c>
      <c r="H16" s="121">
        <v>8</v>
      </c>
      <c r="I16" s="122">
        <v>4532</v>
      </c>
      <c r="J16" s="123">
        <v>6</v>
      </c>
      <c r="K16" s="125">
        <v>4900</v>
      </c>
      <c r="L16" s="121">
        <v>4</v>
      </c>
      <c r="M16" s="122">
        <v>3245</v>
      </c>
      <c r="N16" s="123">
        <v>1</v>
      </c>
      <c r="O16" s="125">
        <v>6510</v>
      </c>
      <c r="P16" s="121">
        <v>3</v>
      </c>
      <c r="Q16" s="122">
        <v>7000</v>
      </c>
      <c r="R16" s="123">
        <v>2</v>
      </c>
      <c r="S16" s="125">
        <v>7000</v>
      </c>
      <c r="T16" s="287">
        <v>29</v>
      </c>
      <c r="U16" s="288">
        <v>38695</v>
      </c>
      <c r="V16" s="465">
        <v>7</v>
      </c>
      <c r="W16" s="126">
        <f>IF(ISNUMBER(V15)=TRUE(),1,"")</f>
        <v>1</v>
      </c>
      <c r="X16" s="126">
        <f>IF(ISNUMBER(T15)=TRUE(),T15,"")</f>
        <v>26</v>
      </c>
      <c r="Y16" s="126">
        <f>IF(ISNUMBER(U15)=TRUE(),U15,"")</f>
        <v>39476</v>
      </c>
      <c r="Z16" s="127">
        <f>MAX(E14,G14,I14,K14,M14,O14,Q14,S14)</f>
        <v>11055</v>
      </c>
      <c r="AA16" s="126">
        <f t="shared" si="1"/>
        <v>25.605228944999997</v>
      </c>
      <c r="AB16" s="126" t="e">
        <f t="shared" si="2"/>
        <v>#REF!</v>
      </c>
    </row>
    <row r="17" spans="1:28" ht="15" customHeight="1" x14ac:dyDescent="0.2">
      <c r="A17" s="24">
        <v>8</v>
      </c>
      <c r="B17" s="438" t="s">
        <v>91</v>
      </c>
      <c r="C17" s="348" t="s">
        <v>92</v>
      </c>
      <c r="D17" s="121">
        <v>4</v>
      </c>
      <c r="E17" s="122">
        <v>2660</v>
      </c>
      <c r="F17" s="123">
        <v>4</v>
      </c>
      <c r="G17" s="124">
        <v>1540</v>
      </c>
      <c r="H17" s="121">
        <v>8</v>
      </c>
      <c r="I17" s="122">
        <v>2454</v>
      </c>
      <c r="J17" s="123">
        <v>2</v>
      </c>
      <c r="K17" s="125">
        <v>6680</v>
      </c>
      <c r="L17" s="121">
        <v>6</v>
      </c>
      <c r="M17" s="122">
        <v>505</v>
      </c>
      <c r="N17" s="123">
        <v>3</v>
      </c>
      <c r="O17" s="125">
        <v>4865</v>
      </c>
      <c r="P17" s="121">
        <v>1</v>
      </c>
      <c r="Q17" s="122">
        <v>10500</v>
      </c>
      <c r="R17" s="123">
        <v>1</v>
      </c>
      <c r="S17" s="125">
        <v>2700</v>
      </c>
      <c r="T17" s="287">
        <v>29</v>
      </c>
      <c r="U17" s="288">
        <v>31904</v>
      </c>
      <c r="V17" s="466">
        <v>8</v>
      </c>
      <c r="W17" s="126"/>
      <c r="X17" s="126">
        <f t="shared" ref="X17:X19" si="3">IF(ISNUMBER(T16)=TRUE(),T16,"")</f>
        <v>29</v>
      </c>
      <c r="Y17" s="126"/>
      <c r="Z17" s="127">
        <f>MAX(E15,G15,I15,K15,M15,O15,Q15,S15)</f>
        <v>7435</v>
      </c>
      <c r="AA17" s="126"/>
      <c r="AB17" s="126"/>
    </row>
    <row r="18" spans="1:28" ht="15.75" customHeight="1" x14ac:dyDescent="0.2">
      <c r="A18" s="23">
        <v>9</v>
      </c>
      <c r="B18" s="438" t="s">
        <v>155</v>
      </c>
      <c r="C18" s="336" t="s">
        <v>125</v>
      </c>
      <c r="D18" s="121">
        <v>5</v>
      </c>
      <c r="E18" s="122">
        <v>1836</v>
      </c>
      <c r="F18" s="123">
        <v>3</v>
      </c>
      <c r="G18" s="124">
        <v>925</v>
      </c>
      <c r="H18" s="121">
        <v>1</v>
      </c>
      <c r="I18" s="122">
        <v>8790</v>
      </c>
      <c r="J18" s="123">
        <v>2</v>
      </c>
      <c r="K18" s="125">
        <v>7145</v>
      </c>
      <c r="L18" s="121">
        <v>6</v>
      </c>
      <c r="M18" s="122">
        <v>2280</v>
      </c>
      <c r="N18" s="123">
        <v>3</v>
      </c>
      <c r="O18" s="125">
        <v>10770</v>
      </c>
      <c r="P18" s="121">
        <v>6</v>
      </c>
      <c r="Q18" s="122">
        <v>3875</v>
      </c>
      <c r="R18" s="123">
        <v>4</v>
      </c>
      <c r="S18" s="125">
        <v>3910</v>
      </c>
      <c r="T18" s="287">
        <v>30</v>
      </c>
      <c r="U18" s="288">
        <v>39531</v>
      </c>
      <c r="V18" s="465">
        <v>9</v>
      </c>
      <c r="W18" s="126">
        <f t="shared" ref="W18:W31" si="4">IF(ISNUMBER(V17)=TRUE(),1,"")</f>
        <v>1</v>
      </c>
      <c r="X18" s="126">
        <f t="shared" si="3"/>
        <v>29</v>
      </c>
      <c r="Y18" s="126">
        <f t="shared" ref="Y18:Y19" si="5">IF(ISNUMBER(U17)=TRUE(),U17,"")</f>
        <v>31904</v>
      </c>
      <c r="Z18" s="127">
        <f>MAX(E16,G16,I16,K16,M16,O16,Q16,S16)</f>
        <v>7000</v>
      </c>
      <c r="AA18" s="126">
        <f t="shared" ref="AA18:AA25" si="6">IF(ISNUMBER(X18)=TRUE(),X18-Y18/100000-Z18/1000000000,"")</f>
        <v>28.680952999999999</v>
      </c>
      <c r="AB18" s="126" t="e">
        <f t="shared" ref="AB18:AB25" si="7">IF(ISNUMBER(AA18)=TRUE(),RANK(AA18,$AA$10:$AA$47,1),"")</f>
        <v>#REF!</v>
      </c>
    </row>
    <row r="19" spans="1:28" ht="15.75" customHeight="1" x14ac:dyDescent="0.2">
      <c r="A19" s="23">
        <v>10</v>
      </c>
      <c r="B19" s="438" t="s">
        <v>38</v>
      </c>
      <c r="C19" s="348" t="s">
        <v>117</v>
      </c>
      <c r="D19" s="121">
        <v>4</v>
      </c>
      <c r="E19" s="122">
        <v>3072</v>
      </c>
      <c r="F19" s="123">
        <v>6</v>
      </c>
      <c r="G19" s="124">
        <v>515</v>
      </c>
      <c r="H19" s="121">
        <v>5</v>
      </c>
      <c r="I19" s="122">
        <v>3461</v>
      </c>
      <c r="J19" s="123">
        <v>3</v>
      </c>
      <c r="K19" s="125">
        <v>6450</v>
      </c>
      <c r="L19" s="121">
        <v>3</v>
      </c>
      <c r="M19" s="122">
        <v>2035</v>
      </c>
      <c r="N19" s="123">
        <v>2</v>
      </c>
      <c r="O19" s="125">
        <v>5135</v>
      </c>
      <c r="P19" s="121">
        <v>2</v>
      </c>
      <c r="Q19" s="122">
        <v>10040</v>
      </c>
      <c r="R19" s="123">
        <v>5</v>
      </c>
      <c r="S19" s="125">
        <v>1710</v>
      </c>
      <c r="T19" s="287">
        <v>30</v>
      </c>
      <c r="U19" s="288">
        <v>32418</v>
      </c>
      <c r="V19" s="465">
        <v>10</v>
      </c>
      <c r="W19" s="126">
        <f t="shared" si="4"/>
        <v>1</v>
      </c>
      <c r="X19" s="126">
        <f t="shared" si="3"/>
        <v>30</v>
      </c>
      <c r="Y19" s="126">
        <f t="shared" si="5"/>
        <v>39531</v>
      </c>
      <c r="Z19" s="127">
        <f>MAX(E17,G17,I17,K17,M17,O17,Q17,S17)</f>
        <v>10500</v>
      </c>
      <c r="AA19" s="126">
        <f t="shared" si="6"/>
        <v>29.604679500000003</v>
      </c>
      <c r="AB19" s="126" t="e">
        <f t="shared" si="7"/>
        <v>#REF!</v>
      </c>
    </row>
    <row r="20" spans="1:28" ht="15.75" customHeight="1" x14ac:dyDescent="0.2">
      <c r="A20" s="24">
        <v>11</v>
      </c>
      <c r="B20" s="438" t="s">
        <v>151</v>
      </c>
      <c r="C20" s="348" t="s">
        <v>147</v>
      </c>
      <c r="D20" s="121">
        <v>7</v>
      </c>
      <c r="E20" s="122">
        <v>1691</v>
      </c>
      <c r="F20" s="123">
        <v>2</v>
      </c>
      <c r="G20" s="124">
        <v>1095</v>
      </c>
      <c r="H20" s="121">
        <v>3</v>
      </c>
      <c r="I20" s="122">
        <v>6601</v>
      </c>
      <c r="J20" s="123">
        <v>6</v>
      </c>
      <c r="K20" s="125">
        <v>4255</v>
      </c>
      <c r="L20" s="121">
        <v>2</v>
      </c>
      <c r="M20" s="122">
        <v>5640</v>
      </c>
      <c r="N20" s="123">
        <v>1</v>
      </c>
      <c r="O20" s="125">
        <v>15850</v>
      </c>
      <c r="P20" s="121">
        <v>4</v>
      </c>
      <c r="Q20" s="122">
        <v>7500</v>
      </c>
      <c r="R20" s="123">
        <v>6</v>
      </c>
      <c r="S20" s="125">
        <v>1500</v>
      </c>
      <c r="T20" s="287">
        <v>31</v>
      </c>
      <c r="U20" s="288">
        <v>44132</v>
      </c>
      <c r="V20" s="466">
        <v>11</v>
      </c>
      <c r="W20" s="126">
        <f t="shared" si="4"/>
        <v>1</v>
      </c>
      <c r="X20" s="126">
        <f t="shared" ref="X20:Y25" si="8">IF(ISNUMBER(T22)=TRUE(),T22,"")</f>
        <v>33</v>
      </c>
      <c r="Y20" s="126">
        <f t="shared" si="8"/>
        <v>43339</v>
      </c>
      <c r="Z20" s="127">
        <f t="shared" ref="Z20:Z34" si="9">MAX(E21,G21,I21,K21,M21,O21,Q21,S21)</f>
        <v>8832</v>
      </c>
      <c r="AA20" s="126">
        <f t="shared" si="6"/>
        <v>32.566601167999998</v>
      </c>
      <c r="AB20" s="126" t="e">
        <f t="shared" si="7"/>
        <v>#REF!</v>
      </c>
    </row>
    <row r="21" spans="1:28" ht="15.75" x14ac:dyDescent="0.2">
      <c r="A21" s="23">
        <v>12</v>
      </c>
      <c r="B21" s="438" t="s">
        <v>294</v>
      </c>
      <c r="C21" s="348" t="s">
        <v>217</v>
      </c>
      <c r="D21" s="121">
        <v>1</v>
      </c>
      <c r="E21" s="122">
        <v>4254</v>
      </c>
      <c r="F21" s="123">
        <v>4</v>
      </c>
      <c r="G21" s="124">
        <v>765</v>
      </c>
      <c r="H21" s="121">
        <v>1</v>
      </c>
      <c r="I21" s="122">
        <v>8832</v>
      </c>
      <c r="J21" s="123">
        <v>4</v>
      </c>
      <c r="K21" s="125">
        <v>6370</v>
      </c>
      <c r="L21" s="121">
        <v>4</v>
      </c>
      <c r="M21" s="122">
        <v>3375</v>
      </c>
      <c r="N21" s="123">
        <v>5</v>
      </c>
      <c r="O21" s="125">
        <v>3690</v>
      </c>
      <c r="P21" s="121">
        <v>6</v>
      </c>
      <c r="Q21" s="122">
        <v>4605</v>
      </c>
      <c r="R21" s="123">
        <v>7</v>
      </c>
      <c r="S21" s="125">
        <v>1215</v>
      </c>
      <c r="T21" s="287">
        <v>32</v>
      </c>
      <c r="U21" s="288">
        <v>33106</v>
      </c>
      <c r="V21" s="465">
        <v>12</v>
      </c>
      <c r="W21" s="126">
        <f t="shared" si="4"/>
        <v>1</v>
      </c>
      <c r="X21" s="126">
        <f t="shared" si="8"/>
        <v>33</v>
      </c>
      <c r="Y21" s="126">
        <f t="shared" si="8"/>
        <v>41156</v>
      </c>
      <c r="Z21" s="127">
        <f t="shared" si="9"/>
        <v>13800</v>
      </c>
      <c r="AA21" s="126">
        <f t="shared" si="6"/>
        <v>32.588426200000001</v>
      </c>
      <c r="AB21" s="126" t="e">
        <f t="shared" si="7"/>
        <v>#REF!</v>
      </c>
    </row>
    <row r="22" spans="1:28" ht="15.75" customHeight="1" x14ac:dyDescent="0.2">
      <c r="A22" s="23">
        <v>13</v>
      </c>
      <c r="B22" s="438" t="s">
        <v>226</v>
      </c>
      <c r="C22" s="348" t="s">
        <v>77</v>
      </c>
      <c r="D22" s="121">
        <v>1</v>
      </c>
      <c r="E22" s="122">
        <v>5075</v>
      </c>
      <c r="F22" s="123">
        <v>9</v>
      </c>
      <c r="G22" s="124"/>
      <c r="H22" s="121">
        <v>6</v>
      </c>
      <c r="I22" s="122">
        <v>4464</v>
      </c>
      <c r="J22" s="123">
        <v>7</v>
      </c>
      <c r="K22" s="125">
        <v>5040</v>
      </c>
      <c r="L22" s="121">
        <v>1</v>
      </c>
      <c r="M22" s="122">
        <v>6375</v>
      </c>
      <c r="N22" s="123">
        <v>4</v>
      </c>
      <c r="O22" s="125">
        <v>4430</v>
      </c>
      <c r="P22" s="121">
        <v>2</v>
      </c>
      <c r="Q22" s="122">
        <v>13800</v>
      </c>
      <c r="R22" s="123">
        <v>3</v>
      </c>
      <c r="S22" s="125">
        <v>4155</v>
      </c>
      <c r="T22" s="287">
        <v>33</v>
      </c>
      <c r="U22" s="288">
        <v>43339</v>
      </c>
      <c r="V22" s="465">
        <v>13</v>
      </c>
      <c r="W22" s="126">
        <f t="shared" si="4"/>
        <v>1</v>
      </c>
      <c r="X22" s="126">
        <f t="shared" si="8"/>
        <v>35</v>
      </c>
      <c r="Y22" s="126">
        <f t="shared" si="8"/>
        <v>44531</v>
      </c>
      <c r="Z22" s="127">
        <f t="shared" si="9"/>
        <v>11560</v>
      </c>
      <c r="AA22" s="126">
        <f t="shared" si="6"/>
        <v>34.554678440000004</v>
      </c>
      <c r="AB22" s="126" t="e">
        <f t="shared" si="7"/>
        <v>#REF!</v>
      </c>
    </row>
    <row r="23" spans="1:28" ht="15.75" customHeight="1" x14ac:dyDescent="0.2">
      <c r="A23" s="24">
        <v>14</v>
      </c>
      <c r="B23" s="438" t="s">
        <v>37</v>
      </c>
      <c r="C23" s="348" t="s">
        <v>117</v>
      </c>
      <c r="D23" s="121">
        <v>4</v>
      </c>
      <c r="E23" s="122">
        <v>3487</v>
      </c>
      <c r="F23" s="123">
        <v>8</v>
      </c>
      <c r="G23" s="124">
        <v>130</v>
      </c>
      <c r="H23" s="121">
        <v>8</v>
      </c>
      <c r="I23" s="122">
        <v>4859</v>
      </c>
      <c r="J23" s="123">
        <v>3</v>
      </c>
      <c r="K23" s="125">
        <v>6970</v>
      </c>
      <c r="L23" s="121">
        <v>5</v>
      </c>
      <c r="M23" s="122">
        <v>3065</v>
      </c>
      <c r="N23" s="123">
        <v>2</v>
      </c>
      <c r="O23" s="125">
        <v>11560</v>
      </c>
      <c r="P23" s="121">
        <v>1</v>
      </c>
      <c r="Q23" s="122">
        <v>8835</v>
      </c>
      <c r="R23" s="123">
        <v>2</v>
      </c>
      <c r="S23" s="125">
        <v>2250</v>
      </c>
      <c r="T23" s="287">
        <v>33</v>
      </c>
      <c r="U23" s="288">
        <v>41156</v>
      </c>
      <c r="V23" s="466">
        <v>14</v>
      </c>
      <c r="W23" s="126">
        <f t="shared" si="4"/>
        <v>1</v>
      </c>
      <c r="X23" s="126">
        <f t="shared" si="8"/>
        <v>35</v>
      </c>
      <c r="Y23" s="126">
        <f t="shared" si="8"/>
        <v>36192</v>
      </c>
      <c r="Z23" s="127">
        <f t="shared" si="9"/>
        <v>17570</v>
      </c>
      <c r="AA23" s="126">
        <f t="shared" si="6"/>
        <v>34.638062430000005</v>
      </c>
      <c r="AB23" s="126" t="e">
        <f t="shared" si="7"/>
        <v>#REF!</v>
      </c>
    </row>
    <row r="24" spans="1:28" ht="15.75" customHeight="1" x14ac:dyDescent="0.2">
      <c r="A24" s="23">
        <v>15</v>
      </c>
      <c r="B24" s="438" t="s">
        <v>672</v>
      </c>
      <c r="C24" s="348" t="s">
        <v>147</v>
      </c>
      <c r="D24" s="121">
        <v>9</v>
      </c>
      <c r="E24" s="122"/>
      <c r="F24" s="123">
        <v>6</v>
      </c>
      <c r="G24" s="124">
        <v>620</v>
      </c>
      <c r="H24" s="121">
        <v>4</v>
      </c>
      <c r="I24" s="122">
        <v>731</v>
      </c>
      <c r="J24" s="123">
        <v>4</v>
      </c>
      <c r="K24" s="125">
        <v>6415</v>
      </c>
      <c r="L24" s="121">
        <v>5</v>
      </c>
      <c r="M24" s="122">
        <v>3730</v>
      </c>
      <c r="N24" s="123">
        <v>5</v>
      </c>
      <c r="O24" s="125">
        <v>4355</v>
      </c>
      <c r="P24" s="121">
        <v>1</v>
      </c>
      <c r="Q24" s="122">
        <v>17570</v>
      </c>
      <c r="R24" s="123">
        <v>1</v>
      </c>
      <c r="S24" s="125">
        <v>11110</v>
      </c>
      <c r="T24" s="287">
        <v>35</v>
      </c>
      <c r="U24" s="288">
        <v>44531</v>
      </c>
      <c r="V24" s="465">
        <v>15</v>
      </c>
      <c r="W24" s="126">
        <f t="shared" si="4"/>
        <v>1</v>
      </c>
      <c r="X24" s="126">
        <f t="shared" si="8"/>
        <v>40</v>
      </c>
      <c r="Y24" s="126">
        <f t="shared" si="8"/>
        <v>32634</v>
      </c>
      <c r="Z24" s="127">
        <f t="shared" si="9"/>
        <v>9860</v>
      </c>
      <c r="AA24" s="126">
        <f t="shared" si="6"/>
        <v>39.673650139999999</v>
      </c>
      <c r="AB24" s="126" t="e">
        <f t="shared" si="7"/>
        <v>#REF!</v>
      </c>
    </row>
    <row r="25" spans="1:28" ht="15.75" x14ac:dyDescent="0.2">
      <c r="A25" s="23">
        <v>16</v>
      </c>
      <c r="B25" s="438" t="s">
        <v>161</v>
      </c>
      <c r="C25" s="336" t="s">
        <v>85</v>
      </c>
      <c r="D25" s="121">
        <v>4</v>
      </c>
      <c r="E25" s="122">
        <v>2247</v>
      </c>
      <c r="F25" s="123">
        <v>5</v>
      </c>
      <c r="G25" s="124">
        <v>680</v>
      </c>
      <c r="H25" s="121">
        <v>3</v>
      </c>
      <c r="I25" s="122">
        <v>9860</v>
      </c>
      <c r="J25" s="123">
        <v>2</v>
      </c>
      <c r="K25" s="125">
        <v>7360</v>
      </c>
      <c r="L25" s="121">
        <v>6</v>
      </c>
      <c r="M25" s="122">
        <v>655</v>
      </c>
      <c r="N25" s="123">
        <v>6</v>
      </c>
      <c r="O25" s="125">
        <v>5620</v>
      </c>
      <c r="P25" s="121">
        <v>5</v>
      </c>
      <c r="Q25" s="122">
        <v>7290</v>
      </c>
      <c r="R25" s="123">
        <v>4</v>
      </c>
      <c r="S25" s="125">
        <v>2480</v>
      </c>
      <c r="T25" s="287">
        <v>35</v>
      </c>
      <c r="U25" s="288">
        <v>36192</v>
      </c>
      <c r="V25" s="465">
        <v>16</v>
      </c>
      <c r="W25" s="126">
        <f t="shared" si="4"/>
        <v>1</v>
      </c>
      <c r="X25" s="126">
        <f t="shared" si="8"/>
        <v>40</v>
      </c>
      <c r="Y25" s="126">
        <f t="shared" si="8"/>
        <v>26371</v>
      </c>
      <c r="Z25" s="127">
        <f t="shared" si="9"/>
        <v>10710</v>
      </c>
      <c r="AA25" s="126">
        <f t="shared" si="6"/>
        <v>39.736279289999999</v>
      </c>
      <c r="AB25" s="126" t="e">
        <f t="shared" si="7"/>
        <v>#REF!</v>
      </c>
    </row>
    <row r="26" spans="1:28" ht="15.75" x14ac:dyDescent="0.2">
      <c r="A26" s="24">
        <v>17</v>
      </c>
      <c r="B26" s="438" t="s">
        <v>148</v>
      </c>
      <c r="C26" s="336" t="s">
        <v>117</v>
      </c>
      <c r="D26" s="121">
        <v>2</v>
      </c>
      <c r="E26" s="122">
        <v>2762</v>
      </c>
      <c r="F26" s="123">
        <v>7</v>
      </c>
      <c r="G26" s="124">
        <v>150</v>
      </c>
      <c r="H26" s="121">
        <v>3</v>
      </c>
      <c r="I26" s="122">
        <v>7537</v>
      </c>
      <c r="J26" s="123">
        <v>5</v>
      </c>
      <c r="K26" s="125">
        <v>5410</v>
      </c>
      <c r="L26" s="121">
        <v>9</v>
      </c>
      <c r="M26" s="122"/>
      <c r="N26" s="123">
        <v>9</v>
      </c>
      <c r="O26" s="125"/>
      <c r="P26" s="121">
        <v>4</v>
      </c>
      <c r="Q26" s="122">
        <v>10710</v>
      </c>
      <c r="R26" s="123">
        <v>1</v>
      </c>
      <c r="S26" s="125">
        <v>6065</v>
      </c>
      <c r="T26" s="287">
        <v>40</v>
      </c>
      <c r="U26" s="288">
        <v>32634</v>
      </c>
      <c r="V26" s="466">
        <v>17</v>
      </c>
      <c r="W26" s="126">
        <f t="shared" si="4"/>
        <v>1</v>
      </c>
      <c r="X26" s="126">
        <f t="shared" ref="X26:X33" si="10">IF(ISNUMBER(T28)=TRUE(),T28,"")</f>
        <v>40</v>
      </c>
      <c r="Y26" s="126"/>
      <c r="Z26" s="127">
        <f t="shared" si="9"/>
        <v>6590</v>
      </c>
      <c r="AA26" s="126"/>
      <c r="AB26" s="126"/>
    </row>
    <row r="27" spans="1:28" ht="15.75" customHeight="1" x14ac:dyDescent="0.2">
      <c r="A27" s="23">
        <v>18</v>
      </c>
      <c r="B27" s="438" t="s">
        <v>86</v>
      </c>
      <c r="C27" s="348" t="s">
        <v>85</v>
      </c>
      <c r="D27" s="121">
        <v>6</v>
      </c>
      <c r="E27" s="122">
        <v>2606</v>
      </c>
      <c r="F27" s="123">
        <v>2</v>
      </c>
      <c r="G27" s="124">
        <v>3160</v>
      </c>
      <c r="H27" s="121">
        <v>7</v>
      </c>
      <c r="I27" s="122">
        <v>3050</v>
      </c>
      <c r="J27" s="123">
        <v>3</v>
      </c>
      <c r="K27" s="125">
        <v>6385</v>
      </c>
      <c r="L27" s="121">
        <v>7</v>
      </c>
      <c r="M27" s="122">
        <v>400</v>
      </c>
      <c r="N27" s="123">
        <v>2</v>
      </c>
      <c r="O27" s="125">
        <v>6590</v>
      </c>
      <c r="P27" s="121">
        <v>7</v>
      </c>
      <c r="Q27" s="122">
        <v>1000</v>
      </c>
      <c r="R27" s="123">
        <v>6</v>
      </c>
      <c r="S27" s="125">
        <v>3180</v>
      </c>
      <c r="T27" s="287">
        <v>40</v>
      </c>
      <c r="U27" s="288">
        <v>26371</v>
      </c>
      <c r="V27" s="465">
        <v>18</v>
      </c>
      <c r="W27" s="126">
        <f t="shared" si="4"/>
        <v>1</v>
      </c>
      <c r="X27" s="126">
        <f t="shared" si="10"/>
        <v>42</v>
      </c>
      <c r="Y27" s="126">
        <f>IF(ISNUMBER(U29)=TRUE(),U29,"")</f>
        <v>29940</v>
      </c>
      <c r="Z27" s="127">
        <f t="shared" si="9"/>
        <v>8465</v>
      </c>
      <c r="AA27" s="126">
        <f>IF(ISNUMBER(X27)=TRUE(),X27-Y27/100000-Z27/1000000000,"")</f>
        <v>41.700591535000001</v>
      </c>
      <c r="AB27" s="126" t="e">
        <f>IF(ISNUMBER(AA27)=TRUE(),RANK(AA27,$AA$10:$AA$47,1),"")</f>
        <v>#REF!</v>
      </c>
    </row>
    <row r="28" spans="1:28" ht="15.75" customHeight="1" x14ac:dyDescent="0.2">
      <c r="A28" s="23">
        <v>19</v>
      </c>
      <c r="B28" s="438" t="s">
        <v>126</v>
      </c>
      <c r="C28" s="348" t="s">
        <v>125</v>
      </c>
      <c r="D28" s="121">
        <v>1</v>
      </c>
      <c r="E28" s="122">
        <v>6227</v>
      </c>
      <c r="F28" s="123">
        <v>4</v>
      </c>
      <c r="G28" s="124">
        <v>400</v>
      </c>
      <c r="H28" s="121">
        <v>2</v>
      </c>
      <c r="I28" s="122">
        <v>7966</v>
      </c>
      <c r="J28" s="123">
        <v>1</v>
      </c>
      <c r="K28" s="125">
        <v>8465</v>
      </c>
      <c r="L28" s="121">
        <v>9</v>
      </c>
      <c r="M28" s="122"/>
      <c r="N28" s="123">
        <v>9</v>
      </c>
      <c r="O28" s="125"/>
      <c r="P28" s="121">
        <v>8</v>
      </c>
      <c r="Q28" s="122">
        <v>920</v>
      </c>
      <c r="R28" s="123">
        <v>6</v>
      </c>
      <c r="S28" s="125">
        <v>1350</v>
      </c>
      <c r="T28" s="287">
        <v>40</v>
      </c>
      <c r="U28" s="288">
        <v>25328</v>
      </c>
      <c r="V28" s="465">
        <v>19</v>
      </c>
      <c r="W28" s="126">
        <f t="shared" si="4"/>
        <v>1</v>
      </c>
      <c r="X28" s="126">
        <f t="shared" si="10"/>
        <v>44</v>
      </c>
      <c r="Y28" s="126">
        <f>IF(ISNUMBER(U30)=TRUE(),U30,"")</f>
        <v>26254</v>
      </c>
      <c r="Z28" s="127">
        <f t="shared" si="9"/>
        <v>10950</v>
      </c>
      <c r="AA28" s="126">
        <f>IF(ISNUMBER(X28)=TRUE(),X28-Y28/100000-Z28/1000000000,"")</f>
        <v>43.737449050000002</v>
      </c>
      <c r="AB28" s="126" t="e">
        <f>IF(ISNUMBER(AA28)=TRUE(),RANK(AA28,$AA$10:$AA$47,1),"")</f>
        <v>#REF!</v>
      </c>
    </row>
    <row r="29" spans="1:28" ht="15.75" customHeight="1" x14ac:dyDescent="0.2">
      <c r="A29" s="24">
        <v>20</v>
      </c>
      <c r="B29" s="438" t="s">
        <v>93</v>
      </c>
      <c r="C29" s="348" t="s">
        <v>92</v>
      </c>
      <c r="D29" s="121">
        <v>7</v>
      </c>
      <c r="E29" s="122">
        <v>1508</v>
      </c>
      <c r="F29" s="123">
        <v>5</v>
      </c>
      <c r="G29" s="124">
        <v>340</v>
      </c>
      <c r="H29" s="121">
        <v>7</v>
      </c>
      <c r="I29" s="122">
        <v>3117</v>
      </c>
      <c r="J29" s="123">
        <v>8</v>
      </c>
      <c r="K29" s="125">
        <v>4340</v>
      </c>
      <c r="L29" s="121">
        <v>1</v>
      </c>
      <c r="M29" s="122">
        <v>3295</v>
      </c>
      <c r="N29" s="123">
        <v>7</v>
      </c>
      <c r="O29" s="125">
        <v>2465</v>
      </c>
      <c r="P29" s="121">
        <v>3</v>
      </c>
      <c r="Q29" s="122">
        <v>10950</v>
      </c>
      <c r="R29" s="123">
        <v>4</v>
      </c>
      <c r="S29" s="125">
        <v>3925</v>
      </c>
      <c r="T29" s="287">
        <v>42</v>
      </c>
      <c r="U29" s="288">
        <v>29940</v>
      </c>
      <c r="V29" s="466">
        <v>20</v>
      </c>
      <c r="W29" s="126">
        <f t="shared" si="4"/>
        <v>1</v>
      </c>
      <c r="X29" s="126">
        <f t="shared" si="10"/>
        <v>45</v>
      </c>
      <c r="Y29" s="126">
        <f>IF(ISNUMBER(U31)=TRUE(),U31,"")</f>
        <v>24972</v>
      </c>
      <c r="Z29" s="127">
        <f t="shared" si="9"/>
        <v>7134</v>
      </c>
      <c r="AA29" s="126">
        <f>IF(ISNUMBER(X29)=TRUE(),X29-Y29/100000-Z29/1000000000,"")</f>
        <v>44.750272865999996</v>
      </c>
      <c r="AB29" s="126" t="e">
        <f>IF(ISNUMBER(AA29)=TRUE(),RANK(AA29,$AA$10:$AA$47,1),"")</f>
        <v>#REF!</v>
      </c>
    </row>
    <row r="30" spans="1:28" ht="15.75" customHeight="1" x14ac:dyDescent="0.2">
      <c r="A30" s="23">
        <v>21</v>
      </c>
      <c r="B30" s="467" t="s">
        <v>671</v>
      </c>
      <c r="C30" s="354" t="s">
        <v>77</v>
      </c>
      <c r="D30" s="121">
        <v>9</v>
      </c>
      <c r="E30" s="122"/>
      <c r="F30" s="123">
        <v>7</v>
      </c>
      <c r="G30" s="124">
        <v>155</v>
      </c>
      <c r="H30" s="121">
        <v>6</v>
      </c>
      <c r="I30" s="122">
        <v>7134</v>
      </c>
      <c r="J30" s="123">
        <v>9</v>
      </c>
      <c r="K30" s="125"/>
      <c r="L30" s="121">
        <v>4</v>
      </c>
      <c r="M30" s="122">
        <v>1555</v>
      </c>
      <c r="N30" s="123">
        <v>3</v>
      </c>
      <c r="O30" s="125">
        <v>6575</v>
      </c>
      <c r="P30" s="121">
        <v>3</v>
      </c>
      <c r="Q30" s="122">
        <v>5140</v>
      </c>
      <c r="R30" s="123">
        <v>3</v>
      </c>
      <c r="S30" s="125">
        <v>5695</v>
      </c>
      <c r="T30" s="287">
        <v>44</v>
      </c>
      <c r="U30" s="288">
        <v>26254</v>
      </c>
      <c r="V30" s="465">
        <v>21</v>
      </c>
      <c r="W30" s="126">
        <f t="shared" si="4"/>
        <v>1</v>
      </c>
      <c r="X30" s="126">
        <f t="shared" si="10"/>
        <v>45</v>
      </c>
      <c r="Y30" s="126">
        <f>IF(ISNUMBER(U32)=TRUE(),U32,"")</f>
        <v>19382</v>
      </c>
      <c r="Z30" s="127">
        <f t="shared" si="9"/>
        <v>6510</v>
      </c>
      <c r="AA30" s="126">
        <f>IF(ISNUMBER(X30)=TRUE(),X30-Y30/100000-Z30/1000000000,"")</f>
        <v>44.806173489999999</v>
      </c>
      <c r="AB30" s="126" t="e">
        <f>IF(ISNUMBER(AA30)=TRUE(),RANK(AA30,$AA$10:$AA$47,1),"")</f>
        <v>#REF!</v>
      </c>
    </row>
    <row r="31" spans="1:28" ht="15.75" x14ac:dyDescent="0.2">
      <c r="A31" s="23">
        <v>22</v>
      </c>
      <c r="B31" s="468" t="s">
        <v>297</v>
      </c>
      <c r="C31" s="1083" t="s">
        <v>79</v>
      </c>
      <c r="D31" s="121">
        <v>3</v>
      </c>
      <c r="E31" s="122">
        <v>3182</v>
      </c>
      <c r="F31" s="123">
        <v>6</v>
      </c>
      <c r="G31" s="124">
        <v>475</v>
      </c>
      <c r="H31" s="121">
        <v>4</v>
      </c>
      <c r="I31" s="122">
        <v>6510</v>
      </c>
      <c r="J31" s="123">
        <v>6</v>
      </c>
      <c r="K31" s="125">
        <v>6125</v>
      </c>
      <c r="L31" s="121">
        <v>7</v>
      </c>
      <c r="M31" s="122">
        <v>0</v>
      </c>
      <c r="N31" s="123">
        <v>6</v>
      </c>
      <c r="O31" s="125">
        <v>3650</v>
      </c>
      <c r="P31" s="121">
        <v>6</v>
      </c>
      <c r="Q31" s="122">
        <v>2265</v>
      </c>
      <c r="R31" s="123">
        <v>7</v>
      </c>
      <c r="S31" s="125">
        <v>2765</v>
      </c>
      <c r="T31" s="287">
        <v>45</v>
      </c>
      <c r="U31" s="288">
        <v>24972</v>
      </c>
      <c r="V31" s="465">
        <v>22</v>
      </c>
      <c r="W31" s="126">
        <f t="shared" si="4"/>
        <v>1</v>
      </c>
      <c r="X31" s="126">
        <f t="shared" si="10"/>
        <v>46</v>
      </c>
      <c r="Y31" s="126">
        <f>IF(ISNUMBER(U33)=TRUE(),U33,"")</f>
        <v>19258</v>
      </c>
      <c r="Z31" s="127">
        <f t="shared" si="9"/>
        <v>6817</v>
      </c>
      <c r="AA31" s="126">
        <f>IF(ISNUMBER(X31)=TRUE(),X31-Y31/100000-Z31/1000000000,"")</f>
        <v>45.807413183000001</v>
      </c>
      <c r="AB31" s="126" t="e">
        <f>IF(ISNUMBER(AA31)=TRUE(),RANK(AA31,$AA$10:$AA$47,1),"")</f>
        <v>#REF!</v>
      </c>
    </row>
    <row r="32" spans="1:28" ht="15.75" customHeight="1" x14ac:dyDescent="0.25">
      <c r="A32" s="24">
        <v>23</v>
      </c>
      <c r="B32" s="553" t="s">
        <v>149</v>
      </c>
      <c r="C32" s="1083" t="s">
        <v>147</v>
      </c>
      <c r="D32" s="121">
        <v>8</v>
      </c>
      <c r="E32" s="122">
        <v>1110</v>
      </c>
      <c r="F32" s="123">
        <v>2</v>
      </c>
      <c r="G32" s="124">
        <v>1005</v>
      </c>
      <c r="H32" s="121">
        <v>3</v>
      </c>
      <c r="I32" s="122">
        <v>6817</v>
      </c>
      <c r="J32" s="123">
        <v>9</v>
      </c>
      <c r="K32" s="125"/>
      <c r="L32" s="121">
        <v>8</v>
      </c>
      <c r="M32" s="122">
        <v>255</v>
      </c>
      <c r="N32" s="123">
        <v>5</v>
      </c>
      <c r="O32" s="125">
        <v>2975</v>
      </c>
      <c r="P32" s="121">
        <v>5</v>
      </c>
      <c r="Q32" s="122">
        <v>3750</v>
      </c>
      <c r="R32" s="123">
        <v>5</v>
      </c>
      <c r="S32" s="125">
        <v>3470</v>
      </c>
      <c r="T32" s="287">
        <v>45</v>
      </c>
      <c r="U32" s="288">
        <v>19382</v>
      </c>
      <c r="V32" s="466">
        <v>23</v>
      </c>
      <c r="W32" s="126"/>
      <c r="X32" s="126">
        <f t="shared" si="10"/>
        <v>48</v>
      </c>
      <c r="Y32" s="126"/>
      <c r="Z32" s="127">
        <f t="shared" si="9"/>
        <v>7370</v>
      </c>
      <c r="AA32" s="126"/>
      <c r="AB32" s="126"/>
    </row>
    <row r="33" spans="1:28" ht="15.75" customHeight="1" x14ac:dyDescent="0.2">
      <c r="A33" s="23">
        <v>24</v>
      </c>
      <c r="B33" s="469" t="s">
        <v>855</v>
      </c>
      <c r="C33" s="348" t="s">
        <v>125</v>
      </c>
      <c r="D33" s="121">
        <v>9</v>
      </c>
      <c r="E33" s="122"/>
      <c r="F33" s="123">
        <v>3</v>
      </c>
      <c r="G33" s="124">
        <v>1875</v>
      </c>
      <c r="H33" s="121">
        <v>6</v>
      </c>
      <c r="I33" s="122">
        <v>3343</v>
      </c>
      <c r="J33" s="123">
        <v>1</v>
      </c>
      <c r="K33" s="125">
        <v>7370</v>
      </c>
      <c r="L33" s="121">
        <v>2</v>
      </c>
      <c r="M33" s="122">
        <v>4325</v>
      </c>
      <c r="N33" s="123">
        <v>7</v>
      </c>
      <c r="O33" s="125">
        <v>2345</v>
      </c>
      <c r="P33" s="121">
        <v>9</v>
      </c>
      <c r="Q33" s="122"/>
      <c r="R33" s="123">
        <v>9</v>
      </c>
      <c r="S33" s="125"/>
      <c r="T33" s="287">
        <v>46</v>
      </c>
      <c r="U33" s="288">
        <v>19258</v>
      </c>
      <c r="V33" s="465">
        <v>24</v>
      </c>
      <c r="W33" s="126"/>
      <c r="X33" s="126">
        <f t="shared" si="10"/>
        <v>49</v>
      </c>
      <c r="Y33" s="126"/>
      <c r="Z33" s="127">
        <f t="shared" si="9"/>
        <v>7275</v>
      </c>
      <c r="AA33" s="126"/>
      <c r="AB33" s="126"/>
    </row>
    <row r="34" spans="1:28" ht="15.75" x14ac:dyDescent="0.2">
      <c r="A34" s="23">
        <v>25</v>
      </c>
      <c r="B34" s="469" t="s">
        <v>296</v>
      </c>
      <c r="C34" s="348" t="s">
        <v>125</v>
      </c>
      <c r="D34" s="121">
        <v>2</v>
      </c>
      <c r="E34" s="122">
        <v>3909</v>
      </c>
      <c r="F34" s="123">
        <v>5</v>
      </c>
      <c r="G34" s="124">
        <v>685</v>
      </c>
      <c r="H34" s="121">
        <v>5</v>
      </c>
      <c r="I34" s="122">
        <v>7275</v>
      </c>
      <c r="J34" s="123">
        <v>5</v>
      </c>
      <c r="K34" s="125">
        <v>5655</v>
      </c>
      <c r="L34" s="121">
        <v>7</v>
      </c>
      <c r="M34" s="122">
        <v>315</v>
      </c>
      <c r="N34" s="123">
        <v>6</v>
      </c>
      <c r="O34" s="125">
        <v>1510</v>
      </c>
      <c r="P34" s="121">
        <v>9</v>
      </c>
      <c r="Q34" s="122"/>
      <c r="R34" s="123">
        <v>9</v>
      </c>
      <c r="S34" s="125"/>
      <c r="T34" s="287">
        <v>48</v>
      </c>
      <c r="U34" s="288">
        <v>19349</v>
      </c>
      <c r="V34" s="465">
        <v>25</v>
      </c>
      <c r="W34" s="126"/>
      <c r="X34" s="126"/>
      <c r="Y34" s="126"/>
      <c r="Z34" s="127">
        <f t="shared" si="9"/>
        <v>13470</v>
      </c>
      <c r="AA34" s="126"/>
      <c r="AB34" s="126"/>
    </row>
    <row r="35" spans="1:28" ht="15.75" customHeight="1" x14ac:dyDescent="0.2">
      <c r="A35" s="24">
        <v>26</v>
      </c>
      <c r="B35" s="469" t="s">
        <v>673</v>
      </c>
      <c r="C35" s="348" t="s">
        <v>92</v>
      </c>
      <c r="D35" s="121">
        <v>9</v>
      </c>
      <c r="E35" s="122"/>
      <c r="F35" s="123">
        <v>4</v>
      </c>
      <c r="G35" s="124">
        <v>705</v>
      </c>
      <c r="H35" s="121">
        <v>7</v>
      </c>
      <c r="I35" s="122">
        <v>5024</v>
      </c>
      <c r="J35" s="123">
        <v>7</v>
      </c>
      <c r="K35" s="125">
        <v>4045</v>
      </c>
      <c r="L35" s="121">
        <v>2</v>
      </c>
      <c r="M35" s="122">
        <v>7730</v>
      </c>
      <c r="N35" s="123">
        <v>2</v>
      </c>
      <c r="O35" s="125">
        <v>13470</v>
      </c>
      <c r="P35" s="121">
        <v>9</v>
      </c>
      <c r="Q35" s="122"/>
      <c r="R35" s="123">
        <v>9</v>
      </c>
      <c r="S35" s="125"/>
      <c r="T35" s="287">
        <v>49</v>
      </c>
      <c r="U35" s="288">
        <v>30974</v>
      </c>
      <c r="V35" s="466">
        <v>26</v>
      </c>
      <c r="W35" s="126"/>
      <c r="X35" s="126"/>
      <c r="Y35" s="126"/>
      <c r="Z35" s="127"/>
      <c r="AA35" s="126"/>
      <c r="AB35" s="126"/>
    </row>
    <row r="36" spans="1:28" ht="15.75" customHeight="1" x14ac:dyDescent="0.2">
      <c r="A36" s="23">
        <v>27</v>
      </c>
      <c r="B36" s="470" t="s">
        <v>152</v>
      </c>
      <c r="C36" s="336" t="s">
        <v>147</v>
      </c>
      <c r="D36" s="121">
        <v>8</v>
      </c>
      <c r="E36" s="122">
        <v>1285</v>
      </c>
      <c r="F36" s="123">
        <v>9</v>
      </c>
      <c r="G36" s="124"/>
      <c r="H36" s="121">
        <v>5</v>
      </c>
      <c r="I36" s="122">
        <v>5160</v>
      </c>
      <c r="J36" s="123">
        <v>3</v>
      </c>
      <c r="K36" s="125">
        <v>6235</v>
      </c>
      <c r="L36" s="121">
        <v>5</v>
      </c>
      <c r="M36" s="122">
        <v>1455</v>
      </c>
      <c r="N36" s="123">
        <v>4</v>
      </c>
      <c r="O36" s="125">
        <v>9550</v>
      </c>
      <c r="P36" s="121">
        <v>9</v>
      </c>
      <c r="Q36" s="122"/>
      <c r="R36" s="123">
        <v>8</v>
      </c>
      <c r="S36" s="125">
        <v>940</v>
      </c>
      <c r="T36" s="287">
        <v>51</v>
      </c>
      <c r="U36" s="288">
        <v>24625</v>
      </c>
      <c r="V36" s="465">
        <v>27</v>
      </c>
      <c r="W36" s="126"/>
      <c r="X36" s="126"/>
      <c r="Y36" s="126"/>
      <c r="Z36" s="127"/>
      <c r="AA36" s="126"/>
      <c r="AB36" s="126"/>
    </row>
    <row r="37" spans="1:28" ht="15.75" customHeight="1" x14ac:dyDescent="0.2">
      <c r="A37" s="23">
        <v>28</v>
      </c>
      <c r="B37" s="438" t="s">
        <v>122</v>
      </c>
      <c r="C37" s="336" t="s">
        <v>79</v>
      </c>
      <c r="D37" s="121">
        <v>6</v>
      </c>
      <c r="E37" s="122">
        <v>1714</v>
      </c>
      <c r="F37" s="123">
        <v>3</v>
      </c>
      <c r="G37" s="124">
        <v>460</v>
      </c>
      <c r="H37" s="121">
        <v>2</v>
      </c>
      <c r="I37" s="122">
        <v>8680</v>
      </c>
      <c r="J37" s="123">
        <v>5</v>
      </c>
      <c r="K37" s="125">
        <v>6215</v>
      </c>
      <c r="L37" s="121">
        <v>9</v>
      </c>
      <c r="M37" s="122"/>
      <c r="N37" s="123">
        <v>9</v>
      </c>
      <c r="O37" s="125"/>
      <c r="P37" s="121">
        <v>9</v>
      </c>
      <c r="Q37" s="122"/>
      <c r="R37" s="123">
        <v>9</v>
      </c>
      <c r="S37" s="125"/>
      <c r="T37" s="287">
        <v>52</v>
      </c>
      <c r="U37" s="288">
        <v>17069</v>
      </c>
      <c r="V37" s="465">
        <v>28</v>
      </c>
      <c r="W37" s="126"/>
      <c r="X37" s="126"/>
      <c r="Y37" s="126"/>
      <c r="Z37" s="127"/>
      <c r="AA37" s="126"/>
      <c r="AB37" s="126"/>
    </row>
    <row r="38" spans="1:28" ht="15.75" customHeight="1" x14ac:dyDescent="0.2">
      <c r="A38" s="24">
        <v>29</v>
      </c>
      <c r="B38" s="438" t="s">
        <v>854</v>
      </c>
      <c r="C38" s="354" t="s">
        <v>79</v>
      </c>
      <c r="D38" s="121">
        <v>9</v>
      </c>
      <c r="E38" s="122"/>
      <c r="F38" s="123">
        <v>9</v>
      </c>
      <c r="G38" s="124"/>
      <c r="H38" s="121">
        <v>4</v>
      </c>
      <c r="I38" s="122">
        <v>4416</v>
      </c>
      <c r="J38" s="123">
        <v>9</v>
      </c>
      <c r="K38" s="125"/>
      <c r="L38" s="121">
        <v>5</v>
      </c>
      <c r="M38" s="122">
        <v>950</v>
      </c>
      <c r="N38" s="123">
        <v>8</v>
      </c>
      <c r="O38" s="125">
        <v>125</v>
      </c>
      <c r="P38" s="121">
        <v>5</v>
      </c>
      <c r="Q38" s="122">
        <v>4850</v>
      </c>
      <c r="R38" s="123">
        <v>3</v>
      </c>
      <c r="S38" s="125">
        <v>1765</v>
      </c>
      <c r="T38" s="287">
        <v>52</v>
      </c>
      <c r="U38" s="288">
        <v>12106</v>
      </c>
      <c r="V38" s="466">
        <v>29</v>
      </c>
      <c r="W38" s="126"/>
      <c r="X38" s="126"/>
      <c r="Y38" s="126"/>
      <c r="Z38" s="127"/>
      <c r="AA38" s="126"/>
      <c r="AB38" s="126"/>
    </row>
    <row r="39" spans="1:28" ht="15.75" customHeight="1" x14ac:dyDescent="0.2">
      <c r="A39" s="23">
        <v>30</v>
      </c>
      <c r="B39" s="438" t="s">
        <v>924</v>
      </c>
      <c r="C39" s="336" t="s">
        <v>92</v>
      </c>
      <c r="D39" s="121">
        <v>9</v>
      </c>
      <c r="E39" s="122"/>
      <c r="F39" s="123">
        <v>9</v>
      </c>
      <c r="G39" s="124"/>
      <c r="H39" s="121">
        <v>9</v>
      </c>
      <c r="I39" s="122"/>
      <c r="J39" s="123">
        <v>9</v>
      </c>
      <c r="K39" s="125"/>
      <c r="L39" s="121">
        <v>6</v>
      </c>
      <c r="M39" s="122">
        <v>2875</v>
      </c>
      <c r="N39" s="123">
        <v>9</v>
      </c>
      <c r="O39" s="125"/>
      <c r="P39" s="121">
        <v>1</v>
      </c>
      <c r="Q39" s="122">
        <v>11750</v>
      </c>
      <c r="R39" s="123">
        <v>3</v>
      </c>
      <c r="S39" s="125">
        <v>3080</v>
      </c>
      <c r="T39" s="287">
        <v>55</v>
      </c>
      <c r="U39" s="288">
        <v>17705</v>
      </c>
      <c r="V39" s="465">
        <v>30</v>
      </c>
      <c r="W39" s="126"/>
      <c r="X39" s="126"/>
      <c r="Y39" s="126"/>
      <c r="Z39" s="127"/>
      <c r="AA39" s="126"/>
      <c r="AB39" s="126"/>
    </row>
    <row r="40" spans="1:28" ht="15.75" customHeight="1" x14ac:dyDescent="0.2">
      <c r="A40" s="23">
        <v>31</v>
      </c>
      <c r="B40" s="438" t="s">
        <v>224</v>
      </c>
      <c r="C40" s="348" t="s">
        <v>85</v>
      </c>
      <c r="D40" s="121">
        <v>7</v>
      </c>
      <c r="E40" s="122">
        <v>1256</v>
      </c>
      <c r="F40" s="123">
        <v>2</v>
      </c>
      <c r="G40" s="124">
        <v>1275</v>
      </c>
      <c r="H40" s="121">
        <v>6</v>
      </c>
      <c r="I40" s="122">
        <v>6131</v>
      </c>
      <c r="J40" s="123">
        <v>8</v>
      </c>
      <c r="K40" s="125">
        <v>3820</v>
      </c>
      <c r="L40" s="121">
        <v>8</v>
      </c>
      <c r="M40" s="122">
        <v>390</v>
      </c>
      <c r="N40" s="123">
        <v>8</v>
      </c>
      <c r="O40" s="125">
        <v>470</v>
      </c>
      <c r="P40" s="121">
        <v>8</v>
      </c>
      <c r="Q40" s="122">
        <v>1690</v>
      </c>
      <c r="R40" s="123">
        <v>8</v>
      </c>
      <c r="S40" s="125">
        <v>395</v>
      </c>
      <c r="T40" s="287">
        <v>55</v>
      </c>
      <c r="U40" s="288">
        <v>15427</v>
      </c>
      <c r="V40" s="465">
        <v>31</v>
      </c>
      <c r="W40" s="126"/>
      <c r="X40" s="126"/>
      <c r="Y40" s="126"/>
      <c r="Z40" s="127"/>
      <c r="AA40" s="126"/>
      <c r="AB40" s="126"/>
    </row>
    <row r="41" spans="1:28" ht="15.75" customHeight="1" x14ac:dyDescent="0.25">
      <c r="A41" s="23">
        <v>32</v>
      </c>
      <c r="B41" s="553" t="s">
        <v>95</v>
      </c>
      <c r="C41" s="348" t="s">
        <v>92</v>
      </c>
      <c r="D41" s="121">
        <v>8</v>
      </c>
      <c r="E41" s="122">
        <v>1120</v>
      </c>
      <c r="F41" s="123">
        <v>8</v>
      </c>
      <c r="G41" s="124">
        <v>95</v>
      </c>
      <c r="H41" s="121">
        <v>7</v>
      </c>
      <c r="I41" s="122">
        <v>5691</v>
      </c>
      <c r="J41" s="123">
        <v>8</v>
      </c>
      <c r="K41" s="125">
        <v>3835</v>
      </c>
      <c r="L41" s="121">
        <v>9</v>
      </c>
      <c r="M41" s="122"/>
      <c r="N41" s="123">
        <v>5</v>
      </c>
      <c r="O41" s="125">
        <v>6240</v>
      </c>
      <c r="P41" s="121">
        <v>4</v>
      </c>
      <c r="Q41" s="122">
        <v>4325</v>
      </c>
      <c r="R41" s="123">
        <v>7</v>
      </c>
      <c r="S41" s="125">
        <v>1365</v>
      </c>
      <c r="T41" s="287">
        <v>56</v>
      </c>
      <c r="U41" s="288">
        <v>22671</v>
      </c>
      <c r="V41" s="465">
        <v>32</v>
      </c>
      <c r="W41" s="126"/>
      <c r="X41" s="126"/>
      <c r="Y41" s="126"/>
      <c r="Z41" s="127"/>
      <c r="AA41" s="126"/>
      <c r="AB41" s="126"/>
    </row>
    <row r="42" spans="1:28" ht="15.75" customHeight="1" x14ac:dyDescent="0.2">
      <c r="A42" s="23">
        <v>33</v>
      </c>
      <c r="B42" s="438" t="s">
        <v>121</v>
      </c>
      <c r="C42" s="348" t="s">
        <v>79</v>
      </c>
      <c r="D42" s="1281">
        <v>6</v>
      </c>
      <c r="E42" s="1282">
        <v>2293</v>
      </c>
      <c r="F42" s="1283">
        <v>7</v>
      </c>
      <c r="G42" s="1284">
        <v>430</v>
      </c>
      <c r="H42" s="1281">
        <v>9</v>
      </c>
      <c r="I42" s="1282"/>
      <c r="J42" s="1283">
        <v>8</v>
      </c>
      <c r="K42" s="1285">
        <v>4275</v>
      </c>
      <c r="L42" s="1281">
        <v>7</v>
      </c>
      <c r="M42" s="1282">
        <v>525</v>
      </c>
      <c r="N42" s="1283">
        <v>8</v>
      </c>
      <c r="O42" s="1285">
        <v>350</v>
      </c>
      <c r="P42" s="1281">
        <v>7</v>
      </c>
      <c r="Q42" s="1282">
        <v>2255</v>
      </c>
      <c r="R42" s="1283">
        <v>6</v>
      </c>
      <c r="S42" s="1285">
        <v>1455</v>
      </c>
      <c r="T42" s="287">
        <v>58</v>
      </c>
      <c r="U42" s="288">
        <v>11583</v>
      </c>
      <c r="V42" s="465">
        <v>33</v>
      </c>
      <c r="W42" s="126"/>
      <c r="X42" s="126"/>
      <c r="Y42" s="126"/>
      <c r="Z42" s="127"/>
      <c r="AA42" s="126"/>
      <c r="AB42" s="126"/>
    </row>
    <row r="43" spans="1:28" ht="15.75" customHeight="1" x14ac:dyDescent="0.2">
      <c r="A43" s="23">
        <v>34</v>
      </c>
      <c r="B43" s="438" t="s">
        <v>160</v>
      </c>
      <c r="C43" s="336" t="s">
        <v>85</v>
      </c>
      <c r="D43" s="121">
        <v>7</v>
      </c>
      <c r="E43" s="122">
        <v>1770</v>
      </c>
      <c r="F43" s="123">
        <v>6</v>
      </c>
      <c r="G43" s="124">
        <v>330</v>
      </c>
      <c r="H43" s="121">
        <v>9</v>
      </c>
      <c r="I43" s="122">
        <v>1487</v>
      </c>
      <c r="J43" s="123">
        <v>7</v>
      </c>
      <c r="K43" s="125">
        <v>3895</v>
      </c>
      <c r="L43" s="121">
        <v>9</v>
      </c>
      <c r="M43" s="122"/>
      <c r="N43" s="123">
        <v>7</v>
      </c>
      <c r="O43" s="125">
        <v>1070</v>
      </c>
      <c r="P43" s="121">
        <v>8</v>
      </c>
      <c r="Q43" s="122">
        <v>900</v>
      </c>
      <c r="R43" s="123">
        <v>7</v>
      </c>
      <c r="S43" s="125">
        <v>650</v>
      </c>
      <c r="T43" s="287">
        <v>60</v>
      </c>
      <c r="U43" s="288">
        <v>10102</v>
      </c>
      <c r="V43" s="465">
        <v>34</v>
      </c>
      <c r="W43" s="126"/>
      <c r="X43" s="126"/>
      <c r="Y43" s="126"/>
      <c r="Z43" s="127"/>
      <c r="AA43" s="126"/>
      <c r="AB43" s="126"/>
    </row>
    <row r="44" spans="1:28" ht="15.75" x14ac:dyDescent="0.2">
      <c r="A44" s="23">
        <v>35</v>
      </c>
      <c r="B44" s="438" t="s">
        <v>670</v>
      </c>
      <c r="C44" s="348" t="s">
        <v>77</v>
      </c>
      <c r="D44" s="121">
        <v>9</v>
      </c>
      <c r="E44" s="122"/>
      <c r="F44" s="123">
        <v>7</v>
      </c>
      <c r="G44" s="124">
        <v>310</v>
      </c>
      <c r="H44" s="350">
        <v>9</v>
      </c>
      <c r="I44" s="352"/>
      <c r="J44" s="353">
        <v>9</v>
      </c>
      <c r="K44" s="349"/>
      <c r="L44" s="121"/>
      <c r="M44" s="122"/>
      <c r="N44" s="123">
        <v>9</v>
      </c>
      <c r="O44" s="125"/>
      <c r="P44" s="121">
        <v>9</v>
      </c>
      <c r="Q44" s="122"/>
      <c r="R44" s="123">
        <v>9</v>
      </c>
      <c r="S44" s="125"/>
      <c r="T44" s="287">
        <v>61</v>
      </c>
      <c r="U44" s="288">
        <v>310</v>
      </c>
      <c r="V44" s="465">
        <v>35</v>
      </c>
      <c r="W44" s="126"/>
      <c r="X44" s="126"/>
      <c r="Y44" s="126"/>
      <c r="Z44" s="127"/>
      <c r="AA44" s="126"/>
      <c r="AB44" s="126"/>
    </row>
    <row r="45" spans="1:28" ht="15.75" customHeight="1" x14ac:dyDescent="0.2">
      <c r="A45" s="23">
        <v>36</v>
      </c>
      <c r="B45" s="438" t="s">
        <v>150</v>
      </c>
      <c r="C45" s="354" t="s">
        <v>147</v>
      </c>
      <c r="D45" s="121">
        <v>5</v>
      </c>
      <c r="E45" s="122">
        <v>2039</v>
      </c>
      <c r="F45" s="123">
        <v>8</v>
      </c>
      <c r="G45" s="124">
        <v>250</v>
      </c>
      <c r="H45" s="121">
        <v>9</v>
      </c>
      <c r="I45" s="122"/>
      <c r="J45" s="123">
        <v>6</v>
      </c>
      <c r="K45" s="125">
        <v>5460</v>
      </c>
      <c r="L45" s="121">
        <v>9</v>
      </c>
      <c r="M45" s="122"/>
      <c r="N45" s="123">
        <v>9</v>
      </c>
      <c r="O45" s="125"/>
      <c r="P45" s="121">
        <v>7</v>
      </c>
      <c r="Q45" s="122">
        <v>3835</v>
      </c>
      <c r="R45" s="123">
        <v>9</v>
      </c>
      <c r="S45" s="125"/>
      <c r="T45" s="287">
        <v>62</v>
      </c>
      <c r="U45" s="288">
        <v>11584</v>
      </c>
      <c r="V45" s="465">
        <v>36</v>
      </c>
      <c r="W45" s="126"/>
      <c r="X45" s="126"/>
      <c r="Y45" s="126"/>
      <c r="Z45" s="127"/>
      <c r="AA45" s="126"/>
      <c r="AB45" s="126"/>
    </row>
    <row r="46" spans="1:28" ht="15.75" x14ac:dyDescent="0.2">
      <c r="A46" s="23">
        <v>37</v>
      </c>
      <c r="B46" s="438" t="s">
        <v>923</v>
      </c>
      <c r="C46" s="336" t="s">
        <v>117</v>
      </c>
      <c r="D46" s="121">
        <v>9</v>
      </c>
      <c r="E46" s="122"/>
      <c r="F46" s="123">
        <v>9</v>
      </c>
      <c r="G46" s="124"/>
      <c r="H46" s="121">
        <v>9</v>
      </c>
      <c r="I46" s="122"/>
      <c r="J46" s="123">
        <v>9</v>
      </c>
      <c r="K46" s="125"/>
      <c r="L46" s="121">
        <v>3</v>
      </c>
      <c r="M46" s="122">
        <v>7325</v>
      </c>
      <c r="N46" s="123">
        <v>6</v>
      </c>
      <c r="O46" s="125">
        <v>2740</v>
      </c>
      <c r="P46" s="121">
        <v>9</v>
      </c>
      <c r="Q46" s="122"/>
      <c r="R46" s="123">
        <v>9</v>
      </c>
      <c r="S46" s="125"/>
      <c r="T46" s="287">
        <v>63</v>
      </c>
      <c r="U46" s="288">
        <v>10065</v>
      </c>
      <c r="V46" s="465">
        <v>37</v>
      </c>
      <c r="W46" s="126"/>
      <c r="X46" s="126"/>
      <c r="Y46" s="126"/>
      <c r="Z46" s="127"/>
      <c r="AA46" s="126"/>
      <c r="AB46" s="126"/>
    </row>
    <row r="47" spans="1:28" ht="15.75" x14ac:dyDescent="0.2">
      <c r="A47" s="23">
        <v>38</v>
      </c>
      <c r="B47" s="438" t="s">
        <v>82</v>
      </c>
      <c r="C47" s="348" t="s">
        <v>77</v>
      </c>
      <c r="D47" s="1281">
        <v>5</v>
      </c>
      <c r="E47" s="1282">
        <v>3445</v>
      </c>
      <c r="F47" s="1283">
        <v>9</v>
      </c>
      <c r="G47" s="1284"/>
      <c r="H47" s="1281">
        <v>9</v>
      </c>
      <c r="I47" s="1282"/>
      <c r="J47" s="1283">
        <v>4</v>
      </c>
      <c r="K47" s="1285">
        <v>6325</v>
      </c>
      <c r="L47" s="1281">
        <v>9</v>
      </c>
      <c r="M47" s="1282"/>
      <c r="N47" s="1283">
        <v>9</v>
      </c>
      <c r="O47" s="1285"/>
      <c r="P47" s="1281">
        <v>9</v>
      </c>
      <c r="Q47" s="1282"/>
      <c r="R47" s="1283">
        <v>9</v>
      </c>
      <c r="S47" s="1285"/>
      <c r="T47" s="287">
        <v>63</v>
      </c>
      <c r="U47" s="288">
        <v>9770</v>
      </c>
      <c r="V47" s="465">
        <v>38</v>
      </c>
      <c r="W47" s="126"/>
      <c r="X47" s="126"/>
      <c r="Y47" s="126"/>
      <c r="Z47" s="127"/>
      <c r="AA47" s="126"/>
      <c r="AB47" s="126"/>
    </row>
    <row r="48" spans="1:28" ht="15.75" x14ac:dyDescent="0.2">
      <c r="A48" s="1280">
        <v>39</v>
      </c>
      <c r="B48" s="438" t="s">
        <v>127</v>
      </c>
      <c r="C48" s="348" t="s">
        <v>125</v>
      </c>
      <c r="D48" s="121">
        <v>6</v>
      </c>
      <c r="E48" s="122">
        <v>1784</v>
      </c>
      <c r="F48" s="123">
        <v>9</v>
      </c>
      <c r="G48" s="124"/>
      <c r="H48" s="121">
        <v>9</v>
      </c>
      <c r="I48" s="122"/>
      <c r="J48" s="123">
        <v>9</v>
      </c>
      <c r="K48" s="125"/>
      <c r="L48" s="121">
        <v>9</v>
      </c>
      <c r="M48" s="122"/>
      <c r="N48" s="123">
        <v>9</v>
      </c>
      <c r="O48" s="125"/>
      <c r="P48" s="121">
        <v>8</v>
      </c>
      <c r="Q48" s="122">
        <v>1145</v>
      </c>
      <c r="R48" s="123">
        <v>8</v>
      </c>
      <c r="S48" s="125">
        <v>545</v>
      </c>
      <c r="T48" s="287">
        <v>67</v>
      </c>
      <c r="U48" s="288">
        <v>3474</v>
      </c>
      <c r="V48" s="465">
        <v>39</v>
      </c>
    </row>
    <row r="49" spans="1:22" ht="15.75" x14ac:dyDescent="0.2">
      <c r="A49" s="1280">
        <v>40</v>
      </c>
      <c r="B49" s="438" t="s">
        <v>926</v>
      </c>
      <c r="C49" s="348" t="s">
        <v>125</v>
      </c>
      <c r="D49" s="1281">
        <v>9</v>
      </c>
      <c r="E49" s="1282"/>
      <c r="F49" s="1283">
        <v>9</v>
      </c>
      <c r="G49" s="1284"/>
      <c r="H49" s="1281">
        <v>9</v>
      </c>
      <c r="I49" s="1282"/>
      <c r="J49" s="1283">
        <v>9</v>
      </c>
      <c r="K49" s="1285"/>
      <c r="L49" s="1281">
        <v>9</v>
      </c>
      <c r="M49" s="1282"/>
      <c r="N49" s="1283">
        <v>8</v>
      </c>
      <c r="O49" s="1285">
        <v>1875</v>
      </c>
      <c r="P49" s="1281">
        <v>7</v>
      </c>
      <c r="Q49" s="1282">
        <v>2300</v>
      </c>
      <c r="R49" s="1283">
        <v>8</v>
      </c>
      <c r="S49" s="1285">
        <v>1150</v>
      </c>
      <c r="T49" s="287">
        <v>68</v>
      </c>
      <c r="U49" s="288">
        <v>5325</v>
      </c>
      <c r="V49" s="465">
        <v>40</v>
      </c>
    </row>
    <row r="50" spans="1:22" ht="15.75" x14ac:dyDescent="0.2">
      <c r="A50" s="1280">
        <v>41</v>
      </c>
      <c r="B50" s="438" t="s">
        <v>298</v>
      </c>
      <c r="C50" s="348" t="s">
        <v>92</v>
      </c>
      <c r="D50" s="121">
        <v>8</v>
      </c>
      <c r="E50" s="122">
        <v>1658</v>
      </c>
      <c r="F50" s="123">
        <v>9</v>
      </c>
      <c r="G50" s="124"/>
      <c r="H50" s="121">
        <v>9</v>
      </c>
      <c r="I50" s="122"/>
      <c r="J50" s="123">
        <v>9</v>
      </c>
      <c r="K50" s="125"/>
      <c r="L50" s="121">
        <v>9</v>
      </c>
      <c r="M50" s="122"/>
      <c r="N50" s="123">
        <v>9</v>
      </c>
      <c r="O50" s="125"/>
      <c r="P50" s="121">
        <v>9</v>
      </c>
      <c r="Q50" s="122"/>
      <c r="R50" s="123">
        <v>9</v>
      </c>
      <c r="S50" s="125"/>
      <c r="T50" s="287">
        <v>71</v>
      </c>
      <c r="U50" s="288">
        <v>1658</v>
      </c>
      <c r="V50" s="465">
        <v>41</v>
      </c>
    </row>
    <row r="51" spans="1:22" ht="15.75" x14ac:dyDescent="0.2">
      <c r="A51" s="1280">
        <v>42</v>
      </c>
      <c r="B51" s="438" t="s">
        <v>925</v>
      </c>
      <c r="C51" s="348" t="s">
        <v>125</v>
      </c>
      <c r="D51" s="1281">
        <v>9</v>
      </c>
      <c r="E51" s="1282"/>
      <c r="F51" s="1283">
        <v>9</v>
      </c>
      <c r="G51" s="1284"/>
      <c r="H51" s="1281">
        <v>9</v>
      </c>
      <c r="I51" s="1282"/>
      <c r="J51" s="1283">
        <v>9</v>
      </c>
      <c r="K51" s="1285"/>
      <c r="L51" s="1281">
        <v>8</v>
      </c>
      <c r="M51" s="1282">
        <v>5</v>
      </c>
      <c r="N51" s="1283">
        <v>9</v>
      </c>
      <c r="O51" s="1285"/>
      <c r="P51" s="1281">
        <v>9</v>
      </c>
      <c r="Q51" s="1282"/>
      <c r="R51" s="1283">
        <v>9</v>
      </c>
      <c r="S51" s="1285"/>
      <c r="T51" s="287">
        <v>71</v>
      </c>
      <c r="U51" s="288">
        <v>5</v>
      </c>
      <c r="V51" s="465">
        <v>42</v>
      </c>
    </row>
    <row r="52" spans="1:22" ht="16.5" thickBot="1" x14ac:dyDescent="0.25">
      <c r="A52" s="129"/>
      <c r="B52" s="130"/>
      <c r="C52" s="131"/>
      <c r="D52" s="132"/>
      <c r="E52" s="133"/>
      <c r="F52" s="134"/>
      <c r="G52" s="135"/>
      <c r="H52" s="132"/>
      <c r="I52" s="133"/>
      <c r="J52" s="134"/>
      <c r="K52" s="135"/>
      <c r="L52" s="132"/>
      <c r="M52" s="133"/>
      <c r="N52" s="134"/>
      <c r="O52" s="135"/>
      <c r="P52" s="134"/>
      <c r="Q52" s="135"/>
      <c r="R52" s="132"/>
      <c r="S52" s="135"/>
      <c r="T52" s="132"/>
      <c r="U52" s="135"/>
      <c r="V52" s="135"/>
    </row>
    <row r="53" spans="1:22" ht="15.75" thickTop="1" x14ac:dyDescent="0.2"/>
  </sheetData>
  <sortState xmlns:xlrd2="http://schemas.microsoft.com/office/spreadsheetml/2017/richdata2" ref="B10:U51">
    <sortCondition ref="T10:T51"/>
    <sortCondition descending="1" ref="U10:U51"/>
  </sortState>
  <mergeCells count="22">
    <mergeCell ref="L5:M5"/>
    <mergeCell ref="B1:C1"/>
    <mergeCell ref="B2:C2"/>
    <mergeCell ref="A5:A7"/>
    <mergeCell ref="B5:B7"/>
    <mergeCell ref="C5:C7"/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</mergeCells>
  <dataValidations count="2">
    <dataValidation type="custom" allowBlank="1" showInputMessage="1" showErrorMessage="1" errorTitle="Stani!" error="Polje sa formulom i nije dopušteno ništa mjenjati!" promptTitle="POZOR!" prompt="Polje sa formulom, ne upisuj ništa!" sqref="T10:T43" xr:uid="{DC822857-78AD-4BEB-880C-4CFC8066C2A6}">
      <formula1>IF(ISNUMBER(IZ10)=TRUE(),SUM(IZ10,JB10,JD10,JF10,JH10,JJ10,JL10,JN10),"")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44:T51" xr:uid="{F1FC0244-55D8-48BE-9019-398828496D47}">
      <formula1>IF(ISNUMBER(IZ42)=TRUE(),SUM(IZ42,JB42,JD42,JF42,JH42,JJ42,JL42,JN42),"")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23611111111111099"/>
  <pageSetup paperSize="9" scale="50" firstPageNumber="0" orientation="portrait" horizontalDpi="4294967293" verticalDpi="4294967293" r:id="rId1"/>
  <headerFooter>
    <oddFooter>&amp;L&amp;YPojedinačni plasman lige&amp;R&amp;YStranica &amp;P</oddFooter>
  </headerFooter>
  <rowBreaks count="1" manualBreakCount="1">
    <brk id="33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43C3B-8917-49E0-BC20-19509FE2E3EA}">
  <dimension ref="A1:AC24"/>
  <sheetViews>
    <sheetView workbookViewId="0">
      <selection activeCell="X9" sqref="X9"/>
    </sheetView>
  </sheetViews>
  <sheetFormatPr defaultRowHeight="12.75" x14ac:dyDescent="0.2"/>
  <cols>
    <col min="1" max="1" width="5.140625" customWidth="1"/>
    <col min="2" max="2" width="21.28515625" customWidth="1"/>
    <col min="3" max="3" width="4.85546875" customWidth="1"/>
    <col min="4" max="4" width="7.7109375" customWidth="1"/>
    <col min="5" max="5" width="4.7109375" customWidth="1"/>
    <col min="6" max="6" width="7.85546875" customWidth="1"/>
    <col min="7" max="7" width="4.85546875" customWidth="1"/>
    <col min="8" max="8" width="8" customWidth="1"/>
    <col min="9" max="9" width="4.7109375" customWidth="1"/>
    <col min="10" max="10" width="7.85546875" customWidth="1"/>
    <col min="11" max="11" width="4.85546875" customWidth="1"/>
    <col min="12" max="12" width="7.7109375" customWidth="1"/>
    <col min="13" max="13" width="4.85546875" customWidth="1"/>
    <col min="14" max="14" width="7.7109375" customWidth="1"/>
    <col min="15" max="15" width="4.85546875" customWidth="1"/>
    <col min="16" max="16" width="7.7109375" customWidth="1"/>
    <col min="17" max="17" width="4.85546875" customWidth="1"/>
    <col min="18" max="18" width="8" customWidth="1"/>
    <col min="19" max="19" width="7.140625" customWidth="1"/>
  </cols>
  <sheetData>
    <row r="1" spans="1:29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</row>
    <row r="2" spans="1:29" x14ac:dyDescent="0.2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29" x14ac:dyDescent="0.2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29" ht="20.25" x14ac:dyDescent="0.3">
      <c r="A4" s="149"/>
      <c r="B4" s="150"/>
      <c r="C4" s="958"/>
      <c r="D4" s="153"/>
      <c r="E4" s="150"/>
      <c r="F4" s="150"/>
      <c r="G4" s="679"/>
      <c r="H4" s="679"/>
      <c r="I4" s="679"/>
      <c r="J4" s="679"/>
      <c r="K4" s="680" t="s">
        <v>1</v>
      </c>
      <c r="L4" s="679"/>
      <c r="M4" s="679"/>
      <c r="N4" s="679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</row>
    <row r="5" spans="1:29" ht="20.25" x14ac:dyDescent="0.3">
      <c r="A5" s="149"/>
      <c r="B5" s="150"/>
      <c r="C5" s="959"/>
      <c r="D5" s="150"/>
      <c r="E5" s="150"/>
      <c r="F5" s="150"/>
      <c r="G5" s="679"/>
      <c r="H5" s="679"/>
      <c r="I5" s="679"/>
      <c r="J5" s="679"/>
      <c r="K5" s="681" t="s">
        <v>614</v>
      </c>
      <c r="L5" s="679"/>
      <c r="M5" s="679"/>
      <c r="N5" s="679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</row>
    <row r="6" spans="1:29" ht="20.25" x14ac:dyDescent="0.3">
      <c r="A6" s="80" t="s">
        <v>724</v>
      </c>
      <c r="B6" s="150"/>
      <c r="C6" s="150"/>
      <c r="D6" s="150"/>
      <c r="E6" s="150"/>
      <c r="F6" s="150"/>
      <c r="G6" s="679"/>
      <c r="H6" s="679"/>
      <c r="I6" s="679"/>
      <c r="J6" s="679"/>
      <c r="K6" s="682" t="s">
        <v>3</v>
      </c>
      <c r="L6" s="679"/>
      <c r="M6" s="679"/>
      <c r="N6" s="679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</row>
    <row r="7" spans="1:29" x14ac:dyDescent="0.2">
      <c r="A7" t="s">
        <v>725</v>
      </c>
    </row>
    <row r="8" spans="1:29" ht="13.5" thickBot="1" x14ac:dyDescent="0.25"/>
    <row r="9" spans="1:29" ht="18.75" thickBot="1" x14ac:dyDescent="0.25">
      <c r="A9" s="1534" t="s">
        <v>4</v>
      </c>
      <c r="B9" s="1536" t="s">
        <v>5</v>
      </c>
      <c r="C9" s="1532" t="s">
        <v>6</v>
      </c>
      <c r="D9" s="1532"/>
      <c r="E9" s="1531" t="s">
        <v>7</v>
      </c>
      <c r="F9" s="1531"/>
      <c r="G9" s="1532" t="s">
        <v>8</v>
      </c>
      <c r="H9" s="1532"/>
      <c r="I9" s="1531" t="s">
        <v>9</v>
      </c>
      <c r="J9" s="1531"/>
      <c r="K9" s="1532" t="s">
        <v>10</v>
      </c>
      <c r="L9" s="1532"/>
      <c r="M9" s="1531" t="s">
        <v>11</v>
      </c>
      <c r="N9" s="1531"/>
      <c r="O9" s="1532" t="s">
        <v>12</v>
      </c>
      <c r="P9" s="1532"/>
      <c r="Q9" s="1533" t="s">
        <v>13</v>
      </c>
      <c r="R9" s="1533"/>
      <c r="S9" s="1526" t="s">
        <v>18</v>
      </c>
      <c r="T9" s="1526"/>
      <c r="U9" s="1527"/>
    </row>
    <row r="10" spans="1:29" ht="28.5" customHeight="1" thickTop="1" thickBot="1" x14ac:dyDescent="0.25">
      <c r="A10" s="1535"/>
      <c r="B10" s="1537"/>
      <c r="C10" s="1546" t="s">
        <v>726</v>
      </c>
      <c r="D10" s="1546"/>
      <c r="E10" s="1547" t="s">
        <v>727</v>
      </c>
      <c r="F10" s="1548"/>
      <c r="G10" s="1546" t="s">
        <v>728</v>
      </c>
      <c r="H10" s="1546"/>
      <c r="I10" s="1546" t="s">
        <v>729</v>
      </c>
      <c r="J10" s="1546"/>
      <c r="K10" s="1546" t="s">
        <v>730</v>
      </c>
      <c r="L10" s="1546"/>
      <c r="M10" s="1546" t="s">
        <v>731</v>
      </c>
      <c r="N10" s="1546"/>
      <c r="O10" s="1549" t="s">
        <v>732</v>
      </c>
      <c r="P10" s="1549"/>
      <c r="Q10" s="1549" t="s">
        <v>733</v>
      </c>
      <c r="R10" s="1549"/>
      <c r="S10" s="1528"/>
      <c r="T10" s="1528"/>
      <c r="U10" s="1529"/>
    </row>
    <row r="11" spans="1:29" ht="9.75" customHeight="1" thickTop="1" x14ac:dyDescent="0.2">
      <c r="A11" s="1535"/>
      <c r="B11" s="1537"/>
      <c r="C11" s="194"/>
      <c r="D11" s="195"/>
      <c r="E11" s="196"/>
      <c r="F11" s="197"/>
      <c r="G11" s="198"/>
      <c r="H11" s="199"/>
      <c r="I11" s="196"/>
      <c r="J11" s="197"/>
      <c r="K11" s="198"/>
      <c r="L11" s="199"/>
      <c r="M11" s="196"/>
      <c r="N11" s="197"/>
      <c r="O11" s="198"/>
      <c r="P11" s="199"/>
      <c r="Q11" s="196"/>
      <c r="R11" s="199"/>
      <c r="S11" s="198"/>
      <c r="T11" s="200"/>
      <c r="U11" s="201"/>
    </row>
    <row r="12" spans="1:29" ht="13.5" customHeight="1" x14ac:dyDescent="0.2">
      <c r="A12" s="202"/>
      <c r="B12" s="203"/>
      <c r="C12" s="1116" t="s">
        <v>19</v>
      </c>
      <c r="D12" s="1117" t="s">
        <v>20</v>
      </c>
      <c r="E12" s="1118" t="s">
        <v>19</v>
      </c>
      <c r="F12" s="1119" t="s">
        <v>20</v>
      </c>
      <c r="G12" s="1116" t="s">
        <v>19</v>
      </c>
      <c r="H12" s="1117" t="s">
        <v>20</v>
      </c>
      <c r="I12" s="1118" t="s">
        <v>19</v>
      </c>
      <c r="J12" s="1119" t="s">
        <v>20</v>
      </c>
      <c r="K12" s="1116" t="s">
        <v>19</v>
      </c>
      <c r="L12" s="1117" t="s">
        <v>20</v>
      </c>
      <c r="M12" s="1118" t="s">
        <v>19</v>
      </c>
      <c r="N12" s="1119" t="s">
        <v>20</v>
      </c>
      <c r="O12" s="1116" t="s">
        <v>19</v>
      </c>
      <c r="P12" s="1117" t="s">
        <v>20</v>
      </c>
      <c r="Q12" s="1118" t="s">
        <v>19</v>
      </c>
      <c r="R12" s="1117" t="s">
        <v>20</v>
      </c>
      <c r="S12" s="1116" t="s">
        <v>19</v>
      </c>
      <c r="T12" s="1120" t="s">
        <v>21</v>
      </c>
      <c r="U12" s="1121" t="s">
        <v>22</v>
      </c>
    </row>
    <row r="13" spans="1:29" ht="9.75" customHeight="1" thickBot="1" x14ac:dyDescent="0.25">
      <c r="A13" s="208"/>
      <c r="B13" s="209"/>
      <c r="C13" s="210"/>
      <c r="D13" s="211"/>
      <c r="E13" s="210"/>
      <c r="F13" s="212"/>
      <c r="G13" s="210"/>
      <c r="H13" s="211"/>
      <c r="I13" s="210"/>
      <c r="J13" s="212"/>
      <c r="K13" s="210"/>
      <c r="L13" s="211"/>
      <c r="M13" s="210"/>
      <c r="N13" s="212"/>
      <c r="O13" s="210"/>
      <c r="P13" s="211"/>
      <c r="Q13" s="210"/>
      <c r="R13" s="211"/>
      <c r="S13" s="210"/>
      <c r="T13" s="213"/>
      <c r="U13" s="214"/>
    </row>
    <row r="14" spans="1:29" ht="30.75" customHeight="1" thickTop="1" x14ac:dyDescent="0.2">
      <c r="A14" s="155">
        <v>1</v>
      </c>
      <c r="B14" s="675" t="s">
        <v>737</v>
      </c>
      <c r="C14" s="156">
        <v>4</v>
      </c>
      <c r="D14" s="554">
        <v>16910</v>
      </c>
      <c r="E14" s="157">
        <v>2</v>
      </c>
      <c r="F14" s="556">
        <v>15990</v>
      </c>
      <c r="G14" s="156">
        <v>5</v>
      </c>
      <c r="H14" s="554">
        <v>51744</v>
      </c>
      <c r="I14" s="157">
        <v>1</v>
      </c>
      <c r="J14" s="556">
        <v>14202</v>
      </c>
      <c r="K14" s="156">
        <v>6</v>
      </c>
      <c r="L14" s="554">
        <v>12248</v>
      </c>
      <c r="M14" s="157">
        <v>1</v>
      </c>
      <c r="N14" s="556">
        <v>22433</v>
      </c>
      <c r="O14" s="156">
        <v>1</v>
      </c>
      <c r="P14" s="554">
        <v>506</v>
      </c>
      <c r="Q14" s="157">
        <v>4</v>
      </c>
      <c r="R14" s="556">
        <v>2609</v>
      </c>
      <c r="S14" s="289">
        <f t="shared" ref="S14:T21" si="0">IF(ISNUMBER(C14)=TRUE(),SUM(C14,E14,G14,I14,K14,M14,O14,Q14),"")</f>
        <v>24</v>
      </c>
      <c r="T14" s="290">
        <f t="shared" si="0"/>
        <v>136642</v>
      </c>
      <c r="U14" s="284">
        <v>1</v>
      </c>
    </row>
    <row r="15" spans="1:29" ht="32.25" customHeight="1" x14ac:dyDescent="0.2">
      <c r="A15" s="160">
        <v>2</v>
      </c>
      <c r="B15" s="675" t="s">
        <v>539</v>
      </c>
      <c r="C15" s="156">
        <v>7</v>
      </c>
      <c r="D15" s="554">
        <v>6400</v>
      </c>
      <c r="E15" s="157">
        <v>6</v>
      </c>
      <c r="F15" s="556">
        <v>8520</v>
      </c>
      <c r="G15" s="156">
        <v>4</v>
      </c>
      <c r="H15" s="554">
        <v>53731</v>
      </c>
      <c r="I15" s="157">
        <v>3</v>
      </c>
      <c r="J15" s="556">
        <v>13033</v>
      </c>
      <c r="K15" s="156">
        <v>2</v>
      </c>
      <c r="L15" s="554">
        <v>30404</v>
      </c>
      <c r="M15" s="157">
        <v>5</v>
      </c>
      <c r="N15" s="556">
        <v>13640</v>
      </c>
      <c r="O15" s="156">
        <v>3</v>
      </c>
      <c r="P15" s="554">
        <v>8456</v>
      </c>
      <c r="Q15" s="157">
        <v>2</v>
      </c>
      <c r="R15" s="556">
        <v>7482</v>
      </c>
      <c r="S15" s="291">
        <f t="shared" si="0"/>
        <v>32</v>
      </c>
      <c r="T15" s="292">
        <f t="shared" si="0"/>
        <v>141666</v>
      </c>
      <c r="U15" s="285">
        <v>2</v>
      </c>
    </row>
    <row r="16" spans="1:29" ht="31.5" customHeight="1" x14ac:dyDescent="0.2">
      <c r="A16" s="160">
        <v>3</v>
      </c>
      <c r="B16" s="675" t="s">
        <v>735</v>
      </c>
      <c r="C16" s="156">
        <v>3</v>
      </c>
      <c r="D16" s="554">
        <v>12330</v>
      </c>
      <c r="E16" s="157">
        <v>7</v>
      </c>
      <c r="F16" s="556">
        <v>7310</v>
      </c>
      <c r="G16" s="156">
        <v>2</v>
      </c>
      <c r="H16" s="554">
        <v>51682</v>
      </c>
      <c r="I16" s="157">
        <v>6</v>
      </c>
      <c r="J16" s="556">
        <v>9729</v>
      </c>
      <c r="K16" s="156">
        <v>1</v>
      </c>
      <c r="L16" s="554">
        <v>23493</v>
      </c>
      <c r="M16" s="157">
        <v>3</v>
      </c>
      <c r="N16" s="556">
        <v>16807</v>
      </c>
      <c r="O16" s="156">
        <v>8</v>
      </c>
      <c r="P16" s="554">
        <v>400</v>
      </c>
      <c r="Q16" s="157">
        <v>3</v>
      </c>
      <c r="R16" s="556">
        <v>7435</v>
      </c>
      <c r="S16" s="289">
        <f t="shared" si="0"/>
        <v>33</v>
      </c>
      <c r="T16" s="290">
        <f t="shared" si="0"/>
        <v>129186</v>
      </c>
      <c r="U16" s="285">
        <v>3</v>
      </c>
    </row>
    <row r="17" spans="1:21" ht="31.5" customHeight="1" x14ac:dyDescent="0.2">
      <c r="A17" s="160">
        <v>4</v>
      </c>
      <c r="B17" s="675" t="s">
        <v>98</v>
      </c>
      <c r="C17" s="156">
        <v>6</v>
      </c>
      <c r="D17" s="554">
        <v>5800</v>
      </c>
      <c r="E17" s="157">
        <v>4</v>
      </c>
      <c r="F17" s="556">
        <v>10040</v>
      </c>
      <c r="G17" s="156">
        <v>6</v>
      </c>
      <c r="H17" s="554">
        <v>52280</v>
      </c>
      <c r="I17" s="157">
        <v>7</v>
      </c>
      <c r="J17" s="556">
        <v>8555</v>
      </c>
      <c r="K17" s="156">
        <v>4</v>
      </c>
      <c r="L17" s="554">
        <v>18971</v>
      </c>
      <c r="M17" s="157">
        <v>2</v>
      </c>
      <c r="N17" s="556">
        <v>14148</v>
      </c>
      <c r="O17" s="156">
        <v>5</v>
      </c>
      <c r="P17" s="554">
        <v>357</v>
      </c>
      <c r="Q17" s="157">
        <v>1</v>
      </c>
      <c r="R17" s="556">
        <v>10380</v>
      </c>
      <c r="S17" s="291">
        <f t="shared" si="0"/>
        <v>35</v>
      </c>
      <c r="T17" s="293">
        <f t="shared" si="0"/>
        <v>120531</v>
      </c>
      <c r="U17" s="285">
        <v>4</v>
      </c>
    </row>
    <row r="18" spans="1:21" ht="30.75" customHeight="1" x14ac:dyDescent="0.2">
      <c r="A18" s="160">
        <v>5</v>
      </c>
      <c r="B18" s="675" t="s">
        <v>738</v>
      </c>
      <c r="C18" s="156">
        <v>5</v>
      </c>
      <c r="D18" s="554">
        <v>16305</v>
      </c>
      <c r="E18" s="157">
        <v>3</v>
      </c>
      <c r="F18" s="556">
        <v>14920</v>
      </c>
      <c r="G18" s="156">
        <v>1</v>
      </c>
      <c r="H18" s="554">
        <v>60346</v>
      </c>
      <c r="I18" s="157">
        <v>5</v>
      </c>
      <c r="J18" s="556">
        <v>10547</v>
      </c>
      <c r="K18" s="156">
        <v>5</v>
      </c>
      <c r="L18" s="554">
        <v>12652</v>
      </c>
      <c r="M18" s="157">
        <v>7</v>
      </c>
      <c r="N18" s="556">
        <v>9089</v>
      </c>
      <c r="O18" s="156">
        <v>7</v>
      </c>
      <c r="P18" s="554">
        <v>439</v>
      </c>
      <c r="Q18" s="157">
        <v>6</v>
      </c>
      <c r="R18" s="556">
        <v>2354</v>
      </c>
      <c r="S18" s="289">
        <f t="shared" si="0"/>
        <v>39</v>
      </c>
      <c r="T18" s="290">
        <f t="shared" si="0"/>
        <v>126652</v>
      </c>
      <c r="U18" s="285">
        <v>5</v>
      </c>
    </row>
    <row r="19" spans="1:21" ht="33" customHeight="1" x14ac:dyDescent="0.2">
      <c r="A19" s="160">
        <v>6</v>
      </c>
      <c r="B19" s="675" t="s">
        <v>172</v>
      </c>
      <c r="C19" s="156">
        <v>2</v>
      </c>
      <c r="D19" s="554">
        <v>12060</v>
      </c>
      <c r="E19" s="157">
        <v>5</v>
      </c>
      <c r="F19" s="556">
        <v>8920</v>
      </c>
      <c r="G19" s="156">
        <v>3</v>
      </c>
      <c r="H19" s="554">
        <v>56047</v>
      </c>
      <c r="I19" s="157">
        <v>4</v>
      </c>
      <c r="J19" s="556">
        <v>10732</v>
      </c>
      <c r="K19" s="156">
        <v>8</v>
      </c>
      <c r="L19" s="554">
        <v>7537</v>
      </c>
      <c r="M19" s="157">
        <v>6</v>
      </c>
      <c r="N19" s="556">
        <v>14990</v>
      </c>
      <c r="O19" s="156">
        <v>6</v>
      </c>
      <c r="P19" s="554">
        <v>4682</v>
      </c>
      <c r="Q19" s="157">
        <v>5</v>
      </c>
      <c r="R19" s="556">
        <v>2324</v>
      </c>
      <c r="S19" s="291">
        <f t="shared" si="0"/>
        <v>39</v>
      </c>
      <c r="T19" s="293">
        <f t="shared" si="0"/>
        <v>117292</v>
      </c>
      <c r="U19" s="285">
        <v>6</v>
      </c>
    </row>
    <row r="20" spans="1:21" ht="32.25" customHeight="1" x14ac:dyDescent="0.2">
      <c r="A20" s="160">
        <v>7</v>
      </c>
      <c r="B20" s="675" t="s">
        <v>734</v>
      </c>
      <c r="C20" s="156">
        <v>1</v>
      </c>
      <c r="D20" s="554">
        <v>14500</v>
      </c>
      <c r="E20" s="157">
        <v>8</v>
      </c>
      <c r="F20" s="556">
        <v>7330</v>
      </c>
      <c r="G20" s="156">
        <v>8</v>
      </c>
      <c r="H20" s="554">
        <v>23350</v>
      </c>
      <c r="I20" s="157">
        <v>8</v>
      </c>
      <c r="J20" s="556">
        <v>9015</v>
      </c>
      <c r="K20" s="156">
        <v>3</v>
      </c>
      <c r="L20" s="554">
        <v>11702</v>
      </c>
      <c r="M20" s="157">
        <v>4</v>
      </c>
      <c r="N20" s="556">
        <v>15749</v>
      </c>
      <c r="O20" s="156">
        <v>2</v>
      </c>
      <c r="P20" s="554">
        <v>13906</v>
      </c>
      <c r="Q20" s="157">
        <v>7</v>
      </c>
      <c r="R20" s="556">
        <v>2135</v>
      </c>
      <c r="S20" s="289">
        <f t="shared" si="0"/>
        <v>41</v>
      </c>
      <c r="T20" s="290">
        <f t="shared" si="0"/>
        <v>97687</v>
      </c>
      <c r="U20" s="285">
        <v>7</v>
      </c>
    </row>
    <row r="21" spans="1:21" ht="32.25" customHeight="1" thickBot="1" x14ac:dyDescent="0.25">
      <c r="A21" s="161">
        <v>8</v>
      </c>
      <c r="B21" s="676" t="s">
        <v>736</v>
      </c>
      <c r="C21" s="545">
        <v>8</v>
      </c>
      <c r="D21" s="555">
        <v>3930</v>
      </c>
      <c r="E21" s="546">
        <v>1</v>
      </c>
      <c r="F21" s="557">
        <v>17080</v>
      </c>
      <c r="G21" s="545">
        <v>7</v>
      </c>
      <c r="H21" s="555">
        <v>47340</v>
      </c>
      <c r="I21" s="546">
        <v>2</v>
      </c>
      <c r="J21" s="557">
        <v>14623</v>
      </c>
      <c r="K21" s="545">
        <v>7</v>
      </c>
      <c r="L21" s="555">
        <v>19354</v>
      </c>
      <c r="M21" s="546">
        <v>8</v>
      </c>
      <c r="N21" s="557">
        <v>10094</v>
      </c>
      <c r="O21" s="545">
        <v>4</v>
      </c>
      <c r="P21" s="555">
        <v>894</v>
      </c>
      <c r="Q21" s="546">
        <v>8</v>
      </c>
      <c r="R21" s="555">
        <v>1067</v>
      </c>
      <c r="S21" s="294">
        <f t="shared" si="0"/>
        <v>45</v>
      </c>
      <c r="T21" s="295">
        <f t="shared" si="0"/>
        <v>114382</v>
      </c>
      <c r="U21" s="286">
        <v>8</v>
      </c>
    </row>
    <row r="24" spans="1:21" s="1012" customFormat="1" ht="18" x14ac:dyDescent="0.25">
      <c r="A24" s="1480" t="s">
        <v>234</v>
      </c>
      <c r="B24" s="1480" t="s">
        <v>237</v>
      </c>
      <c r="C24" s="1480"/>
      <c r="D24" s="1480" t="s">
        <v>953</v>
      </c>
      <c r="E24" s="1480"/>
      <c r="F24" s="1480"/>
      <c r="G24" s="1480"/>
      <c r="H24" s="1480"/>
      <c r="I24" s="1480"/>
      <c r="J24" s="1480"/>
      <c r="K24" s="1480"/>
      <c r="L24" s="1480" t="s">
        <v>238</v>
      </c>
      <c r="M24" s="1480"/>
      <c r="N24" s="1480"/>
      <c r="O24" s="1480"/>
      <c r="P24" s="1480" t="s">
        <v>557</v>
      </c>
      <c r="Q24" s="1480"/>
    </row>
  </sheetData>
  <sortState xmlns:xlrd2="http://schemas.microsoft.com/office/spreadsheetml/2017/richdata2" ref="B14:T21">
    <sortCondition ref="S14:S21"/>
    <sortCondition descending="1" ref="T14:T21"/>
  </sortState>
  <mergeCells count="19">
    <mergeCell ref="A9:A11"/>
    <mergeCell ref="B9:B11"/>
    <mergeCell ref="C9:D9"/>
    <mergeCell ref="E9:F9"/>
    <mergeCell ref="G9:H9"/>
    <mergeCell ref="S9:U10"/>
    <mergeCell ref="C10:D10"/>
    <mergeCell ref="E10:F10"/>
    <mergeCell ref="G10:H10"/>
    <mergeCell ref="I10:J10"/>
    <mergeCell ref="K10:L10"/>
    <mergeCell ref="I9:J9"/>
    <mergeCell ref="M10:N10"/>
    <mergeCell ref="O10:P10"/>
    <mergeCell ref="Q10:R10"/>
    <mergeCell ref="K9:L9"/>
    <mergeCell ref="M9:N9"/>
    <mergeCell ref="O9:P9"/>
    <mergeCell ref="Q9:R9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50DE-9285-4ED2-A27B-390415A6B34A}">
  <dimension ref="A1:V64"/>
  <sheetViews>
    <sheetView topLeftCell="A28" workbookViewId="0">
      <selection activeCell="Y13" sqref="Y13"/>
    </sheetView>
  </sheetViews>
  <sheetFormatPr defaultRowHeight="12.75" x14ac:dyDescent="0.2"/>
  <cols>
    <col min="1" max="1" width="4.5703125" customWidth="1"/>
    <col min="2" max="2" width="20.5703125" customWidth="1"/>
    <col min="3" max="3" width="21.28515625" customWidth="1"/>
    <col min="4" max="4" width="4.7109375" customWidth="1"/>
    <col min="5" max="5" width="7.85546875" customWidth="1"/>
    <col min="6" max="6" width="4.85546875" customWidth="1"/>
    <col min="7" max="7" width="8" customWidth="1"/>
    <col min="8" max="8" width="4.85546875" customWidth="1"/>
    <col min="9" max="9" width="7.7109375" customWidth="1"/>
    <col min="10" max="10" width="5" customWidth="1"/>
    <col min="11" max="11" width="7.85546875" customWidth="1"/>
    <col min="12" max="12" width="4.85546875" customWidth="1"/>
    <col min="13" max="13" width="7.7109375" customWidth="1"/>
    <col min="14" max="14" width="4.85546875" customWidth="1"/>
    <col min="15" max="15" width="7.85546875" customWidth="1"/>
    <col min="16" max="16" width="5" customWidth="1"/>
    <col min="17" max="17" width="8" customWidth="1"/>
    <col min="18" max="18" width="4.7109375" customWidth="1"/>
    <col min="19" max="19" width="7.7109375" customWidth="1"/>
    <col min="20" max="20" width="4.85546875" customWidth="1"/>
    <col min="21" max="21" width="8.42578125" customWidth="1"/>
    <col min="22" max="22" width="5.85546875" customWidth="1"/>
  </cols>
  <sheetData>
    <row r="1" spans="1:22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22" x14ac:dyDescent="0.2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1:22" x14ac:dyDescent="0.2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1:22" ht="20.25" x14ac:dyDescent="0.3">
      <c r="A4" s="149"/>
      <c r="B4" s="150"/>
      <c r="C4" s="958" t="s">
        <v>612</v>
      </c>
      <c r="D4" s="153"/>
      <c r="E4" s="150"/>
      <c r="F4" s="150"/>
      <c r="G4" s="679"/>
      <c r="H4" s="679"/>
      <c r="I4" s="679"/>
      <c r="J4" s="679"/>
      <c r="K4" s="680" t="s">
        <v>1</v>
      </c>
      <c r="L4" s="679"/>
      <c r="M4" s="679"/>
      <c r="N4" s="679"/>
      <c r="O4" s="150"/>
      <c r="P4" s="150"/>
      <c r="Q4" s="150"/>
      <c r="R4" s="150"/>
      <c r="S4" s="150"/>
      <c r="T4" s="150"/>
    </row>
    <row r="5" spans="1:22" ht="20.25" x14ac:dyDescent="0.3">
      <c r="A5" s="149"/>
      <c r="B5" s="150"/>
      <c r="C5" s="959" t="s">
        <v>613</v>
      </c>
      <c r="D5" s="150"/>
      <c r="E5" s="150"/>
      <c r="F5" s="150"/>
      <c r="G5" s="679"/>
      <c r="H5" s="679"/>
      <c r="I5" s="679"/>
      <c r="J5" s="679"/>
      <c r="K5" s="681" t="s">
        <v>614</v>
      </c>
      <c r="L5" s="679"/>
      <c r="M5" s="679"/>
      <c r="N5" s="679"/>
      <c r="O5" s="150"/>
      <c r="P5" s="150"/>
      <c r="Q5" s="150"/>
      <c r="R5" s="150"/>
      <c r="S5" s="150"/>
      <c r="T5" s="150"/>
    </row>
    <row r="6" spans="1:22" ht="20.25" x14ac:dyDescent="0.3">
      <c r="A6" s="149"/>
      <c r="B6" s="150"/>
      <c r="C6" s="150"/>
      <c r="D6" s="150"/>
      <c r="E6" s="150"/>
      <c r="F6" s="150"/>
      <c r="G6" s="679"/>
      <c r="H6" s="679"/>
      <c r="I6" s="679"/>
      <c r="J6" s="679"/>
      <c r="K6" s="682" t="s">
        <v>26</v>
      </c>
      <c r="L6" s="679"/>
      <c r="M6" s="679"/>
      <c r="N6" s="679"/>
      <c r="O6" s="150"/>
      <c r="P6" s="150"/>
      <c r="Q6" s="150"/>
      <c r="R6" s="150"/>
      <c r="S6" s="150"/>
      <c r="T6" s="150"/>
    </row>
    <row r="7" spans="1:22" ht="13.5" thickBot="1" x14ac:dyDescent="0.25"/>
    <row r="8" spans="1:22" ht="18.75" thickBot="1" x14ac:dyDescent="0.25">
      <c r="A8" s="1543" t="s">
        <v>4</v>
      </c>
      <c r="B8" s="1544" t="s">
        <v>27</v>
      </c>
      <c r="C8" s="1545" t="s">
        <v>5</v>
      </c>
      <c r="D8" s="1539" t="s">
        <v>6</v>
      </c>
      <c r="E8" s="1539"/>
      <c r="F8" s="1538" t="s">
        <v>7</v>
      </c>
      <c r="G8" s="1538"/>
      <c r="H8" s="1539" t="s">
        <v>8</v>
      </c>
      <c r="I8" s="1539"/>
      <c r="J8" s="1538" t="s">
        <v>9</v>
      </c>
      <c r="K8" s="1538"/>
      <c r="L8" s="1539" t="s">
        <v>10</v>
      </c>
      <c r="M8" s="1539"/>
      <c r="N8" s="1538" t="s">
        <v>11</v>
      </c>
      <c r="O8" s="1538"/>
      <c r="P8" s="1539" t="s">
        <v>12</v>
      </c>
      <c r="Q8" s="1539"/>
      <c r="R8" s="1538" t="s">
        <v>13</v>
      </c>
      <c r="S8" s="1538"/>
      <c r="T8" s="1540" t="s">
        <v>18</v>
      </c>
      <c r="U8" s="1540"/>
      <c r="V8" s="1540"/>
    </row>
    <row r="9" spans="1:22" ht="36.75" customHeight="1" thickBot="1" x14ac:dyDescent="0.25">
      <c r="A9" s="1543"/>
      <c r="B9" s="1544"/>
      <c r="C9" s="1545"/>
      <c r="D9" s="1546" t="s">
        <v>726</v>
      </c>
      <c r="E9" s="1546"/>
      <c r="F9" s="1546" t="s">
        <v>727</v>
      </c>
      <c r="G9" s="1546"/>
      <c r="H9" s="1546" t="s">
        <v>728</v>
      </c>
      <c r="I9" s="1546"/>
      <c r="J9" s="1546" t="s">
        <v>729</v>
      </c>
      <c r="K9" s="1546"/>
      <c r="L9" s="1546" t="s">
        <v>730</v>
      </c>
      <c r="M9" s="1546"/>
      <c r="N9" s="1546" t="s">
        <v>731</v>
      </c>
      <c r="O9" s="1546"/>
      <c r="P9" s="1546" t="s">
        <v>732</v>
      </c>
      <c r="Q9" s="1546"/>
      <c r="R9" s="1546" t="s">
        <v>733</v>
      </c>
      <c r="S9" s="1546"/>
      <c r="T9" s="1540"/>
      <c r="U9" s="1540"/>
      <c r="V9" s="1540"/>
    </row>
    <row r="10" spans="1:22" ht="5.25" customHeight="1" x14ac:dyDescent="0.2">
      <c r="A10" s="1543"/>
      <c r="B10" s="1544"/>
      <c r="C10" s="1545"/>
      <c r="D10" s="215"/>
      <c r="E10" s="216"/>
      <c r="F10" s="215"/>
      <c r="G10" s="217"/>
      <c r="H10" s="218"/>
      <c r="I10" s="216"/>
      <c r="J10" s="215"/>
      <c r="K10" s="217"/>
      <c r="L10" s="218"/>
      <c r="M10" s="216"/>
      <c r="N10" s="215"/>
      <c r="O10" s="219"/>
      <c r="P10" s="218"/>
      <c r="Q10" s="216"/>
      <c r="R10" s="215"/>
      <c r="S10" s="217"/>
      <c r="T10" s="218"/>
      <c r="U10" s="220"/>
      <c r="V10" s="221"/>
    </row>
    <row r="11" spans="1:22" ht="15.75" x14ac:dyDescent="0.2">
      <c r="A11" s="222"/>
      <c r="B11" s="223"/>
      <c r="C11" s="224"/>
      <c r="D11" s="225" t="s">
        <v>19</v>
      </c>
      <c r="E11" s="226" t="s">
        <v>20</v>
      </c>
      <c r="F11" s="225" t="s">
        <v>19</v>
      </c>
      <c r="G11" s="227" t="s">
        <v>20</v>
      </c>
      <c r="H11" s="228" t="s">
        <v>19</v>
      </c>
      <c r="I11" s="226" t="s">
        <v>20</v>
      </c>
      <c r="J11" s="225" t="s">
        <v>19</v>
      </c>
      <c r="K11" s="227" t="s">
        <v>20</v>
      </c>
      <c r="L11" s="228" t="s">
        <v>19</v>
      </c>
      <c r="M11" s="226" t="s">
        <v>20</v>
      </c>
      <c r="N11" s="225" t="s">
        <v>19</v>
      </c>
      <c r="O11" s="229" t="s">
        <v>20</v>
      </c>
      <c r="P11" s="228" t="s">
        <v>19</v>
      </c>
      <c r="Q11" s="226" t="s">
        <v>20</v>
      </c>
      <c r="R11" s="225" t="s">
        <v>19</v>
      </c>
      <c r="S11" s="227" t="s">
        <v>20</v>
      </c>
      <c r="T11" s="228" t="s">
        <v>19</v>
      </c>
      <c r="U11" s="230" t="s">
        <v>21</v>
      </c>
      <c r="V11" s="1122" t="s">
        <v>22</v>
      </c>
    </row>
    <row r="12" spans="1:22" ht="5.25" customHeight="1" thickBot="1" x14ac:dyDescent="0.25">
      <c r="A12" s="232"/>
      <c r="B12" s="233"/>
      <c r="C12" s="234"/>
      <c r="D12" s="235"/>
      <c r="E12" s="236"/>
      <c r="F12" s="235"/>
      <c r="G12" s="237"/>
      <c r="H12" s="238"/>
      <c r="I12" s="236"/>
      <c r="J12" s="235"/>
      <c r="K12" s="237"/>
      <c r="L12" s="238"/>
      <c r="M12" s="236"/>
      <c r="N12" s="235"/>
      <c r="O12" s="237"/>
      <c r="P12" s="238"/>
      <c r="Q12" s="236"/>
      <c r="R12" s="235"/>
      <c r="S12" s="237"/>
      <c r="T12" s="238"/>
      <c r="U12" s="239"/>
      <c r="V12" s="240"/>
    </row>
    <row r="13" spans="1:22" ht="15.75" x14ac:dyDescent="0.2">
      <c r="A13" s="23">
        <v>1</v>
      </c>
      <c r="B13" s="438" t="s">
        <v>745</v>
      </c>
      <c r="C13" s="348" t="s">
        <v>98</v>
      </c>
      <c r="D13" s="121">
        <v>2</v>
      </c>
      <c r="E13" s="122">
        <v>1920</v>
      </c>
      <c r="F13" s="123">
        <v>3</v>
      </c>
      <c r="G13" s="124">
        <v>2110</v>
      </c>
      <c r="H13" s="121">
        <v>2</v>
      </c>
      <c r="I13" s="122">
        <v>15122</v>
      </c>
      <c r="J13" s="123">
        <v>1</v>
      </c>
      <c r="K13" s="125">
        <v>3169</v>
      </c>
      <c r="L13" s="121">
        <v>3</v>
      </c>
      <c r="M13" s="122">
        <v>12724</v>
      </c>
      <c r="N13" s="123">
        <v>1</v>
      </c>
      <c r="O13" s="125">
        <v>4355</v>
      </c>
      <c r="P13" s="121">
        <v>4</v>
      </c>
      <c r="Q13" s="122">
        <v>45</v>
      </c>
      <c r="R13" s="123">
        <v>1</v>
      </c>
      <c r="S13" s="125">
        <v>4835</v>
      </c>
      <c r="T13" s="287">
        <f t="shared" ref="T13:T44" si="0">IF(ISNUMBER(D13)=TRUE(),SUM(D13,F13,H13,J13,L13,N13,P13,R13),"")</f>
        <v>17</v>
      </c>
      <c r="U13" s="288">
        <f t="shared" ref="U13:U59" si="1">E13+G13+I13+K13+M13+O13+Q13+S13</f>
        <v>44280</v>
      </c>
      <c r="V13" s="465">
        <v>1</v>
      </c>
    </row>
    <row r="14" spans="1:22" ht="15.75" x14ac:dyDescent="0.2">
      <c r="A14" s="24">
        <v>2</v>
      </c>
      <c r="B14" s="438" t="s">
        <v>759</v>
      </c>
      <c r="C14" s="348" t="s">
        <v>737</v>
      </c>
      <c r="D14" s="121">
        <v>1</v>
      </c>
      <c r="E14" s="122">
        <v>13330</v>
      </c>
      <c r="F14" s="123">
        <v>1</v>
      </c>
      <c r="G14" s="124">
        <v>10530</v>
      </c>
      <c r="H14" s="121">
        <v>3</v>
      </c>
      <c r="I14" s="122">
        <v>13334</v>
      </c>
      <c r="J14" s="123">
        <v>1</v>
      </c>
      <c r="K14" s="125">
        <v>5950</v>
      </c>
      <c r="L14" s="121">
        <v>4</v>
      </c>
      <c r="M14" s="122">
        <v>2430</v>
      </c>
      <c r="N14" s="123">
        <v>4</v>
      </c>
      <c r="O14" s="125">
        <v>3948</v>
      </c>
      <c r="P14" s="121">
        <v>2</v>
      </c>
      <c r="Q14" s="122">
        <v>103</v>
      </c>
      <c r="R14" s="123">
        <v>3</v>
      </c>
      <c r="S14" s="125">
        <v>637</v>
      </c>
      <c r="T14" s="287">
        <f t="shared" si="0"/>
        <v>19</v>
      </c>
      <c r="U14" s="288">
        <f t="shared" si="1"/>
        <v>50262</v>
      </c>
      <c r="V14" s="466">
        <v>2</v>
      </c>
    </row>
    <row r="15" spans="1:22" ht="15.75" x14ac:dyDescent="0.2">
      <c r="A15" s="23">
        <v>3</v>
      </c>
      <c r="B15" s="438" t="s">
        <v>755</v>
      </c>
      <c r="C15" s="348" t="s">
        <v>736</v>
      </c>
      <c r="D15" s="121">
        <v>8</v>
      </c>
      <c r="E15" s="122">
        <v>2250</v>
      </c>
      <c r="F15" s="123">
        <v>4</v>
      </c>
      <c r="G15" s="124">
        <v>1510</v>
      </c>
      <c r="H15" s="121">
        <v>1</v>
      </c>
      <c r="I15" s="122">
        <v>21844</v>
      </c>
      <c r="J15" s="123">
        <v>1</v>
      </c>
      <c r="K15" s="125">
        <v>3340</v>
      </c>
      <c r="L15" s="121">
        <v>2</v>
      </c>
      <c r="M15" s="122">
        <v>13003</v>
      </c>
      <c r="N15" s="123">
        <v>5</v>
      </c>
      <c r="O15" s="125">
        <v>3663</v>
      </c>
      <c r="P15" s="121">
        <v>2</v>
      </c>
      <c r="Q15" s="122">
        <v>633</v>
      </c>
      <c r="R15" s="123">
        <v>5</v>
      </c>
      <c r="S15" s="125">
        <v>886</v>
      </c>
      <c r="T15" s="287">
        <f t="shared" si="0"/>
        <v>28</v>
      </c>
      <c r="U15" s="288">
        <f t="shared" si="1"/>
        <v>47129</v>
      </c>
      <c r="V15" s="465">
        <v>3</v>
      </c>
    </row>
    <row r="16" spans="1:22" ht="15.75" x14ac:dyDescent="0.2">
      <c r="A16" s="23">
        <v>4</v>
      </c>
      <c r="B16" s="438" t="s">
        <v>61</v>
      </c>
      <c r="C16" s="348" t="s">
        <v>539</v>
      </c>
      <c r="D16" s="121">
        <v>6</v>
      </c>
      <c r="E16" s="122">
        <v>1090</v>
      </c>
      <c r="F16" s="123">
        <v>5</v>
      </c>
      <c r="G16" s="124">
        <v>210</v>
      </c>
      <c r="H16" s="121">
        <v>3</v>
      </c>
      <c r="I16" s="122">
        <v>16605</v>
      </c>
      <c r="J16" s="123">
        <v>2</v>
      </c>
      <c r="K16" s="125">
        <v>5236</v>
      </c>
      <c r="L16" s="121">
        <v>1</v>
      </c>
      <c r="M16" s="122">
        <v>24415</v>
      </c>
      <c r="N16" s="123">
        <v>4</v>
      </c>
      <c r="O16" s="125">
        <v>4641</v>
      </c>
      <c r="P16" s="121">
        <v>1</v>
      </c>
      <c r="Q16" s="122">
        <v>4915</v>
      </c>
      <c r="R16" s="123">
        <v>7</v>
      </c>
      <c r="S16" s="125">
        <v>0</v>
      </c>
      <c r="T16" s="287">
        <f t="shared" si="0"/>
        <v>29</v>
      </c>
      <c r="U16" s="288">
        <f t="shared" si="1"/>
        <v>57112</v>
      </c>
      <c r="V16" s="465">
        <v>4</v>
      </c>
    </row>
    <row r="17" spans="1:22" ht="15.75" x14ac:dyDescent="0.2">
      <c r="A17" s="24">
        <v>5</v>
      </c>
      <c r="B17" s="438" t="s">
        <v>744</v>
      </c>
      <c r="C17" s="348" t="s">
        <v>98</v>
      </c>
      <c r="D17" s="121">
        <v>6</v>
      </c>
      <c r="E17" s="122">
        <v>270</v>
      </c>
      <c r="F17" s="123">
        <v>2</v>
      </c>
      <c r="G17" s="124">
        <v>6350</v>
      </c>
      <c r="H17" s="121">
        <v>2</v>
      </c>
      <c r="I17" s="122">
        <v>18738</v>
      </c>
      <c r="J17" s="123">
        <v>4</v>
      </c>
      <c r="K17" s="125">
        <v>2535</v>
      </c>
      <c r="L17" s="121">
        <v>3</v>
      </c>
      <c r="M17" s="122">
        <v>2564</v>
      </c>
      <c r="N17" s="123">
        <v>5</v>
      </c>
      <c r="O17" s="125">
        <v>2503</v>
      </c>
      <c r="P17" s="121">
        <v>5</v>
      </c>
      <c r="Q17" s="122">
        <v>261</v>
      </c>
      <c r="R17" s="123">
        <v>3</v>
      </c>
      <c r="S17" s="125">
        <v>3379</v>
      </c>
      <c r="T17" s="287">
        <f t="shared" si="0"/>
        <v>30</v>
      </c>
      <c r="U17" s="288">
        <f t="shared" si="1"/>
        <v>36600</v>
      </c>
      <c r="V17" s="466">
        <v>5</v>
      </c>
    </row>
    <row r="18" spans="1:22" ht="15.75" x14ac:dyDescent="0.2">
      <c r="A18" s="23">
        <v>6</v>
      </c>
      <c r="B18" s="438" t="s">
        <v>761</v>
      </c>
      <c r="C18" s="348" t="s">
        <v>737</v>
      </c>
      <c r="D18" s="121">
        <v>5</v>
      </c>
      <c r="E18" s="122">
        <v>1450</v>
      </c>
      <c r="F18" s="123">
        <v>2</v>
      </c>
      <c r="G18" s="124">
        <v>2460</v>
      </c>
      <c r="H18" s="121">
        <v>4</v>
      </c>
      <c r="I18" s="122">
        <v>15235</v>
      </c>
      <c r="J18" s="123">
        <v>5</v>
      </c>
      <c r="K18" s="125">
        <v>2383</v>
      </c>
      <c r="L18" s="121">
        <v>2</v>
      </c>
      <c r="M18" s="122">
        <v>4905</v>
      </c>
      <c r="N18" s="123">
        <v>3</v>
      </c>
      <c r="O18" s="125">
        <v>5810</v>
      </c>
      <c r="P18" s="121">
        <v>6</v>
      </c>
      <c r="Q18" s="122">
        <v>29</v>
      </c>
      <c r="R18" s="123">
        <v>4</v>
      </c>
      <c r="S18" s="125">
        <v>1271</v>
      </c>
      <c r="T18" s="287">
        <f t="shared" si="0"/>
        <v>31</v>
      </c>
      <c r="U18" s="288">
        <f t="shared" si="1"/>
        <v>33543</v>
      </c>
      <c r="V18" s="465">
        <v>6</v>
      </c>
    </row>
    <row r="19" spans="1:22" ht="15.75" x14ac:dyDescent="0.2">
      <c r="A19" s="23">
        <v>7</v>
      </c>
      <c r="B19" s="438" t="s">
        <v>749</v>
      </c>
      <c r="C19" s="348" t="s">
        <v>172</v>
      </c>
      <c r="D19" s="121">
        <v>3</v>
      </c>
      <c r="E19" s="122">
        <v>1570</v>
      </c>
      <c r="F19" s="123">
        <v>1</v>
      </c>
      <c r="G19" s="124">
        <v>3430</v>
      </c>
      <c r="H19" s="121">
        <v>4</v>
      </c>
      <c r="I19" s="122">
        <v>19287</v>
      </c>
      <c r="J19" s="123">
        <v>3</v>
      </c>
      <c r="K19" s="125">
        <v>2706</v>
      </c>
      <c r="L19" s="121">
        <v>7</v>
      </c>
      <c r="M19" s="122">
        <v>1273</v>
      </c>
      <c r="N19" s="123">
        <v>4</v>
      </c>
      <c r="O19" s="125">
        <v>2847</v>
      </c>
      <c r="P19" s="121">
        <v>7.5</v>
      </c>
      <c r="Q19" s="122">
        <v>0</v>
      </c>
      <c r="R19" s="123">
        <v>2</v>
      </c>
      <c r="S19" s="125">
        <v>763</v>
      </c>
      <c r="T19" s="287">
        <f t="shared" si="0"/>
        <v>31.5</v>
      </c>
      <c r="U19" s="288">
        <f t="shared" si="1"/>
        <v>31876</v>
      </c>
      <c r="V19" s="466">
        <v>7</v>
      </c>
    </row>
    <row r="20" spans="1:22" ht="15.75" x14ac:dyDescent="0.2">
      <c r="A20" s="24">
        <v>8</v>
      </c>
      <c r="B20" s="438" t="s">
        <v>760</v>
      </c>
      <c r="C20" s="348" t="s">
        <v>737</v>
      </c>
      <c r="D20" s="121">
        <v>4</v>
      </c>
      <c r="E20" s="122">
        <v>540</v>
      </c>
      <c r="F20" s="123">
        <v>4</v>
      </c>
      <c r="G20" s="124">
        <v>2850</v>
      </c>
      <c r="H20" s="121">
        <v>5</v>
      </c>
      <c r="I20" s="122">
        <v>10708</v>
      </c>
      <c r="J20" s="123">
        <v>2</v>
      </c>
      <c r="K20" s="125">
        <v>3395</v>
      </c>
      <c r="L20" s="121">
        <v>8</v>
      </c>
      <c r="M20" s="122">
        <v>1793</v>
      </c>
      <c r="N20" s="123">
        <v>1</v>
      </c>
      <c r="O20" s="125">
        <v>8872</v>
      </c>
      <c r="P20" s="121">
        <v>4</v>
      </c>
      <c r="Q20" s="122">
        <v>74</v>
      </c>
      <c r="R20" s="123">
        <v>4</v>
      </c>
      <c r="S20" s="125">
        <v>685</v>
      </c>
      <c r="T20" s="287">
        <f t="shared" si="0"/>
        <v>32</v>
      </c>
      <c r="U20" s="288">
        <f t="shared" si="1"/>
        <v>28917</v>
      </c>
      <c r="V20" s="465">
        <v>8</v>
      </c>
    </row>
    <row r="21" spans="1:22" ht="15.75" x14ac:dyDescent="0.2">
      <c r="A21" s="23">
        <v>9</v>
      </c>
      <c r="B21" s="438" t="s">
        <v>750</v>
      </c>
      <c r="C21" s="348" t="s">
        <v>172</v>
      </c>
      <c r="D21" s="121">
        <v>3</v>
      </c>
      <c r="E21" s="122">
        <v>2940</v>
      </c>
      <c r="F21" s="123">
        <v>4</v>
      </c>
      <c r="G21" s="124">
        <v>330</v>
      </c>
      <c r="H21" s="121">
        <v>4</v>
      </c>
      <c r="I21" s="122">
        <v>13521</v>
      </c>
      <c r="J21" s="123">
        <v>4</v>
      </c>
      <c r="K21" s="125">
        <v>3664</v>
      </c>
      <c r="L21" s="121">
        <v>9</v>
      </c>
      <c r="M21" s="122"/>
      <c r="N21" s="123">
        <v>2</v>
      </c>
      <c r="O21" s="125">
        <v>6765</v>
      </c>
      <c r="P21" s="121">
        <v>3</v>
      </c>
      <c r="Q21" s="122">
        <v>546</v>
      </c>
      <c r="R21" s="123">
        <v>6</v>
      </c>
      <c r="S21" s="125">
        <v>181</v>
      </c>
      <c r="T21" s="287">
        <f t="shared" si="0"/>
        <v>35</v>
      </c>
      <c r="U21" s="288">
        <f t="shared" si="1"/>
        <v>27947</v>
      </c>
      <c r="V21" s="465">
        <v>9</v>
      </c>
    </row>
    <row r="22" spans="1:22" ht="15.75" x14ac:dyDescent="0.2">
      <c r="A22" s="23">
        <v>10</v>
      </c>
      <c r="B22" s="438" t="s">
        <v>751</v>
      </c>
      <c r="C22" s="348" t="s">
        <v>735</v>
      </c>
      <c r="D22" s="121">
        <v>7</v>
      </c>
      <c r="E22" s="122">
        <v>2480</v>
      </c>
      <c r="F22" s="123">
        <v>9</v>
      </c>
      <c r="G22" s="124"/>
      <c r="H22" s="121">
        <v>6</v>
      </c>
      <c r="I22" s="122">
        <v>10064</v>
      </c>
      <c r="J22" s="123">
        <v>3</v>
      </c>
      <c r="K22" s="125">
        <v>3816</v>
      </c>
      <c r="L22" s="121">
        <v>4</v>
      </c>
      <c r="M22" s="122">
        <v>9772</v>
      </c>
      <c r="N22" s="123">
        <v>3</v>
      </c>
      <c r="O22" s="125">
        <v>3161</v>
      </c>
      <c r="P22" s="121">
        <v>3</v>
      </c>
      <c r="Q22" s="122">
        <v>135</v>
      </c>
      <c r="R22" s="123">
        <v>1</v>
      </c>
      <c r="S22" s="125">
        <v>1879</v>
      </c>
      <c r="T22" s="287">
        <f t="shared" si="0"/>
        <v>36</v>
      </c>
      <c r="U22" s="288">
        <f t="shared" si="1"/>
        <v>31307</v>
      </c>
      <c r="V22" s="466">
        <v>10</v>
      </c>
    </row>
    <row r="23" spans="1:22" ht="15.75" x14ac:dyDescent="0.2">
      <c r="A23" s="24">
        <v>11</v>
      </c>
      <c r="B23" s="438" t="s">
        <v>60</v>
      </c>
      <c r="C23" s="348" t="s">
        <v>539</v>
      </c>
      <c r="D23" s="121">
        <v>7</v>
      </c>
      <c r="E23" s="122">
        <v>1010</v>
      </c>
      <c r="F23" s="123">
        <v>3</v>
      </c>
      <c r="G23" s="124">
        <v>4100</v>
      </c>
      <c r="H23" s="121">
        <v>2</v>
      </c>
      <c r="I23" s="122">
        <v>16098</v>
      </c>
      <c r="J23" s="123">
        <v>2</v>
      </c>
      <c r="K23" s="125">
        <v>2943</v>
      </c>
      <c r="L23" s="121">
        <v>6</v>
      </c>
      <c r="M23" s="122">
        <v>1441</v>
      </c>
      <c r="N23" s="123">
        <v>6</v>
      </c>
      <c r="O23" s="125">
        <v>2020</v>
      </c>
      <c r="P23" s="121">
        <v>7.5</v>
      </c>
      <c r="Q23" s="122">
        <v>0</v>
      </c>
      <c r="R23" s="123">
        <v>3</v>
      </c>
      <c r="S23" s="125">
        <v>1329</v>
      </c>
      <c r="T23" s="287">
        <f t="shared" si="0"/>
        <v>36.5</v>
      </c>
      <c r="U23" s="288">
        <f t="shared" si="1"/>
        <v>28941</v>
      </c>
      <c r="V23" s="465">
        <v>11</v>
      </c>
    </row>
    <row r="24" spans="1:22" ht="15.75" x14ac:dyDescent="0.2">
      <c r="A24" s="23">
        <v>12</v>
      </c>
      <c r="B24" s="438" t="s">
        <v>764</v>
      </c>
      <c r="C24" s="348" t="s">
        <v>539</v>
      </c>
      <c r="D24" s="121">
        <v>7</v>
      </c>
      <c r="E24" s="122">
        <v>180</v>
      </c>
      <c r="F24" s="123">
        <v>6</v>
      </c>
      <c r="G24" s="124">
        <v>2950</v>
      </c>
      <c r="H24" s="121">
        <v>5</v>
      </c>
      <c r="I24" s="122">
        <v>13224</v>
      </c>
      <c r="J24" s="123">
        <v>3</v>
      </c>
      <c r="K24" s="125">
        <v>2891</v>
      </c>
      <c r="L24" s="121">
        <v>7</v>
      </c>
      <c r="M24" s="122">
        <v>1187</v>
      </c>
      <c r="N24" s="123">
        <v>6</v>
      </c>
      <c r="O24" s="125">
        <v>2867</v>
      </c>
      <c r="P24" s="121">
        <v>2</v>
      </c>
      <c r="Q24" s="122">
        <v>3541</v>
      </c>
      <c r="R24" s="123">
        <v>1</v>
      </c>
      <c r="S24" s="125">
        <v>5743</v>
      </c>
      <c r="T24" s="287">
        <f t="shared" si="0"/>
        <v>37</v>
      </c>
      <c r="U24" s="288">
        <f t="shared" si="1"/>
        <v>32583</v>
      </c>
      <c r="V24" s="466">
        <v>12</v>
      </c>
    </row>
    <row r="25" spans="1:22" ht="15.75" x14ac:dyDescent="0.2">
      <c r="A25" s="23">
        <v>13</v>
      </c>
      <c r="B25" s="438" t="s">
        <v>766</v>
      </c>
      <c r="C25" s="348" t="s">
        <v>738</v>
      </c>
      <c r="D25" s="121">
        <v>8</v>
      </c>
      <c r="E25" s="122">
        <v>5</v>
      </c>
      <c r="F25" s="123">
        <v>7</v>
      </c>
      <c r="G25" s="124">
        <v>2880</v>
      </c>
      <c r="H25" s="121">
        <v>5</v>
      </c>
      <c r="I25" s="122">
        <v>8871</v>
      </c>
      <c r="J25" s="123">
        <v>7</v>
      </c>
      <c r="K25" s="125">
        <v>1814</v>
      </c>
      <c r="L25" s="121">
        <v>4</v>
      </c>
      <c r="M25" s="122">
        <v>3276</v>
      </c>
      <c r="N25" s="123">
        <v>1</v>
      </c>
      <c r="O25" s="125">
        <v>4596</v>
      </c>
      <c r="P25" s="121">
        <v>6.5</v>
      </c>
      <c r="Q25" s="122">
        <v>0</v>
      </c>
      <c r="R25" s="123">
        <v>2</v>
      </c>
      <c r="S25" s="125">
        <v>1659</v>
      </c>
      <c r="T25" s="287">
        <f t="shared" si="0"/>
        <v>40.5</v>
      </c>
      <c r="U25" s="288">
        <f t="shared" si="1"/>
        <v>23101</v>
      </c>
      <c r="V25" s="465">
        <v>13</v>
      </c>
    </row>
    <row r="26" spans="1:22" ht="15.75" x14ac:dyDescent="0.2">
      <c r="A26" s="24">
        <v>14</v>
      </c>
      <c r="B26" s="438" t="s">
        <v>763</v>
      </c>
      <c r="C26" s="348" t="s">
        <v>539</v>
      </c>
      <c r="D26" s="121">
        <v>5</v>
      </c>
      <c r="E26" s="122">
        <v>4120</v>
      </c>
      <c r="F26" s="123">
        <v>7</v>
      </c>
      <c r="G26" s="124">
        <v>1260</v>
      </c>
      <c r="H26" s="121">
        <v>6</v>
      </c>
      <c r="I26" s="122">
        <v>7804</v>
      </c>
      <c r="J26" s="123">
        <v>6</v>
      </c>
      <c r="K26" s="125">
        <v>1963</v>
      </c>
      <c r="L26" s="121">
        <v>3</v>
      </c>
      <c r="M26" s="122">
        <v>3361</v>
      </c>
      <c r="N26" s="123">
        <v>2</v>
      </c>
      <c r="O26" s="125">
        <v>4112</v>
      </c>
      <c r="P26" s="121">
        <v>6.5</v>
      </c>
      <c r="Q26" s="122">
        <v>0</v>
      </c>
      <c r="R26" s="123">
        <v>5</v>
      </c>
      <c r="S26" s="125">
        <v>410</v>
      </c>
      <c r="T26" s="287">
        <f t="shared" si="0"/>
        <v>40.5</v>
      </c>
      <c r="U26" s="288">
        <f t="shared" si="1"/>
        <v>23030</v>
      </c>
      <c r="V26" s="465">
        <v>14</v>
      </c>
    </row>
    <row r="27" spans="1:22" ht="15.75" x14ac:dyDescent="0.2">
      <c r="A27" s="23">
        <v>15</v>
      </c>
      <c r="B27" s="438" t="s">
        <v>765</v>
      </c>
      <c r="C27" s="348" t="s">
        <v>738</v>
      </c>
      <c r="D27" s="121">
        <v>2</v>
      </c>
      <c r="E27" s="122">
        <v>8960</v>
      </c>
      <c r="F27" s="123">
        <v>1</v>
      </c>
      <c r="G27" s="124">
        <v>7220</v>
      </c>
      <c r="H27" s="121">
        <v>1</v>
      </c>
      <c r="I27" s="122">
        <v>21730</v>
      </c>
      <c r="J27" s="123">
        <v>9</v>
      </c>
      <c r="K27" s="125"/>
      <c r="L27" s="121">
        <v>9</v>
      </c>
      <c r="M27" s="122"/>
      <c r="N27" s="123">
        <v>9</v>
      </c>
      <c r="O27" s="125"/>
      <c r="P27" s="121">
        <v>6</v>
      </c>
      <c r="Q27" s="122">
        <v>229</v>
      </c>
      <c r="R27" s="123">
        <v>6</v>
      </c>
      <c r="S27" s="125">
        <v>307</v>
      </c>
      <c r="T27" s="287">
        <f t="shared" si="0"/>
        <v>43</v>
      </c>
      <c r="U27" s="288">
        <f t="shared" si="1"/>
        <v>38446</v>
      </c>
      <c r="V27" s="466">
        <v>15</v>
      </c>
    </row>
    <row r="28" spans="1:22" ht="15.75" x14ac:dyDescent="0.2">
      <c r="A28" s="23">
        <v>16</v>
      </c>
      <c r="B28" s="438" t="s">
        <v>739</v>
      </c>
      <c r="C28" s="348" t="s">
        <v>734</v>
      </c>
      <c r="D28" s="121">
        <v>3</v>
      </c>
      <c r="E28" s="122">
        <v>8150</v>
      </c>
      <c r="F28" s="123">
        <v>4</v>
      </c>
      <c r="G28" s="124">
        <v>4940</v>
      </c>
      <c r="H28" s="121">
        <v>9</v>
      </c>
      <c r="I28" s="122"/>
      <c r="J28" s="123">
        <v>6</v>
      </c>
      <c r="K28" s="125">
        <v>2183</v>
      </c>
      <c r="L28" s="121">
        <v>5</v>
      </c>
      <c r="M28" s="122">
        <v>1466</v>
      </c>
      <c r="N28" s="123">
        <v>2</v>
      </c>
      <c r="O28" s="125">
        <v>5853</v>
      </c>
      <c r="P28" s="121">
        <v>9</v>
      </c>
      <c r="Q28" s="122"/>
      <c r="R28" s="123">
        <v>5</v>
      </c>
      <c r="S28" s="125">
        <v>381</v>
      </c>
      <c r="T28" s="287">
        <f t="shared" si="0"/>
        <v>43</v>
      </c>
      <c r="U28" s="288">
        <f t="shared" si="1"/>
        <v>22973</v>
      </c>
      <c r="V28" s="465">
        <v>16</v>
      </c>
    </row>
    <row r="29" spans="1:22" ht="15.75" x14ac:dyDescent="0.2">
      <c r="A29" s="24">
        <v>17</v>
      </c>
      <c r="B29" s="438" t="s">
        <v>769</v>
      </c>
      <c r="C29" s="348" t="s">
        <v>737</v>
      </c>
      <c r="D29" s="121">
        <v>9</v>
      </c>
      <c r="E29" s="122"/>
      <c r="F29" s="123">
        <v>7</v>
      </c>
      <c r="G29" s="124">
        <v>150</v>
      </c>
      <c r="H29" s="121">
        <v>5</v>
      </c>
      <c r="I29" s="122">
        <v>12467</v>
      </c>
      <c r="J29" s="123">
        <v>4</v>
      </c>
      <c r="K29" s="125">
        <v>2474</v>
      </c>
      <c r="L29" s="121">
        <v>5</v>
      </c>
      <c r="M29" s="122">
        <v>3120</v>
      </c>
      <c r="N29" s="123">
        <v>3</v>
      </c>
      <c r="O29" s="125">
        <v>3803</v>
      </c>
      <c r="P29" s="121">
        <v>3</v>
      </c>
      <c r="Q29" s="122">
        <v>300</v>
      </c>
      <c r="R29" s="123">
        <v>7</v>
      </c>
      <c r="S29" s="125">
        <v>16</v>
      </c>
      <c r="T29" s="287">
        <f t="shared" si="0"/>
        <v>43</v>
      </c>
      <c r="U29" s="288">
        <f t="shared" si="1"/>
        <v>22330</v>
      </c>
      <c r="V29" s="466">
        <v>17</v>
      </c>
    </row>
    <row r="30" spans="1:22" ht="15.75" x14ac:dyDescent="0.2">
      <c r="A30" s="23">
        <v>18</v>
      </c>
      <c r="B30" s="438" t="s">
        <v>753</v>
      </c>
      <c r="C30" s="348" t="s">
        <v>735</v>
      </c>
      <c r="D30" s="121">
        <v>4</v>
      </c>
      <c r="E30" s="122">
        <v>1460</v>
      </c>
      <c r="F30" s="123">
        <v>5</v>
      </c>
      <c r="G30" s="124">
        <v>3360</v>
      </c>
      <c r="H30" s="121">
        <v>9</v>
      </c>
      <c r="I30" s="122"/>
      <c r="J30" s="123">
        <v>9</v>
      </c>
      <c r="K30" s="125"/>
      <c r="L30" s="121">
        <v>1</v>
      </c>
      <c r="M30" s="122">
        <v>5928</v>
      </c>
      <c r="N30" s="123">
        <v>1</v>
      </c>
      <c r="O30" s="125">
        <v>7992</v>
      </c>
      <c r="P30" s="121">
        <v>7.5</v>
      </c>
      <c r="Q30" s="122">
        <v>0</v>
      </c>
      <c r="R30" s="123">
        <v>7</v>
      </c>
      <c r="S30" s="125">
        <v>181</v>
      </c>
      <c r="T30" s="287">
        <f t="shared" si="0"/>
        <v>43.5</v>
      </c>
      <c r="U30" s="288">
        <f t="shared" si="1"/>
        <v>18921</v>
      </c>
      <c r="V30" s="465">
        <v>18</v>
      </c>
    </row>
    <row r="31" spans="1:22" ht="15.75" x14ac:dyDescent="0.2">
      <c r="A31" s="23">
        <v>19</v>
      </c>
      <c r="B31" s="438" t="s">
        <v>740</v>
      </c>
      <c r="C31" s="348" t="s">
        <v>734</v>
      </c>
      <c r="D31" s="121">
        <v>3</v>
      </c>
      <c r="E31" s="122">
        <v>1030</v>
      </c>
      <c r="F31" s="123">
        <v>7</v>
      </c>
      <c r="G31" s="124">
        <v>1180</v>
      </c>
      <c r="H31" s="121">
        <v>8</v>
      </c>
      <c r="I31" s="122">
        <v>7603</v>
      </c>
      <c r="J31" s="123">
        <v>5</v>
      </c>
      <c r="K31" s="125">
        <v>2040</v>
      </c>
      <c r="L31" s="121">
        <v>6.5</v>
      </c>
      <c r="M31" s="122">
        <v>1881</v>
      </c>
      <c r="N31" s="123">
        <v>2</v>
      </c>
      <c r="O31" s="125">
        <v>4145</v>
      </c>
      <c r="P31" s="121">
        <v>8</v>
      </c>
      <c r="Q31" s="122">
        <v>106</v>
      </c>
      <c r="R31" s="123">
        <v>4</v>
      </c>
      <c r="S31" s="125">
        <v>585</v>
      </c>
      <c r="T31" s="287">
        <f t="shared" si="0"/>
        <v>43.5</v>
      </c>
      <c r="U31" s="288">
        <f t="shared" si="1"/>
        <v>18570</v>
      </c>
      <c r="V31" s="465">
        <v>19</v>
      </c>
    </row>
    <row r="32" spans="1:22" ht="15.75" x14ac:dyDescent="0.2">
      <c r="A32" s="24">
        <v>20</v>
      </c>
      <c r="B32" s="438" t="s">
        <v>743</v>
      </c>
      <c r="C32" s="348" t="s">
        <v>98</v>
      </c>
      <c r="D32" s="121">
        <v>6</v>
      </c>
      <c r="E32" s="122">
        <v>2550</v>
      </c>
      <c r="F32" s="123">
        <v>3</v>
      </c>
      <c r="G32" s="124">
        <v>550</v>
      </c>
      <c r="H32" s="121">
        <v>9</v>
      </c>
      <c r="I32" s="122"/>
      <c r="J32" s="123">
        <v>9</v>
      </c>
      <c r="K32" s="125"/>
      <c r="L32" s="121">
        <v>4</v>
      </c>
      <c r="M32" s="122">
        <v>1863</v>
      </c>
      <c r="N32" s="123">
        <v>3</v>
      </c>
      <c r="O32" s="125">
        <v>4029</v>
      </c>
      <c r="P32" s="121">
        <v>3</v>
      </c>
      <c r="Q32" s="122">
        <v>51</v>
      </c>
      <c r="R32" s="123">
        <v>7</v>
      </c>
      <c r="S32" s="125">
        <v>0</v>
      </c>
      <c r="T32" s="287">
        <f t="shared" si="0"/>
        <v>44</v>
      </c>
      <c r="U32" s="288">
        <f t="shared" si="1"/>
        <v>9043</v>
      </c>
      <c r="V32" s="466">
        <v>20</v>
      </c>
    </row>
    <row r="33" spans="1:22" ht="15.75" x14ac:dyDescent="0.2">
      <c r="A33" s="23">
        <v>21</v>
      </c>
      <c r="B33" s="438" t="s">
        <v>752</v>
      </c>
      <c r="C33" s="348" t="s">
        <v>735</v>
      </c>
      <c r="D33" s="121">
        <v>1</v>
      </c>
      <c r="E33" s="122">
        <v>3900</v>
      </c>
      <c r="F33" s="123">
        <v>5</v>
      </c>
      <c r="G33" s="124">
        <v>1480</v>
      </c>
      <c r="H33" s="121">
        <v>1</v>
      </c>
      <c r="I33" s="122">
        <v>19841</v>
      </c>
      <c r="J33" s="123">
        <v>8</v>
      </c>
      <c r="K33" s="125">
        <v>1545</v>
      </c>
      <c r="L33" s="121">
        <v>9</v>
      </c>
      <c r="M33" s="122"/>
      <c r="N33" s="123">
        <v>4</v>
      </c>
      <c r="O33" s="125">
        <v>3252</v>
      </c>
      <c r="P33" s="121">
        <v>9</v>
      </c>
      <c r="Q33" s="122"/>
      <c r="R33" s="123">
        <v>9</v>
      </c>
      <c r="S33" s="125"/>
      <c r="T33" s="287">
        <f t="shared" si="0"/>
        <v>46</v>
      </c>
      <c r="U33" s="288">
        <f t="shared" si="1"/>
        <v>30018</v>
      </c>
      <c r="V33" s="465">
        <v>21</v>
      </c>
    </row>
    <row r="34" spans="1:22" ht="15.75" x14ac:dyDescent="0.2">
      <c r="A34" s="23">
        <v>22</v>
      </c>
      <c r="B34" s="438" t="s">
        <v>748</v>
      </c>
      <c r="C34" s="348" t="s">
        <v>172</v>
      </c>
      <c r="D34" s="121">
        <v>2</v>
      </c>
      <c r="E34" s="122">
        <v>2720</v>
      </c>
      <c r="F34" s="123">
        <v>5</v>
      </c>
      <c r="G34" s="124">
        <v>2820</v>
      </c>
      <c r="H34" s="121">
        <v>9</v>
      </c>
      <c r="I34" s="122"/>
      <c r="J34" s="123">
        <v>9</v>
      </c>
      <c r="K34" s="125"/>
      <c r="L34" s="121">
        <v>6.5</v>
      </c>
      <c r="M34" s="122">
        <v>1881</v>
      </c>
      <c r="N34" s="123">
        <v>5</v>
      </c>
      <c r="O34" s="125">
        <v>3028</v>
      </c>
      <c r="P34" s="121">
        <v>1</v>
      </c>
      <c r="Q34" s="122">
        <v>4136</v>
      </c>
      <c r="R34" s="123">
        <v>9</v>
      </c>
      <c r="S34" s="125"/>
      <c r="T34" s="287">
        <f t="shared" si="0"/>
        <v>46.5</v>
      </c>
      <c r="U34" s="288">
        <f t="shared" si="1"/>
        <v>14585</v>
      </c>
      <c r="V34" s="466">
        <v>22</v>
      </c>
    </row>
    <row r="35" spans="1:22" ht="15.75" x14ac:dyDescent="0.2">
      <c r="A35" s="24">
        <v>23</v>
      </c>
      <c r="B35" s="438" t="s">
        <v>768</v>
      </c>
      <c r="C35" s="348" t="s">
        <v>738</v>
      </c>
      <c r="D35" s="121">
        <v>1</v>
      </c>
      <c r="E35" s="122">
        <v>6280</v>
      </c>
      <c r="F35" s="123">
        <v>6</v>
      </c>
      <c r="G35" s="124">
        <v>1400</v>
      </c>
      <c r="H35" s="121">
        <v>2</v>
      </c>
      <c r="I35" s="122">
        <v>20564</v>
      </c>
      <c r="J35" s="123">
        <v>2</v>
      </c>
      <c r="K35" s="125">
        <v>3146</v>
      </c>
      <c r="L35" s="121">
        <v>9</v>
      </c>
      <c r="M35" s="122"/>
      <c r="N35" s="123">
        <v>9</v>
      </c>
      <c r="O35" s="125"/>
      <c r="P35" s="121">
        <v>9</v>
      </c>
      <c r="Q35" s="122"/>
      <c r="R35" s="123">
        <v>9</v>
      </c>
      <c r="S35" s="125"/>
      <c r="T35" s="287">
        <f t="shared" si="0"/>
        <v>47</v>
      </c>
      <c r="U35" s="288">
        <f t="shared" si="1"/>
        <v>31390</v>
      </c>
      <c r="V35" s="465">
        <v>23</v>
      </c>
    </row>
    <row r="36" spans="1:22" ht="15.75" x14ac:dyDescent="0.2">
      <c r="A36" s="23">
        <v>24</v>
      </c>
      <c r="B36" s="438" t="s">
        <v>758</v>
      </c>
      <c r="C36" s="348" t="s">
        <v>736</v>
      </c>
      <c r="D36" s="121">
        <v>8</v>
      </c>
      <c r="E36" s="122">
        <v>630</v>
      </c>
      <c r="F36" s="123">
        <v>1</v>
      </c>
      <c r="G36" s="124">
        <v>5250</v>
      </c>
      <c r="H36" s="121">
        <v>3</v>
      </c>
      <c r="I36" s="122">
        <v>14721</v>
      </c>
      <c r="J36" s="123">
        <v>6</v>
      </c>
      <c r="K36" s="125">
        <v>2008</v>
      </c>
      <c r="L36" s="121">
        <v>3</v>
      </c>
      <c r="M36" s="122">
        <v>2339</v>
      </c>
      <c r="N36" s="123">
        <v>8</v>
      </c>
      <c r="O36" s="125">
        <v>2038</v>
      </c>
      <c r="P36" s="121">
        <v>9</v>
      </c>
      <c r="Q36" s="122"/>
      <c r="R36" s="123">
        <v>9</v>
      </c>
      <c r="S36" s="125"/>
      <c r="T36" s="287">
        <f t="shared" si="0"/>
        <v>47</v>
      </c>
      <c r="U36" s="288">
        <f t="shared" si="1"/>
        <v>26986</v>
      </c>
      <c r="V36" s="465">
        <v>24</v>
      </c>
    </row>
    <row r="37" spans="1:22" ht="15.75" x14ac:dyDescent="0.2">
      <c r="A37" s="23">
        <v>25</v>
      </c>
      <c r="B37" s="438" t="s">
        <v>754</v>
      </c>
      <c r="C37" s="348" t="s">
        <v>735</v>
      </c>
      <c r="D37" s="121">
        <v>2</v>
      </c>
      <c r="E37" s="122">
        <v>4490</v>
      </c>
      <c r="F37" s="123">
        <v>6</v>
      </c>
      <c r="G37" s="124">
        <v>170</v>
      </c>
      <c r="H37" s="121">
        <v>1</v>
      </c>
      <c r="I37" s="122">
        <v>15898</v>
      </c>
      <c r="J37" s="123">
        <v>9</v>
      </c>
      <c r="K37" s="125"/>
      <c r="L37" s="121">
        <v>9</v>
      </c>
      <c r="M37" s="122"/>
      <c r="N37" s="123">
        <v>9</v>
      </c>
      <c r="O37" s="125"/>
      <c r="P37" s="121">
        <v>9</v>
      </c>
      <c r="Q37" s="122"/>
      <c r="R37" s="123">
        <v>2</v>
      </c>
      <c r="S37" s="125">
        <v>4531</v>
      </c>
      <c r="T37" s="287">
        <f t="shared" si="0"/>
        <v>47</v>
      </c>
      <c r="U37" s="288">
        <f t="shared" si="1"/>
        <v>25089</v>
      </c>
      <c r="V37" s="466">
        <v>25</v>
      </c>
    </row>
    <row r="38" spans="1:22" ht="15.75" x14ac:dyDescent="0.2">
      <c r="A38" s="24">
        <v>26</v>
      </c>
      <c r="B38" s="438" t="s">
        <v>741</v>
      </c>
      <c r="C38" s="348" t="s">
        <v>734</v>
      </c>
      <c r="D38" s="121">
        <v>1</v>
      </c>
      <c r="E38" s="122">
        <v>2610</v>
      </c>
      <c r="F38" s="123">
        <v>9</v>
      </c>
      <c r="G38" s="124"/>
      <c r="H38" s="121">
        <v>9</v>
      </c>
      <c r="I38" s="122"/>
      <c r="J38" s="123">
        <v>9</v>
      </c>
      <c r="K38" s="125"/>
      <c r="L38" s="121">
        <v>5</v>
      </c>
      <c r="M38" s="122">
        <v>1575</v>
      </c>
      <c r="N38" s="123">
        <v>6</v>
      </c>
      <c r="O38" s="125">
        <v>2605</v>
      </c>
      <c r="P38" s="121">
        <v>1</v>
      </c>
      <c r="Q38" s="122">
        <v>4188</v>
      </c>
      <c r="R38" s="123">
        <v>8</v>
      </c>
      <c r="S38" s="125">
        <v>177</v>
      </c>
      <c r="T38" s="287">
        <f t="shared" si="0"/>
        <v>48</v>
      </c>
      <c r="U38" s="288">
        <f t="shared" si="1"/>
        <v>11155</v>
      </c>
      <c r="V38" s="465">
        <v>26</v>
      </c>
    </row>
    <row r="39" spans="1:22" ht="15.75" x14ac:dyDescent="0.2">
      <c r="A39" s="23">
        <v>27</v>
      </c>
      <c r="B39" s="438" t="s">
        <v>757</v>
      </c>
      <c r="C39" s="348" t="s">
        <v>736</v>
      </c>
      <c r="D39" s="121">
        <v>8</v>
      </c>
      <c r="E39" s="122">
        <v>730</v>
      </c>
      <c r="F39" s="123">
        <v>3</v>
      </c>
      <c r="G39" s="124">
        <v>6000</v>
      </c>
      <c r="H39" s="121">
        <v>6</v>
      </c>
      <c r="I39" s="122">
        <v>5947</v>
      </c>
      <c r="J39" s="123">
        <v>1</v>
      </c>
      <c r="K39" s="125">
        <v>5624</v>
      </c>
      <c r="L39" s="121">
        <v>7</v>
      </c>
      <c r="M39" s="122">
        <v>2787</v>
      </c>
      <c r="N39" s="123">
        <v>9</v>
      </c>
      <c r="O39" s="125"/>
      <c r="P39" s="121">
        <v>7</v>
      </c>
      <c r="Q39" s="122">
        <v>187</v>
      </c>
      <c r="R39" s="123">
        <v>8</v>
      </c>
      <c r="S39" s="125">
        <v>0</v>
      </c>
      <c r="T39" s="287">
        <f t="shared" si="0"/>
        <v>49</v>
      </c>
      <c r="U39" s="288">
        <f t="shared" si="1"/>
        <v>21275</v>
      </c>
      <c r="V39" s="466">
        <v>27</v>
      </c>
    </row>
    <row r="40" spans="1:22" ht="15.75" x14ac:dyDescent="0.2">
      <c r="A40" s="23">
        <v>28</v>
      </c>
      <c r="B40" s="438" t="s">
        <v>771</v>
      </c>
      <c r="C40" s="348" t="s">
        <v>735</v>
      </c>
      <c r="D40" s="121">
        <v>9</v>
      </c>
      <c r="E40" s="122"/>
      <c r="F40" s="123">
        <v>6</v>
      </c>
      <c r="G40" s="124">
        <v>2300</v>
      </c>
      <c r="H40" s="121">
        <v>7</v>
      </c>
      <c r="I40" s="122">
        <v>5879</v>
      </c>
      <c r="J40" s="123">
        <v>7</v>
      </c>
      <c r="K40" s="125">
        <v>1558</v>
      </c>
      <c r="L40" s="121">
        <v>1</v>
      </c>
      <c r="M40" s="122">
        <v>3065</v>
      </c>
      <c r="N40" s="123">
        <v>7</v>
      </c>
      <c r="O40" s="125">
        <v>2402</v>
      </c>
      <c r="P40" s="121">
        <v>6.5</v>
      </c>
      <c r="Q40" s="122">
        <v>0</v>
      </c>
      <c r="R40" s="123">
        <v>6</v>
      </c>
      <c r="S40" s="125">
        <v>844</v>
      </c>
      <c r="T40" s="287">
        <f t="shared" si="0"/>
        <v>49.5</v>
      </c>
      <c r="U40" s="288">
        <f t="shared" si="1"/>
        <v>16048</v>
      </c>
      <c r="V40" s="465">
        <v>28</v>
      </c>
    </row>
    <row r="41" spans="1:22" ht="15.75" x14ac:dyDescent="0.2">
      <c r="A41" s="24">
        <v>29</v>
      </c>
      <c r="B41" s="438" t="s">
        <v>899</v>
      </c>
      <c r="C41" s="348" t="s">
        <v>738</v>
      </c>
      <c r="D41" s="121">
        <v>9</v>
      </c>
      <c r="E41" s="122"/>
      <c r="F41" s="123">
        <v>9</v>
      </c>
      <c r="G41" s="124"/>
      <c r="H41" s="121">
        <v>9</v>
      </c>
      <c r="I41" s="122"/>
      <c r="J41" s="123">
        <v>4</v>
      </c>
      <c r="K41" s="125">
        <v>2441</v>
      </c>
      <c r="L41" s="121">
        <v>5</v>
      </c>
      <c r="M41" s="122">
        <v>5565</v>
      </c>
      <c r="N41" s="123">
        <v>8</v>
      </c>
      <c r="O41" s="125">
        <v>1088</v>
      </c>
      <c r="P41" s="121">
        <v>2</v>
      </c>
      <c r="Q41" s="122">
        <v>181</v>
      </c>
      <c r="R41" s="123">
        <v>4</v>
      </c>
      <c r="S41" s="125">
        <v>388</v>
      </c>
      <c r="T41" s="287">
        <f t="shared" si="0"/>
        <v>50</v>
      </c>
      <c r="U41" s="288">
        <f t="shared" si="1"/>
        <v>9663</v>
      </c>
      <c r="V41" s="465">
        <v>29</v>
      </c>
    </row>
    <row r="42" spans="1:22" ht="15.75" x14ac:dyDescent="0.2">
      <c r="A42" s="23">
        <v>30</v>
      </c>
      <c r="B42" s="438" t="s">
        <v>893</v>
      </c>
      <c r="C42" s="348" t="s">
        <v>738</v>
      </c>
      <c r="D42" s="121">
        <v>9</v>
      </c>
      <c r="E42" s="122"/>
      <c r="F42" s="123">
        <v>9</v>
      </c>
      <c r="G42" s="124"/>
      <c r="H42" s="121">
        <v>6</v>
      </c>
      <c r="I42" s="122">
        <v>9181</v>
      </c>
      <c r="J42" s="123">
        <v>7</v>
      </c>
      <c r="K42" s="125">
        <v>3146</v>
      </c>
      <c r="L42" s="121">
        <v>2</v>
      </c>
      <c r="M42" s="122">
        <v>2864</v>
      </c>
      <c r="N42" s="123">
        <v>7</v>
      </c>
      <c r="O42" s="125">
        <v>2576</v>
      </c>
      <c r="P42" s="121">
        <v>5</v>
      </c>
      <c r="Q42" s="122">
        <v>29</v>
      </c>
      <c r="R42" s="123">
        <v>7</v>
      </c>
      <c r="S42" s="125">
        <v>0</v>
      </c>
      <c r="T42" s="287">
        <f t="shared" si="0"/>
        <v>52</v>
      </c>
      <c r="U42" s="288">
        <f t="shared" si="1"/>
        <v>17796</v>
      </c>
      <c r="V42" s="466">
        <v>30</v>
      </c>
    </row>
    <row r="43" spans="1:22" ht="15.75" x14ac:dyDescent="0.2">
      <c r="A43" s="23">
        <v>31</v>
      </c>
      <c r="B43" s="438" t="s">
        <v>756</v>
      </c>
      <c r="C43" s="348" t="s">
        <v>736</v>
      </c>
      <c r="D43" s="121">
        <v>5</v>
      </c>
      <c r="E43" s="122">
        <v>320</v>
      </c>
      <c r="F43" s="123">
        <v>2</v>
      </c>
      <c r="G43" s="124">
        <v>4320</v>
      </c>
      <c r="H43" s="121">
        <v>9</v>
      </c>
      <c r="I43" s="122"/>
      <c r="J43" s="123">
        <v>9</v>
      </c>
      <c r="K43" s="125"/>
      <c r="L43" s="121">
        <v>8</v>
      </c>
      <c r="M43" s="122">
        <v>1225</v>
      </c>
      <c r="N43" s="123">
        <v>7</v>
      </c>
      <c r="O43" s="125">
        <v>2576</v>
      </c>
      <c r="P43" s="121">
        <v>4</v>
      </c>
      <c r="Q43" s="122">
        <v>42</v>
      </c>
      <c r="R43" s="123">
        <v>8</v>
      </c>
      <c r="S43" s="125">
        <v>0</v>
      </c>
      <c r="T43" s="287">
        <f t="shared" si="0"/>
        <v>52</v>
      </c>
      <c r="U43" s="288">
        <f t="shared" si="1"/>
        <v>8483</v>
      </c>
      <c r="V43" s="465">
        <v>31</v>
      </c>
    </row>
    <row r="44" spans="1:22" ht="15.75" x14ac:dyDescent="0.2">
      <c r="A44" s="23">
        <v>32</v>
      </c>
      <c r="B44" s="438" t="s">
        <v>900</v>
      </c>
      <c r="C44" s="348" t="s">
        <v>735</v>
      </c>
      <c r="D44" s="121">
        <v>9</v>
      </c>
      <c r="E44" s="122"/>
      <c r="F44" s="123">
        <v>9</v>
      </c>
      <c r="G44" s="124"/>
      <c r="H44" s="121">
        <v>9</v>
      </c>
      <c r="I44" s="122"/>
      <c r="J44" s="123">
        <v>3</v>
      </c>
      <c r="K44" s="125">
        <v>2810</v>
      </c>
      <c r="L44" s="121">
        <v>2</v>
      </c>
      <c r="M44" s="122">
        <v>4728</v>
      </c>
      <c r="N44" s="123">
        <v>9</v>
      </c>
      <c r="O44" s="125"/>
      <c r="P44" s="121">
        <v>4</v>
      </c>
      <c r="Q44" s="122">
        <v>265</v>
      </c>
      <c r="R44" s="123">
        <v>9</v>
      </c>
      <c r="S44" s="125"/>
      <c r="T44" s="287">
        <f t="shared" si="0"/>
        <v>54</v>
      </c>
      <c r="U44" s="288">
        <f t="shared" si="1"/>
        <v>7803</v>
      </c>
      <c r="V44" s="466">
        <v>32</v>
      </c>
    </row>
    <row r="45" spans="1:22" ht="15.75" x14ac:dyDescent="0.2">
      <c r="A45" s="23">
        <v>33</v>
      </c>
      <c r="B45" s="438" t="s">
        <v>770</v>
      </c>
      <c r="C45" s="348" t="s">
        <v>734</v>
      </c>
      <c r="D45" s="121">
        <v>9</v>
      </c>
      <c r="E45" s="122"/>
      <c r="F45" s="123">
        <v>8</v>
      </c>
      <c r="G45" s="124">
        <v>20</v>
      </c>
      <c r="H45" s="121">
        <v>9</v>
      </c>
      <c r="I45" s="122"/>
      <c r="J45" s="123">
        <v>9</v>
      </c>
      <c r="K45" s="125"/>
      <c r="L45" s="121">
        <v>1</v>
      </c>
      <c r="M45" s="122">
        <v>6780</v>
      </c>
      <c r="N45" s="123">
        <v>9</v>
      </c>
      <c r="O45" s="125"/>
      <c r="P45" s="121">
        <v>1</v>
      </c>
      <c r="Q45" s="122">
        <v>9611</v>
      </c>
      <c r="R45" s="123">
        <v>9</v>
      </c>
      <c r="S45" s="125"/>
      <c r="T45" s="287">
        <f t="shared" ref="T45:T62" si="2">IF(ISNUMBER(D45)=TRUE(),SUM(D45,F45,H45,J45,L45,N45,P45,R45),"")</f>
        <v>55</v>
      </c>
      <c r="U45" s="288">
        <f t="shared" si="1"/>
        <v>16411</v>
      </c>
      <c r="V45" s="465">
        <v>33</v>
      </c>
    </row>
    <row r="46" spans="1:22" ht="15.75" x14ac:dyDescent="0.2">
      <c r="A46" s="23">
        <v>34</v>
      </c>
      <c r="B46" s="438" t="s">
        <v>906</v>
      </c>
      <c r="C46" s="348" t="s">
        <v>98</v>
      </c>
      <c r="D46" s="121">
        <v>8</v>
      </c>
      <c r="E46" s="122"/>
      <c r="F46" s="123">
        <v>9</v>
      </c>
      <c r="G46" s="124"/>
      <c r="H46" s="121">
        <v>9</v>
      </c>
      <c r="I46" s="122"/>
      <c r="J46" s="123">
        <v>9</v>
      </c>
      <c r="K46" s="125"/>
      <c r="L46" s="121">
        <v>8</v>
      </c>
      <c r="M46" s="122">
        <v>1820</v>
      </c>
      <c r="N46" s="123">
        <v>5</v>
      </c>
      <c r="O46" s="125">
        <v>3261</v>
      </c>
      <c r="P46" s="121">
        <v>6.5</v>
      </c>
      <c r="Q46" s="122">
        <v>0</v>
      </c>
      <c r="R46" s="123">
        <v>1</v>
      </c>
      <c r="S46" s="125">
        <v>2166</v>
      </c>
      <c r="T46" s="287">
        <f t="shared" si="2"/>
        <v>55.5</v>
      </c>
      <c r="U46" s="288">
        <f t="shared" si="1"/>
        <v>7247</v>
      </c>
      <c r="V46" s="465">
        <v>34</v>
      </c>
    </row>
    <row r="47" spans="1:22" ht="15.75" x14ac:dyDescent="0.2">
      <c r="A47" s="23">
        <v>35</v>
      </c>
      <c r="B47" s="438" t="s">
        <v>891</v>
      </c>
      <c r="C47" s="348" t="s">
        <v>172</v>
      </c>
      <c r="D47" s="121">
        <v>9</v>
      </c>
      <c r="E47" s="122"/>
      <c r="F47" s="123">
        <v>9</v>
      </c>
      <c r="G47" s="124"/>
      <c r="H47" s="121">
        <v>4</v>
      </c>
      <c r="I47" s="122">
        <v>14000</v>
      </c>
      <c r="J47" s="123">
        <v>7</v>
      </c>
      <c r="K47" s="125">
        <v>1853</v>
      </c>
      <c r="L47" s="121">
        <v>6</v>
      </c>
      <c r="M47" s="122">
        <v>1314</v>
      </c>
      <c r="N47" s="123">
        <v>9</v>
      </c>
      <c r="O47" s="125"/>
      <c r="P47" s="121">
        <v>9</v>
      </c>
      <c r="Q47" s="122"/>
      <c r="R47" s="123">
        <v>3</v>
      </c>
      <c r="S47" s="125">
        <v>705</v>
      </c>
      <c r="T47" s="287">
        <f t="shared" si="2"/>
        <v>56</v>
      </c>
      <c r="U47" s="288">
        <f t="shared" si="1"/>
        <v>17872</v>
      </c>
      <c r="V47" s="466">
        <v>35</v>
      </c>
    </row>
    <row r="48" spans="1:22" ht="15.75" x14ac:dyDescent="0.2">
      <c r="A48" s="23">
        <v>36</v>
      </c>
      <c r="B48" s="438" t="s">
        <v>747</v>
      </c>
      <c r="C48" s="348" t="s">
        <v>172</v>
      </c>
      <c r="D48" s="121">
        <v>4</v>
      </c>
      <c r="E48" s="122">
        <v>4830</v>
      </c>
      <c r="F48" s="123">
        <v>8</v>
      </c>
      <c r="G48" s="124">
        <v>2340</v>
      </c>
      <c r="H48" s="121">
        <v>4</v>
      </c>
      <c r="I48" s="122">
        <v>9239</v>
      </c>
      <c r="J48" s="123">
        <v>5</v>
      </c>
      <c r="K48" s="125">
        <v>2509</v>
      </c>
      <c r="L48" s="121">
        <v>9</v>
      </c>
      <c r="M48" s="122"/>
      <c r="N48" s="123">
        <v>9</v>
      </c>
      <c r="O48" s="125"/>
      <c r="P48" s="121">
        <v>9</v>
      </c>
      <c r="Q48" s="122"/>
      <c r="R48" s="123">
        <v>9</v>
      </c>
      <c r="S48" s="125"/>
      <c r="T48" s="287">
        <f t="shared" si="2"/>
        <v>57</v>
      </c>
      <c r="U48" s="288">
        <f t="shared" si="1"/>
        <v>18918</v>
      </c>
      <c r="V48" s="465">
        <v>36</v>
      </c>
    </row>
    <row r="49" spans="1:22" ht="15.75" x14ac:dyDescent="0.2">
      <c r="A49" s="23">
        <v>37</v>
      </c>
      <c r="B49" s="438" t="s">
        <v>890</v>
      </c>
      <c r="C49" s="348" t="s">
        <v>736</v>
      </c>
      <c r="D49" s="121">
        <v>9</v>
      </c>
      <c r="E49" s="122"/>
      <c r="F49" s="123">
        <v>9</v>
      </c>
      <c r="G49" s="124"/>
      <c r="H49" s="121">
        <v>8</v>
      </c>
      <c r="I49" s="122">
        <v>4828</v>
      </c>
      <c r="J49" s="123">
        <v>5</v>
      </c>
      <c r="K49" s="125">
        <v>3651</v>
      </c>
      <c r="L49" s="121">
        <v>9</v>
      </c>
      <c r="M49" s="122"/>
      <c r="N49" s="123">
        <v>9</v>
      </c>
      <c r="O49" s="125"/>
      <c r="P49" s="121">
        <v>5</v>
      </c>
      <c r="Q49" s="122">
        <v>32</v>
      </c>
      <c r="R49" s="123">
        <v>5</v>
      </c>
      <c r="S49" s="125">
        <v>181</v>
      </c>
      <c r="T49" s="287">
        <f t="shared" si="2"/>
        <v>59</v>
      </c>
      <c r="U49" s="288">
        <f t="shared" si="1"/>
        <v>8692</v>
      </c>
      <c r="V49" s="466">
        <v>37</v>
      </c>
    </row>
    <row r="50" spans="1:22" ht="15.75" x14ac:dyDescent="0.2">
      <c r="A50" s="23">
        <v>38</v>
      </c>
      <c r="B50" s="438" t="s">
        <v>742</v>
      </c>
      <c r="C50" s="348" t="s">
        <v>734</v>
      </c>
      <c r="D50" s="121">
        <v>4</v>
      </c>
      <c r="E50" s="122">
        <v>2710</v>
      </c>
      <c r="F50" s="123">
        <v>8</v>
      </c>
      <c r="G50" s="124">
        <v>1190</v>
      </c>
      <c r="H50" s="121">
        <v>9</v>
      </c>
      <c r="I50" s="122"/>
      <c r="J50" s="123">
        <v>6</v>
      </c>
      <c r="K50" s="125">
        <v>3302</v>
      </c>
      <c r="L50" s="121">
        <v>9</v>
      </c>
      <c r="M50" s="122"/>
      <c r="N50" s="123">
        <v>6</v>
      </c>
      <c r="O50" s="125">
        <v>3146</v>
      </c>
      <c r="P50" s="121">
        <v>9</v>
      </c>
      <c r="Q50" s="122"/>
      <c r="R50" s="123">
        <v>9</v>
      </c>
      <c r="S50" s="125"/>
      <c r="T50" s="287">
        <f t="shared" si="2"/>
        <v>60</v>
      </c>
      <c r="U50" s="288">
        <f t="shared" si="1"/>
        <v>10348</v>
      </c>
      <c r="V50" s="465">
        <v>38</v>
      </c>
    </row>
    <row r="51" spans="1:22" ht="15.75" x14ac:dyDescent="0.2">
      <c r="A51" s="23">
        <v>39</v>
      </c>
      <c r="B51" s="438" t="s">
        <v>767</v>
      </c>
      <c r="C51" s="348" t="s">
        <v>738</v>
      </c>
      <c r="D51" s="121">
        <v>6</v>
      </c>
      <c r="E51" s="122">
        <v>1060</v>
      </c>
      <c r="F51" s="123">
        <v>2</v>
      </c>
      <c r="G51" s="124">
        <v>3420</v>
      </c>
      <c r="H51" s="121">
        <v>9</v>
      </c>
      <c r="I51" s="122"/>
      <c r="J51" s="123">
        <v>9</v>
      </c>
      <c r="K51" s="125"/>
      <c r="L51" s="121">
        <v>9</v>
      </c>
      <c r="M51" s="122"/>
      <c r="N51" s="123">
        <v>9</v>
      </c>
      <c r="O51" s="125"/>
      <c r="P51" s="121">
        <v>9</v>
      </c>
      <c r="Q51" s="122"/>
      <c r="R51" s="123">
        <v>9</v>
      </c>
      <c r="S51" s="125"/>
      <c r="T51" s="287">
        <f t="shared" si="2"/>
        <v>62</v>
      </c>
      <c r="U51" s="288">
        <f t="shared" si="1"/>
        <v>4480</v>
      </c>
      <c r="V51" s="465">
        <v>39</v>
      </c>
    </row>
    <row r="52" spans="1:22" ht="15.75" x14ac:dyDescent="0.2">
      <c r="A52" s="23">
        <v>40</v>
      </c>
      <c r="B52" s="438" t="s">
        <v>945</v>
      </c>
      <c r="C52" s="348" t="s">
        <v>734</v>
      </c>
      <c r="D52" s="121">
        <v>9</v>
      </c>
      <c r="E52" s="122"/>
      <c r="F52" s="123">
        <v>9</v>
      </c>
      <c r="G52" s="124"/>
      <c r="H52" s="121">
        <v>9</v>
      </c>
      <c r="I52" s="122"/>
      <c r="J52" s="123">
        <v>9</v>
      </c>
      <c r="K52" s="125"/>
      <c r="L52" s="121">
        <v>9</v>
      </c>
      <c r="M52" s="122"/>
      <c r="N52" s="123">
        <v>9</v>
      </c>
      <c r="O52" s="125"/>
      <c r="P52" s="121">
        <v>6</v>
      </c>
      <c r="Q52" s="122">
        <v>1</v>
      </c>
      <c r="R52" s="123">
        <v>2</v>
      </c>
      <c r="S52" s="125">
        <v>992</v>
      </c>
      <c r="T52" s="287">
        <f t="shared" si="2"/>
        <v>62</v>
      </c>
      <c r="U52" s="288">
        <f t="shared" si="1"/>
        <v>993</v>
      </c>
      <c r="V52" s="466">
        <v>40</v>
      </c>
    </row>
    <row r="53" spans="1:22" s="1139" customFormat="1" ht="15.75" x14ac:dyDescent="0.2">
      <c r="A53" s="23">
        <v>41</v>
      </c>
      <c r="B53" s="438" t="s">
        <v>746</v>
      </c>
      <c r="C53" s="348" t="s">
        <v>98</v>
      </c>
      <c r="D53" s="121">
        <v>7</v>
      </c>
      <c r="E53" s="122">
        <v>1060</v>
      </c>
      <c r="F53" s="123">
        <v>8</v>
      </c>
      <c r="G53" s="124">
        <v>1030</v>
      </c>
      <c r="H53" s="121">
        <v>7</v>
      </c>
      <c r="I53" s="122">
        <v>9747</v>
      </c>
      <c r="J53" s="123">
        <v>8</v>
      </c>
      <c r="K53" s="125">
        <v>1639</v>
      </c>
      <c r="L53" s="121">
        <v>9</v>
      </c>
      <c r="M53" s="122"/>
      <c r="N53" s="123">
        <v>9</v>
      </c>
      <c r="O53" s="125"/>
      <c r="P53" s="121">
        <v>9</v>
      </c>
      <c r="Q53" s="122"/>
      <c r="R53" s="123">
        <v>9</v>
      </c>
      <c r="S53" s="125"/>
      <c r="T53" s="287">
        <f t="shared" si="2"/>
        <v>66</v>
      </c>
      <c r="U53" s="288">
        <f t="shared" si="1"/>
        <v>13476</v>
      </c>
      <c r="V53" s="465">
        <v>41</v>
      </c>
    </row>
    <row r="54" spans="1:22" s="1139" customFormat="1" ht="15.75" x14ac:dyDescent="0.2">
      <c r="A54" s="23">
        <v>42</v>
      </c>
      <c r="B54" s="438" t="s">
        <v>907</v>
      </c>
      <c r="C54" s="348" t="s">
        <v>172</v>
      </c>
      <c r="D54" s="121">
        <v>9</v>
      </c>
      <c r="E54" s="122"/>
      <c r="F54" s="123">
        <v>9</v>
      </c>
      <c r="G54" s="124"/>
      <c r="H54" s="121">
        <v>9</v>
      </c>
      <c r="I54" s="122"/>
      <c r="J54" s="123">
        <v>9</v>
      </c>
      <c r="K54" s="125"/>
      <c r="L54" s="121">
        <v>6</v>
      </c>
      <c r="M54" s="122">
        <v>3069</v>
      </c>
      <c r="N54" s="123">
        <v>8</v>
      </c>
      <c r="O54" s="125">
        <v>2350</v>
      </c>
      <c r="P54" s="121">
        <v>7.5</v>
      </c>
      <c r="Q54" s="122">
        <v>0</v>
      </c>
      <c r="R54" s="123">
        <v>9</v>
      </c>
      <c r="S54" s="125"/>
      <c r="T54" s="287">
        <f t="shared" si="2"/>
        <v>66.5</v>
      </c>
      <c r="U54" s="288">
        <f t="shared" si="1"/>
        <v>5419</v>
      </c>
      <c r="V54" s="466">
        <v>42</v>
      </c>
    </row>
    <row r="55" spans="1:22" s="1139" customFormat="1" ht="15.75" x14ac:dyDescent="0.2">
      <c r="A55" s="23">
        <v>43</v>
      </c>
      <c r="B55" s="438" t="s">
        <v>762</v>
      </c>
      <c r="C55" s="348" t="s">
        <v>737</v>
      </c>
      <c r="D55" s="121">
        <v>5</v>
      </c>
      <c r="E55" s="122">
        <v>1590</v>
      </c>
      <c r="F55" s="123">
        <v>9</v>
      </c>
      <c r="G55" s="124"/>
      <c r="H55" s="121">
        <v>9</v>
      </c>
      <c r="I55" s="122"/>
      <c r="J55" s="123">
        <v>9</v>
      </c>
      <c r="K55" s="125"/>
      <c r="L55" s="121">
        <v>9</v>
      </c>
      <c r="M55" s="122"/>
      <c r="N55" s="123">
        <v>9</v>
      </c>
      <c r="O55" s="125"/>
      <c r="P55" s="121">
        <v>9</v>
      </c>
      <c r="Q55" s="122"/>
      <c r="R55" s="123">
        <v>9</v>
      </c>
      <c r="S55" s="125"/>
      <c r="T55" s="287">
        <f t="shared" si="2"/>
        <v>68</v>
      </c>
      <c r="U55" s="288">
        <f t="shared" si="1"/>
        <v>1590</v>
      </c>
      <c r="V55" s="465">
        <v>43</v>
      </c>
    </row>
    <row r="56" spans="1:22" s="1139" customFormat="1" ht="15.75" x14ac:dyDescent="0.2">
      <c r="A56" s="23">
        <v>44</v>
      </c>
      <c r="B56" s="438" t="s">
        <v>892</v>
      </c>
      <c r="C56" s="348" t="s">
        <v>98</v>
      </c>
      <c r="D56" s="121">
        <v>9</v>
      </c>
      <c r="E56" s="122"/>
      <c r="F56" s="123">
        <v>9</v>
      </c>
      <c r="G56" s="124"/>
      <c r="H56" s="121">
        <v>7</v>
      </c>
      <c r="I56" s="122">
        <v>8673</v>
      </c>
      <c r="J56" s="123">
        <v>9</v>
      </c>
      <c r="K56" s="125"/>
      <c r="L56" s="121">
        <v>9</v>
      </c>
      <c r="M56" s="122"/>
      <c r="N56" s="123">
        <v>9</v>
      </c>
      <c r="O56" s="125"/>
      <c r="P56" s="121">
        <v>9</v>
      </c>
      <c r="Q56" s="122"/>
      <c r="R56" s="123">
        <v>9</v>
      </c>
      <c r="S56" s="125"/>
      <c r="T56" s="287">
        <f t="shared" si="2"/>
        <v>70</v>
      </c>
      <c r="U56" s="288">
        <f t="shared" si="1"/>
        <v>8673</v>
      </c>
      <c r="V56" s="465">
        <v>44</v>
      </c>
    </row>
    <row r="57" spans="1:22" s="1139" customFormat="1" ht="15.75" x14ac:dyDescent="0.2">
      <c r="A57" s="23">
        <v>45</v>
      </c>
      <c r="B57" s="438" t="s">
        <v>894</v>
      </c>
      <c r="C57" s="348" t="s">
        <v>734</v>
      </c>
      <c r="D57" s="121">
        <v>9</v>
      </c>
      <c r="E57" s="122"/>
      <c r="F57" s="123">
        <v>9</v>
      </c>
      <c r="G57" s="124"/>
      <c r="H57" s="121">
        <v>8</v>
      </c>
      <c r="I57" s="122">
        <v>5869</v>
      </c>
      <c r="J57" s="123">
        <v>8</v>
      </c>
      <c r="K57" s="125">
        <v>1490</v>
      </c>
      <c r="L57" s="121">
        <v>9</v>
      </c>
      <c r="M57" s="122"/>
      <c r="N57" s="123">
        <v>9</v>
      </c>
      <c r="O57" s="125"/>
      <c r="P57" s="121">
        <v>9</v>
      </c>
      <c r="Q57" s="122"/>
      <c r="R57" s="123">
        <v>9</v>
      </c>
      <c r="S57" s="125"/>
      <c r="T57" s="287">
        <f t="shared" si="2"/>
        <v>70</v>
      </c>
      <c r="U57" s="288">
        <f t="shared" si="1"/>
        <v>7359</v>
      </c>
      <c r="V57" s="466">
        <v>45</v>
      </c>
    </row>
    <row r="58" spans="1:22" s="1139" customFormat="1" ht="15.75" x14ac:dyDescent="0.2">
      <c r="A58" s="23">
        <v>46</v>
      </c>
      <c r="B58" s="438" t="s">
        <v>908</v>
      </c>
      <c r="C58" s="348" t="s">
        <v>738</v>
      </c>
      <c r="D58" s="121">
        <v>9</v>
      </c>
      <c r="E58" s="122"/>
      <c r="F58" s="123">
        <v>9</v>
      </c>
      <c r="G58" s="124"/>
      <c r="H58" s="121">
        <v>9</v>
      </c>
      <c r="I58" s="122"/>
      <c r="J58" s="123">
        <v>9</v>
      </c>
      <c r="K58" s="125"/>
      <c r="L58" s="121">
        <v>8</v>
      </c>
      <c r="M58" s="122">
        <v>947</v>
      </c>
      <c r="N58" s="123">
        <v>8</v>
      </c>
      <c r="O58" s="125">
        <v>829</v>
      </c>
      <c r="P58" s="121">
        <v>9</v>
      </c>
      <c r="Q58" s="122"/>
      <c r="R58" s="123">
        <v>9</v>
      </c>
      <c r="S58" s="125"/>
      <c r="T58" s="287">
        <f t="shared" si="2"/>
        <v>70</v>
      </c>
      <c r="U58" s="288">
        <f t="shared" si="1"/>
        <v>1776</v>
      </c>
      <c r="V58" s="465">
        <v>46</v>
      </c>
    </row>
    <row r="59" spans="1:22" ht="15.75" x14ac:dyDescent="0.2">
      <c r="A59" s="23">
        <v>47</v>
      </c>
      <c r="B59" s="438" t="s">
        <v>946</v>
      </c>
      <c r="C59" s="348" t="s">
        <v>172</v>
      </c>
      <c r="D59" s="121">
        <v>9</v>
      </c>
      <c r="E59" s="122"/>
      <c r="F59" s="123">
        <v>9</v>
      </c>
      <c r="G59" s="124"/>
      <c r="H59" s="121">
        <v>9</v>
      </c>
      <c r="I59" s="122"/>
      <c r="J59" s="123">
        <v>9</v>
      </c>
      <c r="K59" s="125"/>
      <c r="L59" s="121">
        <v>9</v>
      </c>
      <c r="M59" s="122"/>
      <c r="N59" s="123">
        <v>9</v>
      </c>
      <c r="O59" s="125"/>
      <c r="P59" s="121">
        <v>9</v>
      </c>
      <c r="Q59" s="122"/>
      <c r="R59" s="123">
        <v>7</v>
      </c>
      <c r="S59" s="125">
        <v>675</v>
      </c>
      <c r="T59" s="287">
        <f t="shared" si="2"/>
        <v>70</v>
      </c>
      <c r="U59" s="288">
        <f t="shared" si="1"/>
        <v>675</v>
      </c>
      <c r="V59" s="466">
        <v>47</v>
      </c>
    </row>
    <row r="60" spans="1:22" ht="15.75" x14ac:dyDescent="0.2">
      <c r="A60" s="23">
        <v>48</v>
      </c>
      <c r="B60" s="438" t="s">
        <v>909</v>
      </c>
      <c r="C60" s="348" t="s">
        <v>736</v>
      </c>
      <c r="D60" s="121">
        <v>9</v>
      </c>
      <c r="E60" s="122"/>
      <c r="F60" s="123">
        <v>9</v>
      </c>
      <c r="G60" s="124"/>
      <c r="H60" s="121">
        <v>9</v>
      </c>
      <c r="I60" s="122"/>
      <c r="J60" s="123">
        <v>9</v>
      </c>
      <c r="K60" s="125"/>
      <c r="L60" s="121">
        <v>9</v>
      </c>
      <c r="M60" s="122"/>
      <c r="N60" s="123">
        <v>7</v>
      </c>
      <c r="O60" s="125">
        <v>1817</v>
      </c>
      <c r="P60" s="121">
        <v>9</v>
      </c>
      <c r="Q60" s="122"/>
      <c r="R60" s="123">
        <v>9</v>
      </c>
      <c r="S60" s="125"/>
      <c r="T60" s="287">
        <f t="shared" si="2"/>
        <v>70</v>
      </c>
      <c r="U60" s="288">
        <f ca="1">E+K48:U6060+G60+I60+K60+M60+O60+Q60+S60</f>
        <v>0</v>
      </c>
      <c r="V60" s="465">
        <v>48</v>
      </c>
    </row>
    <row r="61" spans="1:22" ht="15.75" x14ac:dyDescent="0.2">
      <c r="A61" s="23">
        <v>49</v>
      </c>
      <c r="B61" s="438" t="s">
        <v>895</v>
      </c>
      <c r="C61" s="348" t="s">
        <v>734</v>
      </c>
      <c r="D61" s="121">
        <v>9</v>
      </c>
      <c r="E61" s="122"/>
      <c r="F61" s="123">
        <v>9</v>
      </c>
      <c r="G61" s="124"/>
      <c r="H61" s="121">
        <v>8</v>
      </c>
      <c r="I61" s="122">
        <v>3842</v>
      </c>
      <c r="J61" s="123">
        <v>9</v>
      </c>
      <c r="K61" s="125"/>
      <c r="L61" s="121">
        <v>9</v>
      </c>
      <c r="M61" s="122"/>
      <c r="N61" s="123">
        <v>9</v>
      </c>
      <c r="O61" s="125"/>
      <c r="P61" s="121">
        <v>9</v>
      </c>
      <c r="Q61" s="122"/>
      <c r="R61" s="123">
        <v>9</v>
      </c>
      <c r="S61" s="125"/>
      <c r="T61" s="287">
        <f t="shared" si="2"/>
        <v>71</v>
      </c>
      <c r="U61" s="288">
        <f>E61+G61+I61+K61+M61+O61+Q61+S61</f>
        <v>3842</v>
      </c>
      <c r="V61" s="465">
        <v>49</v>
      </c>
    </row>
    <row r="62" spans="1:22" ht="15.75" x14ac:dyDescent="0.2">
      <c r="A62" s="23">
        <v>50</v>
      </c>
      <c r="B62" s="438" t="s">
        <v>901</v>
      </c>
      <c r="C62" s="348" t="s">
        <v>98</v>
      </c>
      <c r="D62" s="121">
        <v>9</v>
      </c>
      <c r="E62" s="122"/>
      <c r="F62" s="123">
        <v>9</v>
      </c>
      <c r="G62" s="124"/>
      <c r="H62" s="121">
        <v>9</v>
      </c>
      <c r="I62" s="122"/>
      <c r="J62" s="123">
        <v>8</v>
      </c>
      <c r="K62" s="125">
        <v>1212</v>
      </c>
      <c r="L62" s="121">
        <v>9</v>
      </c>
      <c r="M62" s="122"/>
      <c r="N62" s="123">
        <v>9</v>
      </c>
      <c r="O62" s="125"/>
      <c r="P62" s="121">
        <v>9</v>
      </c>
      <c r="Q62" s="122"/>
      <c r="R62" s="123">
        <v>9</v>
      </c>
      <c r="S62" s="125"/>
      <c r="T62" s="287">
        <f t="shared" si="2"/>
        <v>71</v>
      </c>
      <c r="U62" s="288">
        <f>E62+G62+I62+K62+M62+O62+Q62+S62</f>
        <v>1212</v>
      </c>
      <c r="V62" s="465">
        <v>50</v>
      </c>
    </row>
    <row r="63" spans="1:22" ht="16.5" thickBot="1" x14ac:dyDescent="0.25">
      <c r="A63" s="129"/>
      <c r="B63" s="130"/>
      <c r="C63" s="131"/>
      <c r="D63" s="132"/>
      <c r="E63" s="133"/>
      <c r="F63" s="134"/>
      <c r="G63" s="135"/>
      <c r="H63" s="132"/>
      <c r="I63" s="133"/>
      <c r="J63" s="134"/>
      <c r="K63" s="135"/>
      <c r="L63" s="132"/>
      <c r="M63" s="133"/>
      <c r="N63" s="134"/>
      <c r="O63" s="135"/>
      <c r="P63" s="134"/>
      <c r="Q63" s="135"/>
      <c r="R63" s="132"/>
      <c r="S63" s="135"/>
      <c r="T63" s="132"/>
      <c r="U63" s="135"/>
      <c r="V63" s="135"/>
    </row>
    <row r="64" spans="1:22" ht="13.5" thickTop="1" x14ac:dyDescent="0.2"/>
  </sheetData>
  <sortState xmlns:xlrd2="http://schemas.microsoft.com/office/spreadsheetml/2017/richdata2" ref="B13:U62">
    <sortCondition ref="T13:T62"/>
    <sortCondition descending="1" ref="U13:U62"/>
  </sortState>
  <mergeCells count="20">
    <mergeCell ref="H8:I8"/>
    <mergeCell ref="D9:E9"/>
    <mergeCell ref="F9:G9"/>
    <mergeCell ref="H9:I9"/>
    <mergeCell ref="A8:A10"/>
    <mergeCell ref="B8:B10"/>
    <mergeCell ref="C8:C10"/>
    <mergeCell ref="D8:E8"/>
    <mergeCell ref="F8:G8"/>
    <mergeCell ref="T8:V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</mergeCells>
  <dataValidations count="4">
    <dataValidation type="custom" allowBlank="1" showInputMessage="1" showErrorMessage="1" errorTitle="Stani!" error="Polje sa formulom i nije dopušteno ništa mjenjati!" promptTitle="POZOR!" prompt="Polje sa formulom, ne upisuj ništa!" sqref="T46:T60" xr:uid="{F5997AEE-BAEF-4F4A-9222-1731434BA1CA}">
      <formula1>IF(ISNUMBER(IZ45)=TRUE(),SUM(IZ45,JB45,JD45,JF45,JH45,JJ45,JL45,JN45),"")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13:T18" xr:uid="{4D147C1C-7F26-4D81-9460-79E4AD064900}">
      <formula1>IF(ISNUMBER(IZ13)=TRUE(),SUM(IZ13,JB13,JD13,JF13,JH13,JJ13,JL13,JN13),"")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19:T45" xr:uid="{0F85D360-6D0E-47E7-8D51-121E6E34A1C4}">
      <formula1>IF(ISNUMBER(IZ20)=TRUE(),SUM(IZ20,JB20,JD20,JF20,JH20,JJ20,JL20,JN20),"")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61:T62" xr:uid="{FE99D08C-81CE-4646-867E-1DE1CDB2E0ED}">
      <formula1>IF(ISNUMBER(IZ51)=TRUE(),SUM(IZ51,JB51,JD51,JF51,JH51,JJ51,JL51,JN51),"")</formula1>
      <formula2>0</formula2>
    </dataValidation>
  </dataValidation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007D-0824-494E-9B68-7CAE5AD5239D}">
  <dimension ref="A1:U22"/>
  <sheetViews>
    <sheetView workbookViewId="0">
      <selection activeCell="G26" sqref="G26"/>
    </sheetView>
  </sheetViews>
  <sheetFormatPr defaultRowHeight="12.75" x14ac:dyDescent="0.2"/>
  <cols>
    <col min="1" max="1" width="4.5703125" customWidth="1"/>
    <col min="2" max="2" width="20.7109375" customWidth="1"/>
    <col min="3" max="3" width="5" customWidth="1"/>
    <col min="4" max="4" width="8.140625" customWidth="1"/>
    <col min="5" max="5" width="4.7109375" customWidth="1"/>
    <col min="6" max="6" width="8" customWidth="1"/>
    <col min="7" max="7" width="4.85546875" customWidth="1"/>
    <col min="8" max="8" width="8" customWidth="1"/>
    <col min="9" max="9" width="5" customWidth="1"/>
    <col min="10" max="10" width="8.140625" customWidth="1"/>
    <col min="11" max="11" width="4.7109375" customWidth="1"/>
    <col min="12" max="12" width="8" customWidth="1"/>
    <col min="13" max="13" width="4.7109375" customWidth="1"/>
    <col min="14" max="14" width="7.7109375" customWidth="1"/>
    <col min="15" max="15" width="4.85546875" customWidth="1"/>
    <col min="16" max="16" width="7.7109375" customWidth="1"/>
    <col min="17" max="17" width="4.7109375" customWidth="1"/>
    <col min="18" max="18" width="7.85546875" customWidth="1"/>
    <col min="19" max="19" width="6.28515625" customWidth="1"/>
  </cols>
  <sheetData>
    <row r="1" spans="1:2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1" x14ac:dyDescent="0.2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</row>
    <row r="3" spans="1:21" x14ac:dyDescent="0.2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</row>
    <row r="4" spans="1:21" ht="20.25" x14ac:dyDescent="0.3">
      <c r="A4" s="149"/>
      <c r="B4" s="678" t="s">
        <v>772</v>
      </c>
      <c r="C4" s="958"/>
      <c r="D4" s="153"/>
      <c r="E4" s="150"/>
      <c r="F4" s="150"/>
      <c r="G4" s="679"/>
      <c r="H4" s="679"/>
      <c r="I4" s="679"/>
      <c r="J4" s="679"/>
      <c r="K4" s="680" t="s">
        <v>1</v>
      </c>
      <c r="L4" s="679"/>
      <c r="M4" s="679"/>
      <c r="N4" s="679"/>
      <c r="O4" s="150"/>
      <c r="P4" s="150"/>
      <c r="Q4" s="150"/>
      <c r="R4" s="150"/>
      <c r="S4" s="150"/>
      <c r="T4" s="150"/>
      <c r="U4" s="150"/>
    </row>
    <row r="5" spans="1:21" ht="20.25" x14ac:dyDescent="0.3">
      <c r="A5" s="149"/>
      <c r="B5" s="678" t="s">
        <v>773</v>
      </c>
      <c r="C5" s="959"/>
      <c r="D5" s="150"/>
      <c r="E5" s="150"/>
      <c r="F5" s="150"/>
      <c r="G5" s="679"/>
      <c r="H5" s="679"/>
      <c r="I5" s="679"/>
      <c r="J5" s="679"/>
      <c r="K5" s="681" t="s">
        <v>619</v>
      </c>
      <c r="L5" s="679"/>
      <c r="M5" s="679"/>
      <c r="N5" s="679"/>
      <c r="O5" s="150"/>
      <c r="P5" s="150"/>
      <c r="Q5" s="150"/>
      <c r="R5" s="150"/>
      <c r="S5" s="150"/>
      <c r="T5" s="150"/>
      <c r="U5" s="150"/>
    </row>
    <row r="6" spans="1:21" ht="20.25" x14ac:dyDescent="0.3">
      <c r="A6" s="149"/>
      <c r="B6" s="150"/>
      <c r="C6" s="150"/>
      <c r="D6" s="150"/>
      <c r="E6" s="150"/>
      <c r="F6" s="150"/>
      <c r="G6" s="679"/>
      <c r="H6" s="679"/>
      <c r="I6" s="679"/>
      <c r="J6" s="679"/>
      <c r="K6" s="682" t="s">
        <v>3</v>
      </c>
      <c r="L6" s="679"/>
      <c r="M6" s="679"/>
      <c r="N6" s="679"/>
      <c r="O6" s="150"/>
      <c r="P6" s="150"/>
      <c r="Q6" s="150"/>
      <c r="R6" s="150"/>
      <c r="S6" s="150"/>
      <c r="T6" s="150"/>
      <c r="U6" s="150"/>
    </row>
    <row r="7" spans="1:21" ht="13.5" thickBot="1" x14ac:dyDescent="0.25"/>
    <row r="8" spans="1:21" ht="15" customHeight="1" thickTop="1" thickBot="1" x14ac:dyDescent="0.25">
      <c r="A8" s="1523" t="s">
        <v>4</v>
      </c>
      <c r="B8" s="1550" t="s">
        <v>5</v>
      </c>
      <c r="C8" s="1551" t="s">
        <v>6</v>
      </c>
      <c r="D8" s="1551"/>
      <c r="E8" s="1552" t="s">
        <v>7</v>
      </c>
      <c r="F8" s="1552"/>
      <c r="G8" s="1551" t="s">
        <v>8</v>
      </c>
      <c r="H8" s="1551"/>
      <c r="I8" s="1552" t="s">
        <v>9</v>
      </c>
      <c r="J8" s="1552"/>
      <c r="K8" s="1551" t="s">
        <v>10</v>
      </c>
      <c r="L8" s="1551"/>
      <c r="M8" s="1552" t="s">
        <v>11</v>
      </c>
      <c r="N8" s="1552"/>
      <c r="O8" s="1551" t="s">
        <v>12</v>
      </c>
      <c r="P8" s="1551"/>
      <c r="Q8" s="1556" t="s">
        <v>13</v>
      </c>
      <c r="R8" s="1556"/>
      <c r="S8" s="1521" t="s">
        <v>18</v>
      </c>
      <c r="T8" s="1521"/>
      <c r="U8" s="1521"/>
    </row>
    <row r="9" spans="1:21" ht="32.25" customHeight="1" thickTop="1" thickBot="1" x14ac:dyDescent="0.25">
      <c r="A9" s="1523"/>
      <c r="B9" s="1550"/>
      <c r="C9" s="1553" t="s">
        <v>774</v>
      </c>
      <c r="D9" s="1553"/>
      <c r="E9" s="1554" t="s">
        <v>775</v>
      </c>
      <c r="F9" s="1555"/>
      <c r="G9" s="1553" t="s">
        <v>776</v>
      </c>
      <c r="H9" s="1553"/>
      <c r="I9" s="1553" t="s">
        <v>777</v>
      </c>
      <c r="J9" s="1553"/>
      <c r="K9" s="1553" t="s">
        <v>778</v>
      </c>
      <c r="L9" s="1553"/>
      <c r="M9" s="1553" t="s">
        <v>779</v>
      </c>
      <c r="N9" s="1553"/>
      <c r="O9" s="1553" t="s">
        <v>780</v>
      </c>
      <c r="P9" s="1553"/>
      <c r="Q9" s="1553" t="s">
        <v>933</v>
      </c>
      <c r="R9" s="1553"/>
      <c r="S9" s="1521"/>
      <c r="T9" s="1521"/>
      <c r="U9" s="1521"/>
    </row>
    <row r="10" spans="1:21" ht="3.75" customHeight="1" thickTop="1" x14ac:dyDescent="0.2">
      <c r="A10" s="1523"/>
      <c r="B10" s="1550"/>
      <c r="C10" s="241"/>
      <c r="D10" s="241"/>
      <c r="E10" s="242"/>
      <c r="F10" s="243"/>
      <c r="G10" s="244"/>
      <c r="H10" s="245"/>
      <c r="I10" s="242"/>
      <c r="J10" s="243"/>
      <c r="K10" s="244"/>
      <c r="L10" s="245"/>
      <c r="M10" s="242"/>
      <c r="N10" s="243"/>
      <c r="O10" s="244"/>
      <c r="P10" s="245"/>
      <c r="Q10" s="242"/>
      <c r="R10" s="245"/>
      <c r="S10" s="244"/>
      <c r="T10" s="246"/>
      <c r="U10" s="247"/>
    </row>
    <row r="11" spans="1:21" ht="17.25" customHeight="1" thickBot="1" x14ac:dyDescent="0.25">
      <c r="A11" s="248"/>
      <c r="B11" s="249"/>
      <c r="C11" s="549" t="s">
        <v>19</v>
      </c>
      <c r="D11" s="550" t="s">
        <v>20</v>
      </c>
      <c r="E11" s="551" t="s">
        <v>19</v>
      </c>
      <c r="F11" s="552" t="s">
        <v>20</v>
      </c>
      <c r="G11" s="549" t="s">
        <v>19</v>
      </c>
      <c r="H11" s="550" t="s">
        <v>20</v>
      </c>
      <c r="I11" s="551" t="s">
        <v>19</v>
      </c>
      <c r="J11" s="552" t="s">
        <v>20</v>
      </c>
      <c r="K11" s="549" t="s">
        <v>19</v>
      </c>
      <c r="L11" s="550" t="s">
        <v>20</v>
      </c>
      <c r="M11" s="551" t="s">
        <v>19</v>
      </c>
      <c r="N11" s="552" t="s">
        <v>20</v>
      </c>
      <c r="O11" s="549" t="s">
        <v>19</v>
      </c>
      <c r="P11" s="550" t="s">
        <v>20</v>
      </c>
      <c r="Q11" s="551" t="s">
        <v>19</v>
      </c>
      <c r="R11" s="550" t="s">
        <v>20</v>
      </c>
      <c r="S11" s="250" t="s">
        <v>19</v>
      </c>
      <c r="T11" s="253" t="s">
        <v>20</v>
      </c>
      <c r="U11" s="677" t="s">
        <v>22</v>
      </c>
    </row>
    <row r="12" spans="1:21" ht="16.5" hidden="1" thickBot="1" x14ac:dyDescent="0.25">
      <c r="A12" s="83"/>
      <c r="B12" s="84"/>
      <c r="C12" s="85"/>
      <c r="D12" s="88"/>
      <c r="E12" s="85"/>
      <c r="F12" s="89"/>
      <c r="G12" s="85"/>
      <c r="H12" s="88"/>
      <c r="I12" s="85"/>
      <c r="J12" s="89"/>
      <c r="K12" s="85"/>
      <c r="L12" s="88"/>
      <c r="M12" s="85"/>
      <c r="N12" s="89"/>
      <c r="O12" s="85"/>
      <c r="P12" s="88"/>
      <c r="Q12" s="85"/>
      <c r="R12" s="88"/>
      <c r="S12" s="86"/>
      <c r="T12" s="87"/>
      <c r="U12" s="90"/>
    </row>
    <row r="13" spans="1:21" ht="30.75" customHeight="1" x14ac:dyDescent="0.2">
      <c r="A13" s="339">
        <v>1</v>
      </c>
      <c r="B13" s="1124" t="s">
        <v>846</v>
      </c>
      <c r="C13" s="353">
        <v>3</v>
      </c>
      <c r="D13" s="349">
        <v>12350</v>
      </c>
      <c r="E13" s="342">
        <v>1</v>
      </c>
      <c r="F13" s="343">
        <v>23333</v>
      </c>
      <c r="G13" s="353">
        <v>1</v>
      </c>
      <c r="H13" s="349">
        <v>4279</v>
      </c>
      <c r="I13" s="350">
        <v>5</v>
      </c>
      <c r="J13" s="352">
        <v>3070</v>
      </c>
      <c r="K13" s="353">
        <v>1</v>
      </c>
      <c r="L13" s="349">
        <v>22355</v>
      </c>
      <c r="M13" s="350">
        <v>1</v>
      </c>
      <c r="N13" s="352">
        <v>27800</v>
      </c>
      <c r="O13" s="353">
        <v>1</v>
      </c>
      <c r="P13" s="349">
        <v>13789</v>
      </c>
      <c r="Q13" s="350">
        <v>2</v>
      </c>
      <c r="R13" s="352">
        <v>4410</v>
      </c>
      <c r="S13" s="672">
        <v>15</v>
      </c>
      <c r="T13" s="673">
        <v>111386</v>
      </c>
      <c r="U13" s="674">
        <v>1</v>
      </c>
    </row>
    <row r="14" spans="1:21" ht="32.25" customHeight="1" x14ac:dyDescent="0.2">
      <c r="A14" s="340">
        <v>2</v>
      </c>
      <c r="B14" s="1123" t="s">
        <v>845</v>
      </c>
      <c r="C14" s="353">
        <v>1</v>
      </c>
      <c r="D14" s="349">
        <v>30699</v>
      </c>
      <c r="E14" s="342">
        <v>3</v>
      </c>
      <c r="F14" s="343">
        <v>16973</v>
      </c>
      <c r="G14" s="353">
        <v>4</v>
      </c>
      <c r="H14" s="349">
        <v>3998</v>
      </c>
      <c r="I14" s="350">
        <v>1</v>
      </c>
      <c r="J14" s="352">
        <v>6642</v>
      </c>
      <c r="K14" s="353">
        <v>3</v>
      </c>
      <c r="L14" s="349">
        <v>19065</v>
      </c>
      <c r="M14" s="350">
        <v>2</v>
      </c>
      <c r="N14" s="352">
        <v>23965</v>
      </c>
      <c r="O14" s="353">
        <v>4</v>
      </c>
      <c r="P14" s="349">
        <v>5865</v>
      </c>
      <c r="Q14" s="350">
        <v>1</v>
      </c>
      <c r="R14" s="352">
        <v>13230</v>
      </c>
      <c r="S14" s="672">
        <v>19</v>
      </c>
      <c r="T14" s="673">
        <v>120437</v>
      </c>
      <c r="U14" s="674">
        <v>2</v>
      </c>
    </row>
    <row r="15" spans="1:21" ht="30.75" customHeight="1" x14ac:dyDescent="0.2">
      <c r="A15" s="340">
        <v>3</v>
      </c>
      <c r="B15" s="1125" t="s">
        <v>849</v>
      </c>
      <c r="C15" s="353">
        <v>2</v>
      </c>
      <c r="D15" s="349">
        <v>12643</v>
      </c>
      <c r="E15" s="342">
        <v>5</v>
      </c>
      <c r="F15" s="343">
        <v>10722</v>
      </c>
      <c r="G15" s="353">
        <v>5</v>
      </c>
      <c r="H15" s="349">
        <v>2769</v>
      </c>
      <c r="I15" s="350">
        <v>4</v>
      </c>
      <c r="J15" s="352">
        <v>3126</v>
      </c>
      <c r="K15" s="353">
        <v>2</v>
      </c>
      <c r="L15" s="349">
        <v>16750</v>
      </c>
      <c r="M15" s="350">
        <v>3</v>
      </c>
      <c r="N15" s="352">
        <v>23435</v>
      </c>
      <c r="O15" s="353">
        <v>3</v>
      </c>
      <c r="P15" s="349">
        <v>2113.1</v>
      </c>
      <c r="Q15" s="350">
        <v>3</v>
      </c>
      <c r="R15" s="352">
        <v>3181</v>
      </c>
      <c r="S15" s="672">
        <v>27</v>
      </c>
      <c r="T15" s="673">
        <v>74739.100000000006</v>
      </c>
      <c r="U15" s="674">
        <v>3</v>
      </c>
    </row>
    <row r="16" spans="1:21" ht="33" customHeight="1" x14ac:dyDescent="0.2">
      <c r="A16" s="340">
        <v>4</v>
      </c>
      <c r="B16" s="1123" t="s">
        <v>847</v>
      </c>
      <c r="C16" s="353">
        <v>5</v>
      </c>
      <c r="D16" s="349">
        <v>6710</v>
      </c>
      <c r="E16" s="342">
        <v>2</v>
      </c>
      <c r="F16" s="343">
        <v>17809</v>
      </c>
      <c r="G16" s="353">
        <v>2</v>
      </c>
      <c r="H16" s="349">
        <v>4685</v>
      </c>
      <c r="I16" s="350">
        <v>3</v>
      </c>
      <c r="J16" s="352">
        <v>5400</v>
      </c>
      <c r="K16" s="353">
        <v>4</v>
      </c>
      <c r="L16" s="349">
        <v>9485</v>
      </c>
      <c r="M16" s="350">
        <v>4</v>
      </c>
      <c r="N16" s="352">
        <v>12690</v>
      </c>
      <c r="O16" s="353">
        <v>5</v>
      </c>
      <c r="P16" s="349">
        <v>1401</v>
      </c>
      <c r="Q16" s="350">
        <v>4</v>
      </c>
      <c r="R16" s="352">
        <v>2735</v>
      </c>
      <c r="S16" s="672">
        <v>29</v>
      </c>
      <c r="T16" s="673">
        <v>60915</v>
      </c>
      <c r="U16" s="674">
        <v>4</v>
      </c>
    </row>
    <row r="17" spans="1:21" ht="33.75" customHeight="1" thickBot="1" x14ac:dyDescent="0.25">
      <c r="A17" s="573">
        <v>5</v>
      </c>
      <c r="B17" s="1129" t="s">
        <v>848</v>
      </c>
      <c r="C17" s="574">
        <v>4</v>
      </c>
      <c r="D17" s="575">
        <v>12219</v>
      </c>
      <c r="E17" s="547">
        <v>4</v>
      </c>
      <c r="F17" s="548">
        <v>15329</v>
      </c>
      <c r="G17" s="574">
        <v>3</v>
      </c>
      <c r="H17" s="575">
        <v>4117</v>
      </c>
      <c r="I17" s="576">
        <v>2</v>
      </c>
      <c r="J17" s="577">
        <v>3928</v>
      </c>
      <c r="K17" s="574">
        <v>5</v>
      </c>
      <c r="L17" s="575">
        <v>4165</v>
      </c>
      <c r="M17" s="576">
        <v>5</v>
      </c>
      <c r="N17" s="577">
        <v>2890</v>
      </c>
      <c r="O17" s="574">
        <v>2</v>
      </c>
      <c r="P17" s="575">
        <v>2633</v>
      </c>
      <c r="Q17" s="576">
        <v>5</v>
      </c>
      <c r="R17" s="577">
        <v>1891</v>
      </c>
      <c r="S17" s="1126">
        <v>30</v>
      </c>
      <c r="T17" s="1127">
        <v>47172</v>
      </c>
      <c r="U17" s="1128">
        <v>5</v>
      </c>
    </row>
    <row r="18" spans="1:21" ht="24.75" customHeight="1" x14ac:dyDescent="0.2">
      <c r="A18" s="1245"/>
      <c r="B18" s="1246"/>
      <c r="C18" s="1247"/>
      <c r="D18" s="636"/>
      <c r="E18" s="1248"/>
      <c r="F18" s="1249"/>
      <c r="G18" s="1247"/>
      <c r="H18" s="636"/>
      <c r="I18" s="1248"/>
      <c r="J18" s="1249"/>
      <c r="K18" s="1247"/>
      <c r="L18" s="636"/>
      <c r="M18" s="1248"/>
      <c r="N18" s="1249"/>
      <c r="O18" s="1247"/>
      <c r="P18" s="636"/>
      <c r="Q18" s="1248"/>
      <c r="R18" s="1249"/>
      <c r="S18" s="1250"/>
      <c r="T18" s="1251"/>
      <c r="U18" s="1252"/>
    </row>
    <row r="19" spans="1:21" ht="24.75" customHeight="1" thickBot="1" x14ac:dyDescent="0.25">
      <c r="A19" s="1253"/>
      <c r="B19" s="1254"/>
      <c r="C19" s="1255"/>
      <c r="D19" s="1256"/>
      <c r="E19" s="1257"/>
      <c r="F19" s="1258"/>
      <c r="G19" s="1255"/>
      <c r="H19" s="1256"/>
      <c r="I19" s="1259"/>
      <c r="J19" s="1260"/>
      <c r="K19" s="1255"/>
      <c r="L19" s="1256"/>
      <c r="M19" s="1259"/>
      <c r="N19" s="1260"/>
      <c r="O19" s="1255"/>
      <c r="P19" s="1256"/>
      <c r="Q19" s="1259"/>
      <c r="R19" s="1260"/>
      <c r="S19" s="1261"/>
      <c r="T19" s="1262"/>
      <c r="U19" s="1263"/>
    </row>
    <row r="22" spans="1:21" ht="18" x14ac:dyDescent="0.25">
      <c r="B22" s="471" t="s">
        <v>239</v>
      </c>
      <c r="C22" s="1480" t="s">
        <v>954</v>
      </c>
    </row>
  </sheetData>
  <sortState xmlns:xlrd2="http://schemas.microsoft.com/office/spreadsheetml/2017/richdata2" ref="B13:T17">
    <sortCondition ref="S13:S17"/>
    <sortCondition descending="1" ref="T13:T17"/>
  </sortState>
  <mergeCells count="19">
    <mergeCell ref="S8:U9"/>
    <mergeCell ref="C9:D9"/>
    <mergeCell ref="E9:F9"/>
    <mergeCell ref="G9:H9"/>
    <mergeCell ref="I9:J9"/>
    <mergeCell ref="K9:L9"/>
    <mergeCell ref="I8:J8"/>
    <mergeCell ref="M9:N9"/>
    <mergeCell ref="O9:P9"/>
    <mergeCell ref="Q9:R9"/>
    <mergeCell ref="K8:L8"/>
    <mergeCell ref="M8:N8"/>
    <mergeCell ref="O8:P8"/>
    <mergeCell ref="Q8:R8"/>
    <mergeCell ref="A8:A10"/>
    <mergeCell ref="B8:B10"/>
    <mergeCell ref="C8:D8"/>
    <mergeCell ref="E8:F8"/>
    <mergeCell ref="G8:H8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32</vt:i4>
      </vt:variant>
      <vt:variant>
        <vt:lpstr>Imenovani rasponi</vt:lpstr>
      </vt:variant>
      <vt:variant>
        <vt:i4>5</vt:i4>
      </vt:variant>
    </vt:vector>
  </HeadingPairs>
  <TitlesOfParts>
    <vt:vector size="37" baseType="lpstr">
      <vt:lpstr>1. Ekipno</vt:lpstr>
      <vt:lpstr>1. pojedin</vt:lpstr>
      <vt:lpstr>2. S - Ekipno</vt:lpstr>
      <vt:lpstr>2. S - Pojedin</vt:lpstr>
      <vt:lpstr>2. I - Ekipno</vt:lpstr>
      <vt:lpstr>2. I - Pojedin</vt:lpstr>
      <vt:lpstr>2. Z - Ekipno</vt:lpstr>
      <vt:lpstr>2. Z - Pojedin</vt:lpstr>
      <vt:lpstr>3. S - Ekipno</vt:lpstr>
      <vt:lpstr>3. S - Pojedin</vt:lpstr>
      <vt:lpstr>3. I - Ekipno</vt:lpstr>
      <vt:lpstr>3. I - Pojedin</vt:lpstr>
      <vt:lpstr>3. Z - Ekipno</vt:lpstr>
      <vt:lpstr>3. Z - Pojedin</vt:lpstr>
      <vt:lpstr>U 15</vt:lpstr>
      <vt:lpstr>U 20</vt:lpstr>
      <vt:lpstr>U 25</vt:lpstr>
      <vt:lpstr>Seniorke</vt:lpstr>
      <vt:lpstr>Seniorke pojedin</vt:lpstr>
      <vt:lpstr>Veterani</vt:lpstr>
      <vt:lpstr>Mastersi</vt:lpstr>
      <vt:lpstr>Osobe s invaliditetom</vt:lpstr>
      <vt:lpstr>Lov šarana</vt:lpstr>
      <vt:lpstr>Prirodni mamci</vt:lpstr>
      <vt:lpstr>Feeder EKIPNI</vt:lpstr>
      <vt:lpstr>Feeder POJEDIN</vt:lpstr>
      <vt:lpstr>Muha</vt:lpstr>
      <vt:lpstr>Spin</vt:lpstr>
      <vt:lpstr>Čamac</vt:lpstr>
      <vt:lpstr>Bass</vt:lpstr>
      <vt:lpstr>CASTING</vt:lpstr>
      <vt:lpstr>Međunarodna </vt:lpstr>
      <vt:lpstr>'1. Ekipno'!Excel_BuiltIn__FilterDatabase</vt:lpstr>
      <vt:lpstr>'2. I - Ekipno'!Podrucje_ispisa</vt:lpstr>
      <vt:lpstr>'2. I - Pojedin'!Podrucje_ispisa</vt:lpstr>
      <vt:lpstr>'2. S - Ekipno'!Podrucje_ispisa</vt:lpstr>
      <vt:lpstr>'Međunarodna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Tomica Feldhofer</dc:creator>
  <cp:lastModifiedBy>Domagoj</cp:lastModifiedBy>
  <cp:revision>0</cp:revision>
  <cp:lastPrinted>2019-09-16T09:42:02Z</cp:lastPrinted>
  <dcterms:created xsi:type="dcterms:W3CDTF">2013-04-24T09:15:26Z</dcterms:created>
  <dcterms:modified xsi:type="dcterms:W3CDTF">2022-02-21T10:30:23Z</dcterms:modified>
  <dc:language>hr-HR</dc:language>
</cp:coreProperties>
</file>